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7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89.xml" ContentType="application/vnd.openxmlformats-officedocument.drawingml.chart+xml"/>
  <Override PartName="/xl/charts/chart88.xml" ContentType="application/vnd.openxmlformats-officedocument.drawingml.chart+xml"/>
  <Override PartName="/xl/charts/chart87.xml" ContentType="application/vnd.openxmlformats-officedocument.drawingml.chart+xml"/>
  <Override PartName="/xl/charts/chart82.xml" ContentType="application/vnd.openxmlformats-officedocument.drawingml.chart+xml"/>
  <Override PartName="/xl/charts/chart81.xml" ContentType="application/vnd.openxmlformats-officedocument.drawingml.chart+xml"/>
  <Override PartName="/xl/charts/chart90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Validation Charts" sheetId="1" state="visible" r:id="rId2"/>
    <sheet name="Insight Charts" sheetId="2" state="visible" r:id="rId3"/>
    <sheet name="Acquisition-Retention" sheetId="3" state="visible" r:id="rId4"/>
    <sheet name="Orders" sheetId="4" state="visible" r:id="rId5"/>
    <sheet name="Spend" sheetId="5" state="visible" r:id="rId6"/>
    <sheet name="Data" sheetId="6" state="visible" r:id="rId7"/>
    <sheet name="Parameters" sheetId="7" state="visible" r:id="rId8"/>
  </sheets>
  <definedNames>
    <definedName function="false" hidden="false" localSheetId="0" name="solver_eng" vbProcedure="false">1</definedName>
    <definedName function="false" hidden="false" localSheetId="0" name="solver_neg" vbProcedure="false">1</definedName>
    <definedName function="false" hidden="false" localSheetId="0" name="solver_num" vbProcedure="false">0</definedName>
    <definedName function="false" hidden="false" localSheetId="0" name="solver_opt" vbProcedure="false">'Validation Charts'!$S$144</definedName>
    <definedName function="false" hidden="false" localSheetId="0" name="solver_typ" vbProcedure="false">1</definedName>
    <definedName function="false" hidden="false" localSheetId="0" name="solver_val" vbProcedure="false">0</definedName>
    <definedName function="false" hidden="false" localSheetId="0" name="solver_ver" vbProcedure="false">3</definedName>
    <definedName function="false" hidden="false" localSheetId="1" name="solver_eng" vbProcedure="false">1</definedName>
    <definedName function="false" hidden="false" localSheetId="1" name="solver_neg" vbProcedure="false">1</definedName>
    <definedName function="false" hidden="false" localSheetId="1" name="solver_num" vbProcedure="false">0</definedName>
    <definedName function="false" hidden="false" localSheetId="1" name="solver_opt" vbProcedure="false">'Insight Charts'!$R$18</definedName>
    <definedName function="false" hidden="false" localSheetId="1" name="solver_typ" vbProcedure="false">1</definedName>
    <definedName function="false" hidden="false" localSheetId="1" name="solver_val" vbProcedure="false">0</definedName>
    <definedName function="false" hidden="false" localSheetId="1" name="solver_ver" vbProcedure="false">3</definedName>
    <definedName function="false" hidden="false" localSheetId="2" name="solver_cvg" vbProcedure="false">0.0001</definedName>
    <definedName function="false" hidden="false" localSheetId="2" name="solver_drv" vbProcedure="false">2</definedName>
    <definedName function="false" hidden="false" localSheetId="2" name="solver_eng" vbProcedure="false">1</definedName>
    <definedName function="false" hidden="false" localSheetId="2" name="solver_est" vbProcedure="false">1</definedName>
    <definedName function="false" hidden="false" localSheetId="2" name="solver_itr" vbProcedure="false">2147483647</definedName>
    <definedName function="false" hidden="false" localSheetId="2" name="solver_lhs0" vbProcedure="false">'Acquisition-Retention'!$C$323</definedName>
    <definedName function="false" hidden="false" localSheetId="2" name="solver_lhs1" vbProcedure="false">'Acquisition-Retention'!$C$258:$C$259</definedName>
    <definedName function="false" hidden="false" localSheetId="2" name="solver_lhs10" vbProcedure="false">'Acquisition-Retention'!$C$322</definedName>
    <definedName function="false" hidden="false" localSheetId="2" name="solver_lhs11" vbProcedure="false">'Acquisition-Retention'!$C$322</definedName>
    <definedName function="false" hidden="false" localSheetId="2" name="solver_lhs12" vbProcedure="false">'Acquisition-Retention'!$C$322</definedName>
    <definedName function="false" hidden="false" localSheetId="2" name="solver_lhs13" vbProcedure="false">'Acquisition-Retention'!$C$322</definedName>
    <definedName function="false" hidden="false" localSheetId="2" name="solver_lhs14" vbProcedure="false">'Acquisition-Retention'!$C$322</definedName>
    <definedName function="false" hidden="false" localSheetId="2" name="solver_lhs15" vbProcedure="false">'Acquisition-Retention'!$C$322</definedName>
    <definedName function="false" hidden="false" localSheetId="2" name="solver_lhs16" vbProcedure="false">'Acquisition-Retention'!$C$261</definedName>
    <definedName function="false" hidden="false" localSheetId="2" name="solver_lhs17" vbProcedure="false">'Acquisition-Retention'!$C$323</definedName>
    <definedName function="false" hidden="false" localSheetId="2" name="solver_lhs18" vbProcedure="false">'Acquisition-Retention'!$C$322</definedName>
    <definedName function="false" hidden="false" localSheetId="2" name="solver_lhs2" vbProcedure="false">'Acquisition-Retention'!$C$258:$C$261</definedName>
    <definedName function="false" hidden="false" localSheetId="2" name="solver_lhs3" vbProcedure="false">'Acquisition-Retention'!$C$260</definedName>
    <definedName function="false" hidden="false" localSheetId="2" name="solver_lhs4" vbProcedure="false">'Acquisition-Retention'!$C$319</definedName>
    <definedName function="false" hidden="false" localSheetId="2" name="solver_lhs5" vbProcedure="false">'Acquisition-Retention'!$C$319:$C$322</definedName>
    <definedName function="false" hidden="false" localSheetId="2" name="solver_lhs6" vbProcedure="false">'Acquisition-Retention'!$C$320:$C$321</definedName>
    <definedName function="false" hidden="false" localSheetId="2" name="solver_lhs7" vbProcedure="false">'Acquisition-Retention'!$C$322</definedName>
    <definedName function="false" hidden="false" localSheetId="2" name="solver_lhs8" vbProcedure="false">'Acquisition-Retention'!$C$323</definedName>
    <definedName function="false" hidden="false" localSheetId="2" name="solver_lhs9" vbProcedure="false">'Acquisition-Retention'!$C$322</definedName>
    <definedName function="false" hidden="false" localSheetId="2" name="solver_mip" vbProcedure="false">2147483647</definedName>
    <definedName function="false" hidden="false" localSheetId="2" name="solver_mni" vbProcedure="false">30</definedName>
    <definedName function="false" hidden="false" localSheetId="2" name="solver_mrt" vbProcedure="false">0.075</definedName>
    <definedName function="false" hidden="false" localSheetId="2" name="solver_msl" vbProcedure="false">2</definedName>
    <definedName function="false" hidden="false" localSheetId="2" name="solver_neg" vbProcedure="false">1</definedName>
    <definedName function="false" hidden="false" localSheetId="2" name="solver_nod" vbProcedure="false">2147483647</definedName>
    <definedName function="false" hidden="false" localSheetId="2" name="solver_num" vbProcedure="false">0</definedName>
    <definedName function="false" hidden="false" localSheetId="2" name="solver_nwt" vbProcedure="false">1</definedName>
    <definedName function="false" hidden="false" localSheetId="2" name="solver_pre" vbProcedure="false">0.000001</definedName>
    <definedName function="false" hidden="false" localSheetId="2" name="solver_rbv" vbProcedure="false">2</definedName>
    <definedName function="false" hidden="false" localSheetId="2" name="solver_rel0" vbProcedure="false">3</definedName>
    <definedName function="false" hidden="false" localSheetId="2" name="solver_rel1" vbProcedure="false">1</definedName>
    <definedName function="false" hidden="false" localSheetId="2" name="solver_rel10" vbProcedure="false">3</definedName>
    <definedName function="false" hidden="false" localSheetId="2" name="solver_rel11" vbProcedure="false">3</definedName>
    <definedName function="false" hidden="false" localSheetId="2" name="solver_rel12" vbProcedure="false">3</definedName>
    <definedName function="false" hidden="false" localSheetId="2" name="solver_rel13" vbProcedure="false">3</definedName>
    <definedName function="false" hidden="false" localSheetId="2" name="solver_rel14" vbProcedure="false">3</definedName>
    <definedName function="false" hidden="false" localSheetId="2" name="solver_rel15" vbProcedure="false">3</definedName>
    <definedName function="false" hidden="false" localSheetId="2" name="solver_rel16" vbProcedure="false">3</definedName>
    <definedName function="false" hidden="false" localSheetId="2" name="solver_rel17" vbProcedure="false">3</definedName>
    <definedName function="false" hidden="false" localSheetId="2" name="solver_rel18" vbProcedure="false">3</definedName>
    <definedName function="false" hidden="false" localSheetId="2" name="solver_rel2" vbProcedure="false">3</definedName>
    <definedName function="false" hidden="false" localSheetId="2" name="solver_rel3" vbProcedure="false">1</definedName>
    <definedName function="false" hidden="false" localSheetId="2" name="solver_rel4" vbProcedure="false">1</definedName>
    <definedName function="false" hidden="false" localSheetId="2" name="solver_rel5" vbProcedure="false">3</definedName>
    <definedName function="false" hidden="false" localSheetId="2" name="solver_rel6" vbProcedure="false">1</definedName>
    <definedName function="false" hidden="false" localSheetId="2" name="solver_rel7" vbProcedure="false">1</definedName>
    <definedName function="false" hidden="false" localSheetId="2" name="solver_rel8" vbProcedure="false">3</definedName>
    <definedName function="false" hidden="false" localSheetId="2" name="solver_rel9" vbProcedure="false">3</definedName>
    <definedName function="false" hidden="false" localSheetId="2" name="solver_rhs0" vbProcedure="false">0</definedName>
    <definedName function="false" hidden="false" localSheetId="2" name="solver_rhs1" vbProcedure="false">9999999</definedName>
    <definedName function="false" hidden="false" localSheetId="2" name="solver_rhs10" vbProcedure="false">0.01</definedName>
    <definedName function="false" hidden="false" localSheetId="2" name="solver_rhs11" vbProcedure="false">0.01</definedName>
    <definedName function="false" hidden="false" localSheetId="2" name="solver_rhs12" vbProcedure="false">0.01</definedName>
    <definedName function="false" hidden="false" localSheetId="2" name="solver_rhs13" vbProcedure="false">0.01</definedName>
    <definedName function="false" hidden="false" localSheetId="2" name="solver_rhs14" vbProcedure="false">0.01</definedName>
    <definedName function="false" hidden="false" localSheetId="2" name="solver_rhs15" vbProcedure="false">0.01</definedName>
    <definedName function="false" hidden="false" localSheetId="2" name="solver_rhs16" vbProcedure="false">0.00001</definedName>
    <definedName function="false" hidden="false" localSheetId="2" name="solver_rhs17" vbProcedure="false">0</definedName>
    <definedName function="false" hidden="false" localSheetId="2" name="solver_rhs18" vbProcedure="false">0.01</definedName>
    <definedName function="false" hidden="false" localSheetId="2" name="solver_rhs2" vbProcedure="false">0.00001</definedName>
    <definedName function="false" hidden="false" localSheetId="2" name="solver_rhs3" vbProcedure="false">6</definedName>
    <definedName function="false" hidden="false" localSheetId="2" name="solver_rhs4" vbProcedure="false">0.999999</definedName>
    <definedName function="false" hidden="false" localSheetId="2" name="solver_rhs5" vbProcedure="false">0.000001</definedName>
    <definedName function="false" hidden="false" localSheetId="2" name="solver_rhs6" vbProcedure="false">9999999</definedName>
    <definedName function="false" hidden="false" localSheetId="2" name="solver_rhs7" vbProcedure="false">6</definedName>
    <definedName function="false" hidden="false" localSheetId="2" name="solver_rhs8" vbProcedure="false">0.001</definedName>
    <definedName function="false" hidden="false" localSheetId="2" name="solver_rhs9" vbProcedure="false">0.01</definedName>
    <definedName function="false" hidden="false" localSheetId="2" name="solver_rlx" vbProcedure="false">2</definedName>
    <definedName function="false" hidden="false" localSheetId="2" name="solver_rsd" vbProcedure="false">0</definedName>
    <definedName function="false" hidden="false" localSheetId="2" name="solver_scl" vbProcedure="false">2</definedName>
    <definedName function="false" hidden="false" localSheetId="2" name="solver_sho" vbProcedure="false">2</definedName>
    <definedName function="false" hidden="false" localSheetId="2" name="solver_ssz" vbProcedure="false">100</definedName>
    <definedName function="false" hidden="false" localSheetId="2" name="solver_tim" vbProcedure="false">2147483647</definedName>
    <definedName function="false" hidden="false" localSheetId="2" name="solver_tol" vbProcedure="false">0.01</definedName>
    <definedName function="false" hidden="false" localSheetId="2" name="solver_typ" vbProcedure="false">1</definedName>
    <definedName function="false" hidden="false" localSheetId="2" name="solver_val" vbProcedure="false">0</definedName>
    <definedName function="false" hidden="false" localSheetId="2" name="solver_ver" vbProcedure="false">3</definedName>
    <definedName function="false" hidden="false" localSheetId="3" name="solver_cvg" vbProcedure="false">0.0001</definedName>
    <definedName function="false" hidden="false" localSheetId="3" name="solver_drv" vbProcedure="false">1</definedName>
    <definedName function="false" hidden="false" localSheetId="3" name="solver_eng" vbProcedure="false">1</definedName>
    <definedName function="false" hidden="false" localSheetId="3" name="solver_est" vbProcedure="false">1</definedName>
    <definedName function="false" hidden="false" localSheetId="3" name="solver_itr" vbProcedure="false">2147483647</definedName>
    <definedName function="false" hidden="false" localSheetId="3" name="solver_lhs1" vbProcedure="false">Orders!$B$5</definedName>
    <definedName function="false" hidden="false" localSheetId="3" name="solver_lhs2" vbProcedure="false">orders!#ref!</definedName>
    <definedName function="false" hidden="false" localSheetId="3" name="solver_mip" vbProcedure="false">2147483647</definedName>
    <definedName function="false" hidden="false" localSheetId="3" name="solver_mni" vbProcedure="false">30</definedName>
    <definedName function="false" hidden="false" localSheetId="3" name="solver_mrt" vbProcedure="false">0.075</definedName>
    <definedName function="false" hidden="false" localSheetId="3" name="solver_msl" vbProcedure="false">2</definedName>
    <definedName function="false" hidden="false" localSheetId="3" name="solver_neg" vbProcedure="false">1</definedName>
    <definedName function="false" hidden="false" localSheetId="3" name="solver_nod" vbProcedure="false">2147483647</definedName>
    <definedName function="false" hidden="false" localSheetId="3" name="solver_num" vbProcedure="false">0</definedName>
    <definedName function="false" hidden="false" localSheetId="3" name="solver_nwt" vbProcedure="false">1</definedName>
    <definedName function="false" hidden="false" localSheetId="3" name="solver_pre" vbProcedure="false">0.000001</definedName>
    <definedName function="false" hidden="false" localSheetId="3" name="solver_rbv" vbProcedure="false">1</definedName>
    <definedName function="false" hidden="false" localSheetId="3" name="solver_rel1" vbProcedure="false">2</definedName>
    <definedName function="false" hidden="false" localSheetId="3" name="solver_rel2" vbProcedure="false">2</definedName>
    <definedName function="false" hidden="false" localSheetId="3" name="solver_rhs1" vbProcedure="false">0</definedName>
    <definedName function="false" hidden="false" localSheetId="3" name="solver_rhs2" vbProcedure="false">0</definedName>
    <definedName function="false" hidden="false" localSheetId="3" name="solver_rlx" vbProcedure="false">2</definedName>
    <definedName function="false" hidden="false" localSheetId="3" name="solver_rsd" vbProcedure="false">0</definedName>
    <definedName function="false" hidden="false" localSheetId="3" name="solver_scl" vbProcedure="false">1</definedName>
    <definedName function="false" hidden="false" localSheetId="3" name="solver_sho" vbProcedure="false">2</definedName>
    <definedName function="false" hidden="false" localSheetId="3" name="solver_ssz" vbProcedure="false">100</definedName>
    <definedName function="false" hidden="false" localSheetId="3" name="solver_tim" vbProcedure="false">2147483647</definedName>
    <definedName function="false" hidden="false" localSheetId="3" name="solver_tol" vbProcedure="false">0.01</definedName>
    <definedName function="false" hidden="false" localSheetId="3" name="solver_typ" vbProcedure="false">1</definedName>
    <definedName function="false" hidden="false" localSheetId="3" name="solver_val" vbProcedure="false">0</definedName>
    <definedName function="false" hidden="false" localSheetId="3" name="solver_ver" vbProcedure="false">3</definedName>
    <definedName function="false" hidden="false" localSheetId="4" name="solver_cvg" vbProcedure="false">0.0001</definedName>
    <definedName function="false" hidden="false" localSheetId="4" name="solver_drv" vbProcedure="false">1</definedName>
    <definedName function="false" hidden="false" localSheetId="4" name="solver_eng" vbProcedure="false">1</definedName>
    <definedName function="false" hidden="false" localSheetId="4" name="solver_est" vbProcedure="false">1</definedName>
    <definedName function="false" hidden="false" localSheetId="4" name="solver_itr" vbProcedure="false">2147483647</definedName>
    <definedName function="false" hidden="false" localSheetId="4" name="solver_lhs1" vbProcedure="false">Spend!$B$5</definedName>
    <definedName function="false" hidden="false" localSheetId="4" name="solver_mip" vbProcedure="false">2147483647</definedName>
    <definedName function="false" hidden="false" localSheetId="4" name="solver_mni" vbProcedure="false">30</definedName>
    <definedName function="false" hidden="false" localSheetId="4" name="solver_mrt" vbProcedure="false">0.075</definedName>
    <definedName function="false" hidden="false" localSheetId="4" name="solver_msl" vbProcedure="false">2</definedName>
    <definedName function="false" hidden="false" localSheetId="4" name="solver_neg" vbProcedure="false">1</definedName>
    <definedName function="false" hidden="false" localSheetId="4" name="solver_nod" vbProcedure="false">2147483647</definedName>
    <definedName function="false" hidden="false" localSheetId="4" name="solver_num" vbProcedure="false">0</definedName>
    <definedName function="false" hidden="false" localSheetId="4" name="solver_nwt" vbProcedure="false">1</definedName>
    <definedName function="false" hidden="false" localSheetId="4" name="solver_pre" vbProcedure="false">0.000001</definedName>
    <definedName function="false" hidden="false" localSheetId="4" name="solver_rbv" vbProcedure="false">1</definedName>
    <definedName function="false" hidden="false" localSheetId="4" name="solver_rel1" vbProcedure="false">2</definedName>
    <definedName function="false" hidden="false" localSheetId="4" name="solver_rhs1" vbProcedure="false">0</definedName>
    <definedName function="false" hidden="false" localSheetId="4" name="solver_rlx" vbProcedure="false">2</definedName>
    <definedName function="false" hidden="false" localSheetId="4" name="solver_rsd" vbProcedure="false">0</definedName>
    <definedName function="false" hidden="false" localSheetId="4" name="solver_scl" vbProcedure="false">1</definedName>
    <definedName function="false" hidden="false" localSheetId="4" name="solver_sho" vbProcedure="false">2</definedName>
    <definedName function="false" hidden="false" localSheetId="4" name="solver_ssz" vbProcedure="false">100</definedName>
    <definedName function="false" hidden="false" localSheetId="4" name="solver_tim" vbProcedure="false">2147483647</definedName>
    <definedName function="false" hidden="false" localSheetId="4" name="solver_tol" vbProcedure="false">0.01</definedName>
    <definedName function="false" hidden="false" localSheetId="4" name="solver_typ" vbProcedure="false">1</definedName>
    <definedName function="false" hidden="false" localSheetId="4" name="solver_val" vbProcedure="false">0</definedName>
    <definedName function="false" hidden="false" localSheetId="4" name="solver_ver" vbProcedure="false">3</definedName>
    <definedName function="false" hidden="false" localSheetId="5" name="solver_cvg" vbProcedure="false">0.0001</definedName>
    <definedName function="false" hidden="false" localSheetId="5" name="solver_drv" vbProcedure="false">2</definedName>
    <definedName function="false" hidden="false" localSheetId="5" name="solver_eng" vbProcedure="false">1</definedName>
    <definedName function="false" hidden="false" localSheetId="5" name="solver_est" vbProcedure="false">1</definedName>
    <definedName function="false" hidden="false" localSheetId="5" name="solver_itr" vbProcedure="false">2147483647</definedName>
    <definedName function="false" hidden="false" localSheetId="5" name="solver_lhs1" vbProcedure="false">Data!$A$66</definedName>
    <definedName function="false" hidden="false" localSheetId="5" name="solver_lhs10" vbProcedure="false">data!#ref!</definedName>
    <definedName function="false" hidden="false" localSheetId="5" name="solver_lhs11" vbProcedure="false">Data!$A$28</definedName>
    <definedName function="false" hidden="false" localSheetId="5" name="solver_lhs12" vbProcedure="false">Data!$A$28</definedName>
    <definedName function="false" hidden="false" localSheetId="5" name="solver_lhs13" vbProcedure="false">Data!$A$26</definedName>
    <definedName function="false" hidden="false" localSheetId="5" name="solver_lhs14" vbProcedure="false">Data!$A$26</definedName>
    <definedName function="false" hidden="false" localSheetId="5" name="solver_lhs15" vbProcedure="false">Data!$A$26</definedName>
    <definedName function="false" hidden="false" localSheetId="5" name="solver_lhs16" vbProcedure="false">Data!$A$26</definedName>
    <definedName function="false" hidden="false" localSheetId="5" name="solver_lhs2" vbProcedure="false">Data!$A$66</definedName>
    <definedName function="false" hidden="false" localSheetId="5" name="solver_lhs3" vbProcedure="false">Data!$A$67:$A$68</definedName>
    <definedName function="false" hidden="false" localSheetId="5" name="solver_lhs4" vbProcedure="false">Data!$A$67:$A$68</definedName>
    <definedName function="false" hidden="false" localSheetId="5" name="solver_lhs5" vbProcedure="false">Data!$A$69</definedName>
    <definedName function="false" hidden="false" localSheetId="5" name="solver_lhs6" vbProcedure="false">Data!$A$69</definedName>
    <definedName function="false" hidden="false" localSheetId="5" name="solver_lhs7" vbProcedure="false">Data!$A$70</definedName>
    <definedName function="false" hidden="false" localSheetId="5" name="solver_lhs8" vbProcedure="false">Data!$A$70</definedName>
    <definedName function="false" hidden="false" localSheetId="5" name="solver_lhs9" vbProcedure="false">data!#ref!</definedName>
    <definedName function="false" hidden="false" localSheetId="5" name="solver_mip" vbProcedure="false">2147483647</definedName>
    <definedName function="false" hidden="false" localSheetId="5" name="solver_mni" vbProcedure="false">30</definedName>
    <definedName function="false" hidden="false" localSheetId="5" name="solver_mrt" vbProcedure="false">0.075</definedName>
    <definedName function="false" hidden="false" localSheetId="5" name="solver_msl" vbProcedure="false">2</definedName>
    <definedName function="false" hidden="false" localSheetId="5" name="solver_neg" vbProcedure="false">1</definedName>
    <definedName function="false" hidden="false" localSheetId="5" name="solver_nod" vbProcedure="false">2147483647</definedName>
    <definedName function="false" hidden="false" localSheetId="5" name="solver_num" vbProcedure="false">0</definedName>
    <definedName function="false" hidden="false" localSheetId="5" name="solver_nwt" vbProcedure="false">1</definedName>
    <definedName function="false" hidden="false" localSheetId="5" name="solver_pre" vbProcedure="false">0.000001</definedName>
    <definedName function="false" hidden="false" localSheetId="5" name="solver_rbv" vbProcedure="false">2</definedName>
    <definedName function="false" hidden="false" localSheetId="5" name="solver_rel1" vbProcedure="false">1</definedName>
    <definedName function="false" hidden="false" localSheetId="5" name="solver_rel10" vbProcedure="false">3</definedName>
    <definedName function="false" hidden="false" localSheetId="5" name="solver_rel11" vbProcedure="false">1</definedName>
    <definedName function="false" hidden="false" localSheetId="5" name="solver_rel12" vbProcedure="false">3</definedName>
    <definedName function="false" hidden="false" localSheetId="5" name="solver_rel13" vbProcedure="false">1</definedName>
    <definedName function="false" hidden="false" localSheetId="5" name="solver_rel14" vbProcedure="false">3</definedName>
    <definedName function="false" hidden="false" localSheetId="5" name="solver_rel15" vbProcedure="false">3</definedName>
    <definedName function="false" hidden="false" localSheetId="5" name="solver_rel16" vbProcedure="false">3</definedName>
    <definedName function="false" hidden="false" localSheetId="5" name="solver_rel2" vbProcedure="false">3</definedName>
    <definedName function="false" hidden="false" localSheetId="5" name="solver_rel3" vbProcedure="false">1</definedName>
    <definedName function="false" hidden="false" localSheetId="5" name="solver_rel4" vbProcedure="false">3</definedName>
    <definedName function="false" hidden="false" localSheetId="5" name="solver_rel5" vbProcedure="false">1</definedName>
    <definedName function="false" hidden="false" localSheetId="5" name="solver_rel6" vbProcedure="false">3</definedName>
    <definedName function="false" hidden="false" localSheetId="5" name="solver_rel7" vbProcedure="false">3</definedName>
    <definedName function="false" hidden="false" localSheetId="5" name="solver_rel8" vbProcedure="false">3</definedName>
    <definedName function="false" hidden="false" localSheetId="5" name="solver_rel9" vbProcedure="false">1</definedName>
    <definedName function="false" hidden="false" localSheetId="5" name="solver_rhs1" vbProcedure="false">0.9999</definedName>
    <definedName function="false" hidden="false" localSheetId="5" name="solver_rhs10" vbProcedure="false">0.00001</definedName>
    <definedName function="false" hidden="false" localSheetId="5" name="solver_rhs11" vbProcedure="false">999999</definedName>
    <definedName function="false" hidden="false" localSheetId="5" name="solver_rhs12" vbProcedure="false">0.01</definedName>
    <definedName function="false" hidden="false" localSheetId="5" name="solver_rhs13" vbProcedure="false">6</definedName>
    <definedName function="false" hidden="false" localSheetId="5" name="solver_rhs14" vbProcedure="false">0.1</definedName>
    <definedName function="false" hidden="false" localSheetId="5" name="solver_rhs15" vbProcedure="false">0.8</definedName>
    <definedName function="false" hidden="false" localSheetId="5" name="solver_rhs16" vbProcedure="false">0.8</definedName>
    <definedName function="false" hidden="false" localSheetId="5" name="solver_rhs2" vbProcedure="false">0.001</definedName>
    <definedName function="false" hidden="false" localSheetId="5" name="solver_rhs3" vbProcedure="false">999999</definedName>
    <definedName function="false" hidden="false" localSheetId="5" name="solver_rhs4" vbProcedure="false">0.001</definedName>
    <definedName function="false" hidden="false" localSheetId="5" name="solver_rhs5" vbProcedure="false">6</definedName>
    <definedName function="false" hidden="false" localSheetId="5" name="solver_rhs6" vbProcedure="false">0.01</definedName>
    <definedName function="false" hidden="false" localSheetId="5" name="solver_rhs7" vbProcedure="false">0</definedName>
    <definedName function="false" hidden="false" localSheetId="5" name="solver_rhs8" vbProcedure="false">0.001</definedName>
    <definedName function="false" hidden="false" localSheetId="5" name="solver_rhs9" vbProcedure="false">999999</definedName>
    <definedName function="false" hidden="false" localSheetId="5" name="solver_rlx" vbProcedure="false">2</definedName>
    <definedName function="false" hidden="false" localSheetId="5" name="solver_rsd" vbProcedure="false">0</definedName>
    <definedName function="false" hidden="false" localSheetId="5" name="solver_scl" vbProcedure="false">2</definedName>
    <definedName function="false" hidden="false" localSheetId="5" name="solver_sho" vbProcedure="false">2</definedName>
    <definedName function="false" hidden="false" localSheetId="5" name="solver_ssz" vbProcedure="false">100</definedName>
    <definedName function="false" hidden="false" localSheetId="5" name="solver_tim" vbProcedure="false">2147483647</definedName>
    <definedName function="false" hidden="false" localSheetId="5" name="solver_tol" vbProcedure="false">0.01</definedName>
    <definedName function="false" hidden="false" localSheetId="5" name="solver_typ" vbProcedure="false">1</definedName>
    <definedName function="false" hidden="false" localSheetId="5" name="solver_val" vbProcedure="false">0</definedName>
    <definedName function="false" hidden="false" localSheetId="5" name="solver_ver" vbProcedure="false">3</definedName>
    <definedName function="false" hidden="false" localSheetId="6" name="solver_cvg" vbProcedure="false">0.0001</definedName>
    <definedName function="false" hidden="false" localSheetId="6" name="solver_drv" vbProcedure="false">2</definedName>
    <definedName function="false" hidden="false" localSheetId="6" name="solver_eng" vbProcedure="false">1</definedName>
    <definedName function="false" hidden="false" localSheetId="6" name="solver_est" vbProcedure="false">1</definedName>
    <definedName function="false" hidden="false" localSheetId="6" name="solver_itr" vbProcedure="false">2147483647</definedName>
    <definedName function="false" hidden="false" localSheetId="6" name="solver_lhs1" vbProcedure="false">Parameters!$C$10:$C$11</definedName>
    <definedName function="false" hidden="false" localSheetId="6" name="solver_lhs2" vbProcedure="false">Parameters!$C$11</definedName>
    <definedName function="false" hidden="false" localSheetId="6" name="solver_lhs3" vbProcedure="false">Parameters!$C$35</definedName>
    <definedName function="false" hidden="false" localSheetId="6" name="solver_lhs4" vbProcedure="false">Parameters!$C$35</definedName>
    <definedName function="false" hidden="false" localSheetId="6" name="solver_lhs5" vbProcedure="false">Parameters!$C$35</definedName>
    <definedName function="false" hidden="false" localSheetId="6" name="solver_lhs6" vbProcedure="false">Parameters!$C$35</definedName>
    <definedName function="false" hidden="false" localSheetId="6" name="solver_lhs7" vbProcedure="false">Parameters!$C$35</definedName>
    <definedName function="false" hidden="false" localSheetId="6" name="solver_lhs8" vbProcedure="false">Parameters!$C$11</definedName>
    <definedName function="false" hidden="false" localSheetId="6" name="solver_lhs9" vbProcedure="false">Parameters!$C$11</definedName>
    <definedName function="false" hidden="false" localSheetId="6" name="solver_mip" vbProcedure="false">2147483647</definedName>
    <definedName function="false" hidden="false" localSheetId="6" name="solver_mni" vbProcedure="false">60</definedName>
    <definedName function="false" hidden="false" localSheetId="6" name="solver_mrt" vbProcedure="false">0.075</definedName>
    <definedName function="false" hidden="false" localSheetId="6" name="solver_msl" vbProcedure="false">2</definedName>
    <definedName function="false" hidden="false" localSheetId="6" name="solver_neg" vbProcedure="false">1</definedName>
    <definedName function="false" hidden="false" localSheetId="6" name="solver_nod" vbProcedure="false">2147483647</definedName>
    <definedName function="false" hidden="false" localSheetId="6" name="solver_num" vbProcedure="false">0</definedName>
    <definedName function="false" hidden="false" localSheetId="6" name="solver_nwt" vbProcedure="false">1</definedName>
    <definedName function="false" hidden="false" localSheetId="6" name="solver_pre" vbProcedure="false">0.000001</definedName>
    <definedName function="false" hidden="false" localSheetId="6" name="solver_rbv" vbProcedure="false">2</definedName>
    <definedName function="false" hidden="false" localSheetId="6" name="solver_rel1" vbProcedure="false">3</definedName>
    <definedName function="false" hidden="false" localSheetId="6" name="solver_rel2" vbProcedure="false">1</definedName>
    <definedName function="false" hidden="false" localSheetId="6" name="solver_rel3" vbProcedure="false">1</definedName>
    <definedName function="false" hidden="false" localSheetId="6" name="solver_rel4" vbProcedure="false">1</definedName>
    <definedName function="false" hidden="false" localSheetId="6" name="solver_rel5" vbProcedure="false">1</definedName>
    <definedName function="false" hidden="false" localSheetId="6" name="solver_rel6" vbProcedure="false">1</definedName>
    <definedName function="false" hidden="false" localSheetId="6" name="solver_rel7" vbProcedure="false">1</definedName>
    <definedName function="false" hidden="false" localSheetId="6" name="solver_rel8" vbProcedure="false">1</definedName>
    <definedName function="false" hidden="false" localSheetId="6" name="solver_rel9" vbProcedure="false">1</definedName>
    <definedName function="false" hidden="false" localSheetId="6" name="solver_rhs1" vbProcedure="false">0.0001</definedName>
    <definedName function="false" hidden="false" localSheetId="6" name="solver_rhs2" vbProcedure="false">3</definedName>
    <definedName function="false" hidden="false" localSheetId="6" name="solver_rhs3" vbProcedure="false">0.01</definedName>
    <definedName function="false" hidden="false" localSheetId="6" name="solver_rhs4" vbProcedure="false">0.01</definedName>
    <definedName function="false" hidden="false" localSheetId="6" name="solver_rhs5" vbProcedure="false">0.01</definedName>
    <definedName function="false" hidden="false" localSheetId="6" name="solver_rhs6" vbProcedure="false">0.01</definedName>
    <definedName function="false" hidden="false" localSheetId="6" name="solver_rhs7" vbProcedure="false">0.01</definedName>
    <definedName function="false" hidden="false" localSheetId="6" name="solver_rhs8" vbProcedure="false">6</definedName>
    <definedName function="false" hidden="false" localSheetId="6" name="solver_rhs9" vbProcedure="false">6</definedName>
    <definedName function="false" hidden="false" localSheetId="6" name="solver_rlx" vbProcedure="false">2</definedName>
    <definedName function="false" hidden="false" localSheetId="6" name="solver_rsd" vbProcedure="false">645654</definedName>
    <definedName function="false" hidden="false" localSheetId="6" name="solver_scl" vbProcedure="false">2</definedName>
    <definedName function="false" hidden="false" localSheetId="6" name="solver_sho" vbProcedure="false">2</definedName>
    <definedName function="false" hidden="false" localSheetId="6" name="solver_ssz" vbProcedure="false">100</definedName>
    <definedName function="false" hidden="false" localSheetId="6" name="solver_tim" vbProcedure="false">2147483647</definedName>
    <definedName function="false" hidden="false" localSheetId="6" name="solver_tol" vbProcedure="false">0.01</definedName>
    <definedName function="false" hidden="false" localSheetId="6" name="solver_typ" vbProcedure="false">1</definedName>
    <definedName function="false" hidden="false" localSheetId="6" name="solver_val" vbProcedure="false">0</definedName>
    <definedName function="false" hidden="false" localSheetId="6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Mccarthy, Daniel:
</t>
        </r>
        <r>
          <rPr>
            <sz val="9"/>
            <color rgb="FF000000"/>
            <rFont val="Tahoma"/>
            <family val="2"/>
            <charset val="1"/>
          </rPr>
          <t xml:space="preserve">See below for model driving these estimates.</t>
        </r>
      </text>
    </comment>
    <comment ref="B2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Mccarthy, Daniel:
</t>
        </r>
        <r>
          <rPr>
            <sz val="9"/>
            <color rgb="FF000000"/>
            <rFont val="Tahoma"/>
            <family val="2"/>
            <charset val="1"/>
          </rPr>
          <t xml:space="preserve">Propensity of customers to drop in Q4.</t>
        </r>
      </text>
    </comment>
    <comment ref="B3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Mccarthy, Daniel:
</t>
        </r>
        <r>
          <rPr>
            <sz val="9"/>
            <color rgb="FF000000"/>
            <rFont val="Tahoma"/>
            <family val="2"/>
            <charset val="1"/>
          </rPr>
          <t xml:space="preserve">Proportion of total market that will never be acquired</t>
        </r>
      </text>
    </comment>
    <comment ref="D3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Mccarthy, Daniel:
</t>
        </r>
        <r>
          <rPr>
            <sz val="9"/>
            <color rgb="FF000000"/>
            <rFont val="Tahoma"/>
            <family val="2"/>
            <charset val="1"/>
          </rPr>
          <t xml:space="preserve">Assuming adds are proportionate to marketing expense in the period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Mccarthy, Daniel:
</t>
        </r>
        <r>
          <rPr>
            <sz val="9"/>
            <color rgb="FF000000"/>
            <rFont val="Tahoma"/>
            <family val="2"/>
            <charset val="1"/>
          </rPr>
          <t xml:space="preserve">Propensity of customers to drop in Q4.</t>
        </r>
      </text>
    </comment>
    <comment ref="B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Mccarthy, Daniel:
</t>
        </r>
        <r>
          <rPr>
            <sz val="9"/>
            <color rgb="FF000000"/>
            <rFont val="Tahoma"/>
            <family val="2"/>
            <charset val="1"/>
          </rPr>
          <t xml:space="preserve">Proportion of total market that will never be acquired</t>
        </r>
      </text>
    </comment>
    <comment ref="B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Valery Rastorguev:
</t>
        </r>
        <r>
          <rPr>
            <sz val="9"/>
            <color rgb="FF000000"/>
            <rFont val="Tahoma"/>
            <family val="2"/>
            <charset val="1"/>
          </rPr>
          <t xml:space="preserve">Effect of marketing spend on customer acquisition</t>
        </r>
      </text>
    </comment>
    <comment ref="B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Valery Rastorguev:
</t>
        </r>
        <r>
          <rPr>
            <sz val="9"/>
            <color rgb="FF000000"/>
            <rFont val="Tahoma"/>
            <family val="2"/>
            <charset val="1"/>
          </rPr>
          <t xml:space="preserve">Inter-cohort differences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Valery Rastorguev:
</t>
        </r>
        <r>
          <rPr>
            <sz val="9"/>
            <color rgb="FF000000"/>
            <rFont val="Tahoma"/>
            <family val="2"/>
            <charset val="1"/>
          </rPr>
          <t xml:space="preserve">Effect of tenure on order propensity</t>
        </r>
      </text>
    </comment>
    <comment ref="B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Valery Rastorguev:
</t>
        </r>
        <r>
          <rPr>
            <sz val="9"/>
            <color rgb="FF000000"/>
            <rFont val="Tahoma"/>
            <family val="2"/>
            <charset val="1"/>
          </rPr>
          <t xml:space="preserve">Q4 seasonality in engagement</t>
        </r>
      </text>
    </comment>
    <comment ref="B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Valery Rastorguev:
</t>
        </r>
        <r>
          <rPr>
            <sz val="9"/>
            <color rgb="FF000000"/>
            <rFont val="Tahoma"/>
            <family val="2"/>
            <charset val="1"/>
          </rPr>
          <t xml:space="preserve">Q3 seasonality in engagement</t>
        </r>
      </text>
    </comment>
    <comment ref="B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Valery Rastorguev:
</t>
        </r>
        <r>
          <rPr>
            <sz val="9"/>
            <color rgb="FF000000"/>
            <rFont val="Tahoma"/>
            <family val="2"/>
            <charset val="1"/>
          </rPr>
          <t xml:space="preserve">Inter-cohort differences</t>
        </r>
      </text>
    </comment>
    <comment ref="B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Valery Rastorguev:
</t>
        </r>
        <r>
          <rPr>
            <sz val="9"/>
            <color rgb="FF000000"/>
            <rFont val="Tahoma"/>
            <family val="2"/>
            <charset val="1"/>
          </rPr>
          <t xml:space="preserve">Effect of tenure on order value</t>
        </r>
      </text>
    </comment>
    <comment ref="B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Valery Rastorguev:
</t>
        </r>
        <r>
          <rPr>
            <sz val="9"/>
            <color rgb="FF000000"/>
            <rFont val="Tahoma"/>
            <family val="2"/>
            <charset val="1"/>
          </rPr>
          <t xml:space="preserve">2015 cohorts</t>
        </r>
      </text>
    </comment>
    <comment ref="B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Valery Rastorguev:
</t>
        </r>
        <r>
          <rPr>
            <sz val="9"/>
            <color rgb="FF000000"/>
            <rFont val="Tahoma"/>
            <family val="2"/>
            <charset val="1"/>
          </rPr>
          <t xml:space="preserve">2016 and after cohorts</t>
        </r>
      </text>
    </comment>
  </commentList>
</comments>
</file>

<file path=xl/sharedStrings.xml><?xml version="1.0" encoding="utf-8"?>
<sst xmlns="http://schemas.openxmlformats.org/spreadsheetml/2006/main" count="1390" uniqueCount="200">
  <si>
    <t xml:space="preserve">Acquisition / Retention</t>
  </si>
  <si>
    <t xml:space="preserve">Revenue While Active</t>
  </si>
  <si>
    <t xml:space="preserve">P(Survival) by Cohort (Model-Based)</t>
  </si>
  <si>
    <t xml:space="preserve">Calendar Month</t>
  </si>
  <si>
    <t xml:space="preserve">Month/Year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</si>
  <si>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</si>
  <si>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</si>
  <si>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</si>
  <si>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</si>
  <si>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</si>
  <si>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</si>
  <si>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</si>
  <si>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</si>
  <si>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</si>
  <si>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</si>
  <si>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</si>
  <si>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</si>
  <si>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</si>
  <si>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</si>
  <si>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</si>
  <si>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</si>
  <si>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</si>
  <si>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</si>
  <si>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</si>
  <si>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</si>
  <si>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</si>
  <si>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</si>
  <si>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</si>
  <si>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</si>
  <si>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</si>
  <si>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</si>
  <si>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</si>
  <si>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</si>
  <si>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</si>
  <si>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</si>
  <si>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</si>
  <si>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</si>
  <si>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</si>
  <si>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</si>
  <si>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</si>
  <si>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</si>
  <si>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</si>
  <si>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</si>
  <si>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</si>
  <si>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</si>
  <si>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</si>
  <si>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</si>
  <si>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</si>
  <si>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</si>
  <si>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</si>
  <si>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</si>
  <si>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</si>
  <si>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</si>
  <si>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</si>
  <si>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</si>
  <si>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</si>
  <si>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Expected Active By Cohort</t>
  </si>
  <si>
    <t xml:space="preserve">Starting Pop</t>
  </si>
  <si>
    <t xml:space="preserve">Expected active under BA definition</t>
  </si>
  <si>
    <t xml:space="preserve">Q1 2014</t>
  </si>
  <si>
    <t xml:space="preserve">Q2 2014</t>
  </si>
  <si>
    <t xml:space="preserve">Q3 2014</t>
  </si>
  <si>
    <t xml:space="preserve">Q4 2014</t>
  </si>
  <si>
    <t xml:space="preserve">Q1 2015</t>
  </si>
  <si>
    <t xml:space="preserve">Q2 2015</t>
  </si>
  <si>
    <t xml:space="preserve">Q3 2015</t>
  </si>
  <si>
    <t xml:space="preserve">Q4 2015</t>
  </si>
  <si>
    <t xml:space="preserve">Q1 2016</t>
  </si>
  <si>
    <t xml:space="preserve">Q2 2016</t>
  </si>
  <si>
    <t xml:space="preserve">Q3 2016</t>
  </si>
  <si>
    <t xml:space="preserve">Q4 2016</t>
  </si>
  <si>
    <t xml:space="preserve">Q1 2017</t>
  </si>
  <si>
    <t xml:space="preserve">Q2 2017</t>
  </si>
  <si>
    <t xml:space="preserve">Q3 2017</t>
  </si>
  <si>
    <t xml:space="preserve">Q4 2017</t>
  </si>
  <si>
    <t xml:space="preserve">Q1 2018</t>
  </si>
  <si>
    <t xml:space="preserve">E(Total active under BA definition)</t>
  </si>
  <si>
    <t xml:space="preserve">A(Total active under BA definition)</t>
  </si>
  <si>
    <t xml:space="preserve">E(Total Active under model)</t>
  </si>
  <si>
    <t xml:space="preserve">Weibull-Gamma with Q4 Seasonality Retention Model </t>
  </si>
  <si>
    <t xml:space="preserve">r</t>
  </si>
  <si>
    <t xml:space="preserve">alpha</t>
  </si>
  <si>
    <t xml:space="preserve">c</t>
  </si>
  <si>
    <t xml:space="preserve">B_Q4</t>
  </si>
  <si>
    <t xml:space="preserve">Jan Birth Cohort</t>
  </si>
  <si>
    <t xml:space="preserve">Feb Birth Cohort</t>
  </si>
  <si>
    <t xml:space="preserve">Mar Birth Cohort</t>
  </si>
  <si>
    <t xml:space="preserve">Apr Birth Cohort</t>
  </si>
  <si>
    <t xml:space="preserve">May Birth Cohort</t>
  </si>
  <si>
    <t xml:space="preserve">Jun Birth Cohort</t>
  </si>
  <si>
    <t xml:space="preserve">Jul Birth Cohort</t>
  </si>
  <si>
    <t xml:space="preserve">Aug Birth Cohort</t>
  </si>
  <si>
    <t xml:space="preserve">Sep Birth Cohort</t>
  </si>
  <si>
    <t xml:space="preserve">Oct Birth Cohort</t>
  </si>
  <si>
    <t xml:space="preserve">Nov Birth Cohort</t>
  </si>
  <si>
    <t xml:space="preserve">Dec Birth Cohort</t>
  </si>
  <si>
    <t xml:space="preserve">Covariate</t>
  </si>
  <si>
    <t xml:space="preserve">Averaging Across Months</t>
  </si>
  <si>
    <t xml:space="preserve">Month #</t>
  </si>
  <si>
    <t xml:space="preserve">Months Out</t>
  </si>
  <si>
    <t xml:space="preserve">Q4 Dummy</t>
  </si>
  <si>
    <t xml:space="preserve">exp(Bx)</t>
  </si>
  <si>
    <t xml:space="preserve">B(t)</t>
  </si>
  <si>
    <t xml:space="preserve">P(M &lt;= m)</t>
  </si>
  <si>
    <t xml:space="preserve">P(survive m months)</t>
  </si>
  <si>
    <t xml:space="preserve">P(M=m)</t>
  </si>
  <si>
    <t xml:space="preserve">Weibull-Gamma Acquisition Model</t>
  </si>
  <si>
    <t xml:space="preserve">p(NT)</t>
  </si>
  <si>
    <t xml:space="preserve">Total Possible Market Size (k)</t>
  </si>
  <si>
    <t xml:space="preserve">E(Effective Market Size (k))</t>
  </si>
  <si>
    <t xml:space="preserve">B_mktg</t>
  </si>
  <si>
    <t xml:space="preserve">P(acquired in m)</t>
  </si>
  <si>
    <t xml:space="preserve">Marketing spend</t>
  </si>
  <si>
    <t xml:space="preserve">ln(Marketing spend)</t>
  </si>
  <si>
    <t xml:space="preserve">P(Add in m)</t>
  </si>
  <si>
    <t xml:space="preserve">E(Gross Adds) (k)</t>
  </si>
  <si>
    <t xml:space="preserve">E(Total Gross Adds)</t>
  </si>
  <si>
    <t xml:space="preserve">CAC model</t>
  </si>
  <si>
    <t xml:space="preserve">Quarter/Year</t>
  </si>
  <si>
    <t xml:space="preserve">Marketing Expense (qtr, $k)</t>
  </si>
  <si>
    <t xml:space="preserve">Marketing Expense (linearized)</t>
  </si>
  <si>
    <t xml:space="preserve">E(Marketing Expense (monthly))</t>
  </si>
  <si>
    <t xml:space="preserve">E(Cost per add)</t>
  </si>
  <si>
    <t xml:space="preserve">Order numbers model</t>
  </si>
  <si>
    <t xml:space="preserve">Baseline propensity</t>
  </si>
  <si>
    <t xml:space="preserve">B_cohort_number</t>
  </si>
  <si>
    <t xml:space="preserve">B_tenure</t>
  </si>
  <si>
    <t xml:space="preserve">B_2015</t>
  </si>
  <si>
    <t xml:space="preserve">B_Q3</t>
  </si>
  <si>
    <t xml:space="preserve">Expected total orders by cohort</t>
  </si>
  <si>
    <t xml:space="preserve">Quarter number</t>
  </si>
  <si>
    <t xml:space="preserve">Total orders</t>
  </si>
  <si>
    <t xml:space="preserve">Expected monthly orders per customer by cohort</t>
  </si>
  <si>
    <t xml:space="preserve">Quarter</t>
  </si>
  <si>
    <t xml:space="preserve">E(Total orders)</t>
  </si>
  <si>
    <t xml:space="preserve">Expected Total orders</t>
  </si>
  <si>
    <t xml:space="preserve">Actual Total orders</t>
  </si>
  <si>
    <t xml:space="preserve">Expected Orders per customer</t>
  </si>
  <si>
    <t xml:space="preserve">Actual Orders per customer</t>
  </si>
  <si>
    <t xml:space="preserve">Week # / Quarter</t>
  </si>
  <si>
    <t xml:space="preserve">P(X=1) (order probability)</t>
  </si>
  <si>
    <t xml:space="preserve">Spend per order model</t>
  </si>
  <si>
    <t xml:space="preserve">Baseline spend</t>
  </si>
  <si>
    <t xml:space="preserve">B_2016</t>
  </si>
  <si>
    <t xml:space="preserve">Expected spend per order</t>
  </si>
  <si>
    <t xml:space="preserve">Cohort / Month</t>
  </si>
  <si>
    <t xml:space="preserve">Expected total revenue ($K)</t>
  </si>
  <si>
    <t xml:space="preserve">Total</t>
  </si>
  <si>
    <t xml:space="preserve">Expected Revenue</t>
  </si>
  <si>
    <t xml:space="preserve">Actual Revenue</t>
  </si>
  <si>
    <t xml:space="preserve">E(Revenue 2014)</t>
  </si>
  <si>
    <t xml:space="preserve">A(Revenue 2014)</t>
  </si>
  <si>
    <t xml:space="preserve">Expected Revenue per acquired customer</t>
  </si>
  <si>
    <t xml:space="preserve">Actual Revenue per acquired customer</t>
  </si>
  <si>
    <t xml:space="preserve">Expected Order value</t>
  </si>
  <si>
    <t xml:space="preserve">Actual Order value</t>
  </si>
  <si>
    <t xml:space="preserve">Expected total cumulative net revenue by cohort ($K)</t>
  </si>
  <si>
    <t xml:space="preserve">Cohort number</t>
  </si>
  <si>
    <t xml:space="preserve">Cohort origination / Month</t>
  </si>
  <si>
    <t xml:space="preserve">Expected total cumulative net revenue after 6/12/etc. months ($K)</t>
  </si>
  <si>
    <t xml:space="preserve">Cohort / Months since acquisition</t>
  </si>
  <si>
    <t xml:space="preserve">Expected total cumulative net revenue per customer acquired - after 6/12/etc. months</t>
  </si>
  <si>
    <t xml:space="preserve">Months since acquisition</t>
  </si>
  <si>
    <t xml:space="preserve">Cohort</t>
  </si>
  <si>
    <t xml:space="preserve">Expected cumulative net revenue per acquired customer aggregated by cohort year</t>
  </si>
  <si>
    <t xml:space="preserve">All cohorts</t>
  </si>
  <si>
    <t xml:space="preserve">Expected Cumulative Net Revenue per Acquired Customer</t>
  </si>
  <si>
    <t xml:space="preserve">Actual Cumulative Net Revenue per Acquired Customer</t>
  </si>
  <si>
    <t xml:space="preserve">Annual cohorts</t>
  </si>
  <si>
    <t xml:space="preserve">Expected 6-month Cumulative Net Revenue per Acquired Customer</t>
  </si>
  <si>
    <t xml:space="preserve">Actual 6-month Cumulative Net Revenue per Acquired Customer</t>
  </si>
  <si>
    <t xml:space="preserve">Expected revenue per active customer</t>
  </si>
  <si>
    <t xml:space="preserve">Cohort origination</t>
  </si>
  <si>
    <t xml:space="preserve">Expected cumulative revenue per active customer</t>
  </si>
  <si>
    <t xml:space="preserve">Expected cumulative revenue per active customer, Months since acquisition</t>
  </si>
  <si>
    <t xml:space="preserve">CAC, 2014-Q1 2017</t>
  </si>
  <si>
    <t xml:space="preserve">Marketing Expense ($M)</t>
  </si>
  <si>
    <t xml:space="preserve">Marketing Expense</t>
  </si>
  <si>
    <t xml:space="preserve">A(Total Active)</t>
  </si>
  <si>
    <t xml:space="preserve">A(Orders per customer)</t>
  </si>
  <si>
    <t xml:space="preserve">A(Total orders)</t>
  </si>
  <si>
    <t xml:space="preserve">A(Revenue)</t>
  </si>
  <si>
    <t xml:space="preserve">A(Revenue per customer)</t>
  </si>
  <si>
    <t xml:space="preserve">A(Order value)</t>
  </si>
  <si>
    <t xml:space="preserve">Customers acquired, 2014-Q1 2017, k</t>
  </si>
  <si>
    <t xml:space="preserve">Revenue in 2014</t>
  </si>
  <si>
    <t xml:space="preserve">Cumulative revenue per customer, all cohorts</t>
  </si>
  <si>
    <t xml:space="preserve">6-month cumulative revenue</t>
  </si>
  <si>
    <t xml:space="preserve">Cell Coloring Conventions</t>
  </si>
  <si>
    <t xml:space="preserve">Harcode</t>
  </si>
  <si>
    <t xml:space="preserve">Formula</t>
  </si>
  <si>
    <t xml:space="preserve">Assumption</t>
  </si>
  <si>
    <t xml:space="preserve">Model Parameters</t>
  </si>
  <si>
    <t xml:space="preserve">Order numbers</t>
  </si>
  <si>
    <t xml:space="preserve">END</t>
  </si>
  <si>
    <t xml:space="preserve">Estim</t>
  </si>
  <si>
    <t xml:space="preserve">SE(END)</t>
  </si>
  <si>
    <t xml:space="preserve">SSE(END)</t>
  </si>
  <si>
    <t xml:space="preserve">SSE(ADD)</t>
  </si>
  <si>
    <t xml:space="preserve">SSE(TOTAL)</t>
  </si>
</sst>
</file>

<file path=xl/styles.xml><?xml version="1.0" encoding="utf-8"?>
<styleSheet xmlns="http://schemas.openxmlformats.org/spreadsheetml/2006/main">
  <numFmts count="18">
    <numFmt numFmtId="164" formatCode="General"/>
    <numFmt numFmtId="165" formatCode="0.0"/>
    <numFmt numFmtId="166" formatCode="#,##0"/>
    <numFmt numFmtId="167" formatCode="_(* #,##0_);_(* \(#,##0\);_(* \-??_);_(@_)"/>
    <numFmt numFmtId="168" formatCode="_(\$* #,##0_);_(\$* \(#,##0\);_(\$* \-??_);_(@_)"/>
    <numFmt numFmtId="169" formatCode="_(\$* #,##0.00_);_(\$* \(#,##0.00\);_(\$* \-??_);_(@_)"/>
    <numFmt numFmtId="170" formatCode="0%"/>
    <numFmt numFmtId="171" formatCode="\$#,##0"/>
    <numFmt numFmtId="172" formatCode="0.00%"/>
    <numFmt numFmtId="173" formatCode="0"/>
    <numFmt numFmtId="174" formatCode="0.0000"/>
    <numFmt numFmtId="175" formatCode="0.00000"/>
    <numFmt numFmtId="176" formatCode="0.00"/>
    <numFmt numFmtId="177" formatCode="_(* #,##0.00_);_(* \(#,##0.00\);_(* \-??_);_(@_)"/>
    <numFmt numFmtId="178" formatCode="0.000000"/>
    <numFmt numFmtId="179" formatCode="0.000"/>
    <numFmt numFmtId="180" formatCode="_(* #,##0.0_);_(* \(#,##0.0\);_(* \-??_);_(@_)"/>
    <numFmt numFmtId="181" formatCode="\$#,##0_);[RED]&quot;($&quot;#,##0\)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 val="true"/>
      <sz val="18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sz val="11"/>
      <color rgb="FF4472C4"/>
      <name val="Calibri"/>
      <family val="2"/>
      <charset val="1"/>
    </font>
    <font>
      <sz val="11"/>
      <color rgb="FF548235"/>
      <name val="Calibri"/>
      <family val="2"/>
      <charset val="1"/>
    </font>
    <font>
      <sz val="11"/>
      <color rgb="FF2E75B6"/>
      <name val="Calibri"/>
      <family val="2"/>
      <charset val="1"/>
    </font>
    <font>
      <sz val="10"/>
      <name val="Arial"/>
      <family val="2"/>
      <charset val="1"/>
    </font>
    <font>
      <sz val="11"/>
      <color rgb="FF70AD47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8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5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3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21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B8B8B"/>
      <rgbColor rgb="FF5B9BD5"/>
      <rgbColor rgb="FF993366"/>
      <rgbColor rgb="FFFFFFCC"/>
      <rgbColor rgb="FFCCFFFF"/>
      <rgbColor rgb="FF660066"/>
      <rgbColor rgb="FFFF8080"/>
      <rgbColor rgb="FF2E75B6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Active Customers Over Time (k)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"Expected"</c:f>
              <c:strCache>
                <c:ptCount val="1"/>
                <c:pt idx="0">
                  <c:v>Expected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0.0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'Acquisition-Retention'!$F$248:$R$248</c:f>
              <c:strCache>
                <c:ptCount val="13"/>
                <c:pt idx="0">
                  <c:v>Q1 2014</c:v>
                </c:pt>
                <c:pt idx="1">
                  <c:v>Q2 2014</c:v>
                </c:pt>
                <c:pt idx="2">
                  <c:v>Q3 2014</c:v>
                </c:pt>
                <c:pt idx="3">
                  <c:v>Q4 2014</c:v>
                </c:pt>
                <c:pt idx="4">
                  <c:v>Q1 2015</c:v>
                </c:pt>
                <c:pt idx="5">
                  <c:v>Q2 2015</c:v>
                </c:pt>
                <c:pt idx="6">
                  <c:v>Q3 2015</c:v>
                </c:pt>
                <c:pt idx="7">
                  <c:v>Q4 2015</c:v>
                </c:pt>
                <c:pt idx="8">
                  <c:v>Q1 2016</c:v>
                </c:pt>
                <c:pt idx="9">
                  <c:v>Q2 2016</c:v>
                </c:pt>
                <c:pt idx="10">
                  <c:v>Q3 2016</c:v>
                </c:pt>
                <c:pt idx="11">
                  <c:v>Q4 2016</c:v>
                </c:pt>
                <c:pt idx="12">
                  <c:v>Q1 2017</c:v>
                </c:pt>
              </c:strCache>
            </c:strRef>
          </c:cat>
          <c:val>
            <c:numRef>
              <c:f>'Acquisition-Retention'!$F$249:$R$249</c:f>
              <c:numCache>
                <c:formatCode>General</c:formatCode>
                <c:ptCount val="13"/>
                <c:pt idx="0">
                  <c:v>23.22057001434</c:v>
                </c:pt>
                <c:pt idx="1">
                  <c:v>70.056847378898</c:v>
                </c:pt>
                <c:pt idx="2">
                  <c:v>127.055210629001</c:v>
                </c:pt>
                <c:pt idx="3">
                  <c:v>158.3127420586</c:v>
                </c:pt>
                <c:pt idx="4">
                  <c:v>313.861665407678</c:v>
                </c:pt>
                <c:pt idx="5">
                  <c:v>487.809783826791</c:v>
                </c:pt>
                <c:pt idx="6">
                  <c:v>620.184058062456</c:v>
                </c:pt>
                <c:pt idx="7">
                  <c:v>639.430002574587</c:v>
                </c:pt>
                <c:pt idx="8">
                  <c:v>853.076498575465</c:v>
                </c:pt>
                <c:pt idx="9">
                  <c:v>980.886414448562</c:v>
                </c:pt>
                <c:pt idx="10">
                  <c:v>1186.35010608339</c:v>
                </c:pt>
                <c:pt idx="11">
                  <c:v>1108.30292754551</c:v>
                </c:pt>
                <c:pt idx="12">
                  <c:v>1265.6379904191</c:v>
                </c:pt>
              </c:numCache>
            </c:numRef>
          </c:val>
        </c:ser>
        <c:ser>
          <c:idx val="1"/>
          <c:order val="1"/>
          <c:tx>
            <c:strRef>
              <c:f>"Actual"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0.0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'Acquisition-Retention'!$F$248:$R$248</c:f>
              <c:strCache>
                <c:ptCount val="13"/>
                <c:pt idx="0">
                  <c:v>Q1 2014</c:v>
                </c:pt>
                <c:pt idx="1">
                  <c:v>Q2 2014</c:v>
                </c:pt>
                <c:pt idx="2">
                  <c:v>Q3 2014</c:v>
                </c:pt>
                <c:pt idx="3">
                  <c:v>Q4 2014</c:v>
                </c:pt>
                <c:pt idx="4">
                  <c:v>Q1 2015</c:v>
                </c:pt>
                <c:pt idx="5">
                  <c:v>Q2 2015</c:v>
                </c:pt>
                <c:pt idx="6">
                  <c:v>Q3 2015</c:v>
                </c:pt>
                <c:pt idx="7">
                  <c:v>Q4 2015</c:v>
                </c:pt>
                <c:pt idx="8">
                  <c:v>Q1 2016</c:v>
                </c:pt>
                <c:pt idx="9">
                  <c:v>Q2 2016</c:v>
                </c:pt>
                <c:pt idx="10">
                  <c:v>Q3 2016</c:v>
                </c:pt>
                <c:pt idx="11">
                  <c:v>Q4 2016</c:v>
                </c:pt>
                <c:pt idx="12">
                  <c:v>Q1 2017</c:v>
                </c:pt>
              </c:strCache>
            </c:strRef>
          </c:cat>
          <c:val>
            <c:numRef>
              <c:f>'Acquisition-Retention'!$F$250:$R$250</c:f>
              <c:numCache>
                <c:formatCode>General</c:formatCode>
                <c:ptCount val="13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213</c:v>
                </c:pt>
                <c:pt idx="5">
                  <c:v>303</c:v>
                </c:pt>
                <c:pt idx="6">
                  <c:v>414</c:v>
                </c:pt>
                <c:pt idx="7">
                  <c:v>429</c:v>
                </c:pt>
                <c:pt idx="8">
                  <c:v>649</c:v>
                </c:pt>
                <c:pt idx="9">
                  <c:v>766</c:v>
                </c:pt>
                <c:pt idx="10">
                  <c:v>907</c:v>
                </c:pt>
                <c:pt idx="11">
                  <c:v>879</c:v>
                </c:pt>
                <c:pt idx="12">
                  <c:v>1036</c:v>
                </c:pt>
              </c:numCache>
            </c:numRef>
          </c:val>
        </c:ser>
        <c:gapWidth val="150"/>
        <c:overlap val="0"/>
        <c:axId val="8461085"/>
        <c:axId val="3117200"/>
      </c:barChart>
      <c:catAx>
        <c:axId val="846108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117200"/>
        <c:crosses val="autoZero"/>
        <c:auto val="1"/>
        <c:lblAlgn val="ctr"/>
        <c:lblOffset val="100"/>
      </c:catAx>
      <c:valAx>
        <c:axId val="3117200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numFmt formatCode="0.0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461085"/>
        <c:crosses val="autoZero"/>
      </c:valAx>
      <c:spPr>
        <a:solidFill>
          <a:srgbClr val="ffffff"/>
        </a:solidFill>
        <a:ln>
          <a:noFill/>
        </a:ln>
      </c:spPr>
    </c:plotArea>
    <c:legend>
      <c:legendPos val="l"/>
      <c:layout>
        <c:manualLayout>
          <c:xMode val="edge"/>
          <c:yMode val="edge"/>
          <c:x val="0.0888297119832098"/>
          <c:y val="0.396886314608796"/>
          <c:w val="0.0836348735631486"/>
          <c:h val="0.0929431512233915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Cumulative Customers Acquired (k)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"Expected"</c:f>
              <c:strCache>
                <c:ptCount val="1"/>
                <c:pt idx="0">
                  <c:v>Expected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#,##0" sourceLinked="1"/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</c:dLbl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'Acquisition-Retention'!$F$383:$F$383</c:f>
              <c:numCache>
                <c:formatCode>General</c:formatCode>
                <c:ptCount val="1"/>
                <c:pt idx="0">
                  <c:v>4278.45447065315</c:v>
                </c:pt>
              </c:numCache>
            </c:numRef>
          </c:val>
        </c:ser>
        <c:ser>
          <c:idx val="1"/>
          <c:order val="1"/>
          <c:tx>
            <c:strRef>
              <c:f>"Actual"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#,##0" sourceLinked="1"/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</c:dLbl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Data!$C$22:$C$22</c:f>
              <c:numCache>
                <c:formatCode>General</c:formatCode>
                <c:ptCount val="1"/>
                <c:pt idx="0">
                  <c:v>4279.78723404255</c:v>
                </c:pt>
              </c:numCache>
            </c:numRef>
          </c:val>
        </c:ser>
        <c:gapWidth val="150"/>
        <c:overlap val="0"/>
        <c:axId val="73249015"/>
        <c:axId val="72386964"/>
      </c:barChart>
      <c:catAx>
        <c:axId val="73249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2386964"/>
        <c:crosses val="autoZero"/>
        <c:auto val="1"/>
        <c:lblAlgn val="ctr"/>
        <c:lblOffset val="100"/>
      </c:catAx>
      <c:valAx>
        <c:axId val="72386964"/>
        <c:scaling>
          <c:orientation val="minMax"/>
          <c:min val="0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3249015"/>
        <c:crosses val="autoZero"/>
      </c:valAx>
      <c:spPr>
        <a:solidFill>
          <a:srgbClr val="ffffff"/>
        </a:solidFill>
        <a:ln>
          <a:noFill/>
        </a:ln>
      </c:spPr>
    </c:plotArea>
    <c:legend>
      <c:legendPos val="l"/>
      <c:layout>
        <c:manualLayout>
          <c:xMode val="edge"/>
          <c:yMode val="edge"/>
          <c:x val="0.085842878329695"/>
          <c:y val="0.371187190079718"/>
          <c:w val="0.0836348735631486"/>
          <c:h val="0.0929431512233915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595959"/>
                </a:solidFill>
                <a:latin typeface="Calibri"/>
              </a:defRPr>
            </a:pPr>
            <a:r>
              <a:rPr b="1" sz="1800" spc="-1" strike="noStrike">
                <a:solidFill>
                  <a:srgbClr val="595959"/>
                </a:solidFill>
                <a:latin typeface="Calibri"/>
              </a:rPr>
              <a:t>Total Orders (k)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Orders!$B$107</c:f>
              <c:strCache>
                <c:ptCount val="1"/>
                <c:pt idx="0">
                  <c:v>Expected Total orders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_(* #,##0_);_(* \(#,##0\);_(* \-??_);_(@_)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Orders!$C$106:$O$106</c:f>
              <c:strCache>
                <c:ptCount val="13"/>
                <c:pt idx="0">
                  <c:v>Q1 2014</c:v>
                </c:pt>
                <c:pt idx="1">
                  <c:v>Q2 2014</c:v>
                </c:pt>
                <c:pt idx="2">
                  <c:v>Q3 2014</c:v>
                </c:pt>
                <c:pt idx="3">
                  <c:v>Q4 2014</c:v>
                </c:pt>
                <c:pt idx="4">
                  <c:v>Q1 2015</c:v>
                </c:pt>
                <c:pt idx="5">
                  <c:v>Q2 2015</c:v>
                </c:pt>
                <c:pt idx="6">
                  <c:v>Q3 2015</c:v>
                </c:pt>
                <c:pt idx="7">
                  <c:v>Q4 2015</c:v>
                </c:pt>
                <c:pt idx="8">
                  <c:v>Q1 2016</c:v>
                </c:pt>
                <c:pt idx="9">
                  <c:v>Q2 2016</c:v>
                </c:pt>
                <c:pt idx="10">
                  <c:v>Q3 2016</c:v>
                </c:pt>
                <c:pt idx="11">
                  <c:v>Q4 2016</c:v>
                </c:pt>
                <c:pt idx="12">
                  <c:v>Q1 2017</c:v>
                </c:pt>
              </c:strCache>
            </c:strRef>
          </c:cat>
          <c:val>
            <c:numRef>
              <c:f>Orders!$C$107:$O$107</c:f>
              <c:numCache>
                <c:formatCode>General</c:formatCode>
                <c:ptCount val="13"/>
                <c:pt idx="0">
                  <c:v>82.8166665275819</c:v>
                </c:pt>
                <c:pt idx="1">
                  <c:v>303.338128309124</c:v>
                </c:pt>
                <c:pt idx="2">
                  <c:v>558.713750677451</c:v>
                </c:pt>
                <c:pt idx="3">
                  <c:v>783.738187992148</c:v>
                </c:pt>
                <c:pt idx="4">
                  <c:v>1319.12335185191</c:v>
                </c:pt>
                <c:pt idx="5">
                  <c:v>2086.78284343524</c:v>
                </c:pt>
                <c:pt idx="6">
                  <c:v>2498.06046916899</c:v>
                </c:pt>
                <c:pt idx="7">
                  <c:v>2787.74720076811</c:v>
                </c:pt>
                <c:pt idx="8">
                  <c:v>3873.56519567908</c:v>
                </c:pt>
                <c:pt idx="9">
                  <c:v>4423.01848696678</c:v>
                </c:pt>
                <c:pt idx="10">
                  <c:v>4665.73618917877</c:v>
                </c:pt>
                <c:pt idx="11">
                  <c:v>4663.191666188</c:v>
                </c:pt>
                <c:pt idx="12">
                  <c:v>5010.83516389098</c:v>
                </c:pt>
              </c:numCache>
            </c:numRef>
          </c:val>
        </c:ser>
        <c:ser>
          <c:idx val="1"/>
          <c:order val="1"/>
          <c:tx>
            <c:strRef>
              <c:f>Orders!$B$108</c:f>
              <c:strCache>
                <c:ptCount val="1"/>
                <c:pt idx="0">
                  <c:v>Actual Total orders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_(* #,##0_);_(* \(#,##0\);_(* \-??_);_(@_)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Orders!$C$106:$O$106</c:f>
              <c:strCache>
                <c:ptCount val="13"/>
                <c:pt idx="0">
                  <c:v>Q1 2014</c:v>
                </c:pt>
                <c:pt idx="1">
                  <c:v>Q2 2014</c:v>
                </c:pt>
                <c:pt idx="2">
                  <c:v>Q3 2014</c:v>
                </c:pt>
                <c:pt idx="3">
                  <c:v>Q4 2014</c:v>
                </c:pt>
                <c:pt idx="4">
                  <c:v>Q1 2015</c:v>
                </c:pt>
                <c:pt idx="5">
                  <c:v>Q2 2015</c:v>
                </c:pt>
                <c:pt idx="6">
                  <c:v>Q3 2015</c:v>
                </c:pt>
                <c:pt idx="7">
                  <c:v>Q4 2015</c:v>
                </c:pt>
                <c:pt idx="8">
                  <c:v>Q1 2016</c:v>
                </c:pt>
                <c:pt idx="9">
                  <c:v>Q2 2016</c:v>
                </c:pt>
                <c:pt idx="10">
                  <c:v>Q3 2016</c:v>
                </c:pt>
                <c:pt idx="11">
                  <c:v>Q4 2016</c:v>
                </c:pt>
                <c:pt idx="12">
                  <c:v>Q1 2017</c:v>
                </c:pt>
              </c:strCache>
            </c:strRef>
          </c:cat>
          <c:val>
            <c:numRef>
              <c:f>Orders!$C$108:$O$108</c:f>
              <c:numCache>
                <c:formatCode>General</c:formatCode>
                <c:ptCount val="13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841</c:v>
                </c:pt>
                <c:pt idx="5">
                  <c:v>1247</c:v>
                </c:pt>
                <c:pt idx="6">
                  <c:v>1763</c:v>
                </c:pt>
                <c:pt idx="7">
                  <c:v>1970</c:v>
                </c:pt>
                <c:pt idx="8">
                  <c:v>2903</c:v>
                </c:pt>
                <c:pt idx="9">
                  <c:v>3399</c:v>
                </c:pt>
                <c:pt idx="10">
                  <c:v>3597</c:v>
                </c:pt>
                <c:pt idx="11">
                  <c:v>3674</c:v>
                </c:pt>
                <c:pt idx="12">
                  <c:v>4273</c:v>
                </c:pt>
              </c:numCache>
            </c:numRef>
          </c:val>
        </c:ser>
        <c:gapWidth val="219"/>
        <c:overlap val="-27"/>
        <c:axId val="46203177"/>
        <c:axId val="90059956"/>
      </c:barChart>
      <c:catAx>
        <c:axId val="462031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059956"/>
        <c:crosses val="autoZero"/>
        <c:auto val="1"/>
        <c:lblAlgn val="ctr"/>
        <c:lblOffset val="100"/>
      </c:catAx>
      <c:valAx>
        <c:axId val="900599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_(* #,##0_);_(* \(#,##0\);_(* \-??_);_(@_)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203177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595959"/>
                </a:solidFill>
                <a:latin typeface="Calibri"/>
              </a:defRPr>
            </a:pPr>
            <a:r>
              <a:rPr b="1" sz="1800" spc="-1" strike="noStrike">
                <a:solidFill>
                  <a:srgbClr val="595959"/>
                </a:solidFill>
                <a:latin typeface="Calibri"/>
              </a:rPr>
              <a:t>Total Revenue ($K)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Spend!$B$100</c:f>
              <c:strCache>
                <c:ptCount val="1"/>
                <c:pt idx="0">
                  <c:v>Expected Revenue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_(\$* #,##0_);_(\$* \(#,##0\);_(\$* \-??_);_(@_)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Spend!$C$99:$O$99</c:f>
              <c:strCache>
                <c:ptCount val="13"/>
                <c:pt idx="0">
                  <c:v>Q1 2014</c:v>
                </c:pt>
                <c:pt idx="1">
                  <c:v>Q2 2014</c:v>
                </c:pt>
                <c:pt idx="2">
                  <c:v>Q3 2014</c:v>
                </c:pt>
                <c:pt idx="3">
                  <c:v>Q4 2014</c:v>
                </c:pt>
                <c:pt idx="4">
                  <c:v>Q1 2015</c:v>
                </c:pt>
                <c:pt idx="5">
                  <c:v>Q2 2015</c:v>
                </c:pt>
                <c:pt idx="6">
                  <c:v>Q3 2015</c:v>
                </c:pt>
                <c:pt idx="7">
                  <c:v>Q4 2015</c:v>
                </c:pt>
                <c:pt idx="8">
                  <c:v>Q1 2016</c:v>
                </c:pt>
                <c:pt idx="9">
                  <c:v>Q2 2016</c:v>
                </c:pt>
                <c:pt idx="10">
                  <c:v>Q3 2016</c:v>
                </c:pt>
                <c:pt idx="11">
                  <c:v>Q4 2016</c:v>
                </c:pt>
                <c:pt idx="12">
                  <c:v>Q1 2017</c:v>
                </c:pt>
              </c:strCache>
            </c:strRef>
          </c:cat>
          <c:val>
            <c:numRef>
              <c:f>Spend!$C$100:$O$100</c:f>
              <c:numCache>
                <c:formatCode>General</c:formatCode>
                <c:ptCount val="13"/>
                <c:pt idx="0">
                  <c:v>5136.38352034951</c:v>
                </c:pt>
                <c:pt idx="1">
                  <c:v>18679.1825429234</c:v>
                </c:pt>
                <c:pt idx="2">
                  <c:v>34134.2840701814</c:v>
                </c:pt>
                <c:pt idx="3">
                  <c:v>47556.8824051192</c:v>
                </c:pt>
                <c:pt idx="4">
                  <c:v>84416.6207771679</c:v>
                </c:pt>
                <c:pt idx="5">
                  <c:v>134894.210050202</c:v>
                </c:pt>
                <c:pt idx="6">
                  <c:v>161364.685778457</c:v>
                </c:pt>
                <c:pt idx="7">
                  <c:v>179403.780871966</c:v>
                </c:pt>
                <c:pt idx="8">
                  <c:v>238972.036933957</c:v>
                </c:pt>
                <c:pt idx="9">
                  <c:v>266897.53318097</c:v>
                </c:pt>
                <c:pt idx="10">
                  <c:v>275918.847905647</c:v>
                </c:pt>
                <c:pt idx="11">
                  <c:v>273760.369353261</c:v>
                </c:pt>
                <c:pt idx="12">
                  <c:v>290305.613218171</c:v>
                </c:pt>
              </c:numCache>
            </c:numRef>
          </c:val>
        </c:ser>
        <c:ser>
          <c:idx val="1"/>
          <c:order val="1"/>
          <c:tx>
            <c:strRef>
              <c:f>Spend!$B$101</c:f>
              <c:strCache>
                <c:ptCount val="1"/>
                <c:pt idx="0">
                  <c:v>Actual Revenue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_(\$* #,##0_);_(\$* \(#,##0\);_(\$* \-??_);_(@_)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Spend!$C$99:$O$99</c:f>
              <c:strCache>
                <c:ptCount val="13"/>
                <c:pt idx="0">
                  <c:v>Q1 2014</c:v>
                </c:pt>
                <c:pt idx="1">
                  <c:v>Q2 2014</c:v>
                </c:pt>
                <c:pt idx="2">
                  <c:v>Q3 2014</c:v>
                </c:pt>
                <c:pt idx="3">
                  <c:v>Q4 2014</c:v>
                </c:pt>
                <c:pt idx="4">
                  <c:v>Q1 2015</c:v>
                </c:pt>
                <c:pt idx="5">
                  <c:v>Q2 2015</c:v>
                </c:pt>
                <c:pt idx="6">
                  <c:v>Q3 2015</c:v>
                </c:pt>
                <c:pt idx="7">
                  <c:v>Q4 2015</c:v>
                </c:pt>
                <c:pt idx="8">
                  <c:v>Q1 2016</c:v>
                </c:pt>
                <c:pt idx="9">
                  <c:v>Q2 2016</c:v>
                </c:pt>
                <c:pt idx="10">
                  <c:v>Q3 2016</c:v>
                </c:pt>
                <c:pt idx="11">
                  <c:v>Q4 2016</c:v>
                </c:pt>
                <c:pt idx="12">
                  <c:v>Q1 2017</c:v>
                </c:pt>
              </c:strCache>
            </c:strRef>
          </c:cat>
          <c:val>
            <c:numRef>
              <c:f>Spend!$C$101:$O$101</c:f>
              <c:numCache>
                <c:formatCode>General</c:formatCode>
                <c:ptCount val="13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48586</c:v>
                </c:pt>
                <c:pt idx="5">
                  <c:v>73271</c:v>
                </c:pt>
                <c:pt idx="6">
                  <c:v>102283</c:v>
                </c:pt>
                <c:pt idx="7">
                  <c:v>116663</c:v>
                </c:pt>
                <c:pt idx="8">
                  <c:v>172098</c:v>
                </c:pt>
                <c:pt idx="9">
                  <c:v>201924</c:v>
                </c:pt>
                <c:pt idx="10">
                  <c:v>205452</c:v>
                </c:pt>
                <c:pt idx="11">
                  <c:v>215942</c:v>
                </c:pt>
                <c:pt idx="12">
                  <c:v>244843</c:v>
                </c:pt>
              </c:numCache>
            </c:numRef>
          </c:val>
        </c:ser>
        <c:gapWidth val="219"/>
        <c:overlap val="-27"/>
        <c:axId val="55082389"/>
        <c:axId val="79459302"/>
      </c:barChart>
      <c:catAx>
        <c:axId val="5508238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459302"/>
        <c:crosses val="autoZero"/>
        <c:auto val="1"/>
        <c:lblAlgn val="ctr"/>
        <c:lblOffset val="100"/>
      </c:catAx>
      <c:valAx>
        <c:axId val="7945930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_(\$* #,##0_);_(\$* \(#,##0\);_(\$* \-??_);_(@_)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082389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595959"/>
                </a:solidFill>
                <a:latin typeface="Calibri"/>
              </a:defRPr>
            </a:pPr>
            <a:r>
              <a:rPr b="1" sz="1800" spc="-1" strike="noStrike">
                <a:solidFill>
                  <a:srgbClr val="595959"/>
                </a:solidFill>
                <a:latin typeface="Calibri"/>
              </a:rPr>
              <a:t>Cumulative Net Revenue per Acquired Customer by Months Since Acquisition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Spend!$B$246</c:f>
              <c:strCache>
                <c:ptCount val="1"/>
                <c:pt idx="0">
                  <c:v>Expected Cumulative Net Revenue per Acquired Customer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_(\$* #,##0.00_);_(\$* \(#,##0.00\);_(\$* \-??_);_(@_)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Spend!$C$245:$H$245</c:f>
              <c:strCache>
                <c:ptCount val="6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  <c:pt idx="4">
                  <c:v>30</c:v>
                </c:pt>
                <c:pt idx="5">
                  <c:v>36</c:v>
                </c:pt>
              </c:strCache>
            </c:strRef>
          </c:cat>
          <c:val>
            <c:numRef>
              <c:f>Spend!$C$246:$H$246</c:f>
              <c:numCache>
                <c:formatCode>General</c:formatCode>
                <c:ptCount val="6"/>
                <c:pt idx="0">
                  <c:v>386.504641435677</c:v>
                </c:pt>
                <c:pt idx="1">
                  <c:v>579.39079998753</c:v>
                </c:pt>
                <c:pt idx="2">
                  <c:v>723.320054249721</c:v>
                </c:pt>
                <c:pt idx="3">
                  <c:v>820.017744184386</c:v>
                </c:pt>
                <c:pt idx="4">
                  <c:v>882.02571758995</c:v>
                </c:pt>
                <c:pt idx="5">
                  <c:v>971.254178514095</c:v>
                </c:pt>
              </c:numCache>
            </c:numRef>
          </c:val>
        </c:ser>
        <c:ser>
          <c:idx val="1"/>
          <c:order val="1"/>
          <c:tx>
            <c:strRef>
              <c:f>Spend!$B$247</c:f>
              <c:strCache>
                <c:ptCount val="1"/>
                <c:pt idx="0">
                  <c:v>Actual Cumulative Net Revenue per Acquired Customer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_(\$* #,##0.00_);_(\$* \(#,##0.00\);_(\$* \-??_);_(@_)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Spend!$C$245:$H$245</c:f>
              <c:strCache>
                <c:ptCount val="6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  <c:pt idx="4">
                  <c:v>30</c:v>
                </c:pt>
                <c:pt idx="5">
                  <c:v>36</c:v>
                </c:pt>
              </c:strCache>
            </c:strRef>
          </c:cat>
          <c:val>
            <c:numRef>
              <c:f>Spend!$C$247:$H$247</c:f>
              <c:numCache>
                <c:formatCode>General</c:formatCode>
                <c:ptCount val="6"/>
                <c:pt idx="0">
                  <c:v>410</c:v>
                </c:pt>
                <c:pt idx="1">
                  <c:v>606</c:v>
                </c:pt>
                <c:pt idx="2">
                  <c:v>725</c:v>
                </c:pt>
                <c:pt idx="3">
                  <c:v>796</c:v>
                </c:pt>
                <c:pt idx="4">
                  <c:v>867</c:v>
                </c:pt>
                <c:pt idx="5">
                  <c:v>939</c:v>
                </c:pt>
              </c:numCache>
            </c:numRef>
          </c:val>
        </c:ser>
        <c:gapWidth val="219"/>
        <c:overlap val="-27"/>
        <c:axId val="37335751"/>
        <c:axId val="32334469"/>
      </c:barChart>
      <c:catAx>
        <c:axId val="3733575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Months since acquisition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334469"/>
        <c:crosses val="autoZero"/>
        <c:auto val="1"/>
        <c:lblAlgn val="ctr"/>
        <c:lblOffset val="100"/>
      </c:catAx>
      <c:valAx>
        <c:axId val="3233446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_(\$* #,##0.00_);_(\$* \(#,##0.00\);_(\$* \-??_);_(@_)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335751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595959"/>
                </a:solidFill>
                <a:latin typeface="Calibri"/>
              </a:defRPr>
            </a:pPr>
            <a:r>
              <a:rPr b="1" sz="1800" spc="-1" strike="noStrike">
                <a:solidFill>
                  <a:srgbClr val="595959"/>
                </a:solidFill>
                <a:latin typeface="Calibri"/>
              </a:rPr>
              <a:t>6-Month Cumulative Net Revenue per Acquired Customer by Cohort Year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Spend!$B$250</c:f>
              <c:strCache>
                <c:ptCount val="1"/>
                <c:pt idx="0">
                  <c:v>Expected 6-month Cumulative Net Revenue per Acquired Customer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_(\$* #,##0.00_);_(\$* \(#,##0.00\);_(\$* \-??_);_(@_)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Spend!$C$249:$E$249</c:f>
              <c:strCach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strCache>
            </c:strRef>
          </c:cat>
          <c:val>
            <c:numRef>
              <c:f>Spend!$C$250:$E$250</c:f>
              <c:numCache>
                <c:formatCode>General</c:formatCode>
                <c:ptCount val="3"/>
                <c:pt idx="0">
                  <c:v>425.721168906259</c:v>
                </c:pt>
                <c:pt idx="1">
                  <c:v>407.793186623274</c:v>
                </c:pt>
                <c:pt idx="2">
                  <c:v>359.597111979237</c:v>
                </c:pt>
              </c:numCache>
            </c:numRef>
          </c:val>
        </c:ser>
        <c:ser>
          <c:idx val="1"/>
          <c:order val="1"/>
          <c:tx>
            <c:strRef>
              <c:f>Spend!$B$251</c:f>
              <c:strCache>
                <c:ptCount val="1"/>
                <c:pt idx="0">
                  <c:v>Actual 6-month Cumulative Net Revenue per Acquired Customer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_(\$* #,##0.00_);_(\$* \(#,##0.00\);_(\$* \-??_);_(@_)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Spend!$C$249:$E$249</c:f>
              <c:strCach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strCache>
            </c:strRef>
          </c:cat>
          <c:val>
            <c:numRef>
              <c:f>Spend!$C$251:$E$251</c:f>
              <c:numCache>
                <c:formatCode>General</c:formatCode>
                <c:ptCount val="3"/>
                <c:pt idx="0">
                  <c:v>402</c:v>
                </c:pt>
                <c:pt idx="1">
                  <c:v>451</c:v>
                </c:pt>
                <c:pt idx="2">
                  <c:v>387</c:v>
                </c:pt>
              </c:numCache>
            </c:numRef>
          </c:val>
        </c:ser>
        <c:gapWidth val="219"/>
        <c:overlap val="-27"/>
        <c:axId val="88717425"/>
        <c:axId val="24711989"/>
      </c:barChart>
      <c:catAx>
        <c:axId val="8871742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Cohort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711989"/>
        <c:crosses val="autoZero"/>
        <c:auto val="1"/>
        <c:lblAlgn val="ctr"/>
        <c:lblOffset val="100"/>
      </c:catAx>
      <c:valAx>
        <c:axId val="24711989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_(\$* #,##0.00_);_(\$* \(#,##0.00\);_(\$* \-??_);_(@_)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717425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Subscriber Retention by Number of Months Since Acquisition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%" sourceLinked="1"/>
            <c:dLblPos val="t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'Acquisition-Retention'!$CK$266:$CK$277</c:f>
              <c:numCache>
                <c:formatCode>General</c:formatCode>
                <c:ptCount val="12"/>
                <c:pt idx="0">
                  <c:v>0.394937856538968</c:v>
                </c:pt>
                <c:pt idx="1">
                  <c:v>0.351160620229057</c:v>
                </c:pt>
                <c:pt idx="2">
                  <c:v>0.327613216146942</c:v>
                </c:pt>
                <c:pt idx="3">
                  <c:v>0.31178248387379</c:v>
                </c:pt>
                <c:pt idx="4">
                  <c:v>0.299981682575271</c:v>
                </c:pt>
                <c:pt idx="5">
                  <c:v>0.290631424753991</c:v>
                </c:pt>
                <c:pt idx="6">
                  <c:v>0.282922654823136</c:v>
                </c:pt>
                <c:pt idx="7">
                  <c:v>0.276386360979185</c:v>
                </c:pt>
                <c:pt idx="8">
                  <c:v>0.27072746359855</c:v>
                </c:pt>
                <c:pt idx="9">
                  <c:v>0.265748645360863</c:v>
                </c:pt>
                <c:pt idx="10">
                  <c:v>0.261311639023922</c:v>
                </c:pt>
                <c:pt idx="11">
                  <c:v>0.257315930852976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1736935"/>
        <c:axId val="63327648"/>
      </c:lineChart>
      <c:catAx>
        <c:axId val="1173693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Number of Months Since Acquisition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3327648"/>
        <c:crosses val="autoZero"/>
        <c:auto val="1"/>
        <c:lblAlgn val="ctr"/>
        <c:lblOffset val="100"/>
      </c:catAx>
      <c:valAx>
        <c:axId val="63327648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Percent of Cohort Still Active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173693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Estimated Marketing Spend Per Customer Acquisition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_(\$* #,##0_);_(\$* \(#,##0\);_(\$* \-??_);_(@_)" sourceLinked="1"/>
            <c:dLblPos val="t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'Acquisition-Retention'!$I$387:$AR$387</c:f>
              <c:strCache>
                <c:ptCount val="36"/>
                <c:pt idx="0">
                  <c:v>Apr 2014</c:v>
                </c:pt>
                <c:pt idx="1">
                  <c:v>May 2014</c:v>
                </c:pt>
                <c:pt idx="2">
                  <c:v>Jun 2014</c:v>
                </c:pt>
                <c:pt idx="3">
                  <c:v>Jul 2014</c:v>
                </c:pt>
                <c:pt idx="4">
                  <c:v>Aug 2014</c:v>
                </c:pt>
                <c:pt idx="5">
                  <c:v>Sep 2014</c:v>
                </c:pt>
                <c:pt idx="6">
                  <c:v>Oct 2014</c:v>
                </c:pt>
                <c:pt idx="7">
                  <c:v>Nov 2014</c:v>
                </c:pt>
                <c:pt idx="8">
                  <c:v>Dec 2014</c:v>
                </c:pt>
                <c:pt idx="9">
                  <c:v>Jan 2015</c:v>
                </c:pt>
                <c:pt idx="10">
                  <c:v>Feb 2015</c:v>
                </c:pt>
                <c:pt idx="11">
                  <c:v>Mar 2015</c:v>
                </c:pt>
                <c:pt idx="12">
                  <c:v>Apr 2015</c:v>
                </c:pt>
                <c:pt idx="13">
                  <c:v>May 2015</c:v>
                </c:pt>
                <c:pt idx="14">
                  <c:v>Jun 2015</c:v>
                </c:pt>
                <c:pt idx="15">
                  <c:v>Jul 2015</c:v>
                </c:pt>
                <c:pt idx="16">
                  <c:v>Aug 2015</c:v>
                </c:pt>
                <c:pt idx="17">
                  <c:v>Sep 2015</c:v>
                </c:pt>
                <c:pt idx="18">
                  <c:v>Oct 2015</c:v>
                </c:pt>
                <c:pt idx="19">
                  <c:v>Nov 2015</c:v>
                </c:pt>
                <c:pt idx="20">
                  <c:v>Dec 2015</c:v>
                </c:pt>
                <c:pt idx="21">
                  <c:v>Jan 2016</c:v>
                </c:pt>
                <c:pt idx="22">
                  <c:v>Feb 2016</c:v>
                </c:pt>
                <c:pt idx="23">
                  <c:v>Mar 2016</c:v>
                </c:pt>
                <c:pt idx="24">
                  <c:v>Apr 2016</c:v>
                </c:pt>
                <c:pt idx="25">
                  <c:v>May 2016</c:v>
                </c:pt>
                <c:pt idx="26">
                  <c:v>Jun 2016</c:v>
                </c:pt>
                <c:pt idx="27">
                  <c:v>Jul 2016</c:v>
                </c:pt>
                <c:pt idx="28">
                  <c:v>Aug 2016</c:v>
                </c:pt>
                <c:pt idx="29">
                  <c:v>Sep 2016</c:v>
                </c:pt>
                <c:pt idx="30">
                  <c:v>Oct 2016</c:v>
                </c:pt>
                <c:pt idx="31">
                  <c:v>Nov 2016</c:v>
                </c:pt>
                <c:pt idx="32">
                  <c:v>Dec 2016</c:v>
                </c:pt>
                <c:pt idx="33">
                  <c:v>Jan 2017</c:v>
                </c:pt>
                <c:pt idx="34">
                  <c:v>Feb 2017</c:v>
                </c:pt>
                <c:pt idx="35">
                  <c:v>Mar 2017</c:v>
                </c:pt>
              </c:strCache>
            </c:strRef>
          </c:cat>
          <c:val>
            <c:numRef>
              <c:f>'Acquisition-Retention'!$I$392:$AR$392</c:f>
              <c:numCache>
                <c:formatCode>General</c:formatCode>
                <c:ptCount val="36"/>
                <c:pt idx="0">
                  <c:v>65.9813518718219</c:v>
                </c:pt>
                <c:pt idx="1">
                  <c:v>57.4370627815535</c:v>
                </c:pt>
                <c:pt idx="2">
                  <c:v>51.7033498882509</c:v>
                </c:pt>
                <c:pt idx="3">
                  <c:v>47.7243602303493</c:v>
                </c:pt>
                <c:pt idx="4">
                  <c:v>44.7130564835196</c:v>
                </c:pt>
                <c:pt idx="5">
                  <c:v>42.4550879776538</c:v>
                </c:pt>
                <c:pt idx="6">
                  <c:v>40.8852089993621</c:v>
                </c:pt>
                <c:pt idx="7">
                  <c:v>39.4625991809415</c:v>
                </c:pt>
                <c:pt idx="8">
                  <c:v>38.2881639095189</c:v>
                </c:pt>
                <c:pt idx="9">
                  <c:v>37.0158958942244</c:v>
                </c:pt>
                <c:pt idx="10">
                  <c:v>36.7693393193687</c:v>
                </c:pt>
                <c:pt idx="11">
                  <c:v>37.0947142893294</c:v>
                </c:pt>
                <c:pt idx="12">
                  <c:v>37.9182609129664</c:v>
                </c:pt>
                <c:pt idx="13">
                  <c:v>39.033171989613</c:v>
                </c:pt>
                <c:pt idx="14">
                  <c:v>40.5732574360261</c:v>
                </c:pt>
                <c:pt idx="15">
                  <c:v>42.4690176107025</c:v>
                </c:pt>
                <c:pt idx="16">
                  <c:v>44.4746295550089</c:v>
                </c:pt>
                <c:pt idx="17">
                  <c:v>46.7354538717694</c:v>
                </c:pt>
                <c:pt idx="18">
                  <c:v>49.1452197374958</c:v>
                </c:pt>
                <c:pt idx="19">
                  <c:v>51.095589341614</c:v>
                </c:pt>
                <c:pt idx="20">
                  <c:v>52.934595921915</c:v>
                </c:pt>
                <c:pt idx="21">
                  <c:v>54.8345514878006</c:v>
                </c:pt>
                <c:pt idx="22">
                  <c:v>58.3858394427339</c:v>
                </c:pt>
                <c:pt idx="23">
                  <c:v>62.9055916552108</c:v>
                </c:pt>
                <c:pt idx="24">
                  <c:v>68.133094124737</c:v>
                </c:pt>
                <c:pt idx="25">
                  <c:v>73.3883631440997</c:v>
                </c:pt>
                <c:pt idx="26">
                  <c:v>79.115361202752</c:v>
                </c:pt>
                <c:pt idx="27">
                  <c:v>85.6273549463344</c:v>
                </c:pt>
                <c:pt idx="28">
                  <c:v>93.9082690800516</c:v>
                </c:pt>
                <c:pt idx="29">
                  <c:v>103.58248835685</c:v>
                </c:pt>
                <c:pt idx="30">
                  <c:v>113.537550696811</c:v>
                </c:pt>
                <c:pt idx="31">
                  <c:v>120.564465557142</c:v>
                </c:pt>
                <c:pt idx="32">
                  <c:v>126.751651408213</c:v>
                </c:pt>
                <c:pt idx="33">
                  <c:v>132.563802077636</c:v>
                </c:pt>
                <c:pt idx="34">
                  <c:v>142.325905323884</c:v>
                </c:pt>
                <c:pt idx="35">
                  <c:v>154.044151287948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1032515"/>
        <c:axId val="55630252"/>
      </c:lineChart>
      <c:catAx>
        <c:axId val="810325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5630252"/>
        <c:crosses val="autoZero"/>
        <c:auto val="1"/>
        <c:lblAlgn val="ctr"/>
        <c:lblOffset val="100"/>
      </c:catAx>
      <c:valAx>
        <c:axId val="55630252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numFmt formatCode="_(\$* #,##0_);_(\$* \(#,##0\);_(\$* \-??_);_(@_)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103251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595959"/>
                </a:solidFill>
                <a:latin typeface="Calibri"/>
              </a:defRPr>
            </a:pPr>
            <a:r>
              <a:rPr b="1" sz="1800" spc="-1" strike="noStrike">
                <a:solidFill>
                  <a:srgbClr val="595959"/>
                </a:solidFill>
                <a:latin typeface="Calibri"/>
              </a:rPr>
              <a:t>Expected Monthly Revenue Per Active Customer 
September 2016 Acquisition Cohort</a:t>
            </a:r>
          </a:p>
        </c:rich>
      </c:tx>
      <c:layout>
        <c:manualLayout>
          <c:xMode val="edge"/>
          <c:yMode val="edge"/>
          <c:x val="0.181648745519713"/>
          <c:y val="0.0160673962133055"/>
        </c:manualLayout>
      </c:layout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\$#,##0" sourceLinked="0"/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Spend!$AI$255:$AO$255</c:f>
              <c:strCache>
                <c:ptCount val="7"/>
                <c:pt idx="0">
                  <c:v>Sep 2016</c:v>
                </c:pt>
                <c:pt idx="1">
                  <c:v>Oct 2016</c:v>
                </c:pt>
                <c:pt idx="2">
                  <c:v>Nov 2016</c:v>
                </c:pt>
                <c:pt idx="3">
                  <c:v>Dec 2016</c:v>
                </c:pt>
                <c:pt idx="4">
                  <c:v>Jan 2017</c:v>
                </c:pt>
                <c:pt idx="5">
                  <c:v>Feb 2017</c:v>
                </c:pt>
                <c:pt idx="6">
                  <c:v>Mar 2017</c:v>
                </c:pt>
              </c:strCache>
            </c:strRef>
          </c:cat>
          <c:val>
            <c:numRef>
              <c:f>Spend!$AI$288:$AO$288</c:f>
              <c:numCache>
                <c:formatCode>General</c:formatCode>
                <c:ptCount val="7"/>
                <c:pt idx="0">
                  <c:v>146.876476030746</c:v>
                </c:pt>
                <c:pt idx="1">
                  <c:v>124.33686610906</c:v>
                </c:pt>
                <c:pt idx="2">
                  <c:v>119.614796812576</c:v>
                </c:pt>
                <c:pt idx="3">
                  <c:v>114.867352223247</c:v>
                </c:pt>
                <c:pt idx="4">
                  <c:v>113.317727024949</c:v>
                </c:pt>
                <c:pt idx="5">
                  <c:v>108.56238489609</c:v>
                </c:pt>
                <c:pt idx="6">
                  <c:v>103.821151516013</c:v>
                </c:pt>
              </c:numCache>
            </c:numRef>
          </c:val>
        </c:ser>
        <c:gapWidth val="219"/>
        <c:overlap val="-27"/>
        <c:axId val="51948443"/>
        <c:axId val="15129655"/>
      </c:barChart>
      <c:catAx>
        <c:axId val="519484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5129655"/>
        <c:crosses val="autoZero"/>
        <c:auto val="1"/>
        <c:lblAlgn val="ctr"/>
        <c:lblOffset val="100"/>
      </c:catAx>
      <c:valAx>
        <c:axId val="15129655"/>
        <c:scaling>
          <c:orientation val="minMax"/>
          <c:max val="2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_(\$* #,##0.00_);_(\$* \(#,##0.00\);_(\$* \-??_);_(@_)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948443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595959"/>
                </a:solidFill>
                <a:latin typeface="Calibri"/>
              </a:defRPr>
            </a:pPr>
            <a:r>
              <a:rPr b="1" sz="1800" spc="-1" strike="noStrike">
                <a:solidFill>
                  <a:srgbClr val="595959"/>
                </a:solidFill>
                <a:latin typeface="Calibri"/>
              </a:rPr>
              <a:t>Cumulative Revenue After 6 Months Per Active Customer by Acquisition Cohort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Spend!$H$341:$H$374</c:f>
              <c:strCache>
                <c:ptCount val="1"/>
                <c:pt idx="0">
                  <c:v> $997.05   $976.58   $956.32   $936.31   $924.99   $913.83   $905.47   $895.17   $884.86   $872.65   $854.82   $837.20   $911.50   $889.49   $867.61   $845.86   $833.33   $820.95   $811.86   $830.14   $848.24   $863.90   $872.72   $881.34   $807.96   $788.68   $769.50   $750.46   $739.51   $728.70   $720.74   $724.19   $727.58   $728.96 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\$#,##0" sourceLinked="0"/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Spend!$B$341:$B$374</c:f>
              <c:strCache>
                <c:ptCount val="34"/>
                <c:pt idx="0">
                  <c:v>Jan 2014</c:v>
                </c:pt>
                <c:pt idx="1">
                  <c:v>Feb 2014</c:v>
                </c:pt>
                <c:pt idx="2">
                  <c:v>Mar 2014</c:v>
                </c:pt>
                <c:pt idx="3">
                  <c:v>Apr 2014</c:v>
                </c:pt>
                <c:pt idx="4">
                  <c:v>May 2014</c:v>
                </c:pt>
                <c:pt idx="5">
                  <c:v>Jun 2014</c:v>
                </c:pt>
                <c:pt idx="6">
                  <c:v>Jul 2014</c:v>
                </c:pt>
                <c:pt idx="7">
                  <c:v>Aug 2014</c:v>
                </c:pt>
                <c:pt idx="8">
                  <c:v>Sep 2014</c:v>
                </c:pt>
                <c:pt idx="9">
                  <c:v>Oct 2014</c:v>
                </c:pt>
                <c:pt idx="10">
                  <c:v>Nov 2014</c:v>
                </c:pt>
                <c:pt idx="11">
                  <c:v>Dec 2014</c:v>
                </c:pt>
                <c:pt idx="12">
                  <c:v>Jan 2015</c:v>
                </c:pt>
                <c:pt idx="13">
                  <c:v>Feb 2015</c:v>
                </c:pt>
                <c:pt idx="14">
                  <c:v>Mar 2015</c:v>
                </c:pt>
                <c:pt idx="15">
                  <c:v>Apr 2015</c:v>
                </c:pt>
                <c:pt idx="16">
                  <c:v>May 2015</c:v>
                </c:pt>
                <c:pt idx="17">
                  <c:v>Jun 2015</c:v>
                </c:pt>
                <c:pt idx="18">
                  <c:v>Jul 2015</c:v>
                </c:pt>
                <c:pt idx="19">
                  <c:v>Aug 2015</c:v>
                </c:pt>
                <c:pt idx="20">
                  <c:v>Sep 2015</c:v>
                </c:pt>
                <c:pt idx="21">
                  <c:v>Oct 2015</c:v>
                </c:pt>
                <c:pt idx="22">
                  <c:v>Nov 2015</c:v>
                </c:pt>
                <c:pt idx="23">
                  <c:v>Dec 2015</c:v>
                </c:pt>
                <c:pt idx="24">
                  <c:v>Jan 2016</c:v>
                </c:pt>
                <c:pt idx="25">
                  <c:v>Feb 2016</c:v>
                </c:pt>
                <c:pt idx="26">
                  <c:v>Mar 2016</c:v>
                </c:pt>
                <c:pt idx="27">
                  <c:v>Apr 2016</c:v>
                </c:pt>
                <c:pt idx="28">
                  <c:v>May 2016</c:v>
                </c:pt>
                <c:pt idx="29">
                  <c:v>Jun 2016</c:v>
                </c:pt>
                <c:pt idx="30">
                  <c:v>Jul 2016</c:v>
                </c:pt>
                <c:pt idx="31">
                  <c:v>Aug 2016</c:v>
                </c:pt>
                <c:pt idx="32">
                  <c:v>Sep 2016</c:v>
                </c:pt>
                <c:pt idx="33">
                  <c:v>Oct 2016</c:v>
                </c:pt>
              </c:strCache>
            </c:strRef>
          </c:cat>
          <c:val>
            <c:numRef>
              <c:f>Spend!$H$341:$H$374</c:f>
              <c:numCache>
                <c:formatCode>General</c:formatCode>
                <c:ptCount val="34"/>
                <c:pt idx="0">
                  <c:v>997.05493026487</c:v>
                </c:pt>
                <c:pt idx="1">
                  <c:v>976.579245872783</c:v>
                </c:pt>
                <c:pt idx="2">
                  <c:v>956.323589780954</c:v>
                </c:pt>
                <c:pt idx="3">
                  <c:v>936.306908670806</c:v>
                </c:pt>
                <c:pt idx="4">
                  <c:v>924.991404932615</c:v>
                </c:pt>
                <c:pt idx="5">
                  <c:v>913.825293647248</c:v>
                </c:pt>
                <c:pt idx="6">
                  <c:v>905.4708905321</c:v>
                </c:pt>
                <c:pt idx="7">
                  <c:v>895.166497300129</c:v>
                </c:pt>
                <c:pt idx="8">
                  <c:v>884.864115147741</c:v>
                </c:pt>
                <c:pt idx="9">
                  <c:v>872.653840331345</c:v>
                </c:pt>
                <c:pt idx="10">
                  <c:v>854.821905163372</c:v>
                </c:pt>
                <c:pt idx="11">
                  <c:v>837.198159278163</c:v>
                </c:pt>
                <c:pt idx="12">
                  <c:v>911.497911778558</c:v>
                </c:pt>
                <c:pt idx="13">
                  <c:v>889.492487876992</c:v>
                </c:pt>
                <c:pt idx="14">
                  <c:v>867.605463998088</c:v>
                </c:pt>
                <c:pt idx="15">
                  <c:v>845.862030786992</c:v>
                </c:pt>
                <c:pt idx="16">
                  <c:v>833.328178480144</c:v>
                </c:pt>
                <c:pt idx="17">
                  <c:v>820.952251721517</c:v>
                </c:pt>
                <c:pt idx="18">
                  <c:v>811.859344499942</c:v>
                </c:pt>
                <c:pt idx="19">
                  <c:v>830.136688710861</c:v>
                </c:pt>
                <c:pt idx="20">
                  <c:v>848.236780642409</c:v>
                </c:pt>
                <c:pt idx="21">
                  <c:v>863.896800528589</c:v>
                </c:pt>
                <c:pt idx="22">
                  <c:v>872.716010872916</c:v>
                </c:pt>
                <c:pt idx="23">
                  <c:v>881.342605540731</c:v>
                </c:pt>
                <c:pt idx="24">
                  <c:v>807.962199189472</c:v>
                </c:pt>
                <c:pt idx="25">
                  <c:v>788.67686375883</c:v>
                </c:pt>
                <c:pt idx="26">
                  <c:v>769.503537488965</c:v>
                </c:pt>
                <c:pt idx="27">
                  <c:v>750.464167409348</c:v>
                </c:pt>
                <c:pt idx="28">
                  <c:v>739.510089398674</c:v>
                </c:pt>
                <c:pt idx="29">
                  <c:v>728.695258684236</c:v>
                </c:pt>
                <c:pt idx="30">
                  <c:v>720.740693285131</c:v>
                </c:pt>
                <c:pt idx="31">
                  <c:v>724.185661056049</c:v>
                </c:pt>
                <c:pt idx="32">
                  <c:v>727.575603096667</c:v>
                </c:pt>
                <c:pt idx="33">
                  <c:v>728.960955052496</c:v>
                </c:pt>
              </c:numCache>
            </c:numRef>
          </c:val>
        </c:ser>
        <c:gapWidth val="219"/>
        <c:overlap val="-27"/>
        <c:axId val="23444147"/>
        <c:axId val="55467379"/>
      </c:barChart>
      <c:catAx>
        <c:axId val="2344414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Acquisition cohort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467379"/>
        <c:crosses val="autoZero"/>
        <c:auto val="1"/>
        <c:lblAlgn val="ctr"/>
        <c:lblOffset val="100"/>
      </c:catAx>
      <c:valAx>
        <c:axId val="554673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_(\$* #,##0.00_);_(\$* \(#,##0.00\);_(\$* \-??_);_(@_)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444147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1.xml"/><Relationship Id="rId2" Type="http://schemas.openxmlformats.org/officeDocument/2006/relationships/chart" Target="../charts/chart82.xml"/><Relationship Id="rId3" Type="http://schemas.openxmlformats.org/officeDocument/2006/relationships/chart" Target="../charts/chart83.xml"/><Relationship Id="rId4" Type="http://schemas.openxmlformats.org/officeDocument/2006/relationships/chart" Target="../charts/chart84.xml"/><Relationship Id="rId5" Type="http://schemas.openxmlformats.org/officeDocument/2006/relationships/chart" Target="../charts/chart85.xml"/><Relationship Id="rId6" Type="http://schemas.openxmlformats.org/officeDocument/2006/relationships/chart" Target="../charts/chart8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87.xml"/><Relationship Id="rId2" Type="http://schemas.openxmlformats.org/officeDocument/2006/relationships/chart" Target="../charts/chart88.xml"/><Relationship Id="rId3" Type="http://schemas.openxmlformats.org/officeDocument/2006/relationships/chart" Target="../charts/chart89.xml"/><Relationship Id="rId4" Type="http://schemas.openxmlformats.org/officeDocument/2006/relationships/chart" Target="../charts/chart9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235440</xdr:colOff>
      <xdr:row>1</xdr:row>
      <xdr:rowOff>89640</xdr:rowOff>
    </xdr:from>
    <xdr:to>
      <xdr:col>14</xdr:col>
      <xdr:colOff>266760</xdr:colOff>
      <xdr:row>27</xdr:row>
      <xdr:rowOff>77400</xdr:rowOff>
    </xdr:to>
    <xdr:graphicFrame>
      <xdr:nvGraphicFramePr>
        <xdr:cNvPr id="0" name="Chart 1"/>
        <xdr:cNvGraphicFramePr/>
      </xdr:nvGraphicFramePr>
      <xdr:xfrm>
        <a:off x="235440" y="280080"/>
        <a:ext cx="10654560" cy="494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313920</xdr:colOff>
      <xdr:row>28</xdr:row>
      <xdr:rowOff>45000</xdr:rowOff>
    </xdr:from>
    <xdr:to>
      <xdr:col>14</xdr:col>
      <xdr:colOff>345240</xdr:colOff>
      <xdr:row>54</xdr:row>
      <xdr:rowOff>32760</xdr:rowOff>
    </xdr:to>
    <xdr:graphicFrame>
      <xdr:nvGraphicFramePr>
        <xdr:cNvPr id="1" name="Chart 2"/>
        <xdr:cNvGraphicFramePr/>
      </xdr:nvGraphicFramePr>
      <xdr:xfrm>
        <a:off x="313920" y="5378760"/>
        <a:ext cx="10654560" cy="494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336240</xdr:colOff>
      <xdr:row>54</xdr:row>
      <xdr:rowOff>89640</xdr:rowOff>
    </xdr:from>
    <xdr:to>
      <xdr:col>14</xdr:col>
      <xdr:colOff>324000</xdr:colOff>
      <xdr:row>81</xdr:row>
      <xdr:rowOff>167040</xdr:rowOff>
    </xdr:to>
    <xdr:graphicFrame>
      <xdr:nvGraphicFramePr>
        <xdr:cNvPr id="2" name="Chart 3"/>
        <xdr:cNvGraphicFramePr/>
      </xdr:nvGraphicFramePr>
      <xdr:xfrm>
        <a:off x="336240" y="10376640"/>
        <a:ext cx="10611000" cy="522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0</xdr:colOff>
      <xdr:row>83</xdr:row>
      <xdr:rowOff>0</xdr:rowOff>
    </xdr:from>
    <xdr:to>
      <xdr:col>14</xdr:col>
      <xdr:colOff>312840</xdr:colOff>
      <xdr:row>107</xdr:row>
      <xdr:rowOff>32400</xdr:rowOff>
    </xdr:to>
    <xdr:graphicFrame>
      <xdr:nvGraphicFramePr>
        <xdr:cNvPr id="3" name="Chart 4"/>
        <xdr:cNvGraphicFramePr/>
      </xdr:nvGraphicFramePr>
      <xdr:xfrm>
        <a:off x="758520" y="15811200"/>
        <a:ext cx="10177560" cy="460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0</xdr:colOff>
      <xdr:row>108</xdr:row>
      <xdr:rowOff>0</xdr:rowOff>
    </xdr:from>
    <xdr:to>
      <xdr:col>14</xdr:col>
      <xdr:colOff>301320</xdr:colOff>
      <xdr:row>130</xdr:row>
      <xdr:rowOff>110880</xdr:rowOff>
    </xdr:to>
    <xdr:graphicFrame>
      <xdr:nvGraphicFramePr>
        <xdr:cNvPr id="4" name="Chart 5"/>
        <xdr:cNvGraphicFramePr/>
      </xdr:nvGraphicFramePr>
      <xdr:xfrm>
        <a:off x="758520" y="20574000"/>
        <a:ext cx="10166040" cy="4301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</xdr:col>
      <xdr:colOff>0</xdr:colOff>
      <xdr:row>131</xdr:row>
      <xdr:rowOff>0</xdr:rowOff>
    </xdr:from>
    <xdr:to>
      <xdr:col>14</xdr:col>
      <xdr:colOff>256680</xdr:colOff>
      <xdr:row>153</xdr:row>
      <xdr:rowOff>110880</xdr:rowOff>
    </xdr:to>
    <xdr:graphicFrame>
      <xdr:nvGraphicFramePr>
        <xdr:cNvPr id="5" name="Chart 6"/>
        <xdr:cNvGraphicFramePr/>
      </xdr:nvGraphicFramePr>
      <xdr:xfrm>
        <a:off x="758520" y="24955200"/>
        <a:ext cx="10121400" cy="4302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</xdr:colOff>
      <xdr:row>3</xdr:row>
      <xdr:rowOff>360</xdr:rowOff>
    </xdr:from>
    <xdr:to>
      <xdr:col>15</xdr:col>
      <xdr:colOff>31680</xdr:colOff>
      <xdr:row>27</xdr:row>
      <xdr:rowOff>10440</xdr:rowOff>
    </xdr:to>
    <xdr:graphicFrame>
      <xdr:nvGraphicFramePr>
        <xdr:cNvPr id="6" name="Chart 1"/>
        <xdr:cNvGraphicFramePr/>
      </xdr:nvGraphicFramePr>
      <xdr:xfrm>
        <a:off x="758880" y="619200"/>
        <a:ext cx="10654920" cy="458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11520</xdr:colOff>
      <xdr:row>28</xdr:row>
      <xdr:rowOff>33840</xdr:rowOff>
    </xdr:from>
    <xdr:to>
      <xdr:col>15</xdr:col>
      <xdr:colOff>42840</xdr:colOff>
      <xdr:row>52</xdr:row>
      <xdr:rowOff>85680</xdr:rowOff>
    </xdr:to>
    <xdr:graphicFrame>
      <xdr:nvGraphicFramePr>
        <xdr:cNvPr id="7" name="Chart 2"/>
        <xdr:cNvGraphicFramePr/>
      </xdr:nvGraphicFramePr>
      <xdr:xfrm>
        <a:off x="770040" y="5415120"/>
        <a:ext cx="10654920" cy="4623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33840</xdr:colOff>
      <xdr:row>55</xdr:row>
      <xdr:rowOff>123480</xdr:rowOff>
    </xdr:from>
    <xdr:to>
      <xdr:col>14</xdr:col>
      <xdr:colOff>212760</xdr:colOff>
      <xdr:row>77</xdr:row>
      <xdr:rowOff>76680</xdr:rowOff>
    </xdr:to>
    <xdr:graphicFrame>
      <xdr:nvGraphicFramePr>
        <xdr:cNvPr id="8" name="Chart 3"/>
        <xdr:cNvGraphicFramePr/>
      </xdr:nvGraphicFramePr>
      <xdr:xfrm>
        <a:off x="792360" y="10695960"/>
        <a:ext cx="10043640" cy="4144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360</xdr:colOff>
      <xdr:row>78</xdr:row>
      <xdr:rowOff>0</xdr:rowOff>
    </xdr:from>
    <xdr:to>
      <xdr:col>14</xdr:col>
      <xdr:colOff>223560</xdr:colOff>
      <xdr:row>101</xdr:row>
      <xdr:rowOff>132480</xdr:rowOff>
    </xdr:to>
    <xdr:graphicFrame>
      <xdr:nvGraphicFramePr>
        <xdr:cNvPr id="9" name="Chart 4"/>
        <xdr:cNvGraphicFramePr/>
      </xdr:nvGraphicFramePr>
      <xdr:xfrm>
        <a:off x="758880" y="14938920"/>
        <a:ext cx="10087920" cy="449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7" colorId="64" zoomScale="85" zoomScaleNormal="85" zoomScalePageLayoutView="100" workbookViewId="0">
      <selection pane="topLeft" activeCell="S136" activeCellId="0" sqref="S13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82"/>
  <sheetViews>
    <sheetView showFormulas="false" showGridLines="true" showRowColHeaders="true" showZeros="true" rightToLeft="false" tabSelected="false" showOutlineSymbols="true" defaultGridColor="true" view="normal" topLeftCell="M64" colorId="64" zoomScale="85" zoomScaleNormal="85" zoomScalePageLayoutView="100" workbookViewId="0">
      <selection pane="topLeft" activeCell="V78" activeCellId="0" sqref="V7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8.75" hidden="false" customHeight="false" outlineLevel="0" collapsed="false">
      <c r="A2" s="1" t="s">
        <v>0</v>
      </c>
    </row>
    <row r="55" customFormat="false" ht="18.75" hidden="false" customHeight="false" outlineLevel="0" collapsed="false">
      <c r="A55" s="1" t="s">
        <v>1</v>
      </c>
    </row>
    <row r="78" customFormat="false" ht="13.8" hidden="false" customHeight="false" outlineLevel="0" collapsed="false"/>
    <row r="8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L392"/>
  <sheetViews>
    <sheetView showFormulas="false" showGridLines="true" showRowColHeaders="true" showZeros="true" rightToLeft="false" tabSelected="false" showOutlineSymbols="true" defaultGridColor="true" view="normal" topLeftCell="A371" colorId="64" zoomScale="85" zoomScaleNormal="85" zoomScalePageLayoutView="100" workbookViewId="0">
      <selection pane="topLeft" activeCell="F383" activeCellId="0" sqref="F38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"/>
    <col collapsed="false" customWidth="true" hidden="false" outlineLevel="0" max="3" min="3" style="0" width="9.85"/>
    <col collapsed="false" customWidth="true" hidden="false" outlineLevel="0" max="4" min="4" style="0" width="23.57"/>
    <col collapsed="false" customWidth="true" hidden="false" outlineLevel="0" max="5" min="5" style="0" width="9.7"/>
    <col collapsed="false" customWidth="true" hidden="false" outlineLevel="0" max="6" min="6" style="0" width="12.43"/>
    <col collapsed="false" customWidth="true" hidden="false" outlineLevel="0" max="7" min="7" style="0" width="14.71"/>
    <col collapsed="false" customWidth="true" hidden="false" outlineLevel="0" max="12" min="8" style="0" width="12.28"/>
    <col collapsed="false" customWidth="true" hidden="false" outlineLevel="0" max="42" min="13" style="0" width="9.28"/>
    <col collapsed="false" customWidth="true" hidden="false" outlineLevel="0" max="43" min="43" style="0" width="12.43"/>
    <col collapsed="false" customWidth="true" hidden="false" outlineLevel="0" max="44" min="44" style="0" width="9.28"/>
    <col collapsed="false" customWidth="true" hidden="false" outlineLevel="0" max="1025" min="45" style="0" width="8.53"/>
  </cols>
  <sheetData>
    <row r="2" customFormat="false" ht="15" hidden="true" customHeight="false" outlineLevel="0" collapsed="false"/>
    <row r="3" customFormat="false" ht="15" hidden="true" customHeight="false" outlineLevel="0" collapsed="false"/>
    <row r="4" customFormat="false" ht="15" hidden="true" customHeight="false" outlineLevel="0" collapsed="false"/>
    <row r="5" customFormat="false" ht="15" hidden="true" customHeight="false" outlineLevel="0" collapsed="false"/>
    <row r="6" customFormat="false" ht="15" hidden="true" customHeight="false" outlineLevel="0" collapsed="false"/>
    <row r="7" customFormat="false" ht="15" hidden="true" customHeight="false" outlineLevel="0" collapsed="false"/>
    <row r="8" customFormat="false" ht="15" hidden="true" customHeight="false" outlineLevel="0" collapsed="false"/>
    <row r="9" customFormat="false" ht="15" hidden="true" customHeight="false" outlineLevel="0" collapsed="false"/>
    <row r="10" customFormat="false" ht="15" hidden="true" customHeight="false" outlineLevel="0" collapsed="false"/>
    <row r="11" customFormat="false" ht="15" hidden="true" customHeight="false" outlineLevel="0" collapsed="false"/>
    <row r="12" customFormat="false" ht="15" hidden="true" customHeight="false" outlineLevel="0" collapsed="false"/>
    <row r="13" customFormat="false" ht="15" hidden="true" customHeight="false" outlineLevel="0" collapsed="false"/>
    <row r="14" customFormat="false" ht="15" hidden="true" customHeight="false" outlineLevel="0" collapsed="false"/>
    <row r="15" customFormat="false" ht="15" hidden="true" customHeight="false" outlineLevel="0" collapsed="false"/>
    <row r="16" customFormat="false" ht="15" hidden="true" customHeight="false" outlineLevel="0" collapsed="false"/>
    <row r="17" customFormat="false" ht="15" hidden="true" customHeight="false" outlineLevel="0" collapsed="false"/>
    <row r="18" customFormat="false" ht="15" hidden="true" customHeight="false" outlineLevel="0" collapsed="false"/>
    <row r="19" customFormat="false" ht="15" hidden="true" customHeight="false" outlineLevel="0" collapsed="false"/>
    <row r="20" customFormat="false" ht="15" hidden="true" customHeight="false" outlineLevel="0" collapsed="false"/>
    <row r="21" customFormat="false" ht="15" hidden="true" customHeight="false" outlineLevel="0" collapsed="false"/>
    <row r="22" customFormat="false" ht="15" hidden="true" customHeight="false" outlineLevel="0" collapsed="false"/>
    <row r="23" customFormat="false" ht="15" hidden="true" customHeight="false" outlineLevel="0" collapsed="false"/>
    <row r="24" customFormat="false" ht="15" hidden="true" customHeight="false" outlineLevel="0" collapsed="false"/>
    <row r="25" customFormat="false" ht="15" hidden="true" customHeight="false" outlineLevel="0" collapsed="false"/>
    <row r="26" customFormat="false" ht="15" hidden="true" customHeight="false" outlineLevel="0" collapsed="false"/>
    <row r="27" customFormat="false" ht="18.75" hidden="true" customHeight="false" outlineLevel="0" collapsed="false">
      <c r="B27" s="1"/>
    </row>
    <row r="28" customFormat="false" ht="15.75" hidden="true" customHeight="true" outlineLevel="0" collapsed="false">
      <c r="B28" s="1"/>
    </row>
    <row r="29" customFormat="false" ht="15.75" hidden="true" customHeight="true" outlineLevel="0" collapsed="false">
      <c r="B29" s="1"/>
    </row>
    <row r="30" customFormat="false" ht="15.75" hidden="true" customHeight="true" outlineLevel="0" collapsed="false">
      <c r="B30" s="1"/>
    </row>
    <row r="31" customFormat="false" ht="15.75" hidden="true" customHeight="true" outlineLevel="0" collapsed="false">
      <c r="B31" s="1"/>
    </row>
    <row r="32" customFormat="false" ht="15.75" hidden="true" customHeight="true" outlineLevel="0" collapsed="false">
      <c r="B32" s="1"/>
    </row>
    <row r="33" customFormat="false" ht="15.75" hidden="true" customHeight="true" outlineLevel="0" collapsed="false">
      <c r="B33" s="1"/>
    </row>
    <row r="34" customFormat="false" ht="15.75" hidden="true" customHeight="true" outlineLevel="0" collapsed="false">
      <c r="B34" s="1"/>
    </row>
    <row r="35" customFormat="false" ht="15.75" hidden="true" customHeight="true" outlineLevel="0" collapsed="false">
      <c r="B35" s="1"/>
    </row>
    <row r="36" customFormat="false" ht="15.75" hidden="true" customHeight="true" outlineLevel="0" collapsed="false">
      <c r="B36" s="1"/>
    </row>
    <row r="37" customFormat="false" ht="15.75" hidden="true" customHeight="true" outlineLevel="0" collapsed="false">
      <c r="B37" s="1"/>
    </row>
    <row r="38" customFormat="false" ht="15.75" hidden="true" customHeight="true" outlineLevel="0" collapsed="false">
      <c r="B38" s="1"/>
    </row>
    <row r="39" customFormat="false" ht="15.75" hidden="true" customHeight="true" outlineLevel="0" collapsed="false">
      <c r="B39" s="1"/>
    </row>
    <row r="40" customFormat="false" ht="15.75" hidden="true" customHeight="true" outlineLevel="0" collapsed="false">
      <c r="B40" s="1"/>
    </row>
    <row r="41" customFormat="false" ht="15.75" hidden="true" customHeight="true" outlineLevel="0" collapsed="false">
      <c r="B41" s="1"/>
    </row>
    <row r="42" customFormat="false" ht="15.75" hidden="true" customHeight="true" outlineLevel="0" collapsed="false">
      <c r="B42" s="1"/>
    </row>
    <row r="43" customFormat="false" ht="15.75" hidden="true" customHeight="true" outlineLevel="0" collapsed="false">
      <c r="B43" s="1"/>
    </row>
    <row r="44" customFormat="false" ht="15.75" hidden="true" customHeight="true" outlineLevel="0" collapsed="false">
      <c r="B44" s="1"/>
    </row>
    <row r="45" customFormat="false" ht="15.75" hidden="true" customHeight="true" outlineLevel="0" collapsed="false">
      <c r="B45" s="1"/>
    </row>
    <row r="46" customFormat="false" ht="15.75" hidden="true" customHeight="true" outlineLevel="0" collapsed="false">
      <c r="B46" s="1"/>
    </row>
    <row r="47" customFormat="false" ht="15" hidden="true" customHeight="false" outlineLevel="0" collapsed="false"/>
    <row r="48" customFormat="false" ht="15" hidden="true" customHeight="false" outlineLevel="0" collapsed="false"/>
    <row r="49" customFormat="false" ht="15" hidden="true" customHeight="false" outlineLevel="0" collapsed="false"/>
    <row r="50" customFormat="false" ht="15" hidden="true" customHeight="false" outlineLevel="0" collapsed="false"/>
    <row r="51" customFormat="false" ht="15" hidden="true" customHeight="false" outlineLevel="0" collapsed="false"/>
    <row r="52" customFormat="false" ht="15" hidden="true" customHeight="false" outlineLevel="0" collapsed="false"/>
    <row r="53" customFormat="false" ht="15" hidden="true" customHeight="false" outlineLevel="0" collapsed="false"/>
    <row r="54" customFormat="false" ht="15" hidden="true" customHeight="false" outlineLevel="0" collapsed="false"/>
    <row r="55" customFormat="false" ht="15" hidden="true" customHeight="false" outlineLevel="0" collapsed="false"/>
    <row r="56" customFormat="false" ht="15" hidden="true" customHeight="false" outlineLevel="0" collapsed="false"/>
    <row r="57" customFormat="false" ht="15" hidden="true" customHeight="false" outlineLevel="0" collapsed="false"/>
    <row r="58" customFormat="false" ht="15" hidden="true" customHeight="false" outlineLevel="0" collapsed="false"/>
    <row r="59" customFormat="false" ht="15" hidden="true" customHeight="false" outlineLevel="0" collapsed="false"/>
    <row r="60" customFormat="false" ht="15" hidden="true" customHeight="false" outlineLevel="0" collapsed="false"/>
    <row r="61" customFormat="false" ht="15" hidden="true" customHeight="false" outlineLevel="0" collapsed="false"/>
    <row r="62" customFormat="false" ht="15" hidden="true" customHeight="false" outlineLevel="0" collapsed="false"/>
    <row r="63" customFormat="false" ht="15" hidden="true" customHeight="false" outlineLevel="0" collapsed="false"/>
    <row r="64" customFormat="false" ht="15" hidden="true" customHeight="false" outlineLevel="0" collapsed="false"/>
    <row r="65" customFormat="false" ht="15" hidden="true" customHeight="false" outlineLevel="0" collapsed="false"/>
    <row r="66" customFormat="false" ht="15" hidden="true" customHeight="false" outlineLevel="0" collapsed="false"/>
    <row r="67" customFormat="false" ht="15" hidden="true" customHeight="false" outlineLevel="0" collapsed="false"/>
    <row r="68" customFormat="false" ht="15" hidden="true" customHeight="false" outlineLevel="0" collapsed="false"/>
    <row r="69" customFormat="false" ht="15" hidden="true" customHeight="false" outlineLevel="0" collapsed="false"/>
    <row r="70" customFormat="false" ht="15" hidden="true" customHeight="false" outlineLevel="0" collapsed="false"/>
    <row r="71" customFormat="false" ht="15" hidden="true" customHeight="false" outlineLevel="0" collapsed="false"/>
    <row r="72" customFormat="false" ht="15" hidden="true" customHeight="false" outlineLevel="0" collapsed="false"/>
    <row r="73" customFormat="false" ht="15" hidden="true" customHeight="false" outlineLevel="0" collapsed="false"/>
    <row r="74" customFormat="false" ht="15" hidden="true" customHeight="false" outlineLevel="0" collapsed="false"/>
    <row r="75" customFormat="false" ht="15" hidden="true" customHeight="false" outlineLevel="0" collapsed="false"/>
    <row r="76" customFormat="false" ht="15" hidden="true" customHeight="false" outlineLevel="0" collapsed="false"/>
    <row r="79" customFormat="false" ht="18.75" hidden="false" customHeight="true" outlineLevel="0" collapsed="false">
      <c r="A79" s="1" t="s">
        <v>2</v>
      </c>
      <c r="F79" s="2" t="s">
        <v>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customFormat="false" ht="13.8" hidden="false" customHeight="false" outlineLevel="0" collapsed="false">
      <c r="D80" s="0" t="s">
        <v>4</v>
      </c>
      <c r="F80" s="3" t="s">
        <v>5</v>
      </c>
      <c r="G80" s="3" t="s">
        <v>6</v>
      </c>
      <c r="H80" s="3" t="s">
        <v>7</v>
      </c>
      <c r="I80" s="3" t="s">
        <v>8</v>
      </c>
      <c r="J80" s="3" t="s">
        <v>9</v>
      </c>
      <c r="K80" s="3" t="s">
        <v>10</v>
      </c>
      <c r="L80" s="3" t="s">
        <v>11</v>
      </c>
      <c r="M80" s="3" t="s">
        <v>12</v>
      </c>
      <c r="N80" s="3" t="s">
        <v>13</v>
      </c>
      <c r="O80" s="3" t="s">
        <v>14</v>
      </c>
      <c r="P80" s="3" t="s">
        <v>15</v>
      </c>
      <c r="Q80" s="3" t="s">
        <v>16</v>
      </c>
      <c r="R80" s="3" t="s">
        <v>17</v>
      </c>
      <c r="S80" s="3" t="s">
        <v>18</v>
      </c>
      <c r="T80" s="3" t="s">
        <v>19</v>
      </c>
      <c r="U80" s="3" t="s">
        <v>20</v>
      </c>
      <c r="V80" s="3" t="s">
        <v>21</v>
      </c>
      <c r="W80" s="3" t="s">
        <v>22</v>
      </c>
      <c r="X80" s="3" t="s">
        <v>23</v>
      </c>
      <c r="Y80" s="3" t="s">
        <v>24</v>
      </c>
      <c r="Z80" s="3" t="s">
        <v>25</v>
      </c>
      <c r="AA80" s="3" t="s">
        <v>26</v>
      </c>
      <c r="AB80" s="3" t="s">
        <v>27</v>
      </c>
      <c r="AC80" s="3" t="s">
        <v>28</v>
      </c>
      <c r="AD80" s="3" t="s">
        <v>29</v>
      </c>
      <c r="AE80" s="3" t="s">
        <v>30</v>
      </c>
      <c r="AF80" s="3" t="s">
        <v>31</v>
      </c>
      <c r="AG80" s="3" t="s">
        <v>32</v>
      </c>
      <c r="AH80" s="3" t="s">
        <v>33</v>
      </c>
      <c r="AI80" s="3" t="s">
        <v>34</v>
      </c>
      <c r="AJ80" s="3" t="s">
        <v>35</v>
      </c>
      <c r="AK80" s="3" t="s">
        <v>36</v>
      </c>
      <c r="AL80" s="3" t="s">
        <v>37</v>
      </c>
      <c r="AM80" s="3" t="s">
        <v>38</v>
      </c>
      <c r="AN80" s="3" t="s">
        <v>39</v>
      </c>
      <c r="AO80" s="3" t="s">
        <v>40</v>
      </c>
      <c r="AP80" s="3" t="s">
        <v>41</v>
      </c>
      <c r="AQ80" s="3" t="s">
        <v>42</v>
      </c>
      <c r="AR80" s="3" t="s">
        <v>43</v>
      </c>
      <c r="AS80" s="3" t="s">
        <v>44</v>
      </c>
      <c r="AT80" s="3" t="s">
        <v>45</v>
      </c>
      <c r="AU80" s="3" t="s">
        <v>46</v>
      </c>
      <c r="AV80" s="3" t="s">
        <v>47</v>
      </c>
      <c r="AW80" s="3" t="s">
        <v>48</v>
      </c>
      <c r="AX80" s="3" t="s">
        <v>49</v>
      </c>
      <c r="AY80" s="3" t="s">
        <v>50</v>
      </c>
      <c r="AZ80" s="3" t="s">
        <v>51</v>
      </c>
      <c r="BA80" s="3" t="s">
        <v>52</v>
      </c>
      <c r="BB80" s="3" t="s">
        <v>53</v>
      </c>
      <c r="BC80" s="3" t="s">
        <v>54</v>
      </c>
      <c r="BD80" s="3" t="s">
        <v>55</v>
      </c>
    </row>
    <row r="81" customFormat="false" ht="13.8" hidden="false" customHeight="false" outlineLevel="0" collapsed="false">
      <c r="D81" s="4" t="s">
        <v>5</v>
      </c>
      <c r="F81" s="5" t="n">
        <v>1</v>
      </c>
      <c r="G81" s="5" t="n">
        <f aca="false" t="array" ref="G81:BD81">TRANSPOSE(H266:H315)</f>
        <v>0.400844847823218</v>
      </c>
      <c r="H81" s="5" t="n">
        <v>0.35647109603267</v>
      </c>
      <c r="I81" s="5" t="n">
        <v>0.332827590722456</v>
      </c>
      <c r="J81" s="5" t="n">
        <v>0.317009543709478</v>
      </c>
      <c r="K81" s="5" t="n">
        <v>0.305259692052103</v>
      </c>
      <c r="L81" s="5" t="n">
        <v>0.295983387834566</v>
      </c>
      <c r="M81" s="5" t="n">
        <v>0.288360653872262</v>
      </c>
      <c r="N81" s="5" t="n">
        <v>0.281916407589133</v>
      </c>
      <c r="O81" s="5" t="n">
        <v>0.263376457411925</v>
      </c>
      <c r="P81" s="5" t="n">
        <v>0.256820284572709</v>
      </c>
      <c r="Q81" s="5" t="n">
        <v>0.252028429804589</v>
      </c>
      <c r="R81" s="5" t="n">
        <v>0.251576502826172</v>
      </c>
      <c r="S81" s="5" t="n">
        <v>0.250902610914035</v>
      </c>
      <c r="T81" s="5" t="n">
        <v>0.249973366559818</v>
      </c>
      <c r="U81" s="5" t="n">
        <v>0.248786108827978</v>
      </c>
      <c r="V81" s="5" t="n">
        <v>0.247371780345305</v>
      </c>
      <c r="W81" s="5" t="n">
        <v>0.245784704439251</v>
      </c>
      <c r="X81" s="5" t="n">
        <v>0.244086372636603</v>
      </c>
      <c r="Y81" s="5" t="n">
        <v>0.242332286526564</v>
      </c>
      <c r="Z81" s="5" t="n">
        <v>0.240565680075629</v>
      </c>
      <c r="AA81" s="5" t="n">
        <v>0.231073643407954</v>
      </c>
      <c r="AB81" s="5" t="n">
        <v>0.227004126912721</v>
      </c>
      <c r="AC81" s="5" t="n">
        <v>0.224157653857263</v>
      </c>
      <c r="AD81" s="5" t="n">
        <v>0.223925979022937</v>
      </c>
      <c r="AE81" s="5" t="n">
        <v>0.223643275956023</v>
      </c>
      <c r="AF81" s="5" t="n">
        <v>0.223305121283946</v>
      </c>
      <c r="AG81" s="5" t="n">
        <v>0.222908619161593</v>
      </c>
      <c r="AH81" s="5" t="n">
        <v>0.222452759376192</v>
      </c>
      <c r="AI81" s="5" t="n">
        <v>0.22193858666183</v>
      </c>
      <c r="AJ81" s="5" t="n">
        <v>0.221369142295929</v>
      </c>
      <c r="AK81" s="5" t="n">
        <v>0.220749189435787</v>
      </c>
      <c r="AL81" s="5" t="n">
        <v>0.220084780089459</v>
      </c>
      <c r="AM81" s="5" t="n">
        <v>0.214837289339672</v>
      </c>
      <c r="AN81" s="5" t="n">
        <v>0.211918824397852</v>
      </c>
      <c r="AO81" s="5" t="n">
        <v>0.209795516964119</v>
      </c>
      <c r="AP81" s="5" t="n">
        <v>0.209628464431046</v>
      </c>
      <c r="AQ81" s="5" t="n">
        <v>0.20943838080501</v>
      </c>
      <c r="AR81" s="5" t="n">
        <v>0.209224077814439</v>
      </c>
      <c r="AS81" s="6" t="n">
        <v>0.208984685811502</v>
      </c>
      <c r="AT81" s="6" t="n">
        <v>0.208719704017054</v>
      </c>
      <c r="AU81" s="6" t="n">
        <v>0.208429034041543</v>
      </c>
      <c r="AV81" s="6" t="n">
        <v>0.208112993112405</v>
      </c>
      <c r="AW81" s="6" t="n">
        <v>0.207772305489513</v>
      </c>
      <c r="AX81" s="6" t="n">
        <v>0.207408072880081</v>
      </c>
      <c r="AY81" s="6" t="n">
        <v>0.204034033043741</v>
      </c>
      <c r="AZ81" s="6" t="n">
        <v>0.201837428311875</v>
      </c>
      <c r="BA81" s="6" t="n">
        <v>0.200160700327666</v>
      </c>
      <c r="BB81" s="6" t="n">
        <v>0.200029604948462</v>
      </c>
      <c r="BC81" s="6" t="n">
        <v>0.199885470347174</v>
      </c>
      <c r="BD81" s="6" t="n">
        <v>0.199727842570725</v>
      </c>
    </row>
    <row r="82" customFormat="false" ht="13.8" hidden="false" customHeight="false" outlineLevel="0" collapsed="false">
      <c r="D82" s="4" t="s">
        <v>6</v>
      </c>
      <c r="F82" s="5"/>
      <c r="G82" s="5" t="n">
        <v>1</v>
      </c>
      <c r="H82" s="5" t="n">
        <f aca="false" t="array" ref="H82:BD82">TRANSPOSE(O266:O314)</f>
        <v>0.400844847823218</v>
      </c>
      <c r="I82" s="5" t="n">
        <v>0.35647109603267</v>
      </c>
      <c r="J82" s="5" t="n">
        <v>0.332827590722456</v>
      </c>
      <c r="K82" s="5" t="n">
        <v>0.317009543709478</v>
      </c>
      <c r="L82" s="5" t="n">
        <v>0.305259692052103</v>
      </c>
      <c r="M82" s="5" t="n">
        <v>0.295983387834566</v>
      </c>
      <c r="N82" s="5" t="n">
        <v>0.288360653872262</v>
      </c>
      <c r="O82" s="5" t="n">
        <v>0.268233872545148</v>
      </c>
      <c r="P82" s="5" t="n">
        <v>0.261172958718213</v>
      </c>
      <c r="Q82" s="5" t="n">
        <v>0.255966457316166</v>
      </c>
      <c r="R82" s="5" t="n">
        <v>0.255462514910964</v>
      </c>
      <c r="S82" s="5" t="n">
        <v>0.254685662814006</v>
      </c>
      <c r="T82" s="5" t="n">
        <v>0.253595166154499</v>
      </c>
      <c r="U82" s="5" t="n">
        <v>0.252196475493301</v>
      </c>
      <c r="V82" s="5" t="n">
        <v>0.25054149714077</v>
      </c>
      <c r="W82" s="5" t="n">
        <v>0.248708453608118</v>
      </c>
      <c r="X82" s="5" t="n">
        <v>0.246776921404541</v>
      </c>
      <c r="Y82" s="5" t="n">
        <v>0.24481194981033</v>
      </c>
      <c r="Z82" s="5" t="n">
        <v>0.242859520125569</v>
      </c>
      <c r="AA82" s="5" t="n">
        <v>0.232849075406985</v>
      </c>
      <c r="AB82" s="5" t="n">
        <v>0.228657610297697</v>
      </c>
      <c r="AC82" s="5" t="n">
        <v>0.225728153532212</v>
      </c>
      <c r="AD82" s="5" t="n">
        <v>0.225488336786128</v>
      </c>
      <c r="AE82" s="5" t="n">
        <v>0.225193012502691</v>
      </c>
      <c r="AF82" s="5" t="n">
        <v>0.224837120832544</v>
      </c>
      <c r="AG82" s="5" t="n">
        <v>0.22441741035923</v>
      </c>
      <c r="AH82" s="5" t="n">
        <v>0.223932874711205</v>
      </c>
      <c r="AI82" s="5" t="n">
        <v>0.223384944248273</v>
      </c>
      <c r="AJ82" s="5" t="n">
        <v>0.222777384970419</v>
      </c>
      <c r="AK82" s="5" t="n">
        <v>0.222115926908896</v>
      </c>
      <c r="AL82" s="5" t="n">
        <v>0.22140770595864</v>
      </c>
      <c r="AM82" s="5" t="n">
        <v>0.215927331410307</v>
      </c>
      <c r="AN82" s="5" t="n">
        <v>0.212932114785499</v>
      </c>
      <c r="AO82" s="5" t="n">
        <v>0.210762006973979</v>
      </c>
      <c r="AP82" s="5" t="n">
        <v>0.210591055636035</v>
      </c>
      <c r="AQ82" s="5" t="n">
        <v>0.210395762983581</v>
      </c>
      <c r="AR82" s="5" t="n">
        <v>0.210174824852672</v>
      </c>
      <c r="AS82" s="6" t="n">
        <v>0.209927291929173</v>
      </c>
      <c r="AT82" s="6" t="n">
        <v>0.209652627526273</v>
      </c>
      <c r="AU82" s="6" t="n">
        <v>0.209350745620886</v>
      </c>
      <c r="AV82" s="6" t="n">
        <v>0.209022024877298</v>
      </c>
      <c r="AW82" s="6" t="n">
        <v>0.208667296951008</v>
      </c>
      <c r="AX82" s="6" t="n">
        <v>0.208287810261269</v>
      </c>
      <c r="AY82" s="6" t="n">
        <v>0.204804192740475</v>
      </c>
      <c r="AZ82" s="6" t="n">
        <v>0.202559164519565</v>
      </c>
      <c r="BA82" s="6" t="n">
        <v>0.200851817136935</v>
      </c>
      <c r="BB82" s="6" t="n">
        <v>0.200718313081358</v>
      </c>
      <c r="BC82" s="6" t="n">
        <v>0.200571211658212</v>
      </c>
      <c r="BD82" s="6" t="n">
        <v>0.200410025474802</v>
      </c>
    </row>
    <row r="83" customFormat="false" ht="13.8" hidden="false" customHeight="false" outlineLevel="0" collapsed="false">
      <c r="D83" s="4" t="s">
        <v>7</v>
      </c>
      <c r="F83" s="5"/>
      <c r="G83" s="5"/>
      <c r="H83" s="5" t="n">
        <v>1</v>
      </c>
      <c r="I83" s="5" t="n">
        <f aca="false" t="array" ref="I83:BD83">TRANSPOSE(V266:V313)</f>
        <v>0.400844847823218</v>
      </c>
      <c r="J83" s="5" t="n">
        <v>0.35647109603267</v>
      </c>
      <c r="K83" s="5" t="n">
        <v>0.332827590722456</v>
      </c>
      <c r="L83" s="5" t="n">
        <v>0.317009543709478</v>
      </c>
      <c r="M83" s="5" t="n">
        <v>0.305259692052103</v>
      </c>
      <c r="N83" s="5" t="n">
        <v>0.295983387834566</v>
      </c>
      <c r="O83" s="5" t="n">
        <v>0.273875592997039</v>
      </c>
      <c r="P83" s="5" t="n">
        <v>0.266161000262421</v>
      </c>
      <c r="Q83" s="5" t="n">
        <v>0.260421289503881</v>
      </c>
      <c r="R83" s="5" t="n">
        <v>0.259848676277352</v>
      </c>
      <c r="S83" s="5" t="n">
        <v>0.2589315685828</v>
      </c>
      <c r="T83" s="5" t="n">
        <v>0.257621258497002</v>
      </c>
      <c r="U83" s="5" t="n">
        <v>0.255940982061197</v>
      </c>
      <c r="V83" s="5" t="n">
        <v>0.253977577066294</v>
      </c>
      <c r="W83" s="5" t="n">
        <v>0.251842700195003</v>
      </c>
      <c r="X83" s="5" t="n">
        <v>0.249636385200312</v>
      </c>
      <c r="Y83" s="5" t="n">
        <v>0.247431093682702</v>
      </c>
      <c r="Z83" s="5" t="n">
        <v>0.245272164876009</v>
      </c>
      <c r="AA83" s="5" t="n">
        <v>0.234720821916619</v>
      </c>
      <c r="AB83" s="5" t="n">
        <v>0.230401924967518</v>
      </c>
      <c r="AC83" s="5" t="n">
        <v>0.227383615013028</v>
      </c>
      <c r="AD83" s="5" t="n">
        <v>0.22713489959255</v>
      </c>
      <c r="AE83" s="5" t="n">
        <v>0.226825553638374</v>
      </c>
      <c r="AF83" s="5" t="n">
        <v>0.226449759586705</v>
      </c>
      <c r="AG83" s="5" t="n">
        <v>0.226003860356125</v>
      </c>
      <c r="AH83" s="5" t="n">
        <v>0.225486895059276</v>
      </c>
      <c r="AI83" s="5" t="n">
        <v>0.224900812789385</v>
      </c>
      <c r="AJ83" s="5" t="n">
        <v>0.22425030626011</v>
      </c>
      <c r="AK83" s="5" t="n">
        <v>0.223542305819306</v>
      </c>
      <c r="AL83" s="5" t="n">
        <v>0.222785256431816</v>
      </c>
      <c r="AM83" s="5" t="n">
        <v>0.217054914826033</v>
      </c>
      <c r="AN83" s="5" t="n">
        <v>0.213979844158642</v>
      </c>
      <c r="AO83" s="5" t="n">
        <v>0.211761041398325</v>
      </c>
      <c r="AP83" s="5" t="n">
        <v>0.211586000280989</v>
      </c>
      <c r="AQ83" s="5" t="n">
        <v>0.211385193011902</v>
      </c>
      <c r="AR83" s="5" t="n">
        <v>0.21115718471818</v>
      </c>
      <c r="AS83" s="6" t="n">
        <v>0.210900936984672</v>
      </c>
      <c r="AT83" s="6" t="n">
        <v>0.210615874535849</v>
      </c>
      <c r="AU83" s="6" t="n">
        <v>0.210301928496106</v>
      </c>
      <c r="AV83" s="6" t="n">
        <v>0.209959551096716</v>
      </c>
      <c r="AW83" s="6" t="n">
        <v>0.209589699925276</v>
      </c>
      <c r="AX83" s="6" t="n">
        <v>0.209193793431577</v>
      </c>
      <c r="AY83" s="6" t="n">
        <v>0.205594267693636</v>
      </c>
      <c r="AZ83" s="6" t="n">
        <v>0.203298999139187</v>
      </c>
      <c r="BA83" s="6" t="n">
        <v>0.201560020407625</v>
      </c>
      <c r="BB83" s="6" t="n">
        <v>0.20142402116218</v>
      </c>
      <c r="BC83" s="6" t="n">
        <v>0.201273830433452</v>
      </c>
      <c r="BD83" s="6" t="n">
        <v>0.201108924175659</v>
      </c>
    </row>
    <row r="84" customFormat="false" ht="13.8" hidden="false" customHeight="false" outlineLevel="0" collapsed="false">
      <c r="D84" s="4" t="s">
        <v>8</v>
      </c>
      <c r="F84" s="5"/>
      <c r="G84" s="5"/>
      <c r="H84" s="5"/>
      <c r="I84" s="5" t="n">
        <v>1</v>
      </c>
      <c r="J84" s="5" t="n">
        <f aca="false" t="array" ref="J84:BD84">TRANSPOSE(AC266:AC312)</f>
        <v>0.400844847823218</v>
      </c>
      <c r="K84" s="5" t="n">
        <v>0.35647109603267</v>
      </c>
      <c r="L84" s="5" t="n">
        <v>0.332827590722456</v>
      </c>
      <c r="M84" s="5" t="n">
        <v>0.317009543709478</v>
      </c>
      <c r="N84" s="5" t="n">
        <v>0.305259692052103</v>
      </c>
      <c r="O84" s="5" t="n">
        <v>0.280578515428427</v>
      </c>
      <c r="P84" s="5" t="n">
        <v>0.271979238381329</v>
      </c>
      <c r="Q84" s="5" t="n">
        <v>0.265530370795273</v>
      </c>
      <c r="R84" s="5" t="n">
        <v>0.264863735654579</v>
      </c>
      <c r="S84" s="5" t="n">
        <v>0.263747965174099</v>
      </c>
      <c r="T84" s="5" t="n">
        <v>0.262128396470478</v>
      </c>
      <c r="U84" s="5" t="n">
        <v>0.260066244973811</v>
      </c>
      <c r="V84" s="5" t="n">
        <v>0.257705874634157</v>
      </c>
      <c r="W84" s="5" t="n">
        <v>0.255202748305376</v>
      </c>
      <c r="X84" s="5" t="n">
        <v>0.25267606709319</v>
      </c>
      <c r="Y84" s="5" t="n">
        <v>0.250199954503083</v>
      </c>
      <c r="Z84" s="5" t="n">
        <v>0.247813655171959</v>
      </c>
      <c r="AA84" s="5" t="n">
        <v>0.236700735764582</v>
      </c>
      <c r="AB84" s="5" t="n">
        <v>0.232247852119216</v>
      </c>
      <c r="AC84" s="5" t="n">
        <v>0.229133679664678</v>
      </c>
      <c r="AD84" s="5" t="n">
        <v>0.228875160886798</v>
      </c>
      <c r="AE84" s="5" t="n">
        <v>0.228550106405921</v>
      </c>
      <c r="AF84" s="5" t="n">
        <v>0.228151790757026</v>
      </c>
      <c r="AG84" s="5" t="n">
        <v>0.22767609609321</v>
      </c>
      <c r="AH84" s="5" t="n">
        <v>0.227122173659249</v>
      </c>
      <c r="AI84" s="5" t="n">
        <v>0.226492676020806</v>
      </c>
      <c r="AJ84" s="5" t="n">
        <v>0.225793490636838</v>
      </c>
      <c r="AK84" s="5" t="n">
        <v>0.225033046134997</v>
      </c>
      <c r="AL84" s="5" t="n">
        <v>0.224221371555416</v>
      </c>
      <c r="AM84" s="5" t="n">
        <v>0.218222453759726</v>
      </c>
      <c r="AN84" s="5" t="n">
        <v>0.215064299156564</v>
      </c>
      <c r="AO84" s="5" t="n">
        <v>0.212794782537114</v>
      </c>
      <c r="AP84" s="5" t="n">
        <v>0.212615444055283</v>
      </c>
      <c r="AQ84" s="5" t="n">
        <v>0.212408785960133</v>
      </c>
      <c r="AR84" s="5" t="n">
        <v>0.212173225486247</v>
      </c>
      <c r="AS84" s="6" t="n">
        <v>0.211907624326398</v>
      </c>
      <c r="AT84" s="6" t="n">
        <v>0.211611365885331</v>
      </c>
      <c r="AU84" s="6" t="n">
        <v>0.211284404593658</v>
      </c>
      <c r="AV84" s="6" t="n">
        <v>0.210927281092488</v>
      </c>
      <c r="AW84" s="6" t="n">
        <v>0.210541101189371</v>
      </c>
      <c r="AX84" s="6" t="n">
        <v>0.210127481032457</v>
      </c>
      <c r="AY84" s="6" t="n">
        <v>0.206405207523794</v>
      </c>
      <c r="AZ84" s="6" t="n">
        <v>0.204057795020571</v>
      </c>
      <c r="BA84" s="6" t="n">
        <v>0.202286124720137</v>
      </c>
      <c r="BB84" s="6" t="n">
        <v>0.202147538814107</v>
      </c>
      <c r="BC84" s="6" t="n">
        <v>0.201994128181921</v>
      </c>
      <c r="BD84" s="6" t="n">
        <v>0.201825328527962</v>
      </c>
    </row>
    <row r="85" customFormat="false" ht="13.8" hidden="false" customHeight="false" outlineLevel="0" collapsed="false">
      <c r="D85" s="4" t="s">
        <v>9</v>
      </c>
      <c r="F85" s="5"/>
      <c r="G85" s="5"/>
      <c r="H85" s="5"/>
      <c r="I85" s="5"/>
      <c r="J85" s="5" t="n">
        <v>1</v>
      </c>
      <c r="K85" s="5" t="n">
        <f aca="false">J84</f>
        <v>0.400844847823218</v>
      </c>
      <c r="L85" s="5" t="n">
        <f aca="false">K84</f>
        <v>0.35647109603267</v>
      </c>
      <c r="M85" s="5" t="n">
        <f aca="false">L84</f>
        <v>0.332827590722456</v>
      </c>
      <c r="N85" s="5" t="n">
        <f aca="false">M84</f>
        <v>0.317009543709478</v>
      </c>
      <c r="O85" s="5" t="n">
        <f aca="false">N84</f>
        <v>0.305259692052103</v>
      </c>
      <c r="P85" s="5" t="n">
        <f aca="false">O84</f>
        <v>0.280578515428427</v>
      </c>
      <c r="Q85" s="5" t="n">
        <f aca="false">P84</f>
        <v>0.271979238381329</v>
      </c>
      <c r="R85" s="5" t="n">
        <f aca="false">Q84</f>
        <v>0.265530370795273</v>
      </c>
      <c r="S85" s="5" t="n">
        <f aca="false">R84</f>
        <v>0.264863735654579</v>
      </c>
      <c r="T85" s="5" t="n">
        <f aca="false">S84</f>
        <v>0.263747965174099</v>
      </c>
      <c r="U85" s="5" t="n">
        <f aca="false">T84</f>
        <v>0.262128396470478</v>
      </c>
      <c r="V85" s="5" t="n">
        <f aca="false">U84</f>
        <v>0.260066244973811</v>
      </c>
      <c r="W85" s="5" t="n">
        <f aca="false">V84</f>
        <v>0.257705874634157</v>
      </c>
      <c r="X85" s="5" t="n">
        <f aca="false">W84</f>
        <v>0.255202748305376</v>
      </c>
      <c r="Y85" s="5" t="n">
        <f aca="false">X84</f>
        <v>0.25267606709319</v>
      </c>
      <c r="Z85" s="5" t="n">
        <f aca="false">Y84</f>
        <v>0.250199954503083</v>
      </c>
      <c r="AA85" s="5" t="n">
        <f aca="false">Z84</f>
        <v>0.247813655171959</v>
      </c>
      <c r="AB85" s="5" t="n">
        <f aca="false">AA84</f>
        <v>0.236700735764582</v>
      </c>
      <c r="AC85" s="5" t="n">
        <f aca="false">AB84</f>
        <v>0.232247852119216</v>
      </c>
      <c r="AD85" s="5" t="n">
        <f aca="false">AC84</f>
        <v>0.229133679664678</v>
      </c>
      <c r="AE85" s="5" t="n">
        <f aca="false">AD84</f>
        <v>0.228875160886798</v>
      </c>
      <c r="AF85" s="5" t="n">
        <f aca="false">AE84</f>
        <v>0.228550106405921</v>
      </c>
      <c r="AG85" s="5" t="n">
        <f aca="false">AF84</f>
        <v>0.228151790757026</v>
      </c>
      <c r="AH85" s="5" t="n">
        <f aca="false">AG84</f>
        <v>0.22767609609321</v>
      </c>
      <c r="AI85" s="5" t="n">
        <f aca="false">AH84</f>
        <v>0.227122173659249</v>
      </c>
      <c r="AJ85" s="5" t="n">
        <f aca="false">AI84</f>
        <v>0.226492676020806</v>
      </c>
      <c r="AK85" s="5" t="n">
        <f aca="false">AJ84</f>
        <v>0.225793490636838</v>
      </c>
      <c r="AL85" s="5" t="n">
        <f aca="false">AK84</f>
        <v>0.225033046134997</v>
      </c>
      <c r="AM85" s="5" t="n">
        <f aca="false">AL84</f>
        <v>0.224221371555416</v>
      </c>
      <c r="AN85" s="5" t="n">
        <f aca="false">AM84</f>
        <v>0.218222453759726</v>
      </c>
      <c r="AO85" s="5" t="n">
        <f aca="false">AN84</f>
        <v>0.215064299156564</v>
      </c>
      <c r="AP85" s="5" t="n">
        <f aca="false">AO84</f>
        <v>0.212794782537114</v>
      </c>
      <c r="AQ85" s="5" t="n">
        <f aca="false">AP84</f>
        <v>0.212615444055283</v>
      </c>
      <c r="AR85" s="5" t="n">
        <f aca="false">AQ84</f>
        <v>0.212408785960133</v>
      </c>
      <c r="AS85" s="5" t="n">
        <f aca="false">AR84</f>
        <v>0.212173225486247</v>
      </c>
      <c r="AT85" s="5" t="n">
        <f aca="false">AS84</f>
        <v>0.211907624326398</v>
      </c>
      <c r="AU85" s="5" t="n">
        <f aca="false">AT84</f>
        <v>0.211611365885331</v>
      </c>
      <c r="AV85" s="5" t="n">
        <f aca="false">AU84</f>
        <v>0.211284404593658</v>
      </c>
      <c r="AW85" s="5" t="n">
        <f aca="false">AV84</f>
        <v>0.210927281092488</v>
      </c>
      <c r="AX85" s="5" t="n">
        <f aca="false">AW84</f>
        <v>0.210541101189371</v>
      </c>
      <c r="AY85" s="5" t="n">
        <f aca="false">AX84</f>
        <v>0.210127481032457</v>
      </c>
      <c r="AZ85" s="5" t="n">
        <f aca="false">AY84</f>
        <v>0.206405207523794</v>
      </c>
      <c r="BA85" s="5" t="n">
        <f aca="false">AZ84</f>
        <v>0.204057795020571</v>
      </c>
      <c r="BB85" s="5" t="n">
        <f aca="false">BA84</f>
        <v>0.202286124720137</v>
      </c>
      <c r="BC85" s="5" t="n">
        <f aca="false">BB84</f>
        <v>0.202147538814107</v>
      </c>
      <c r="BD85" s="5" t="n">
        <f aca="false">BC84</f>
        <v>0.201994128181921</v>
      </c>
    </row>
    <row r="86" customFormat="false" ht="13.8" hidden="false" customHeight="false" outlineLevel="0" collapsed="false">
      <c r="D86" s="4" t="s">
        <v>10</v>
      </c>
      <c r="F86" s="5"/>
      <c r="G86" s="5"/>
      <c r="H86" s="5"/>
      <c r="I86" s="5"/>
      <c r="J86" s="5"/>
      <c r="K86" s="5" t="n">
        <v>1</v>
      </c>
      <c r="L86" s="5" t="n">
        <f aca="false">K85</f>
        <v>0.400844847823218</v>
      </c>
      <c r="M86" s="5" t="n">
        <f aca="false">L85</f>
        <v>0.35647109603267</v>
      </c>
      <c r="N86" s="5" t="n">
        <f aca="false">M85</f>
        <v>0.332827590722456</v>
      </c>
      <c r="O86" s="5" t="n">
        <f aca="false">N85</f>
        <v>0.317009543709478</v>
      </c>
      <c r="P86" s="5" t="n">
        <f aca="false">O85</f>
        <v>0.305259692052103</v>
      </c>
      <c r="Q86" s="5" t="n">
        <f aca="false">P85</f>
        <v>0.280578515428427</v>
      </c>
      <c r="R86" s="5" t="n">
        <f aca="false">Q85</f>
        <v>0.271979238381329</v>
      </c>
      <c r="S86" s="5" t="n">
        <f aca="false">R85</f>
        <v>0.265530370795273</v>
      </c>
      <c r="T86" s="5" t="n">
        <f aca="false">S85</f>
        <v>0.264863735654579</v>
      </c>
      <c r="U86" s="5" t="n">
        <f aca="false">T85</f>
        <v>0.263747965174099</v>
      </c>
      <c r="V86" s="5" t="n">
        <f aca="false">U85</f>
        <v>0.262128396470478</v>
      </c>
      <c r="W86" s="5" t="n">
        <f aca="false">V85</f>
        <v>0.260066244973811</v>
      </c>
      <c r="X86" s="5" t="n">
        <f aca="false">W85</f>
        <v>0.257705874634157</v>
      </c>
      <c r="Y86" s="5" t="n">
        <f aca="false">X85</f>
        <v>0.255202748305376</v>
      </c>
      <c r="Z86" s="5" t="n">
        <f aca="false">Y85</f>
        <v>0.25267606709319</v>
      </c>
      <c r="AA86" s="5" t="n">
        <f aca="false">Z85</f>
        <v>0.250199954503083</v>
      </c>
      <c r="AB86" s="5" t="n">
        <f aca="false">AA85</f>
        <v>0.247813655171959</v>
      </c>
      <c r="AC86" s="5" t="n">
        <f aca="false">AB85</f>
        <v>0.236700735764582</v>
      </c>
      <c r="AD86" s="5" t="n">
        <f aca="false">AC85</f>
        <v>0.232247852119216</v>
      </c>
      <c r="AE86" s="5" t="n">
        <f aca="false">AD85</f>
        <v>0.229133679664678</v>
      </c>
      <c r="AF86" s="5" t="n">
        <f aca="false">AE85</f>
        <v>0.228875160886798</v>
      </c>
      <c r="AG86" s="5" t="n">
        <f aca="false">AF85</f>
        <v>0.228550106405921</v>
      </c>
      <c r="AH86" s="5" t="n">
        <f aca="false">AG85</f>
        <v>0.228151790757026</v>
      </c>
      <c r="AI86" s="5" t="n">
        <f aca="false">AH85</f>
        <v>0.22767609609321</v>
      </c>
      <c r="AJ86" s="5" t="n">
        <f aca="false">AI85</f>
        <v>0.227122173659249</v>
      </c>
      <c r="AK86" s="5" t="n">
        <f aca="false">AJ85</f>
        <v>0.226492676020806</v>
      </c>
      <c r="AL86" s="5" t="n">
        <f aca="false">AK85</f>
        <v>0.225793490636838</v>
      </c>
      <c r="AM86" s="5" t="n">
        <f aca="false">AL85</f>
        <v>0.225033046134997</v>
      </c>
      <c r="AN86" s="5" t="n">
        <f aca="false">AM85</f>
        <v>0.224221371555416</v>
      </c>
      <c r="AO86" s="5" t="n">
        <f aca="false">AN85</f>
        <v>0.218222453759726</v>
      </c>
      <c r="AP86" s="5" t="n">
        <f aca="false">AO85</f>
        <v>0.215064299156564</v>
      </c>
      <c r="AQ86" s="5" t="n">
        <f aca="false">AP85</f>
        <v>0.212794782537114</v>
      </c>
      <c r="AR86" s="5" t="n">
        <f aca="false">AQ85</f>
        <v>0.212615444055283</v>
      </c>
      <c r="AS86" s="5" t="n">
        <f aca="false">AR85</f>
        <v>0.212408785960133</v>
      </c>
      <c r="AT86" s="5" t="n">
        <f aca="false">AS85</f>
        <v>0.212173225486247</v>
      </c>
      <c r="AU86" s="5" t="n">
        <f aca="false">AT85</f>
        <v>0.211907624326398</v>
      </c>
      <c r="AV86" s="5" t="n">
        <f aca="false">AU85</f>
        <v>0.211611365885331</v>
      </c>
      <c r="AW86" s="5" t="n">
        <f aca="false">AV85</f>
        <v>0.211284404593658</v>
      </c>
      <c r="AX86" s="5" t="n">
        <f aca="false">AW85</f>
        <v>0.210927281092488</v>
      </c>
      <c r="AY86" s="5" t="n">
        <f aca="false">AX85</f>
        <v>0.210541101189371</v>
      </c>
      <c r="AZ86" s="5" t="n">
        <f aca="false">AY85</f>
        <v>0.210127481032457</v>
      </c>
      <c r="BA86" s="5" t="n">
        <f aca="false">AZ85</f>
        <v>0.206405207523794</v>
      </c>
      <c r="BB86" s="5" t="n">
        <f aca="false">BA85</f>
        <v>0.204057795020571</v>
      </c>
      <c r="BC86" s="5" t="n">
        <f aca="false">BB85</f>
        <v>0.202286124720137</v>
      </c>
      <c r="BD86" s="5" t="n">
        <f aca="false">BC85</f>
        <v>0.202147538814107</v>
      </c>
    </row>
    <row r="87" customFormat="false" ht="13.8" hidden="false" customHeight="false" outlineLevel="0" collapsed="false">
      <c r="D87" s="4" t="s">
        <v>11</v>
      </c>
      <c r="F87" s="5"/>
      <c r="G87" s="5"/>
      <c r="H87" s="5"/>
      <c r="I87" s="5"/>
      <c r="J87" s="5"/>
      <c r="K87" s="5"/>
      <c r="L87" s="5" t="n">
        <v>1</v>
      </c>
      <c r="M87" s="5" t="n">
        <f aca="false">L86</f>
        <v>0.400844847823218</v>
      </c>
      <c r="N87" s="5" t="n">
        <f aca="false">M86</f>
        <v>0.35647109603267</v>
      </c>
      <c r="O87" s="5" t="n">
        <f aca="false">N86</f>
        <v>0.332827590722456</v>
      </c>
      <c r="P87" s="5" t="n">
        <f aca="false">O86</f>
        <v>0.317009543709478</v>
      </c>
      <c r="Q87" s="5" t="n">
        <f aca="false">P86</f>
        <v>0.305259692052103</v>
      </c>
      <c r="R87" s="5" t="n">
        <f aca="false">Q86</f>
        <v>0.280578515428427</v>
      </c>
      <c r="S87" s="5" t="n">
        <f aca="false">R86</f>
        <v>0.271979238381329</v>
      </c>
      <c r="T87" s="5" t="n">
        <f aca="false">S86</f>
        <v>0.265530370795273</v>
      </c>
      <c r="U87" s="5" t="n">
        <f aca="false">T86</f>
        <v>0.264863735654579</v>
      </c>
      <c r="V87" s="5" t="n">
        <f aca="false">U86</f>
        <v>0.263747965174099</v>
      </c>
      <c r="W87" s="5" t="n">
        <f aca="false">V86</f>
        <v>0.262128396470478</v>
      </c>
      <c r="X87" s="5" t="n">
        <f aca="false">W86</f>
        <v>0.260066244973811</v>
      </c>
      <c r="Y87" s="5" t="n">
        <f aca="false">X86</f>
        <v>0.257705874634157</v>
      </c>
      <c r="Z87" s="5" t="n">
        <f aca="false">Y86</f>
        <v>0.255202748305376</v>
      </c>
      <c r="AA87" s="5" t="n">
        <f aca="false">Z86</f>
        <v>0.25267606709319</v>
      </c>
      <c r="AB87" s="5" t="n">
        <f aca="false">AA86</f>
        <v>0.250199954503083</v>
      </c>
      <c r="AC87" s="5" t="n">
        <f aca="false">AB86</f>
        <v>0.247813655171959</v>
      </c>
      <c r="AD87" s="5" t="n">
        <f aca="false">AC86</f>
        <v>0.236700735764582</v>
      </c>
      <c r="AE87" s="5" t="n">
        <f aca="false">AD86</f>
        <v>0.232247852119216</v>
      </c>
      <c r="AF87" s="5" t="n">
        <f aca="false">AE86</f>
        <v>0.229133679664678</v>
      </c>
      <c r="AG87" s="5" t="n">
        <f aca="false">AF86</f>
        <v>0.228875160886798</v>
      </c>
      <c r="AH87" s="5" t="n">
        <f aca="false">AG86</f>
        <v>0.228550106405921</v>
      </c>
      <c r="AI87" s="5" t="n">
        <f aca="false">AH86</f>
        <v>0.228151790757026</v>
      </c>
      <c r="AJ87" s="5" t="n">
        <f aca="false">AI86</f>
        <v>0.22767609609321</v>
      </c>
      <c r="AK87" s="5" t="n">
        <f aca="false">AJ86</f>
        <v>0.227122173659249</v>
      </c>
      <c r="AL87" s="5" t="n">
        <f aca="false">AK86</f>
        <v>0.226492676020806</v>
      </c>
      <c r="AM87" s="5" t="n">
        <f aca="false">AL86</f>
        <v>0.225793490636838</v>
      </c>
      <c r="AN87" s="5" t="n">
        <f aca="false">AM86</f>
        <v>0.225033046134997</v>
      </c>
      <c r="AO87" s="5" t="n">
        <f aca="false">AN86</f>
        <v>0.224221371555416</v>
      </c>
      <c r="AP87" s="5" t="n">
        <f aca="false">AO86</f>
        <v>0.218222453759726</v>
      </c>
      <c r="AQ87" s="5" t="n">
        <f aca="false">AP86</f>
        <v>0.215064299156564</v>
      </c>
      <c r="AR87" s="5" t="n">
        <f aca="false">AQ86</f>
        <v>0.212794782537114</v>
      </c>
      <c r="AS87" s="5" t="n">
        <f aca="false">AR86</f>
        <v>0.212615444055283</v>
      </c>
      <c r="AT87" s="5" t="n">
        <f aca="false">AS86</f>
        <v>0.212408785960133</v>
      </c>
      <c r="AU87" s="5" t="n">
        <f aca="false">AT86</f>
        <v>0.212173225486247</v>
      </c>
      <c r="AV87" s="5" t="n">
        <f aca="false">AU86</f>
        <v>0.211907624326398</v>
      </c>
      <c r="AW87" s="5" t="n">
        <f aca="false">AV86</f>
        <v>0.211611365885331</v>
      </c>
      <c r="AX87" s="5" t="n">
        <f aca="false">AW86</f>
        <v>0.211284404593658</v>
      </c>
      <c r="AY87" s="5" t="n">
        <f aca="false">AX86</f>
        <v>0.210927281092488</v>
      </c>
      <c r="AZ87" s="5" t="n">
        <f aca="false">AY86</f>
        <v>0.210541101189371</v>
      </c>
      <c r="BA87" s="5" t="n">
        <f aca="false">AZ86</f>
        <v>0.210127481032457</v>
      </c>
      <c r="BB87" s="5" t="n">
        <f aca="false">BA86</f>
        <v>0.206405207523794</v>
      </c>
      <c r="BC87" s="5" t="n">
        <f aca="false">BB86</f>
        <v>0.204057795020571</v>
      </c>
      <c r="BD87" s="5" t="n">
        <f aca="false">BC86</f>
        <v>0.202286124720137</v>
      </c>
    </row>
    <row r="88" customFormat="false" ht="13.8" hidden="false" customHeight="false" outlineLevel="0" collapsed="false">
      <c r="D88" s="4" t="s">
        <v>12</v>
      </c>
      <c r="F88" s="5"/>
      <c r="G88" s="5"/>
      <c r="H88" s="5"/>
      <c r="I88" s="5"/>
      <c r="J88" s="5"/>
      <c r="K88" s="5"/>
      <c r="L88" s="5"/>
      <c r="M88" s="5" t="n">
        <v>1</v>
      </c>
      <c r="N88" s="5" t="n">
        <f aca="false">M87</f>
        <v>0.400844847823218</v>
      </c>
      <c r="O88" s="5" t="n">
        <f aca="false">N87</f>
        <v>0.35647109603267</v>
      </c>
      <c r="P88" s="5" t="n">
        <f aca="false">O87</f>
        <v>0.332827590722456</v>
      </c>
      <c r="Q88" s="5" t="n">
        <f aca="false">P87</f>
        <v>0.317009543709478</v>
      </c>
      <c r="R88" s="5" t="n">
        <f aca="false">Q87</f>
        <v>0.305259692052103</v>
      </c>
      <c r="S88" s="5" t="n">
        <f aca="false">R87</f>
        <v>0.280578515428427</v>
      </c>
      <c r="T88" s="5" t="n">
        <f aca="false">S87</f>
        <v>0.271979238381329</v>
      </c>
      <c r="U88" s="5" t="n">
        <f aca="false">T87</f>
        <v>0.265530370795273</v>
      </c>
      <c r="V88" s="5" t="n">
        <f aca="false">U87</f>
        <v>0.264863735654579</v>
      </c>
      <c r="W88" s="5" t="n">
        <f aca="false">V87</f>
        <v>0.263747965174099</v>
      </c>
      <c r="X88" s="5" t="n">
        <f aca="false">W87</f>
        <v>0.262128396470478</v>
      </c>
      <c r="Y88" s="5" t="n">
        <f aca="false">X87</f>
        <v>0.260066244973811</v>
      </c>
      <c r="Z88" s="5" t="n">
        <f aca="false">Y87</f>
        <v>0.257705874634157</v>
      </c>
      <c r="AA88" s="5" t="n">
        <f aca="false">Z87</f>
        <v>0.255202748305376</v>
      </c>
      <c r="AB88" s="5" t="n">
        <f aca="false">AA87</f>
        <v>0.25267606709319</v>
      </c>
      <c r="AC88" s="5" t="n">
        <f aca="false">AB87</f>
        <v>0.250199954503083</v>
      </c>
      <c r="AD88" s="5" t="n">
        <f aca="false">AC87</f>
        <v>0.247813655171959</v>
      </c>
      <c r="AE88" s="5" t="n">
        <f aca="false">AD87</f>
        <v>0.236700735764582</v>
      </c>
      <c r="AF88" s="5" t="n">
        <f aca="false">AE87</f>
        <v>0.232247852119216</v>
      </c>
      <c r="AG88" s="5" t="n">
        <f aca="false">AF87</f>
        <v>0.229133679664678</v>
      </c>
      <c r="AH88" s="5" t="n">
        <f aca="false">AG87</f>
        <v>0.228875160886798</v>
      </c>
      <c r="AI88" s="5" t="n">
        <f aca="false">AH87</f>
        <v>0.228550106405921</v>
      </c>
      <c r="AJ88" s="5" t="n">
        <f aca="false">AI87</f>
        <v>0.228151790757026</v>
      </c>
      <c r="AK88" s="5" t="n">
        <f aca="false">AJ87</f>
        <v>0.22767609609321</v>
      </c>
      <c r="AL88" s="5" t="n">
        <f aca="false">AK87</f>
        <v>0.227122173659249</v>
      </c>
      <c r="AM88" s="5" t="n">
        <f aca="false">AL87</f>
        <v>0.226492676020806</v>
      </c>
      <c r="AN88" s="5" t="n">
        <f aca="false">AM87</f>
        <v>0.225793490636838</v>
      </c>
      <c r="AO88" s="5" t="n">
        <f aca="false">AN87</f>
        <v>0.225033046134997</v>
      </c>
      <c r="AP88" s="5" t="n">
        <f aca="false">AO87</f>
        <v>0.224221371555416</v>
      </c>
      <c r="AQ88" s="5" t="n">
        <f aca="false">AP87</f>
        <v>0.218222453759726</v>
      </c>
      <c r="AR88" s="5" t="n">
        <f aca="false">AQ87</f>
        <v>0.215064299156564</v>
      </c>
      <c r="AS88" s="5" t="n">
        <f aca="false">AR87</f>
        <v>0.212794782537114</v>
      </c>
      <c r="AT88" s="5" t="n">
        <f aca="false">AS87</f>
        <v>0.212615444055283</v>
      </c>
      <c r="AU88" s="5" t="n">
        <f aca="false">AT87</f>
        <v>0.212408785960133</v>
      </c>
      <c r="AV88" s="5" t="n">
        <f aca="false">AU87</f>
        <v>0.212173225486247</v>
      </c>
      <c r="AW88" s="5" t="n">
        <f aca="false">AV87</f>
        <v>0.211907624326398</v>
      </c>
      <c r="AX88" s="5" t="n">
        <f aca="false">AW87</f>
        <v>0.211611365885331</v>
      </c>
      <c r="AY88" s="5" t="n">
        <f aca="false">AX87</f>
        <v>0.211284404593658</v>
      </c>
      <c r="AZ88" s="5" t="n">
        <f aca="false">AY87</f>
        <v>0.210927281092488</v>
      </c>
      <c r="BA88" s="5" t="n">
        <f aca="false">AZ87</f>
        <v>0.210541101189371</v>
      </c>
      <c r="BB88" s="5" t="n">
        <f aca="false">BA87</f>
        <v>0.210127481032457</v>
      </c>
      <c r="BC88" s="5" t="n">
        <f aca="false">BB87</f>
        <v>0.206405207523794</v>
      </c>
      <c r="BD88" s="5" t="n">
        <f aca="false">BC87</f>
        <v>0.204057795020571</v>
      </c>
    </row>
    <row r="89" customFormat="false" ht="13.8" hidden="false" customHeight="false" outlineLevel="0" collapsed="false">
      <c r="D89" s="4" t="s">
        <v>13</v>
      </c>
      <c r="F89" s="5"/>
      <c r="G89" s="5"/>
      <c r="H89" s="5"/>
      <c r="I89" s="5"/>
      <c r="J89" s="5"/>
      <c r="K89" s="5"/>
      <c r="L89" s="5"/>
      <c r="M89" s="5"/>
      <c r="N89" s="5" t="n">
        <v>1</v>
      </c>
      <c r="O89" s="5" t="n">
        <f aca="false">N88</f>
        <v>0.400844847823218</v>
      </c>
      <c r="P89" s="5" t="n">
        <f aca="false">O88</f>
        <v>0.35647109603267</v>
      </c>
      <c r="Q89" s="5" t="n">
        <f aca="false">P88</f>
        <v>0.332827590722456</v>
      </c>
      <c r="R89" s="5" t="n">
        <f aca="false">Q88</f>
        <v>0.317009543709478</v>
      </c>
      <c r="S89" s="5" t="n">
        <f aca="false">R88</f>
        <v>0.305259692052103</v>
      </c>
      <c r="T89" s="5" t="n">
        <f aca="false">S88</f>
        <v>0.280578515428427</v>
      </c>
      <c r="U89" s="5" t="n">
        <f aca="false">T88</f>
        <v>0.271979238381329</v>
      </c>
      <c r="V89" s="5" t="n">
        <f aca="false">U88</f>
        <v>0.265530370795273</v>
      </c>
      <c r="W89" s="5" t="n">
        <f aca="false">V88</f>
        <v>0.264863735654579</v>
      </c>
      <c r="X89" s="5" t="n">
        <f aca="false">W88</f>
        <v>0.263747965174099</v>
      </c>
      <c r="Y89" s="5" t="n">
        <f aca="false">X88</f>
        <v>0.262128396470478</v>
      </c>
      <c r="Z89" s="5" t="n">
        <f aca="false">Y88</f>
        <v>0.260066244973811</v>
      </c>
      <c r="AA89" s="5" t="n">
        <f aca="false">Z88</f>
        <v>0.257705874634157</v>
      </c>
      <c r="AB89" s="5" t="n">
        <f aca="false">AA88</f>
        <v>0.255202748305376</v>
      </c>
      <c r="AC89" s="5" t="n">
        <f aca="false">AB88</f>
        <v>0.25267606709319</v>
      </c>
      <c r="AD89" s="5" t="n">
        <f aca="false">AC88</f>
        <v>0.250199954503083</v>
      </c>
      <c r="AE89" s="5" t="n">
        <f aca="false">AD88</f>
        <v>0.247813655171959</v>
      </c>
      <c r="AF89" s="5" t="n">
        <f aca="false">AE88</f>
        <v>0.236700735764582</v>
      </c>
      <c r="AG89" s="5" t="n">
        <f aca="false">AF88</f>
        <v>0.232247852119216</v>
      </c>
      <c r="AH89" s="5" t="n">
        <f aca="false">AG88</f>
        <v>0.229133679664678</v>
      </c>
      <c r="AI89" s="5" t="n">
        <f aca="false">AH88</f>
        <v>0.228875160886798</v>
      </c>
      <c r="AJ89" s="5" t="n">
        <f aca="false">AI88</f>
        <v>0.228550106405921</v>
      </c>
      <c r="AK89" s="5" t="n">
        <f aca="false">AJ88</f>
        <v>0.228151790757026</v>
      </c>
      <c r="AL89" s="5" t="n">
        <f aca="false">AK88</f>
        <v>0.22767609609321</v>
      </c>
      <c r="AM89" s="5" t="n">
        <f aca="false">AL88</f>
        <v>0.227122173659249</v>
      </c>
      <c r="AN89" s="5" t="n">
        <f aca="false">AM88</f>
        <v>0.226492676020806</v>
      </c>
      <c r="AO89" s="5" t="n">
        <f aca="false">AN88</f>
        <v>0.225793490636838</v>
      </c>
      <c r="AP89" s="5" t="n">
        <f aca="false">AO88</f>
        <v>0.225033046134997</v>
      </c>
      <c r="AQ89" s="5" t="n">
        <f aca="false">AP88</f>
        <v>0.224221371555416</v>
      </c>
      <c r="AR89" s="5" t="n">
        <f aca="false">AQ88</f>
        <v>0.218222453759726</v>
      </c>
      <c r="AS89" s="5" t="n">
        <f aca="false">AR88</f>
        <v>0.215064299156564</v>
      </c>
      <c r="AT89" s="5" t="n">
        <f aca="false">AS88</f>
        <v>0.212794782537114</v>
      </c>
      <c r="AU89" s="5" t="n">
        <f aca="false">AT88</f>
        <v>0.212615444055283</v>
      </c>
      <c r="AV89" s="5" t="n">
        <f aca="false">AU88</f>
        <v>0.212408785960133</v>
      </c>
      <c r="AW89" s="5" t="n">
        <f aca="false">AV88</f>
        <v>0.212173225486247</v>
      </c>
      <c r="AX89" s="5" t="n">
        <f aca="false">AW88</f>
        <v>0.211907624326398</v>
      </c>
      <c r="AY89" s="5" t="n">
        <f aca="false">AX88</f>
        <v>0.211611365885331</v>
      </c>
      <c r="AZ89" s="5" t="n">
        <f aca="false">AY88</f>
        <v>0.211284404593658</v>
      </c>
      <c r="BA89" s="5" t="n">
        <f aca="false">AZ88</f>
        <v>0.210927281092488</v>
      </c>
      <c r="BB89" s="5" t="n">
        <f aca="false">BA88</f>
        <v>0.210541101189371</v>
      </c>
      <c r="BC89" s="5" t="n">
        <f aca="false">BB88</f>
        <v>0.210127481032457</v>
      </c>
      <c r="BD89" s="5" t="n">
        <f aca="false">BC88</f>
        <v>0.206405207523794</v>
      </c>
    </row>
    <row r="90" customFormat="false" ht="13.8" hidden="false" customHeight="false" outlineLevel="0" collapsed="false">
      <c r="D90" s="4" t="s">
        <v>14</v>
      </c>
      <c r="F90" s="5"/>
      <c r="G90" s="5"/>
      <c r="H90" s="5"/>
      <c r="I90" s="5"/>
      <c r="J90" s="5"/>
      <c r="K90" s="5"/>
      <c r="L90" s="5"/>
      <c r="M90" s="5"/>
      <c r="N90" s="5"/>
      <c r="O90" s="5" t="n">
        <v>1</v>
      </c>
      <c r="P90" s="5" t="n">
        <f aca="false">O89</f>
        <v>0.400844847823218</v>
      </c>
      <c r="Q90" s="5" t="n">
        <f aca="false">P89</f>
        <v>0.35647109603267</v>
      </c>
      <c r="R90" s="5" t="n">
        <f aca="false">Q89</f>
        <v>0.332827590722456</v>
      </c>
      <c r="S90" s="5" t="n">
        <f aca="false">R89</f>
        <v>0.317009543709478</v>
      </c>
      <c r="T90" s="5" t="n">
        <f aca="false">S89</f>
        <v>0.305259692052103</v>
      </c>
      <c r="U90" s="5" t="n">
        <f aca="false">T89</f>
        <v>0.280578515428427</v>
      </c>
      <c r="V90" s="5" t="n">
        <f aca="false">U89</f>
        <v>0.271979238381329</v>
      </c>
      <c r="W90" s="5" t="n">
        <f aca="false">V89</f>
        <v>0.265530370795273</v>
      </c>
      <c r="X90" s="5" t="n">
        <f aca="false">W89</f>
        <v>0.264863735654579</v>
      </c>
      <c r="Y90" s="5" t="n">
        <f aca="false">X89</f>
        <v>0.263747965174099</v>
      </c>
      <c r="Z90" s="5" t="n">
        <f aca="false">Y89</f>
        <v>0.262128396470478</v>
      </c>
      <c r="AA90" s="5" t="n">
        <f aca="false">Z89</f>
        <v>0.260066244973811</v>
      </c>
      <c r="AB90" s="5" t="n">
        <f aca="false">AA89</f>
        <v>0.257705874634157</v>
      </c>
      <c r="AC90" s="5" t="n">
        <f aca="false">AB89</f>
        <v>0.255202748305376</v>
      </c>
      <c r="AD90" s="5" t="n">
        <f aca="false">AC89</f>
        <v>0.25267606709319</v>
      </c>
      <c r="AE90" s="5" t="n">
        <f aca="false">AD89</f>
        <v>0.250199954503083</v>
      </c>
      <c r="AF90" s="5" t="n">
        <f aca="false">AE89</f>
        <v>0.247813655171959</v>
      </c>
      <c r="AG90" s="5" t="n">
        <f aca="false">AF89</f>
        <v>0.236700735764582</v>
      </c>
      <c r="AH90" s="5" t="n">
        <f aca="false">AG89</f>
        <v>0.232247852119216</v>
      </c>
      <c r="AI90" s="5" t="n">
        <f aca="false">AH89</f>
        <v>0.229133679664678</v>
      </c>
      <c r="AJ90" s="5" t="n">
        <f aca="false">AI89</f>
        <v>0.228875160886798</v>
      </c>
      <c r="AK90" s="5" t="n">
        <f aca="false">AJ89</f>
        <v>0.228550106405921</v>
      </c>
      <c r="AL90" s="5" t="n">
        <f aca="false">AK89</f>
        <v>0.228151790757026</v>
      </c>
      <c r="AM90" s="5" t="n">
        <f aca="false">AL89</f>
        <v>0.22767609609321</v>
      </c>
      <c r="AN90" s="5" t="n">
        <f aca="false">AM89</f>
        <v>0.227122173659249</v>
      </c>
      <c r="AO90" s="5" t="n">
        <f aca="false">AN89</f>
        <v>0.226492676020806</v>
      </c>
      <c r="AP90" s="5" t="n">
        <f aca="false">AO89</f>
        <v>0.225793490636838</v>
      </c>
      <c r="AQ90" s="5" t="n">
        <f aca="false">AP89</f>
        <v>0.225033046134997</v>
      </c>
      <c r="AR90" s="5" t="n">
        <f aca="false">AQ89</f>
        <v>0.224221371555416</v>
      </c>
      <c r="AS90" s="5" t="n">
        <f aca="false">AR89</f>
        <v>0.218222453759726</v>
      </c>
      <c r="AT90" s="5" t="n">
        <f aca="false">AS89</f>
        <v>0.215064299156564</v>
      </c>
      <c r="AU90" s="5" t="n">
        <f aca="false">AT89</f>
        <v>0.212794782537114</v>
      </c>
      <c r="AV90" s="5" t="n">
        <f aca="false">AU89</f>
        <v>0.212615444055283</v>
      </c>
      <c r="AW90" s="5" t="n">
        <f aca="false">AV89</f>
        <v>0.212408785960133</v>
      </c>
      <c r="AX90" s="5" t="n">
        <f aca="false">AW89</f>
        <v>0.212173225486247</v>
      </c>
      <c r="AY90" s="5" t="n">
        <f aca="false">AX89</f>
        <v>0.211907624326398</v>
      </c>
      <c r="AZ90" s="5" t="n">
        <f aca="false">AY89</f>
        <v>0.211611365885331</v>
      </c>
      <c r="BA90" s="5" t="n">
        <f aca="false">AZ89</f>
        <v>0.211284404593658</v>
      </c>
      <c r="BB90" s="5" t="n">
        <f aca="false">BA89</f>
        <v>0.210927281092488</v>
      </c>
      <c r="BC90" s="5" t="n">
        <f aca="false">BB89</f>
        <v>0.210541101189371</v>
      </c>
      <c r="BD90" s="5" t="n">
        <f aca="false">BC89</f>
        <v>0.210127481032457</v>
      </c>
    </row>
    <row r="91" customFormat="false" ht="13.8" hidden="false" customHeight="false" outlineLevel="0" collapsed="false">
      <c r="D91" s="4" t="s">
        <v>15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 t="n">
        <v>1</v>
      </c>
      <c r="Q91" s="5" t="n">
        <f aca="false">P90</f>
        <v>0.400844847823218</v>
      </c>
      <c r="R91" s="5" t="n">
        <f aca="false">Q90</f>
        <v>0.35647109603267</v>
      </c>
      <c r="S91" s="5" t="n">
        <f aca="false">R90</f>
        <v>0.332827590722456</v>
      </c>
      <c r="T91" s="5" t="n">
        <f aca="false">S90</f>
        <v>0.317009543709478</v>
      </c>
      <c r="U91" s="5" t="n">
        <f aca="false">T90</f>
        <v>0.305259692052103</v>
      </c>
      <c r="V91" s="5" t="n">
        <f aca="false">U90</f>
        <v>0.280578515428427</v>
      </c>
      <c r="W91" s="5" t="n">
        <f aca="false">V90</f>
        <v>0.271979238381329</v>
      </c>
      <c r="X91" s="5" t="n">
        <f aca="false">W90</f>
        <v>0.265530370795273</v>
      </c>
      <c r="Y91" s="5" t="n">
        <f aca="false">X90</f>
        <v>0.264863735654579</v>
      </c>
      <c r="Z91" s="5" t="n">
        <f aca="false">Y90</f>
        <v>0.263747965174099</v>
      </c>
      <c r="AA91" s="5" t="n">
        <f aca="false">Z90</f>
        <v>0.262128396470478</v>
      </c>
      <c r="AB91" s="5" t="n">
        <f aca="false">AA90</f>
        <v>0.260066244973811</v>
      </c>
      <c r="AC91" s="5" t="n">
        <f aca="false">AB90</f>
        <v>0.257705874634157</v>
      </c>
      <c r="AD91" s="5" t="n">
        <f aca="false">AC90</f>
        <v>0.255202748305376</v>
      </c>
      <c r="AE91" s="5" t="n">
        <f aca="false">AD90</f>
        <v>0.25267606709319</v>
      </c>
      <c r="AF91" s="5" t="n">
        <f aca="false">AE90</f>
        <v>0.250199954503083</v>
      </c>
      <c r="AG91" s="5" t="n">
        <f aca="false">AF90</f>
        <v>0.247813655171959</v>
      </c>
      <c r="AH91" s="5" t="n">
        <f aca="false">AG90</f>
        <v>0.236700735764582</v>
      </c>
      <c r="AI91" s="5" t="n">
        <f aca="false">AH90</f>
        <v>0.232247852119216</v>
      </c>
      <c r="AJ91" s="5" t="n">
        <f aca="false">AI90</f>
        <v>0.229133679664678</v>
      </c>
      <c r="AK91" s="5" t="n">
        <f aca="false">AJ90</f>
        <v>0.228875160886798</v>
      </c>
      <c r="AL91" s="5" t="n">
        <f aca="false">AK90</f>
        <v>0.228550106405921</v>
      </c>
      <c r="AM91" s="5" t="n">
        <f aca="false">AL90</f>
        <v>0.228151790757026</v>
      </c>
      <c r="AN91" s="5" t="n">
        <f aca="false">AM90</f>
        <v>0.22767609609321</v>
      </c>
      <c r="AO91" s="5" t="n">
        <f aca="false">AN90</f>
        <v>0.227122173659249</v>
      </c>
      <c r="AP91" s="5" t="n">
        <f aca="false">AO90</f>
        <v>0.226492676020806</v>
      </c>
      <c r="AQ91" s="5" t="n">
        <f aca="false">AP90</f>
        <v>0.225793490636838</v>
      </c>
      <c r="AR91" s="5" t="n">
        <f aca="false">AQ90</f>
        <v>0.225033046134997</v>
      </c>
      <c r="AS91" s="5" t="n">
        <f aca="false">AR90</f>
        <v>0.224221371555416</v>
      </c>
      <c r="AT91" s="5" t="n">
        <f aca="false">AS90</f>
        <v>0.218222453759726</v>
      </c>
      <c r="AU91" s="5" t="n">
        <f aca="false">AT90</f>
        <v>0.215064299156564</v>
      </c>
      <c r="AV91" s="5" t="n">
        <f aca="false">AU90</f>
        <v>0.212794782537114</v>
      </c>
      <c r="AW91" s="5" t="n">
        <f aca="false">AV90</f>
        <v>0.212615444055283</v>
      </c>
      <c r="AX91" s="5" t="n">
        <f aca="false">AW90</f>
        <v>0.212408785960133</v>
      </c>
      <c r="AY91" s="5" t="n">
        <f aca="false">AX90</f>
        <v>0.212173225486247</v>
      </c>
      <c r="AZ91" s="5" t="n">
        <f aca="false">AY90</f>
        <v>0.211907624326398</v>
      </c>
      <c r="BA91" s="5" t="n">
        <f aca="false">AZ90</f>
        <v>0.211611365885331</v>
      </c>
      <c r="BB91" s="5" t="n">
        <f aca="false">BA90</f>
        <v>0.211284404593658</v>
      </c>
      <c r="BC91" s="5" t="n">
        <f aca="false">BB90</f>
        <v>0.210927281092488</v>
      </c>
      <c r="BD91" s="5" t="n">
        <f aca="false">BC90</f>
        <v>0.210541101189371</v>
      </c>
    </row>
    <row r="92" customFormat="false" ht="13.8" hidden="false" customHeight="false" outlineLevel="0" collapsed="false">
      <c r="D92" s="4" t="s">
        <v>16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 t="n">
        <v>1</v>
      </c>
      <c r="R92" s="5" t="n">
        <f aca="false">Q91</f>
        <v>0.400844847823218</v>
      </c>
      <c r="S92" s="5" t="n">
        <f aca="false">R91</f>
        <v>0.35647109603267</v>
      </c>
      <c r="T92" s="5" t="n">
        <f aca="false">S91</f>
        <v>0.332827590722456</v>
      </c>
      <c r="U92" s="5" t="n">
        <f aca="false">T91</f>
        <v>0.317009543709478</v>
      </c>
      <c r="V92" s="5" t="n">
        <f aca="false">U91</f>
        <v>0.305259692052103</v>
      </c>
      <c r="W92" s="5" t="n">
        <f aca="false">V91</f>
        <v>0.280578515428427</v>
      </c>
      <c r="X92" s="5" t="n">
        <f aca="false">W91</f>
        <v>0.271979238381329</v>
      </c>
      <c r="Y92" s="5" t="n">
        <f aca="false">X91</f>
        <v>0.265530370795273</v>
      </c>
      <c r="Z92" s="5" t="n">
        <f aca="false">Y91</f>
        <v>0.264863735654579</v>
      </c>
      <c r="AA92" s="5" t="n">
        <f aca="false">Z91</f>
        <v>0.263747965174099</v>
      </c>
      <c r="AB92" s="5" t="n">
        <f aca="false">AA91</f>
        <v>0.262128396470478</v>
      </c>
      <c r="AC92" s="5" t="n">
        <f aca="false">AB91</f>
        <v>0.260066244973811</v>
      </c>
      <c r="AD92" s="5" t="n">
        <f aca="false">AC91</f>
        <v>0.257705874634157</v>
      </c>
      <c r="AE92" s="5" t="n">
        <f aca="false">AD91</f>
        <v>0.255202748305376</v>
      </c>
      <c r="AF92" s="5" t="n">
        <f aca="false">AE91</f>
        <v>0.25267606709319</v>
      </c>
      <c r="AG92" s="5" t="n">
        <f aca="false">AF91</f>
        <v>0.250199954503083</v>
      </c>
      <c r="AH92" s="5" t="n">
        <f aca="false">AG91</f>
        <v>0.247813655171959</v>
      </c>
      <c r="AI92" s="5" t="n">
        <f aca="false">AH91</f>
        <v>0.236700735764582</v>
      </c>
      <c r="AJ92" s="5" t="n">
        <f aca="false">AI91</f>
        <v>0.232247852119216</v>
      </c>
      <c r="AK92" s="5" t="n">
        <f aca="false">AJ91</f>
        <v>0.229133679664678</v>
      </c>
      <c r="AL92" s="5" t="n">
        <f aca="false">AK91</f>
        <v>0.228875160886798</v>
      </c>
      <c r="AM92" s="5" t="n">
        <f aca="false">AL91</f>
        <v>0.228550106405921</v>
      </c>
      <c r="AN92" s="5" t="n">
        <f aca="false">AM91</f>
        <v>0.228151790757026</v>
      </c>
      <c r="AO92" s="5" t="n">
        <f aca="false">AN91</f>
        <v>0.22767609609321</v>
      </c>
      <c r="AP92" s="5" t="n">
        <f aca="false">AO91</f>
        <v>0.227122173659249</v>
      </c>
      <c r="AQ92" s="5" t="n">
        <f aca="false">AP91</f>
        <v>0.226492676020806</v>
      </c>
      <c r="AR92" s="5" t="n">
        <f aca="false">AQ91</f>
        <v>0.225793490636838</v>
      </c>
      <c r="AS92" s="5" t="n">
        <f aca="false">AR91</f>
        <v>0.225033046134997</v>
      </c>
      <c r="AT92" s="5" t="n">
        <f aca="false">AS91</f>
        <v>0.224221371555416</v>
      </c>
      <c r="AU92" s="5" t="n">
        <f aca="false">AT91</f>
        <v>0.218222453759726</v>
      </c>
      <c r="AV92" s="5" t="n">
        <f aca="false">AU91</f>
        <v>0.215064299156564</v>
      </c>
      <c r="AW92" s="5" t="n">
        <f aca="false">AV91</f>
        <v>0.212794782537114</v>
      </c>
      <c r="AX92" s="5" t="n">
        <f aca="false">AW91</f>
        <v>0.212615444055283</v>
      </c>
      <c r="AY92" s="5" t="n">
        <f aca="false">AX91</f>
        <v>0.212408785960133</v>
      </c>
      <c r="AZ92" s="5" t="n">
        <f aca="false">AY91</f>
        <v>0.212173225486247</v>
      </c>
      <c r="BA92" s="5" t="n">
        <f aca="false">AZ91</f>
        <v>0.211907624326398</v>
      </c>
      <c r="BB92" s="5" t="n">
        <f aca="false">BA91</f>
        <v>0.211611365885331</v>
      </c>
      <c r="BC92" s="5" t="n">
        <f aca="false">BB91</f>
        <v>0.211284404593658</v>
      </c>
      <c r="BD92" s="5" t="n">
        <f aca="false">BC91</f>
        <v>0.210927281092488</v>
      </c>
    </row>
    <row r="93" customFormat="false" ht="13.8" hidden="false" customHeight="false" outlineLevel="0" collapsed="false">
      <c r="D93" s="4" t="s">
        <v>17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 t="n">
        <v>1</v>
      </c>
      <c r="S93" s="5" t="n">
        <f aca="false">G81</f>
        <v>0.400844847823218</v>
      </c>
      <c r="T93" s="5" t="n">
        <f aca="false">H81</f>
        <v>0.35647109603267</v>
      </c>
      <c r="U93" s="5" t="n">
        <f aca="false">I81</f>
        <v>0.332827590722456</v>
      </c>
      <c r="V93" s="5" t="n">
        <f aca="false">J81</f>
        <v>0.317009543709478</v>
      </c>
      <c r="W93" s="5" t="n">
        <f aca="false">K81</f>
        <v>0.305259692052103</v>
      </c>
      <c r="X93" s="5" t="n">
        <f aca="false">L81</f>
        <v>0.295983387834566</v>
      </c>
      <c r="Y93" s="5" t="n">
        <f aca="false">M81</f>
        <v>0.288360653872262</v>
      </c>
      <c r="Z93" s="5" t="n">
        <f aca="false">N81</f>
        <v>0.281916407589133</v>
      </c>
      <c r="AA93" s="5" t="n">
        <f aca="false">O81</f>
        <v>0.263376457411925</v>
      </c>
      <c r="AB93" s="5" t="n">
        <f aca="false">P81</f>
        <v>0.256820284572709</v>
      </c>
      <c r="AC93" s="5" t="n">
        <f aca="false">Q81</f>
        <v>0.252028429804589</v>
      </c>
      <c r="AD93" s="5" t="n">
        <f aca="false">R81</f>
        <v>0.251576502826172</v>
      </c>
      <c r="AE93" s="5" t="n">
        <f aca="false">S81</f>
        <v>0.250902610914035</v>
      </c>
      <c r="AF93" s="5" t="n">
        <f aca="false">T81</f>
        <v>0.249973366559818</v>
      </c>
      <c r="AG93" s="5" t="n">
        <f aca="false">U81</f>
        <v>0.248786108827978</v>
      </c>
      <c r="AH93" s="5" t="n">
        <f aca="false">V81</f>
        <v>0.247371780345305</v>
      </c>
      <c r="AI93" s="5" t="n">
        <f aca="false">W81</f>
        <v>0.245784704439251</v>
      </c>
      <c r="AJ93" s="5" t="n">
        <f aca="false">X81</f>
        <v>0.244086372636603</v>
      </c>
      <c r="AK93" s="5" t="n">
        <f aca="false">Y81</f>
        <v>0.242332286526564</v>
      </c>
      <c r="AL93" s="5" t="n">
        <f aca="false">Z81</f>
        <v>0.240565680075629</v>
      </c>
      <c r="AM93" s="5" t="n">
        <f aca="false">AA81</f>
        <v>0.231073643407954</v>
      </c>
      <c r="AN93" s="5" t="n">
        <f aca="false">AB81</f>
        <v>0.227004126912721</v>
      </c>
      <c r="AO93" s="5" t="n">
        <f aca="false">AC81</f>
        <v>0.224157653857263</v>
      </c>
      <c r="AP93" s="5" t="n">
        <f aca="false">AD81</f>
        <v>0.223925979022937</v>
      </c>
      <c r="AQ93" s="5" t="n">
        <f aca="false">AE81</f>
        <v>0.223643275956023</v>
      </c>
      <c r="AR93" s="5" t="n">
        <f aca="false">AF81</f>
        <v>0.223305121283946</v>
      </c>
      <c r="AS93" s="5" t="n">
        <f aca="false">AG81</f>
        <v>0.222908619161593</v>
      </c>
      <c r="AT93" s="5" t="n">
        <f aca="false">AH81</f>
        <v>0.222452759376192</v>
      </c>
      <c r="AU93" s="5" t="n">
        <f aca="false">AI81</f>
        <v>0.22193858666183</v>
      </c>
      <c r="AV93" s="5" t="n">
        <f aca="false">AJ81</f>
        <v>0.221369142295929</v>
      </c>
      <c r="AW93" s="5" t="n">
        <f aca="false">AK81</f>
        <v>0.220749189435787</v>
      </c>
      <c r="AX93" s="5" t="n">
        <f aca="false">AL81</f>
        <v>0.220084780089459</v>
      </c>
      <c r="AY93" s="5" t="n">
        <f aca="false">AM81</f>
        <v>0.214837289339672</v>
      </c>
      <c r="AZ93" s="5" t="n">
        <f aca="false">AN81</f>
        <v>0.211918824397852</v>
      </c>
      <c r="BA93" s="5" t="n">
        <f aca="false">AO81</f>
        <v>0.209795516964119</v>
      </c>
      <c r="BB93" s="5" t="n">
        <f aca="false">AP81</f>
        <v>0.209628464431046</v>
      </c>
      <c r="BC93" s="5" t="n">
        <f aca="false">AQ81</f>
        <v>0.20943838080501</v>
      </c>
      <c r="BD93" s="5" t="n">
        <f aca="false">AR81</f>
        <v>0.209224077814439</v>
      </c>
    </row>
    <row r="94" customFormat="false" ht="13.8" hidden="false" customHeight="false" outlineLevel="0" collapsed="false">
      <c r="D94" s="4" t="s">
        <v>18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 t="n">
        <v>1</v>
      </c>
      <c r="T94" s="5" t="n">
        <f aca="false">H82</f>
        <v>0.400844847823218</v>
      </c>
      <c r="U94" s="5" t="n">
        <f aca="false">I82</f>
        <v>0.35647109603267</v>
      </c>
      <c r="V94" s="5" t="n">
        <f aca="false">J82</f>
        <v>0.332827590722456</v>
      </c>
      <c r="W94" s="5" t="n">
        <f aca="false">K82</f>
        <v>0.317009543709478</v>
      </c>
      <c r="X94" s="5" t="n">
        <f aca="false">L82</f>
        <v>0.305259692052103</v>
      </c>
      <c r="Y94" s="5" t="n">
        <f aca="false">M82</f>
        <v>0.295983387834566</v>
      </c>
      <c r="Z94" s="5" t="n">
        <f aca="false">N82</f>
        <v>0.288360653872262</v>
      </c>
      <c r="AA94" s="5" t="n">
        <f aca="false">O82</f>
        <v>0.268233872545148</v>
      </c>
      <c r="AB94" s="5" t="n">
        <f aca="false">P82</f>
        <v>0.261172958718213</v>
      </c>
      <c r="AC94" s="5" t="n">
        <f aca="false">Q82</f>
        <v>0.255966457316166</v>
      </c>
      <c r="AD94" s="5" t="n">
        <f aca="false">R82</f>
        <v>0.255462514910964</v>
      </c>
      <c r="AE94" s="5" t="n">
        <f aca="false">S82</f>
        <v>0.254685662814006</v>
      </c>
      <c r="AF94" s="5" t="n">
        <f aca="false">T82</f>
        <v>0.253595166154499</v>
      </c>
      <c r="AG94" s="5" t="n">
        <f aca="false">U82</f>
        <v>0.252196475493301</v>
      </c>
      <c r="AH94" s="5" t="n">
        <f aca="false">V82</f>
        <v>0.25054149714077</v>
      </c>
      <c r="AI94" s="5" t="n">
        <f aca="false">W82</f>
        <v>0.248708453608118</v>
      </c>
      <c r="AJ94" s="5" t="n">
        <f aca="false">X82</f>
        <v>0.246776921404541</v>
      </c>
      <c r="AK94" s="5" t="n">
        <f aca="false">Y82</f>
        <v>0.24481194981033</v>
      </c>
      <c r="AL94" s="5" t="n">
        <f aca="false">Z82</f>
        <v>0.242859520125569</v>
      </c>
      <c r="AM94" s="5" t="n">
        <f aca="false">AA82</f>
        <v>0.232849075406985</v>
      </c>
      <c r="AN94" s="5" t="n">
        <f aca="false">AB82</f>
        <v>0.228657610297697</v>
      </c>
      <c r="AO94" s="5" t="n">
        <f aca="false">AC82</f>
        <v>0.225728153532212</v>
      </c>
      <c r="AP94" s="5" t="n">
        <f aca="false">AD82</f>
        <v>0.225488336786128</v>
      </c>
      <c r="AQ94" s="5" t="n">
        <f aca="false">AE82</f>
        <v>0.225193012502691</v>
      </c>
      <c r="AR94" s="5" t="n">
        <f aca="false">AF82</f>
        <v>0.224837120832544</v>
      </c>
      <c r="AS94" s="5" t="n">
        <f aca="false">AG82</f>
        <v>0.22441741035923</v>
      </c>
      <c r="AT94" s="5" t="n">
        <f aca="false">AH82</f>
        <v>0.223932874711205</v>
      </c>
      <c r="AU94" s="5" t="n">
        <f aca="false">AI82</f>
        <v>0.223384944248273</v>
      </c>
      <c r="AV94" s="5" t="n">
        <f aca="false">AJ82</f>
        <v>0.222777384970419</v>
      </c>
      <c r="AW94" s="5" t="n">
        <f aca="false">AK82</f>
        <v>0.222115926908896</v>
      </c>
      <c r="AX94" s="5" t="n">
        <f aca="false">AL82</f>
        <v>0.22140770595864</v>
      </c>
      <c r="AY94" s="5" t="n">
        <f aca="false">AM82</f>
        <v>0.215927331410307</v>
      </c>
      <c r="AZ94" s="5" t="n">
        <f aca="false">AN82</f>
        <v>0.212932114785499</v>
      </c>
      <c r="BA94" s="5" t="n">
        <f aca="false">AO82</f>
        <v>0.210762006973979</v>
      </c>
      <c r="BB94" s="5" t="n">
        <f aca="false">AP82</f>
        <v>0.210591055636035</v>
      </c>
      <c r="BC94" s="5" t="n">
        <f aca="false">AQ82</f>
        <v>0.210395762983581</v>
      </c>
      <c r="BD94" s="5" t="n">
        <f aca="false">AR82</f>
        <v>0.210174824852672</v>
      </c>
    </row>
    <row r="95" customFormat="false" ht="13.8" hidden="false" customHeight="false" outlineLevel="0" collapsed="false">
      <c r="D95" s="4" t="s">
        <v>19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 t="n">
        <v>1</v>
      </c>
      <c r="U95" s="5" t="n">
        <f aca="false">I83</f>
        <v>0.400844847823218</v>
      </c>
      <c r="V95" s="5" t="n">
        <f aca="false">J83</f>
        <v>0.35647109603267</v>
      </c>
      <c r="W95" s="5" t="n">
        <f aca="false">K83</f>
        <v>0.332827590722456</v>
      </c>
      <c r="X95" s="5" t="n">
        <f aca="false">L83</f>
        <v>0.317009543709478</v>
      </c>
      <c r="Y95" s="5" t="n">
        <f aca="false">M83</f>
        <v>0.305259692052103</v>
      </c>
      <c r="Z95" s="5" t="n">
        <f aca="false">N83</f>
        <v>0.295983387834566</v>
      </c>
      <c r="AA95" s="5" t="n">
        <f aca="false">O83</f>
        <v>0.273875592997039</v>
      </c>
      <c r="AB95" s="5" t="n">
        <f aca="false">P83</f>
        <v>0.266161000262421</v>
      </c>
      <c r="AC95" s="5" t="n">
        <f aca="false">Q83</f>
        <v>0.260421289503881</v>
      </c>
      <c r="AD95" s="5" t="n">
        <f aca="false">R83</f>
        <v>0.259848676277352</v>
      </c>
      <c r="AE95" s="5" t="n">
        <f aca="false">S83</f>
        <v>0.2589315685828</v>
      </c>
      <c r="AF95" s="5" t="n">
        <f aca="false">T83</f>
        <v>0.257621258497002</v>
      </c>
      <c r="AG95" s="5" t="n">
        <f aca="false">U83</f>
        <v>0.255940982061197</v>
      </c>
      <c r="AH95" s="5" t="n">
        <f aca="false">V83</f>
        <v>0.253977577066294</v>
      </c>
      <c r="AI95" s="5" t="n">
        <f aca="false">W83</f>
        <v>0.251842700195003</v>
      </c>
      <c r="AJ95" s="5" t="n">
        <f aca="false">X83</f>
        <v>0.249636385200312</v>
      </c>
      <c r="AK95" s="5" t="n">
        <f aca="false">Y83</f>
        <v>0.247431093682702</v>
      </c>
      <c r="AL95" s="5" t="n">
        <f aca="false">Z83</f>
        <v>0.245272164876009</v>
      </c>
      <c r="AM95" s="5" t="n">
        <f aca="false">AA83</f>
        <v>0.234720821916619</v>
      </c>
      <c r="AN95" s="5" t="n">
        <f aca="false">AB83</f>
        <v>0.230401924967518</v>
      </c>
      <c r="AO95" s="5" t="n">
        <f aca="false">AC83</f>
        <v>0.227383615013028</v>
      </c>
      <c r="AP95" s="5" t="n">
        <f aca="false">AD83</f>
        <v>0.22713489959255</v>
      </c>
      <c r="AQ95" s="5" t="n">
        <f aca="false">AE83</f>
        <v>0.226825553638374</v>
      </c>
      <c r="AR95" s="5" t="n">
        <f aca="false">AF83</f>
        <v>0.226449759586705</v>
      </c>
      <c r="AS95" s="5" t="n">
        <f aca="false">AG83</f>
        <v>0.226003860356125</v>
      </c>
      <c r="AT95" s="5" t="n">
        <f aca="false">AH83</f>
        <v>0.225486895059276</v>
      </c>
      <c r="AU95" s="5" t="n">
        <f aca="false">AI83</f>
        <v>0.224900812789385</v>
      </c>
      <c r="AV95" s="5" t="n">
        <f aca="false">AJ83</f>
        <v>0.22425030626011</v>
      </c>
      <c r="AW95" s="5" t="n">
        <f aca="false">AK83</f>
        <v>0.223542305819306</v>
      </c>
      <c r="AX95" s="5" t="n">
        <f aca="false">AL83</f>
        <v>0.222785256431816</v>
      </c>
      <c r="AY95" s="5" t="n">
        <f aca="false">AM83</f>
        <v>0.217054914826033</v>
      </c>
      <c r="AZ95" s="5" t="n">
        <f aca="false">AN83</f>
        <v>0.213979844158642</v>
      </c>
      <c r="BA95" s="5" t="n">
        <f aca="false">AO83</f>
        <v>0.211761041398325</v>
      </c>
      <c r="BB95" s="5" t="n">
        <f aca="false">AP83</f>
        <v>0.211586000280989</v>
      </c>
      <c r="BC95" s="5" t="n">
        <f aca="false">AQ83</f>
        <v>0.211385193011902</v>
      </c>
      <c r="BD95" s="5" t="n">
        <f aca="false">AR83</f>
        <v>0.21115718471818</v>
      </c>
    </row>
    <row r="96" customFormat="false" ht="13.8" hidden="false" customHeight="false" outlineLevel="0" collapsed="false">
      <c r="D96" s="4" t="s">
        <v>20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 t="n">
        <v>1</v>
      </c>
      <c r="V96" s="5" t="n">
        <f aca="false">J84</f>
        <v>0.400844847823218</v>
      </c>
      <c r="W96" s="5" t="n">
        <f aca="false">K84</f>
        <v>0.35647109603267</v>
      </c>
      <c r="X96" s="5" t="n">
        <f aca="false">L84</f>
        <v>0.332827590722456</v>
      </c>
      <c r="Y96" s="5" t="n">
        <f aca="false">M84</f>
        <v>0.317009543709478</v>
      </c>
      <c r="Z96" s="5" t="n">
        <f aca="false">N84</f>
        <v>0.305259692052103</v>
      </c>
      <c r="AA96" s="5" t="n">
        <f aca="false">O84</f>
        <v>0.280578515428427</v>
      </c>
      <c r="AB96" s="5" t="n">
        <f aca="false">P84</f>
        <v>0.271979238381329</v>
      </c>
      <c r="AC96" s="5" t="n">
        <f aca="false">Q84</f>
        <v>0.265530370795273</v>
      </c>
      <c r="AD96" s="5" t="n">
        <f aca="false">R84</f>
        <v>0.264863735654579</v>
      </c>
      <c r="AE96" s="5" t="n">
        <f aca="false">S84</f>
        <v>0.263747965174099</v>
      </c>
      <c r="AF96" s="5" t="n">
        <f aca="false">T84</f>
        <v>0.262128396470478</v>
      </c>
      <c r="AG96" s="5" t="n">
        <f aca="false">U84</f>
        <v>0.260066244973811</v>
      </c>
      <c r="AH96" s="5" t="n">
        <f aca="false">V84</f>
        <v>0.257705874634157</v>
      </c>
      <c r="AI96" s="5" t="n">
        <f aca="false">W84</f>
        <v>0.255202748305376</v>
      </c>
      <c r="AJ96" s="5" t="n">
        <f aca="false">X84</f>
        <v>0.25267606709319</v>
      </c>
      <c r="AK96" s="5" t="n">
        <f aca="false">Y84</f>
        <v>0.250199954503083</v>
      </c>
      <c r="AL96" s="5" t="n">
        <f aca="false">Z84</f>
        <v>0.247813655171959</v>
      </c>
      <c r="AM96" s="5" t="n">
        <f aca="false">AA84</f>
        <v>0.236700735764582</v>
      </c>
      <c r="AN96" s="5" t="n">
        <f aca="false">AB84</f>
        <v>0.232247852119216</v>
      </c>
      <c r="AO96" s="5" t="n">
        <f aca="false">AC84</f>
        <v>0.229133679664678</v>
      </c>
      <c r="AP96" s="5" t="n">
        <f aca="false">AD84</f>
        <v>0.228875160886798</v>
      </c>
      <c r="AQ96" s="5" t="n">
        <f aca="false">AE84</f>
        <v>0.228550106405921</v>
      </c>
      <c r="AR96" s="5" t="n">
        <f aca="false">AF84</f>
        <v>0.228151790757026</v>
      </c>
      <c r="AS96" s="5" t="n">
        <f aca="false">AG84</f>
        <v>0.22767609609321</v>
      </c>
      <c r="AT96" s="5" t="n">
        <f aca="false">AH84</f>
        <v>0.227122173659249</v>
      </c>
      <c r="AU96" s="5" t="n">
        <f aca="false">AI84</f>
        <v>0.226492676020806</v>
      </c>
      <c r="AV96" s="5" t="n">
        <f aca="false">AJ84</f>
        <v>0.225793490636838</v>
      </c>
      <c r="AW96" s="5" t="n">
        <f aca="false">AK84</f>
        <v>0.225033046134997</v>
      </c>
      <c r="AX96" s="5" t="n">
        <f aca="false">AL84</f>
        <v>0.224221371555416</v>
      </c>
      <c r="AY96" s="5" t="n">
        <f aca="false">AM84</f>
        <v>0.218222453759726</v>
      </c>
      <c r="AZ96" s="5" t="n">
        <f aca="false">AN84</f>
        <v>0.215064299156564</v>
      </c>
      <c r="BA96" s="5" t="n">
        <f aca="false">AO84</f>
        <v>0.212794782537114</v>
      </c>
      <c r="BB96" s="5" t="n">
        <f aca="false">AP84</f>
        <v>0.212615444055283</v>
      </c>
      <c r="BC96" s="5" t="n">
        <f aca="false">AQ84</f>
        <v>0.212408785960133</v>
      </c>
      <c r="BD96" s="5" t="n">
        <f aca="false">AR84</f>
        <v>0.212173225486247</v>
      </c>
    </row>
    <row r="97" customFormat="false" ht="13.8" hidden="false" customHeight="false" outlineLevel="0" collapsed="false">
      <c r="D97" s="4" t="s">
        <v>21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 t="n">
        <v>1</v>
      </c>
      <c r="W97" s="5" t="n">
        <f aca="false">K85</f>
        <v>0.400844847823218</v>
      </c>
      <c r="X97" s="5" t="n">
        <f aca="false">L85</f>
        <v>0.35647109603267</v>
      </c>
      <c r="Y97" s="5" t="n">
        <f aca="false">M85</f>
        <v>0.332827590722456</v>
      </c>
      <c r="Z97" s="5" t="n">
        <f aca="false">N85</f>
        <v>0.317009543709478</v>
      </c>
      <c r="AA97" s="5" t="n">
        <f aca="false">O85</f>
        <v>0.305259692052103</v>
      </c>
      <c r="AB97" s="5" t="n">
        <f aca="false">P85</f>
        <v>0.280578515428427</v>
      </c>
      <c r="AC97" s="5" t="n">
        <f aca="false">Q85</f>
        <v>0.271979238381329</v>
      </c>
      <c r="AD97" s="5" t="n">
        <f aca="false">R85</f>
        <v>0.265530370795273</v>
      </c>
      <c r="AE97" s="5" t="n">
        <f aca="false">S85</f>
        <v>0.264863735654579</v>
      </c>
      <c r="AF97" s="5" t="n">
        <f aca="false">T85</f>
        <v>0.263747965174099</v>
      </c>
      <c r="AG97" s="5" t="n">
        <f aca="false">U85</f>
        <v>0.262128396470478</v>
      </c>
      <c r="AH97" s="5" t="n">
        <f aca="false">V85</f>
        <v>0.260066244973811</v>
      </c>
      <c r="AI97" s="5" t="n">
        <f aca="false">W85</f>
        <v>0.257705874634157</v>
      </c>
      <c r="AJ97" s="5" t="n">
        <f aca="false">X85</f>
        <v>0.255202748305376</v>
      </c>
      <c r="AK97" s="5" t="n">
        <f aca="false">Y85</f>
        <v>0.25267606709319</v>
      </c>
      <c r="AL97" s="5" t="n">
        <f aca="false">Z85</f>
        <v>0.250199954503083</v>
      </c>
      <c r="AM97" s="5" t="n">
        <f aca="false">AA85</f>
        <v>0.247813655171959</v>
      </c>
      <c r="AN97" s="5" t="n">
        <f aca="false">AB85</f>
        <v>0.236700735764582</v>
      </c>
      <c r="AO97" s="5" t="n">
        <f aca="false">AC85</f>
        <v>0.232247852119216</v>
      </c>
      <c r="AP97" s="5" t="n">
        <f aca="false">AD85</f>
        <v>0.229133679664678</v>
      </c>
      <c r="AQ97" s="5" t="n">
        <f aca="false">AE85</f>
        <v>0.228875160886798</v>
      </c>
      <c r="AR97" s="5" t="n">
        <f aca="false">AF85</f>
        <v>0.228550106405921</v>
      </c>
      <c r="AS97" s="5" t="n">
        <f aca="false">AG85</f>
        <v>0.228151790757026</v>
      </c>
      <c r="AT97" s="5" t="n">
        <f aca="false">AH85</f>
        <v>0.22767609609321</v>
      </c>
      <c r="AU97" s="5" t="n">
        <f aca="false">AI85</f>
        <v>0.227122173659249</v>
      </c>
      <c r="AV97" s="5" t="n">
        <f aca="false">AJ85</f>
        <v>0.226492676020806</v>
      </c>
      <c r="AW97" s="5" t="n">
        <f aca="false">AK85</f>
        <v>0.225793490636838</v>
      </c>
      <c r="AX97" s="5" t="n">
        <f aca="false">AL85</f>
        <v>0.225033046134997</v>
      </c>
      <c r="AY97" s="5" t="n">
        <f aca="false">AM85</f>
        <v>0.224221371555416</v>
      </c>
      <c r="AZ97" s="5" t="n">
        <f aca="false">AN85</f>
        <v>0.218222453759726</v>
      </c>
      <c r="BA97" s="5" t="n">
        <f aca="false">AO85</f>
        <v>0.215064299156564</v>
      </c>
      <c r="BB97" s="5" t="n">
        <f aca="false">AP85</f>
        <v>0.212794782537114</v>
      </c>
      <c r="BC97" s="5" t="n">
        <f aca="false">AQ85</f>
        <v>0.212615444055283</v>
      </c>
      <c r="BD97" s="5" t="n">
        <f aca="false">AR85</f>
        <v>0.212408785960133</v>
      </c>
    </row>
    <row r="98" customFormat="false" ht="13.8" hidden="false" customHeight="false" outlineLevel="0" collapsed="false">
      <c r="D98" s="4" t="s">
        <v>22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 t="n">
        <v>1</v>
      </c>
      <c r="X98" s="5" t="n">
        <f aca="false">L86</f>
        <v>0.400844847823218</v>
      </c>
      <c r="Y98" s="5" t="n">
        <f aca="false">M86</f>
        <v>0.35647109603267</v>
      </c>
      <c r="Z98" s="5" t="n">
        <f aca="false">N86</f>
        <v>0.332827590722456</v>
      </c>
      <c r="AA98" s="5" t="n">
        <f aca="false">O86</f>
        <v>0.317009543709478</v>
      </c>
      <c r="AB98" s="5" t="n">
        <f aca="false">P86</f>
        <v>0.305259692052103</v>
      </c>
      <c r="AC98" s="5" t="n">
        <f aca="false">Q86</f>
        <v>0.280578515428427</v>
      </c>
      <c r="AD98" s="5" t="n">
        <f aca="false">R86</f>
        <v>0.271979238381329</v>
      </c>
      <c r="AE98" s="5" t="n">
        <f aca="false">S86</f>
        <v>0.265530370795273</v>
      </c>
      <c r="AF98" s="5" t="n">
        <f aca="false">T86</f>
        <v>0.264863735654579</v>
      </c>
      <c r="AG98" s="5" t="n">
        <f aca="false">U86</f>
        <v>0.263747965174099</v>
      </c>
      <c r="AH98" s="5" t="n">
        <f aca="false">V86</f>
        <v>0.262128396470478</v>
      </c>
      <c r="AI98" s="5" t="n">
        <f aca="false">W86</f>
        <v>0.260066244973811</v>
      </c>
      <c r="AJ98" s="5" t="n">
        <f aca="false">X86</f>
        <v>0.257705874634157</v>
      </c>
      <c r="AK98" s="5" t="n">
        <f aca="false">Y86</f>
        <v>0.255202748305376</v>
      </c>
      <c r="AL98" s="5" t="n">
        <f aca="false">Z86</f>
        <v>0.25267606709319</v>
      </c>
      <c r="AM98" s="5" t="n">
        <f aca="false">AA86</f>
        <v>0.250199954503083</v>
      </c>
      <c r="AN98" s="5" t="n">
        <f aca="false">AB86</f>
        <v>0.247813655171959</v>
      </c>
      <c r="AO98" s="5" t="n">
        <f aca="false">AC86</f>
        <v>0.236700735764582</v>
      </c>
      <c r="AP98" s="5" t="n">
        <f aca="false">AD86</f>
        <v>0.232247852119216</v>
      </c>
      <c r="AQ98" s="5" t="n">
        <f aca="false">AE86</f>
        <v>0.229133679664678</v>
      </c>
      <c r="AR98" s="5" t="n">
        <f aca="false">AF86</f>
        <v>0.228875160886798</v>
      </c>
      <c r="AS98" s="5" t="n">
        <f aca="false">AG86</f>
        <v>0.228550106405921</v>
      </c>
      <c r="AT98" s="5" t="n">
        <f aca="false">AH86</f>
        <v>0.228151790757026</v>
      </c>
      <c r="AU98" s="5" t="n">
        <f aca="false">AI86</f>
        <v>0.22767609609321</v>
      </c>
      <c r="AV98" s="5" t="n">
        <f aca="false">AJ86</f>
        <v>0.227122173659249</v>
      </c>
      <c r="AW98" s="5" t="n">
        <f aca="false">AK86</f>
        <v>0.226492676020806</v>
      </c>
      <c r="AX98" s="5" t="n">
        <f aca="false">AL86</f>
        <v>0.225793490636838</v>
      </c>
      <c r="AY98" s="5" t="n">
        <f aca="false">AM86</f>
        <v>0.225033046134997</v>
      </c>
      <c r="AZ98" s="5" t="n">
        <f aca="false">AN86</f>
        <v>0.224221371555416</v>
      </c>
      <c r="BA98" s="5" t="n">
        <f aca="false">AO86</f>
        <v>0.218222453759726</v>
      </c>
      <c r="BB98" s="5" t="n">
        <f aca="false">AP86</f>
        <v>0.215064299156564</v>
      </c>
      <c r="BC98" s="5" t="n">
        <f aca="false">AQ86</f>
        <v>0.212794782537114</v>
      </c>
      <c r="BD98" s="5" t="n">
        <f aca="false">AR86</f>
        <v>0.212615444055283</v>
      </c>
    </row>
    <row r="99" customFormat="false" ht="13.8" hidden="false" customHeight="false" outlineLevel="0" collapsed="false">
      <c r="D99" s="4" t="s">
        <v>23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 t="n">
        <v>1</v>
      </c>
      <c r="Y99" s="5" t="n">
        <f aca="false">M87</f>
        <v>0.400844847823218</v>
      </c>
      <c r="Z99" s="5" t="n">
        <f aca="false">N87</f>
        <v>0.35647109603267</v>
      </c>
      <c r="AA99" s="5" t="n">
        <f aca="false">O87</f>
        <v>0.332827590722456</v>
      </c>
      <c r="AB99" s="5" t="n">
        <f aca="false">P87</f>
        <v>0.317009543709478</v>
      </c>
      <c r="AC99" s="5" t="n">
        <f aca="false">Q87</f>
        <v>0.305259692052103</v>
      </c>
      <c r="AD99" s="5" t="n">
        <f aca="false">R87</f>
        <v>0.280578515428427</v>
      </c>
      <c r="AE99" s="5" t="n">
        <f aca="false">S87</f>
        <v>0.271979238381329</v>
      </c>
      <c r="AF99" s="5" t="n">
        <f aca="false">T87</f>
        <v>0.265530370795273</v>
      </c>
      <c r="AG99" s="5" t="n">
        <f aca="false">U87</f>
        <v>0.264863735654579</v>
      </c>
      <c r="AH99" s="5" t="n">
        <f aca="false">V87</f>
        <v>0.263747965174099</v>
      </c>
      <c r="AI99" s="5" t="n">
        <f aca="false">W87</f>
        <v>0.262128396470478</v>
      </c>
      <c r="AJ99" s="5" t="n">
        <f aca="false">X87</f>
        <v>0.260066244973811</v>
      </c>
      <c r="AK99" s="5" t="n">
        <f aca="false">Y87</f>
        <v>0.257705874634157</v>
      </c>
      <c r="AL99" s="5" t="n">
        <f aca="false">Z87</f>
        <v>0.255202748305376</v>
      </c>
      <c r="AM99" s="5" t="n">
        <f aca="false">AA87</f>
        <v>0.25267606709319</v>
      </c>
      <c r="AN99" s="5" t="n">
        <f aca="false">AB87</f>
        <v>0.250199954503083</v>
      </c>
      <c r="AO99" s="5" t="n">
        <f aca="false">AC87</f>
        <v>0.247813655171959</v>
      </c>
      <c r="AP99" s="5" t="n">
        <f aca="false">AD87</f>
        <v>0.236700735764582</v>
      </c>
      <c r="AQ99" s="5" t="n">
        <f aca="false">AE87</f>
        <v>0.232247852119216</v>
      </c>
      <c r="AR99" s="5" t="n">
        <f aca="false">AF87</f>
        <v>0.229133679664678</v>
      </c>
      <c r="AS99" s="5" t="n">
        <f aca="false">AG87</f>
        <v>0.228875160886798</v>
      </c>
      <c r="AT99" s="5" t="n">
        <f aca="false">AH87</f>
        <v>0.228550106405921</v>
      </c>
      <c r="AU99" s="5" t="n">
        <f aca="false">AI87</f>
        <v>0.228151790757026</v>
      </c>
      <c r="AV99" s="5" t="n">
        <f aca="false">AJ87</f>
        <v>0.22767609609321</v>
      </c>
      <c r="AW99" s="5" t="n">
        <f aca="false">AK87</f>
        <v>0.227122173659249</v>
      </c>
      <c r="AX99" s="5" t="n">
        <f aca="false">AL87</f>
        <v>0.226492676020806</v>
      </c>
      <c r="AY99" s="5" t="n">
        <f aca="false">AM87</f>
        <v>0.225793490636838</v>
      </c>
      <c r="AZ99" s="5" t="n">
        <f aca="false">AN87</f>
        <v>0.225033046134997</v>
      </c>
      <c r="BA99" s="5" t="n">
        <f aca="false">AO87</f>
        <v>0.224221371555416</v>
      </c>
      <c r="BB99" s="5" t="n">
        <f aca="false">AP87</f>
        <v>0.218222453759726</v>
      </c>
      <c r="BC99" s="5" t="n">
        <f aca="false">AQ87</f>
        <v>0.215064299156564</v>
      </c>
      <c r="BD99" s="5" t="n">
        <f aca="false">AR87</f>
        <v>0.212794782537114</v>
      </c>
    </row>
    <row r="100" customFormat="false" ht="13.8" hidden="false" customHeight="false" outlineLevel="0" collapsed="false">
      <c r="D100" s="4" t="s">
        <v>24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 t="n">
        <v>1</v>
      </c>
      <c r="Z100" s="5" t="n">
        <f aca="false">N88</f>
        <v>0.400844847823218</v>
      </c>
      <c r="AA100" s="5" t="n">
        <f aca="false">O88</f>
        <v>0.35647109603267</v>
      </c>
      <c r="AB100" s="5" t="n">
        <f aca="false">P88</f>
        <v>0.332827590722456</v>
      </c>
      <c r="AC100" s="5" t="n">
        <f aca="false">Q88</f>
        <v>0.317009543709478</v>
      </c>
      <c r="AD100" s="5" t="n">
        <f aca="false">R88</f>
        <v>0.305259692052103</v>
      </c>
      <c r="AE100" s="5" t="n">
        <f aca="false">S88</f>
        <v>0.280578515428427</v>
      </c>
      <c r="AF100" s="5" t="n">
        <f aca="false">T88</f>
        <v>0.271979238381329</v>
      </c>
      <c r="AG100" s="5" t="n">
        <f aca="false">U88</f>
        <v>0.265530370795273</v>
      </c>
      <c r="AH100" s="5" t="n">
        <f aca="false">V88</f>
        <v>0.264863735654579</v>
      </c>
      <c r="AI100" s="5" t="n">
        <f aca="false">W88</f>
        <v>0.263747965174099</v>
      </c>
      <c r="AJ100" s="5" t="n">
        <f aca="false">X88</f>
        <v>0.262128396470478</v>
      </c>
      <c r="AK100" s="5" t="n">
        <f aca="false">Y88</f>
        <v>0.260066244973811</v>
      </c>
      <c r="AL100" s="5" t="n">
        <f aca="false">Z88</f>
        <v>0.257705874634157</v>
      </c>
      <c r="AM100" s="5" t="n">
        <f aca="false">AA88</f>
        <v>0.255202748305376</v>
      </c>
      <c r="AN100" s="5" t="n">
        <f aca="false">AB88</f>
        <v>0.25267606709319</v>
      </c>
      <c r="AO100" s="5" t="n">
        <f aca="false">AC88</f>
        <v>0.250199954503083</v>
      </c>
      <c r="AP100" s="5" t="n">
        <f aca="false">AD88</f>
        <v>0.247813655171959</v>
      </c>
      <c r="AQ100" s="5" t="n">
        <f aca="false">AE88</f>
        <v>0.236700735764582</v>
      </c>
      <c r="AR100" s="5" t="n">
        <f aca="false">AF88</f>
        <v>0.232247852119216</v>
      </c>
      <c r="AS100" s="5" t="n">
        <f aca="false">AG88</f>
        <v>0.229133679664678</v>
      </c>
      <c r="AT100" s="5" t="n">
        <f aca="false">AH88</f>
        <v>0.228875160886798</v>
      </c>
      <c r="AU100" s="5" t="n">
        <f aca="false">AI88</f>
        <v>0.228550106405921</v>
      </c>
      <c r="AV100" s="5" t="n">
        <f aca="false">AJ88</f>
        <v>0.228151790757026</v>
      </c>
      <c r="AW100" s="5" t="n">
        <f aca="false">AK88</f>
        <v>0.22767609609321</v>
      </c>
      <c r="AX100" s="5" t="n">
        <f aca="false">AL88</f>
        <v>0.227122173659249</v>
      </c>
      <c r="AY100" s="5" t="n">
        <f aca="false">AM88</f>
        <v>0.226492676020806</v>
      </c>
      <c r="AZ100" s="5" t="n">
        <f aca="false">AN88</f>
        <v>0.225793490636838</v>
      </c>
      <c r="BA100" s="5" t="n">
        <f aca="false">AO88</f>
        <v>0.225033046134997</v>
      </c>
      <c r="BB100" s="5" t="n">
        <f aca="false">AP88</f>
        <v>0.224221371555416</v>
      </c>
      <c r="BC100" s="5" t="n">
        <f aca="false">AQ88</f>
        <v>0.218222453759726</v>
      </c>
      <c r="BD100" s="5" t="n">
        <f aca="false">AR88</f>
        <v>0.215064299156564</v>
      </c>
    </row>
    <row r="101" customFormat="false" ht="13.8" hidden="false" customHeight="false" outlineLevel="0" collapsed="false">
      <c r="D101" s="4" t="s">
        <v>25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 t="n">
        <v>1</v>
      </c>
      <c r="AA101" s="5" t="n">
        <f aca="false">O89</f>
        <v>0.400844847823218</v>
      </c>
      <c r="AB101" s="5" t="n">
        <f aca="false">P89</f>
        <v>0.35647109603267</v>
      </c>
      <c r="AC101" s="5" t="n">
        <f aca="false">Q89</f>
        <v>0.332827590722456</v>
      </c>
      <c r="AD101" s="5" t="n">
        <f aca="false">R89</f>
        <v>0.317009543709478</v>
      </c>
      <c r="AE101" s="5" t="n">
        <f aca="false">S89</f>
        <v>0.305259692052103</v>
      </c>
      <c r="AF101" s="5" t="n">
        <f aca="false">T89</f>
        <v>0.280578515428427</v>
      </c>
      <c r="AG101" s="5" t="n">
        <f aca="false">U89</f>
        <v>0.271979238381329</v>
      </c>
      <c r="AH101" s="5" t="n">
        <f aca="false">V89</f>
        <v>0.265530370795273</v>
      </c>
      <c r="AI101" s="5" t="n">
        <f aca="false">W89</f>
        <v>0.264863735654579</v>
      </c>
      <c r="AJ101" s="5" t="n">
        <f aca="false">X89</f>
        <v>0.263747965174099</v>
      </c>
      <c r="AK101" s="5" t="n">
        <f aca="false">Y89</f>
        <v>0.262128396470478</v>
      </c>
      <c r="AL101" s="5" t="n">
        <f aca="false">Z89</f>
        <v>0.260066244973811</v>
      </c>
      <c r="AM101" s="5" t="n">
        <f aca="false">AA89</f>
        <v>0.257705874634157</v>
      </c>
      <c r="AN101" s="5" t="n">
        <f aca="false">AB89</f>
        <v>0.255202748305376</v>
      </c>
      <c r="AO101" s="5" t="n">
        <f aca="false">AC89</f>
        <v>0.25267606709319</v>
      </c>
      <c r="AP101" s="5" t="n">
        <f aca="false">AD89</f>
        <v>0.250199954503083</v>
      </c>
      <c r="AQ101" s="5" t="n">
        <f aca="false">AE89</f>
        <v>0.247813655171959</v>
      </c>
      <c r="AR101" s="5" t="n">
        <f aca="false">AF89</f>
        <v>0.236700735764582</v>
      </c>
      <c r="AS101" s="5" t="n">
        <f aca="false">AG89</f>
        <v>0.232247852119216</v>
      </c>
      <c r="AT101" s="5" t="n">
        <f aca="false">AH89</f>
        <v>0.229133679664678</v>
      </c>
      <c r="AU101" s="5" t="n">
        <f aca="false">AI89</f>
        <v>0.228875160886798</v>
      </c>
      <c r="AV101" s="5" t="n">
        <f aca="false">AJ89</f>
        <v>0.228550106405921</v>
      </c>
      <c r="AW101" s="5" t="n">
        <f aca="false">AK89</f>
        <v>0.228151790757026</v>
      </c>
      <c r="AX101" s="5" t="n">
        <f aca="false">AL89</f>
        <v>0.22767609609321</v>
      </c>
      <c r="AY101" s="5" t="n">
        <f aca="false">AM89</f>
        <v>0.227122173659249</v>
      </c>
      <c r="AZ101" s="5" t="n">
        <f aca="false">AN89</f>
        <v>0.226492676020806</v>
      </c>
      <c r="BA101" s="5" t="n">
        <f aca="false">AO89</f>
        <v>0.225793490636838</v>
      </c>
      <c r="BB101" s="5" t="n">
        <f aca="false">AP89</f>
        <v>0.225033046134997</v>
      </c>
      <c r="BC101" s="5" t="n">
        <f aca="false">AQ89</f>
        <v>0.224221371555416</v>
      </c>
      <c r="BD101" s="5" t="n">
        <f aca="false">AR89</f>
        <v>0.218222453759726</v>
      </c>
    </row>
    <row r="102" customFormat="false" ht="13.8" hidden="false" customHeight="false" outlineLevel="0" collapsed="false">
      <c r="D102" s="4" t="s">
        <v>26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 t="n">
        <v>1</v>
      </c>
      <c r="AB102" s="5" t="n">
        <f aca="false">P90</f>
        <v>0.400844847823218</v>
      </c>
      <c r="AC102" s="5" t="n">
        <f aca="false">Q90</f>
        <v>0.35647109603267</v>
      </c>
      <c r="AD102" s="5" t="n">
        <f aca="false">R90</f>
        <v>0.332827590722456</v>
      </c>
      <c r="AE102" s="5" t="n">
        <f aca="false">S90</f>
        <v>0.317009543709478</v>
      </c>
      <c r="AF102" s="5" t="n">
        <f aca="false">T90</f>
        <v>0.305259692052103</v>
      </c>
      <c r="AG102" s="5" t="n">
        <f aca="false">U90</f>
        <v>0.280578515428427</v>
      </c>
      <c r="AH102" s="5" t="n">
        <f aca="false">V90</f>
        <v>0.271979238381329</v>
      </c>
      <c r="AI102" s="5" t="n">
        <f aca="false">W90</f>
        <v>0.265530370795273</v>
      </c>
      <c r="AJ102" s="5" t="n">
        <f aca="false">X90</f>
        <v>0.264863735654579</v>
      </c>
      <c r="AK102" s="5" t="n">
        <f aca="false">Y90</f>
        <v>0.263747965174099</v>
      </c>
      <c r="AL102" s="5" t="n">
        <f aca="false">Z90</f>
        <v>0.262128396470478</v>
      </c>
      <c r="AM102" s="5" t="n">
        <f aca="false">AA90</f>
        <v>0.260066244973811</v>
      </c>
      <c r="AN102" s="5" t="n">
        <f aca="false">AB90</f>
        <v>0.257705874634157</v>
      </c>
      <c r="AO102" s="5" t="n">
        <f aca="false">AC90</f>
        <v>0.255202748305376</v>
      </c>
      <c r="AP102" s="5" t="n">
        <f aca="false">AD90</f>
        <v>0.25267606709319</v>
      </c>
      <c r="AQ102" s="5" t="n">
        <f aca="false">AE90</f>
        <v>0.250199954503083</v>
      </c>
      <c r="AR102" s="5" t="n">
        <f aca="false">AF90</f>
        <v>0.247813655171959</v>
      </c>
      <c r="AS102" s="5" t="n">
        <f aca="false">AG90</f>
        <v>0.236700735764582</v>
      </c>
      <c r="AT102" s="5" t="n">
        <f aca="false">AH90</f>
        <v>0.232247852119216</v>
      </c>
      <c r="AU102" s="5" t="n">
        <f aca="false">AI90</f>
        <v>0.229133679664678</v>
      </c>
      <c r="AV102" s="5" t="n">
        <f aca="false">AJ90</f>
        <v>0.228875160886798</v>
      </c>
      <c r="AW102" s="5" t="n">
        <f aca="false">AK90</f>
        <v>0.228550106405921</v>
      </c>
      <c r="AX102" s="5" t="n">
        <f aca="false">AL90</f>
        <v>0.228151790757026</v>
      </c>
      <c r="AY102" s="5" t="n">
        <f aca="false">AM90</f>
        <v>0.22767609609321</v>
      </c>
      <c r="AZ102" s="5" t="n">
        <f aca="false">AN90</f>
        <v>0.227122173659249</v>
      </c>
      <c r="BA102" s="5" t="n">
        <f aca="false">AO90</f>
        <v>0.226492676020806</v>
      </c>
      <c r="BB102" s="5" t="n">
        <f aca="false">AP90</f>
        <v>0.225793490636838</v>
      </c>
      <c r="BC102" s="5" t="n">
        <f aca="false">AQ90</f>
        <v>0.225033046134997</v>
      </c>
      <c r="BD102" s="5" t="n">
        <f aca="false">AR90</f>
        <v>0.224221371555416</v>
      </c>
    </row>
    <row r="103" customFormat="false" ht="13.8" hidden="false" customHeight="false" outlineLevel="0" collapsed="false">
      <c r="D103" s="4" t="s">
        <v>27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 t="n">
        <v>1</v>
      </c>
      <c r="AC103" s="5" t="n">
        <f aca="false">Q91</f>
        <v>0.400844847823218</v>
      </c>
      <c r="AD103" s="5" t="n">
        <f aca="false">R91</f>
        <v>0.35647109603267</v>
      </c>
      <c r="AE103" s="5" t="n">
        <f aca="false">S91</f>
        <v>0.332827590722456</v>
      </c>
      <c r="AF103" s="5" t="n">
        <f aca="false">T91</f>
        <v>0.317009543709478</v>
      </c>
      <c r="AG103" s="5" t="n">
        <f aca="false">U91</f>
        <v>0.305259692052103</v>
      </c>
      <c r="AH103" s="5" t="n">
        <f aca="false">V91</f>
        <v>0.280578515428427</v>
      </c>
      <c r="AI103" s="5" t="n">
        <f aca="false">W91</f>
        <v>0.271979238381329</v>
      </c>
      <c r="AJ103" s="5" t="n">
        <f aca="false">X91</f>
        <v>0.265530370795273</v>
      </c>
      <c r="AK103" s="5" t="n">
        <f aca="false">Y91</f>
        <v>0.264863735654579</v>
      </c>
      <c r="AL103" s="5" t="n">
        <f aca="false">Z91</f>
        <v>0.263747965174099</v>
      </c>
      <c r="AM103" s="5" t="n">
        <f aca="false">AA91</f>
        <v>0.262128396470478</v>
      </c>
      <c r="AN103" s="5" t="n">
        <f aca="false">AB91</f>
        <v>0.260066244973811</v>
      </c>
      <c r="AO103" s="5" t="n">
        <f aca="false">AC91</f>
        <v>0.257705874634157</v>
      </c>
      <c r="AP103" s="5" t="n">
        <f aca="false">AD91</f>
        <v>0.255202748305376</v>
      </c>
      <c r="AQ103" s="5" t="n">
        <f aca="false">AE91</f>
        <v>0.25267606709319</v>
      </c>
      <c r="AR103" s="5" t="n">
        <f aca="false">AF91</f>
        <v>0.250199954503083</v>
      </c>
      <c r="AS103" s="5" t="n">
        <f aca="false">AG91</f>
        <v>0.247813655171959</v>
      </c>
      <c r="AT103" s="5" t="n">
        <f aca="false">AH91</f>
        <v>0.236700735764582</v>
      </c>
      <c r="AU103" s="5" t="n">
        <f aca="false">AI91</f>
        <v>0.232247852119216</v>
      </c>
      <c r="AV103" s="5" t="n">
        <f aca="false">AJ91</f>
        <v>0.229133679664678</v>
      </c>
      <c r="AW103" s="5" t="n">
        <f aca="false">AK91</f>
        <v>0.228875160886798</v>
      </c>
      <c r="AX103" s="5" t="n">
        <f aca="false">AL91</f>
        <v>0.228550106405921</v>
      </c>
      <c r="AY103" s="5" t="n">
        <f aca="false">AM91</f>
        <v>0.228151790757026</v>
      </c>
      <c r="AZ103" s="5" t="n">
        <f aca="false">AN91</f>
        <v>0.22767609609321</v>
      </c>
      <c r="BA103" s="5" t="n">
        <f aca="false">AO91</f>
        <v>0.227122173659249</v>
      </c>
      <c r="BB103" s="5" t="n">
        <f aca="false">AP91</f>
        <v>0.226492676020806</v>
      </c>
      <c r="BC103" s="5" t="n">
        <f aca="false">AQ91</f>
        <v>0.225793490636838</v>
      </c>
      <c r="BD103" s="5" t="n">
        <f aca="false">AR91</f>
        <v>0.225033046134997</v>
      </c>
    </row>
    <row r="104" customFormat="false" ht="13.8" hidden="false" customHeight="false" outlineLevel="0" collapsed="false">
      <c r="D104" s="4" t="s">
        <v>28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 t="n">
        <v>1</v>
      </c>
      <c r="AD104" s="5" t="n">
        <f aca="false">R92</f>
        <v>0.400844847823218</v>
      </c>
      <c r="AE104" s="5" t="n">
        <f aca="false">S92</f>
        <v>0.35647109603267</v>
      </c>
      <c r="AF104" s="5" t="n">
        <f aca="false">T92</f>
        <v>0.332827590722456</v>
      </c>
      <c r="AG104" s="5" t="n">
        <f aca="false">U92</f>
        <v>0.317009543709478</v>
      </c>
      <c r="AH104" s="5" t="n">
        <f aca="false">V92</f>
        <v>0.305259692052103</v>
      </c>
      <c r="AI104" s="5" t="n">
        <f aca="false">W92</f>
        <v>0.280578515428427</v>
      </c>
      <c r="AJ104" s="5" t="n">
        <f aca="false">X92</f>
        <v>0.271979238381329</v>
      </c>
      <c r="AK104" s="5" t="n">
        <f aca="false">Y92</f>
        <v>0.265530370795273</v>
      </c>
      <c r="AL104" s="5" t="n">
        <f aca="false">Z92</f>
        <v>0.264863735654579</v>
      </c>
      <c r="AM104" s="5" t="n">
        <f aca="false">AA92</f>
        <v>0.263747965174099</v>
      </c>
      <c r="AN104" s="5" t="n">
        <f aca="false">AB92</f>
        <v>0.262128396470478</v>
      </c>
      <c r="AO104" s="5" t="n">
        <f aca="false">AC92</f>
        <v>0.260066244973811</v>
      </c>
      <c r="AP104" s="5" t="n">
        <f aca="false">AD92</f>
        <v>0.257705874634157</v>
      </c>
      <c r="AQ104" s="5" t="n">
        <f aca="false">AE92</f>
        <v>0.255202748305376</v>
      </c>
      <c r="AR104" s="5" t="n">
        <f aca="false">AF92</f>
        <v>0.25267606709319</v>
      </c>
      <c r="AS104" s="5" t="n">
        <f aca="false">AG92</f>
        <v>0.250199954503083</v>
      </c>
      <c r="AT104" s="5" t="n">
        <f aca="false">AH92</f>
        <v>0.247813655171959</v>
      </c>
      <c r="AU104" s="5" t="n">
        <f aca="false">AI92</f>
        <v>0.236700735764582</v>
      </c>
      <c r="AV104" s="5" t="n">
        <f aca="false">AJ92</f>
        <v>0.232247852119216</v>
      </c>
      <c r="AW104" s="5" t="n">
        <f aca="false">AK92</f>
        <v>0.229133679664678</v>
      </c>
      <c r="AX104" s="5" t="n">
        <f aca="false">AL92</f>
        <v>0.228875160886798</v>
      </c>
      <c r="AY104" s="5" t="n">
        <f aca="false">AM92</f>
        <v>0.228550106405921</v>
      </c>
      <c r="AZ104" s="5" t="n">
        <f aca="false">AN92</f>
        <v>0.228151790757026</v>
      </c>
      <c r="BA104" s="5" t="n">
        <f aca="false">AO92</f>
        <v>0.22767609609321</v>
      </c>
      <c r="BB104" s="5" t="n">
        <f aca="false">AP92</f>
        <v>0.227122173659249</v>
      </c>
      <c r="BC104" s="5" t="n">
        <f aca="false">AQ92</f>
        <v>0.226492676020806</v>
      </c>
      <c r="BD104" s="5" t="n">
        <f aca="false">AR92</f>
        <v>0.225793490636838</v>
      </c>
    </row>
    <row r="105" customFormat="false" ht="13.8" hidden="false" customHeight="false" outlineLevel="0" collapsed="false">
      <c r="D105" s="4" t="s">
        <v>29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 t="n">
        <v>1</v>
      </c>
      <c r="AE105" s="5" t="n">
        <f aca="false">S93</f>
        <v>0.400844847823218</v>
      </c>
      <c r="AF105" s="5" t="n">
        <f aca="false">T93</f>
        <v>0.35647109603267</v>
      </c>
      <c r="AG105" s="5" t="n">
        <f aca="false">U93</f>
        <v>0.332827590722456</v>
      </c>
      <c r="AH105" s="5" t="n">
        <f aca="false">V93</f>
        <v>0.317009543709478</v>
      </c>
      <c r="AI105" s="5" t="n">
        <f aca="false">W93</f>
        <v>0.305259692052103</v>
      </c>
      <c r="AJ105" s="5" t="n">
        <f aca="false">X93</f>
        <v>0.295983387834566</v>
      </c>
      <c r="AK105" s="5" t="n">
        <f aca="false">Y93</f>
        <v>0.288360653872262</v>
      </c>
      <c r="AL105" s="5" t="n">
        <f aca="false">Z93</f>
        <v>0.281916407589133</v>
      </c>
      <c r="AM105" s="5" t="n">
        <f aca="false">AA93</f>
        <v>0.263376457411925</v>
      </c>
      <c r="AN105" s="5" t="n">
        <f aca="false">AB93</f>
        <v>0.256820284572709</v>
      </c>
      <c r="AO105" s="5" t="n">
        <f aca="false">AC93</f>
        <v>0.252028429804589</v>
      </c>
      <c r="AP105" s="5" t="n">
        <f aca="false">AD93</f>
        <v>0.251576502826172</v>
      </c>
      <c r="AQ105" s="5" t="n">
        <f aca="false">AE93</f>
        <v>0.250902610914035</v>
      </c>
      <c r="AR105" s="5" t="n">
        <f aca="false">AF93</f>
        <v>0.249973366559818</v>
      </c>
      <c r="AS105" s="5" t="n">
        <f aca="false">AG93</f>
        <v>0.248786108827978</v>
      </c>
      <c r="AT105" s="5" t="n">
        <f aca="false">AH93</f>
        <v>0.247371780345305</v>
      </c>
      <c r="AU105" s="5" t="n">
        <f aca="false">AI93</f>
        <v>0.245784704439251</v>
      </c>
      <c r="AV105" s="5" t="n">
        <f aca="false">AJ93</f>
        <v>0.244086372636603</v>
      </c>
      <c r="AW105" s="5" t="n">
        <f aca="false">AK93</f>
        <v>0.242332286526564</v>
      </c>
      <c r="AX105" s="5" t="n">
        <f aca="false">AL93</f>
        <v>0.240565680075629</v>
      </c>
      <c r="AY105" s="5" t="n">
        <f aca="false">AM93</f>
        <v>0.231073643407954</v>
      </c>
      <c r="AZ105" s="5" t="n">
        <f aca="false">AN93</f>
        <v>0.227004126912721</v>
      </c>
      <c r="BA105" s="5" t="n">
        <f aca="false">AO93</f>
        <v>0.224157653857263</v>
      </c>
      <c r="BB105" s="5" t="n">
        <f aca="false">AP93</f>
        <v>0.223925979022937</v>
      </c>
      <c r="BC105" s="5" t="n">
        <f aca="false">AQ93</f>
        <v>0.223643275956023</v>
      </c>
      <c r="BD105" s="5" t="n">
        <f aca="false">AR93</f>
        <v>0.223305121283946</v>
      </c>
    </row>
    <row r="106" customFormat="false" ht="13.8" hidden="false" customHeight="false" outlineLevel="0" collapsed="false">
      <c r="D106" s="4" t="s">
        <v>30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 t="n">
        <v>1</v>
      </c>
      <c r="AF106" s="5" t="n">
        <f aca="false">T94</f>
        <v>0.400844847823218</v>
      </c>
      <c r="AG106" s="5" t="n">
        <f aca="false">U94</f>
        <v>0.35647109603267</v>
      </c>
      <c r="AH106" s="5" t="n">
        <f aca="false">V94</f>
        <v>0.332827590722456</v>
      </c>
      <c r="AI106" s="5" t="n">
        <f aca="false">W94</f>
        <v>0.317009543709478</v>
      </c>
      <c r="AJ106" s="5" t="n">
        <f aca="false">X94</f>
        <v>0.305259692052103</v>
      </c>
      <c r="AK106" s="5" t="n">
        <f aca="false">Y94</f>
        <v>0.295983387834566</v>
      </c>
      <c r="AL106" s="5" t="n">
        <f aca="false">Z94</f>
        <v>0.288360653872262</v>
      </c>
      <c r="AM106" s="5" t="n">
        <f aca="false">AA94</f>
        <v>0.268233872545148</v>
      </c>
      <c r="AN106" s="5" t="n">
        <f aca="false">AB94</f>
        <v>0.261172958718213</v>
      </c>
      <c r="AO106" s="5" t="n">
        <f aca="false">AC94</f>
        <v>0.255966457316166</v>
      </c>
      <c r="AP106" s="5" t="n">
        <f aca="false">AD94</f>
        <v>0.255462514910964</v>
      </c>
      <c r="AQ106" s="5" t="n">
        <f aca="false">AE94</f>
        <v>0.254685662814006</v>
      </c>
      <c r="AR106" s="5" t="n">
        <f aca="false">AF94</f>
        <v>0.253595166154499</v>
      </c>
      <c r="AS106" s="5" t="n">
        <f aca="false">AG94</f>
        <v>0.252196475493301</v>
      </c>
      <c r="AT106" s="5" t="n">
        <f aca="false">AH94</f>
        <v>0.25054149714077</v>
      </c>
      <c r="AU106" s="5" t="n">
        <f aca="false">AI94</f>
        <v>0.248708453608118</v>
      </c>
      <c r="AV106" s="5" t="n">
        <f aca="false">AJ94</f>
        <v>0.246776921404541</v>
      </c>
      <c r="AW106" s="5" t="n">
        <f aca="false">AK94</f>
        <v>0.24481194981033</v>
      </c>
      <c r="AX106" s="5" t="n">
        <f aca="false">AL94</f>
        <v>0.242859520125569</v>
      </c>
      <c r="AY106" s="5" t="n">
        <f aca="false">AM94</f>
        <v>0.232849075406985</v>
      </c>
      <c r="AZ106" s="5" t="n">
        <f aca="false">AN94</f>
        <v>0.228657610297697</v>
      </c>
      <c r="BA106" s="5" t="n">
        <f aca="false">AO94</f>
        <v>0.225728153532212</v>
      </c>
      <c r="BB106" s="5" t="n">
        <f aca="false">AP94</f>
        <v>0.225488336786128</v>
      </c>
      <c r="BC106" s="5" t="n">
        <f aca="false">AQ94</f>
        <v>0.225193012502691</v>
      </c>
      <c r="BD106" s="5" t="n">
        <f aca="false">AR94</f>
        <v>0.224837120832544</v>
      </c>
      <c r="BE106" s="7"/>
    </row>
    <row r="107" customFormat="false" ht="13.8" hidden="false" customHeight="false" outlineLevel="0" collapsed="false">
      <c r="D107" s="4" t="s">
        <v>31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 t="n">
        <v>1</v>
      </c>
      <c r="AG107" s="5" t="n">
        <f aca="false">U95</f>
        <v>0.400844847823218</v>
      </c>
      <c r="AH107" s="5" t="n">
        <f aca="false">V95</f>
        <v>0.35647109603267</v>
      </c>
      <c r="AI107" s="5" t="n">
        <f aca="false">W95</f>
        <v>0.332827590722456</v>
      </c>
      <c r="AJ107" s="5" t="n">
        <f aca="false">X95</f>
        <v>0.317009543709478</v>
      </c>
      <c r="AK107" s="5" t="n">
        <f aca="false">Y95</f>
        <v>0.305259692052103</v>
      </c>
      <c r="AL107" s="5" t="n">
        <f aca="false">Z95</f>
        <v>0.295983387834566</v>
      </c>
      <c r="AM107" s="5" t="n">
        <f aca="false">AA95</f>
        <v>0.273875592997039</v>
      </c>
      <c r="AN107" s="5" t="n">
        <f aca="false">AB95</f>
        <v>0.266161000262421</v>
      </c>
      <c r="AO107" s="5" t="n">
        <f aca="false">AC95</f>
        <v>0.260421289503881</v>
      </c>
      <c r="AP107" s="5" t="n">
        <f aca="false">AD95</f>
        <v>0.259848676277352</v>
      </c>
      <c r="AQ107" s="5" t="n">
        <f aca="false">AE95</f>
        <v>0.2589315685828</v>
      </c>
      <c r="AR107" s="5" t="n">
        <f aca="false">AF95</f>
        <v>0.257621258497002</v>
      </c>
      <c r="AS107" s="5" t="n">
        <f aca="false">AG95</f>
        <v>0.255940982061197</v>
      </c>
      <c r="AT107" s="5" t="n">
        <f aca="false">AH95</f>
        <v>0.253977577066294</v>
      </c>
      <c r="AU107" s="5" t="n">
        <f aca="false">AI95</f>
        <v>0.251842700195003</v>
      </c>
      <c r="AV107" s="5" t="n">
        <f aca="false">AJ95</f>
        <v>0.249636385200312</v>
      </c>
      <c r="AW107" s="5" t="n">
        <f aca="false">AK95</f>
        <v>0.247431093682702</v>
      </c>
      <c r="AX107" s="5" t="n">
        <f aca="false">AL95</f>
        <v>0.245272164876009</v>
      </c>
      <c r="AY107" s="5" t="n">
        <f aca="false">AM95</f>
        <v>0.234720821916619</v>
      </c>
      <c r="AZ107" s="5" t="n">
        <f aca="false">AN95</f>
        <v>0.230401924967518</v>
      </c>
      <c r="BA107" s="5" t="n">
        <f aca="false">AO95</f>
        <v>0.227383615013028</v>
      </c>
      <c r="BB107" s="5" t="n">
        <f aca="false">AP95</f>
        <v>0.22713489959255</v>
      </c>
      <c r="BC107" s="5" t="n">
        <f aca="false">AQ95</f>
        <v>0.226825553638374</v>
      </c>
      <c r="BD107" s="5" t="n">
        <f aca="false">AR95</f>
        <v>0.226449759586705</v>
      </c>
      <c r="BE107" s="7"/>
      <c r="BF107" s="7"/>
    </row>
    <row r="108" customFormat="false" ht="13.8" hidden="false" customHeight="false" outlineLevel="0" collapsed="false">
      <c r="D108" s="4" t="s">
        <v>32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 t="n">
        <v>1</v>
      </c>
      <c r="AH108" s="5" t="n">
        <f aca="false">V96</f>
        <v>0.400844847823218</v>
      </c>
      <c r="AI108" s="5" t="n">
        <f aca="false">W96</f>
        <v>0.35647109603267</v>
      </c>
      <c r="AJ108" s="5" t="n">
        <f aca="false">X96</f>
        <v>0.332827590722456</v>
      </c>
      <c r="AK108" s="5" t="n">
        <f aca="false">Y96</f>
        <v>0.317009543709478</v>
      </c>
      <c r="AL108" s="5" t="n">
        <f aca="false">Z96</f>
        <v>0.305259692052103</v>
      </c>
      <c r="AM108" s="5" t="n">
        <f aca="false">AA96</f>
        <v>0.280578515428427</v>
      </c>
      <c r="AN108" s="5" t="n">
        <f aca="false">AB96</f>
        <v>0.271979238381329</v>
      </c>
      <c r="AO108" s="5" t="n">
        <f aca="false">AC96</f>
        <v>0.265530370795273</v>
      </c>
      <c r="AP108" s="5" t="n">
        <f aca="false">AD96</f>
        <v>0.264863735654579</v>
      </c>
      <c r="AQ108" s="5" t="n">
        <f aca="false">AE96</f>
        <v>0.263747965174099</v>
      </c>
      <c r="AR108" s="5" t="n">
        <f aca="false">AF96</f>
        <v>0.262128396470478</v>
      </c>
      <c r="AS108" s="5" t="n">
        <f aca="false">AG96</f>
        <v>0.260066244973811</v>
      </c>
      <c r="AT108" s="5" t="n">
        <f aca="false">AH96</f>
        <v>0.257705874634157</v>
      </c>
      <c r="AU108" s="5" t="n">
        <f aca="false">AI96</f>
        <v>0.255202748305376</v>
      </c>
      <c r="AV108" s="5" t="n">
        <f aca="false">AJ96</f>
        <v>0.25267606709319</v>
      </c>
      <c r="AW108" s="5" t="n">
        <f aca="false">AK96</f>
        <v>0.250199954503083</v>
      </c>
      <c r="AX108" s="5" t="n">
        <f aca="false">AL96</f>
        <v>0.247813655171959</v>
      </c>
      <c r="AY108" s="5" t="n">
        <f aca="false">AM96</f>
        <v>0.236700735764582</v>
      </c>
      <c r="AZ108" s="5" t="n">
        <f aca="false">AN96</f>
        <v>0.232247852119216</v>
      </c>
      <c r="BA108" s="5" t="n">
        <f aca="false">AO96</f>
        <v>0.229133679664678</v>
      </c>
      <c r="BB108" s="5" t="n">
        <f aca="false">AP96</f>
        <v>0.228875160886798</v>
      </c>
      <c r="BC108" s="5" t="n">
        <f aca="false">AQ96</f>
        <v>0.228550106405921</v>
      </c>
      <c r="BD108" s="5" t="n">
        <f aca="false">AR96</f>
        <v>0.228151790757026</v>
      </c>
      <c r="BE108" s="7"/>
      <c r="BF108" s="7"/>
      <c r="BG108" s="7"/>
    </row>
    <row r="109" customFormat="false" ht="13.8" hidden="false" customHeight="false" outlineLevel="0" collapsed="false">
      <c r="D109" s="4" t="s">
        <v>33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 t="n">
        <v>1</v>
      </c>
      <c r="AI109" s="5" t="n">
        <f aca="false">W97</f>
        <v>0.400844847823218</v>
      </c>
      <c r="AJ109" s="5" t="n">
        <f aca="false">X97</f>
        <v>0.35647109603267</v>
      </c>
      <c r="AK109" s="5" t="n">
        <f aca="false">Y97</f>
        <v>0.332827590722456</v>
      </c>
      <c r="AL109" s="5" t="n">
        <f aca="false">Z97</f>
        <v>0.317009543709478</v>
      </c>
      <c r="AM109" s="5" t="n">
        <f aca="false">AA97</f>
        <v>0.305259692052103</v>
      </c>
      <c r="AN109" s="5" t="n">
        <f aca="false">AB97</f>
        <v>0.280578515428427</v>
      </c>
      <c r="AO109" s="5" t="n">
        <f aca="false">AC97</f>
        <v>0.271979238381329</v>
      </c>
      <c r="AP109" s="5" t="n">
        <f aca="false">AD97</f>
        <v>0.265530370795273</v>
      </c>
      <c r="AQ109" s="5" t="n">
        <f aca="false">AE97</f>
        <v>0.264863735654579</v>
      </c>
      <c r="AR109" s="5" t="n">
        <f aca="false">AF97</f>
        <v>0.263747965174099</v>
      </c>
      <c r="AS109" s="5" t="n">
        <f aca="false">AG97</f>
        <v>0.262128396470478</v>
      </c>
      <c r="AT109" s="5" t="n">
        <f aca="false">AH97</f>
        <v>0.260066244973811</v>
      </c>
      <c r="AU109" s="5" t="n">
        <f aca="false">AI97</f>
        <v>0.257705874634157</v>
      </c>
      <c r="AV109" s="5" t="n">
        <f aca="false">AJ97</f>
        <v>0.255202748305376</v>
      </c>
      <c r="AW109" s="5" t="n">
        <f aca="false">AK97</f>
        <v>0.25267606709319</v>
      </c>
      <c r="AX109" s="5" t="n">
        <f aca="false">AL97</f>
        <v>0.250199954503083</v>
      </c>
      <c r="AY109" s="5" t="n">
        <f aca="false">AM97</f>
        <v>0.247813655171959</v>
      </c>
      <c r="AZ109" s="5" t="n">
        <f aca="false">AN97</f>
        <v>0.236700735764582</v>
      </c>
      <c r="BA109" s="5" t="n">
        <f aca="false">AO97</f>
        <v>0.232247852119216</v>
      </c>
      <c r="BB109" s="5" t="n">
        <f aca="false">AP97</f>
        <v>0.229133679664678</v>
      </c>
      <c r="BC109" s="5" t="n">
        <f aca="false">AQ97</f>
        <v>0.228875160886798</v>
      </c>
      <c r="BD109" s="5" t="n">
        <f aca="false">AR97</f>
        <v>0.228550106405921</v>
      </c>
      <c r="BE109" s="7"/>
      <c r="BF109" s="7"/>
      <c r="BG109" s="7"/>
      <c r="BH109" s="7"/>
    </row>
    <row r="110" customFormat="false" ht="13.8" hidden="false" customHeight="false" outlineLevel="0" collapsed="false">
      <c r="D110" s="4" t="s">
        <v>34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 t="n">
        <v>1</v>
      </c>
      <c r="AJ110" s="5" t="n">
        <f aca="false">X98</f>
        <v>0.400844847823218</v>
      </c>
      <c r="AK110" s="5" t="n">
        <f aca="false">Y98</f>
        <v>0.35647109603267</v>
      </c>
      <c r="AL110" s="5" t="n">
        <f aca="false">Z98</f>
        <v>0.332827590722456</v>
      </c>
      <c r="AM110" s="5" t="n">
        <f aca="false">AA98</f>
        <v>0.317009543709478</v>
      </c>
      <c r="AN110" s="5" t="n">
        <f aca="false">AB98</f>
        <v>0.305259692052103</v>
      </c>
      <c r="AO110" s="5" t="n">
        <f aca="false">AC98</f>
        <v>0.280578515428427</v>
      </c>
      <c r="AP110" s="5" t="n">
        <f aca="false">AD98</f>
        <v>0.271979238381329</v>
      </c>
      <c r="AQ110" s="5" t="n">
        <f aca="false">AE98</f>
        <v>0.265530370795273</v>
      </c>
      <c r="AR110" s="5" t="n">
        <f aca="false">AF98</f>
        <v>0.264863735654579</v>
      </c>
      <c r="AS110" s="5" t="n">
        <f aca="false">AG98</f>
        <v>0.263747965174099</v>
      </c>
      <c r="AT110" s="5" t="n">
        <f aca="false">AH98</f>
        <v>0.262128396470478</v>
      </c>
      <c r="AU110" s="5" t="n">
        <f aca="false">AI98</f>
        <v>0.260066244973811</v>
      </c>
      <c r="AV110" s="5" t="n">
        <f aca="false">AJ98</f>
        <v>0.257705874634157</v>
      </c>
      <c r="AW110" s="5" t="n">
        <f aca="false">AK98</f>
        <v>0.255202748305376</v>
      </c>
      <c r="AX110" s="5" t="n">
        <f aca="false">AL98</f>
        <v>0.25267606709319</v>
      </c>
      <c r="AY110" s="5" t="n">
        <f aca="false">AM98</f>
        <v>0.250199954503083</v>
      </c>
      <c r="AZ110" s="5" t="n">
        <f aca="false">AN98</f>
        <v>0.247813655171959</v>
      </c>
      <c r="BA110" s="5" t="n">
        <f aca="false">AO98</f>
        <v>0.236700735764582</v>
      </c>
      <c r="BB110" s="5" t="n">
        <f aca="false">AP98</f>
        <v>0.232247852119216</v>
      </c>
      <c r="BC110" s="5" t="n">
        <f aca="false">AQ98</f>
        <v>0.229133679664678</v>
      </c>
      <c r="BD110" s="5" t="n">
        <f aca="false">AR98</f>
        <v>0.228875160886798</v>
      </c>
      <c r="BE110" s="7"/>
      <c r="BF110" s="7"/>
      <c r="BG110" s="7"/>
      <c r="BH110" s="7"/>
      <c r="BI110" s="7"/>
    </row>
    <row r="111" customFormat="false" ht="13.8" hidden="false" customHeight="false" outlineLevel="0" collapsed="false">
      <c r="D111" s="4" t="s">
        <v>35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 t="n">
        <v>1</v>
      </c>
      <c r="AK111" s="5" t="n">
        <f aca="false">Y99</f>
        <v>0.400844847823218</v>
      </c>
      <c r="AL111" s="5" t="n">
        <f aca="false">Z99</f>
        <v>0.35647109603267</v>
      </c>
      <c r="AM111" s="5" t="n">
        <f aca="false">AA99</f>
        <v>0.332827590722456</v>
      </c>
      <c r="AN111" s="5" t="n">
        <f aca="false">AB99</f>
        <v>0.317009543709478</v>
      </c>
      <c r="AO111" s="5" t="n">
        <f aca="false">AC99</f>
        <v>0.305259692052103</v>
      </c>
      <c r="AP111" s="5" t="n">
        <f aca="false">AD99</f>
        <v>0.280578515428427</v>
      </c>
      <c r="AQ111" s="5" t="n">
        <f aca="false">AE99</f>
        <v>0.271979238381329</v>
      </c>
      <c r="AR111" s="5" t="n">
        <f aca="false">AF99</f>
        <v>0.265530370795273</v>
      </c>
      <c r="AS111" s="5" t="n">
        <f aca="false">AG99</f>
        <v>0.264863735654579</v>
      </c>
      <c r="AT111" s="5" t="n">
        <f aca="false">AH99</f>
        <v>0.263747965174099</v>
      </c>
      <c r="AU111" s="5" t="n">
        <f aca="false">AI99</f>
        <v>0.262128396470478</v>
      </c>
      <c r="AV111" s="5" t="n">
        <f aca="false">AJ99</f>
        <v>0.260066244973811</v>
      </c>
      <c r="AW111" s="5" t="n">
        <f aca="false">AK99</f>
        <v>0.257705874634157</v>
      </c>
      <c r="AX111" s="5" t="n">
        <f aca="false">AL99</f>
        <v>0.255202748305376</v>
      </c>
      <c r="AY111" s="5" t="n">
        <f aca="false">AM99</f>
        <v>0.25267606709319</v>
      </c>
      <c r="AZ111" s="5" t="n">
        <f aca="false">AN99</f>
        <v>0.250199954503083</v>
      </c>
      <c r="BA111" s="5" t="n">
        <f aca="false">AO99</f>
        <v>0.247813655171959</v>
      </c>
      <c r="BB111" s="5" t="n">
        <f aca="false">AP99</f>
        <v>0.236700735764582</v>
      </c>
      <c r="BC111" s="5" t="n">
        <f aca="false">AQ99</f>
        <v>0.232247852119216</v>
      </c>
      <c r="BD111" s="5" t="n">
        <f aca="false">AR99</f>
        <v>0.229133679664678</v>
      </c>
      <c r="BE111" s="7"/>
      <c r="BF111" s="7"/>
      <c r="BG111" s="7"/>
      <c r="BH111" s="7"/>
      <c r="BI111" s="7"/>
      <c r="BJ111" s="7"/>
    </row>
    <row r="112" customFormat="false" ht="13.8" hidden="false" customHeight="false" outlineLevel="0" collapsed="false">
      <c r="D112" s="4" t="s">
        <v>36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 t="n">
        <v>1</v>
      </c>
      <c r="AL112" s="5" t="n">
        <f aca="false">Z100</f>
        <v>0.400844847823218</v>
      </c>
      <c r="AM112" s="5" t="n">
        <f aca="false">AA100</f>
        <v>0.35647109603267</v>
      </c>
      <c r="AN112" s="5" t="n">
        <f aca="false">AB100</f>
        <v>0.332827590722456</v>
      </c>
      <c r="AO112" s="5" t="n">
        <f aca="false">AC100</f>
        <v>0.317009543709478</v>
      </c>
      <c r="AP112" s="5" t="n">
        <f aca="false">AD100</f>
        <v>0.305259692052103</v>
      </c>
      <c r="AQ112" s="5" t="n">
        <f aca="false">AE100</f>
        <v>0.280578515428427</v>
      </c>
      <c r="AR112" s="5" t="n">
        <f aca="false">AF100</f>
        <v>0.271979238381329</v>
      </c>
      <c r="AS112" s="5" t="n">
        <f aca="false">AG100</f>
        <v>0.265530370795273</v>
      </c>
      <c r="AT112" s="5" t="n">
        <f aca="false">AH100</f>
        <v>0.264863735654579</v>
      </c>
      <c r="AU112" s="5" t="n">
        <f aca="false">AI100</f>
        <v>0.263747965174099</v>
      </c>
      <c r="AV112" s="5" t="n">
        <f aca="false">AJ100</f>
        <v>0.262128396470478</v>
      </c>
      <c r="AW112" s="5" t="n">
        <f aca="false">AK100</f>
        <v>0.260066244973811</v>
      </c>
      <c r="AX112" s="5" t="n">
        <f aca="false">AL100</f>
        <v>0.257705874634157</v>
      </c>
      <c r="AY112" s="5" t="n">
        <f aca="false">AM100</f>
        <v>0.255202748305376</v>
      </c>
      <c r="AZ112" s="5" t="n">
        <f aca="false">AN100</f>
        <v>0.25267606709319</v>
      </c>
      <c r="BA112" s="5" t="n">
        <f aca="false">AO100</f>
        <v>0.250199954503083</v>
      </c>
      <c r="BB112" s="5" t="n">
        <f aca="false">AP100</f>
        <v>0.247813655171959</v>
      </c>
      <c r="BC112" s="5" t="n">
        <f aca="false">AQ100</f>
        <v>0.236700735764582</v>
      </c>
      <c r="BD112" s="5" t="n">
        <f aca="false">AR100</f>
        <v>0.232247852119216</v>
      </c>
      <c r="BE112" s="7"/>
      <c r="BF112" s="7"/>
      <c r="BG112" s="7"/>
      <c r="BH112" s="7"/>
      <c r="BI112" s="7"/>
      <c r="BJ112" s="7"/>
      <c r="BK112" s="7"/>
    </row>
    <row r="113" customFormat="false" ht="13.8" hidden="false" customHeight="false" outlineLevel="0" collapsed="false">
      <c r="D113" s="4" t="s">
        <v>37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 t="n">
        <v>1</v>
      </c>
      <c r="AM113" s="5" t="n">
        <f aca="false">AA101</f>
        <v>0.400844847823218</v>
      </c>
      <c r="AN113" s="5" t="n">
        <f aca="false">AB101</f>
        <v>0.35647109603267</v>
      </c>
      <c r="AO113" s="5" t="n">
        <f aca="false">AC101</f>
        <v>0.332827590722456</v>
      </c>
      <c r="AP113" s="5" t="n">
        <f aca="false">AD101</f>
        <v>0.317009543709478</v>
      </c>
      <c r="AQ113" s="5" t="n">
        <f aca="false">AE101</f>
        <v>0.305259692052103</v>
      </c>
      <c r="AR113" s="5" t="n">
        <f aca="false">AF101</f>
        <v>0.280578515428427</v>
      </c>
      <c r="AS113" s="5" t="n">
        <f aca="false">AG101</f>
        <v>0.271979238381329</v>
      </c>
      <c r="AT113" s="5" t="n">
        <f aca="false">AH101</f>
        <v>0.265530370795273</v>
      </c>
      <c r="AU113" s="5" t="n">
        <f aca="false">AI101</f>
        <v>0.264863735654579</v>
      </c>
      <c r="AV113" s="5" t="n">
        <f aca="false">AJ101</f>
        <v>0.263747965174099</v>
      </c>
      <c r="AW113" s="5" t="n">
        <f aca="false">AK101</f>
        <v>0.262128396470478</v>
      </c>
      <c r="AX113" s="5" t="n">
        <f aca="false">AL101</f>
        <v>0.260066244973811</v>
      </c>
      <c r="AY113" s="5" t="n">
        <f aca="false">AM101</f>
        <v>0.257705874634157</v>
      </c>
      <c r="AZ113" s="5" t="n">
        <f aca="false">AN101</f>
        <v>0.255202748305376</v>
      </c>
      <c r="BA113" s="5" t="n">
        <f aca="false">AO101</f>
        <v>0.25267606709319</v>
      </c>
      <c r="BB113" s="5" t="n">
        <f aca="false">AP101</f>
        <v>0.250199954503083</v>
      </c>
      <c r="BC113" s="5" t="n">
        <f aca="false">AQ101</f>
        <v>0.247813655171959</v>
      </c>
      <c r="BD113" s="5" t="n">
        <f aca="false">AR101</f>
        <v>0.236700735764582</v>
      </c>
      <c r="BE113" s="7"/>
      <c r="BF113" s="7"/>
      <c r="BG113" s="7"/>
      <c r="BH113" s="7"/>
      <c r="BI113" s="7"/>
      <c r="BJ113" s="7"/>
      <c r="BK113" s="7"/>
      <c r="BL113" s="7"/>
    </row>
    <row r="114" customFormat="false" ht="13.8" hidden="false" customHeight="false" outlineLevel="0" collapsed="false">
      <c r="D114" s="4" t="s">
        <v>38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 t="n">
        <v>1</v>
      </c>
      <c r="AN114" s="5" t="n">
        <f aca="false">AB102</f>
        <v>0.400844847823218</v>
      </c>
      <c r="AO114" s="5" t="n">
        <f aca="false">AC102</f>
        <v>0.35647109603267</v>
      </c>
      <c r="AP114" s="5" t="n">
        <f aca="false">AD102</f>
        <v>0.332827590722456</v>
      </c>
      <c r="AQ114" s="5" t="n">
        <f aca="false">AE102</f>
        <v>0.317009543709478</v>
      </c>
      <c r="AR114" s="5" t="n">
        <f aca="false">AF102</f>
        <v>0.305259692052103</v>
      </c>
      <c r="AS114" s="5" t="n">
        <f aca="false">AG102</f>
        <v>0.280578515428427</v>
      </c>
      <c r="AT114" s="5" t="n">
        <f aca="false">AH102</f>
        <v>0.271979238381329</v>
      </c>
      <c r="AU114" s="5" t="n">
        <f aca="false">AI102</f>
        <v>0.265530370795273</v>
      </c>
      <c r="AV114" s="5" t="n">
        <f aca="false">AJ102</f>
        <v>0.264863735654579</v>
      </c>
      <c r="AW114" s="5" t="n">
        <f aca="false">AK102</f>
        <v>0.263747965174099</v>
      </c>
      <c r="AX114" s="5" t="n">
        <f aca="false">AL102</f>
        <v>0.262128396470478</v>
      </c>
      <c r="AY114" s="5" t="n">
        <f aca="false">AM102</f>
        <v>0.260066244973811</v>
      </c>
      <c r="AZ114" s="5" t="n">
        <f aca="false">AN102</f>
        <v>0.257705874634157</v>
      </c>
      <c r="BA114" s="5" t="n">
        <f aca="false">AO102</f>
        <v>0.255202748305376</v>
      </c>
      <c r="BB114" s="5" t="n">
        <f aca="false">AP102</f>
        <v>0.25267606709319</v>
      </c>
      <c r="BC114" s="5" t="n">
        <f aca="false">AQ102</f>
        <v>0.250199954503083</v>
      </c>
      <c r="BD114" s="5" t="n">
        <f aca="false">AR102</f>
        <v>0.247813655171959</v>
      </c>
      <c r="BE114" s="7"/>
      <c r="BF114" s="7"/>
      <c r="BG114" s="7"/>
      <c r="BH114" s="7"/>
      <c r="BI114" s="7"/>
      <c r="BJ114" s="7"/>
      <c r="BK114" s="7"/>
      <c r="BL114" s="7"/>
      <c r="BM114" s="7"/>
    </row>
    <row r="115" customFormat="false" ht="13.8" hidden="false" customHeight="false" outlineLevel="0" collapsed="false">
      <c r="D115" s="4" t="s">
        <v>39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 t="n">
        <v>1</v>
      </c>
      <c r="AO115" s="5" t="n">
        <f aca="false">AC103</f>
        <v>0.400844847823218</v>
      </c>
      <c r="AP115" s="5" t="n">
        <f aca="false">AD103</f>
        <v>0.35647109603267</v>
      </c>
      <c r="AQ115" s="5" t="n">
        <f aca="false">AE103</f>
        <v>0.332827590722456</v>
      </c>
      <c r="AR115" s="5" t="n">
        <f aca="false">AF103</f>
        <v>0.317009543709478</v>
      </c>
      <c r="AS115" s="5" t="n">
        <f aca="false">AG103</f>
        <v>0.305259692052103</v>
      </c>
      <c r="AT115" s="5" t="n">
        <f aca="false">AH103</f>
        <v>0.280578515428427</v>
      </c>
      <c r="AU115" s="5" t="n">
        <f aca="false">AI103</f>
        <v>0.271979238381329</v>
      </c>
      <c r="AV115" s="5" t="n">
        <f aca="false">AJ103</f>
        <v>0.265530370795273</v>
      </c>
      <c r="AW115" s="5" t="n">
        <f aca="false">AK103</f>
        <v>0.264863735654579</v>
      </c>
      <c r="AX115" s="5" t="n">
        <f aca="false">AL103</f>
        <v>0.263747965174099</v>
      </c>
      <c r="AY115" s="5" t="n">
        <f aca="false">AM103</f>
        <v>0.262128396470478</v>
      </c>
      <c r="AZ115" s="5" t="n">
        <f aca="false">AN103</f>
        <v>0.260066244973811</v>
      </c>
      <c r="BA115" s="5" t="n">
        <f aca="false">AO103</f>
        <v>0.257705874634157</v>
      </c>
      <c r="BB115" s="5" t="n">
        <f aca="false">AP103</f>
        <v>0.255202748305376</v>
      </c>
      <c r="BC115" s="5" t="n">
        <f aca="false">AQ103</f>
        <v>0.25267606709319</v>
      </c>
      <c r="BD115" s="5" t="n">
        <f aca="false">AR103</f>
        <v>0.250199954503083</v>
      </c>
      <c r="BE115" s="7"/>
      <c r="BF115" s="7"/>
      <c r="BG115" s="7"/>
      <c r="BH115" s="7"/>
      <c r="BI115" s="7"/>
      <c r="BJ115" s="7"/>
      <c r="BK115" s="7"/>
      <c r="BL115" s="7"/>
      <c r="BM115" s="7"/>
      <c r="BN115" s="7"/>
    </row>
    <row r="116" customFormat="false" ht="13.8" hidden="false" customHeight="false" outlineLevel="0" collapsed="false">
      <c r="D116" s="4" t="s">
        <v>40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 t="n">
        <v>1</v>
      </c>
      <c r="AP116" s="5" t="n">
        <f aca="false">AD104</f>
        <v>0.400844847823218</v>
      </c>
      <c r="AQ116" s="5" t="n">
        <f aca="false">AE104</f>
        <v>0.35647109603267</v>
      </c>
      <c r="AR116" s="5" t="n">
        <f aca="false">AF104</f>
        <v>0.332827590722456</v>
      </c>
      <c r="AS116" s="5" t="n">
        <f aca="false">AG104</f>
        <v>0.317009543709478</v>
      </c>
      <c r="AT116" s="5" t="n">
        <f aca="false">AH104</f>
        <v>0.305259692052103</v>
      </c>
      <c r="AU116" s="5" t="n">
        <f aca="false">AI104</f>
        <v>0.280578515428427</v>
      </c>
      <c r="AV116" s="5" t="n">
        <f aca="false">AJ104</f>
        <v>0.271979238381329</v>
      </c>
      <c r="AW116" s="5" t="n">
        <f aca="false">AK104</f>
        <v>0.265530370795273</v>
      </c>
      <c r="AX116" s="5" t="n">
        <f aca="false">AL104</f>
        <v>0.264863735654579</v>
      </c>
      <c r="AY116" s="5" t="n">
        <f aca="false">AM104</f>
        <v>0.263747965174099</v>
      </c>
      <c r="AZ116" s="5" t="n">
        <f aca="false">AN104</f>
        <v>0.262128396470478</v>
      </c>
      <c r="BA116" s="5" t="n">
        <f aca="false">AO104</f>
        <v>0.260066244973811</v>
      </c>
      <c r="BB116" s="5" t="n">
        <f aca="false">AP104</f>
        <v>0.257705874634157</v>
      </c>
      <c r="BC116" s="5" t="n">
        <f aca="false">AQ104</f>
        <v>0.255202748305376</v>
      </c>
      <c r="BD116" s="5" t="n">
        <f aca="false">AR104</f>
        <v>0.25267606709319</v>
      </c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</row>
    <row r="117" customFormat="false" ht="13.8" hidden="false" customHeight="false" outlineLevel="0" collapsed="false">
      <c r="D117" s="4" t="s">
        <v>41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 t="n">
        <v>1</v>
      </c>
      <c r="AQ117" s="5" t="n">
        <f aca="false">AE105</f>
        <v>0.400844847823218</v>
      </c>
      <c r="AR117" s="5" t="n">
        <f aca="false">AF105</f>
        <v>0.35647109603267</v>
      </c>
      <c r="AS117" s="5" t="n">
        <f aca="false">AG105</f>
        <v>0.332827590722456</v>
      </c>
      <c r="AT117" s="5" t="n">
        <f aca="false">AH105</f>
        <v>0.317009543709478</v>
      </c>
      <c r="AU117" s="5" t="n">
        <f aca="false">AI105</f>
        <v>0.305259692052103</v>
      </c>
      <c r="AV117" s="5" t="n">
        <f aca="false">AJ105</f>
        <v>0.295983387834566</v>
      </c>
      <c r="AW117" s="5" t="n">
        <f aca="false">AK105</f>
        <v>0.288360653872262</v>
      </c>
      <c r="AX117" s="5" t="n">
        <f aca="false">AL105</f>
        <v>0.281916407589133</v>
      </c>
      <c r="AY117" s="5" t="n">
        <f aca="false">AM105</f>
        <v>0.263376457411925</v>
      </c>
      <c r="AZ117" s="5" t="n">
        <f aca="false">AN105</f>
        <v>0.256820284572709</v>
      </c>
      <c r="BA117" s="5" t="n">
        <f aca="false">AO105</f>
        <v>0.252028429804589</v>
      </c>
      <c r="BB117" s="5" t="n">
        <f aca="false">AP105</f>
        <v>0.251576502826172</v>
      </c>
      <c r="BC117" s="5" t="n">
        <f aca="false">AQ105</f>
        <v>0.250902610914035</v>
      </c>
      <c r="BD117" s="5" t="n">
        <f aca="false">AR105</f>
        <v>0.249973366559818</v>
      </c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</row>
    <row r="118" customFormat="false" ht="13.8" hidden="false" customHeight="false" outlineLevel="0" collapsed="false">
      <c r="D118" s="4" t="s">
        <v>42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 t="n">
        <v>1</v>
      </c>
      <c r="AR118" s="5" t="n">
        <f aca="false">AF106</f>
        <v>0.400844847823218</v>
      </c>
      <c r="AS118" s="5" t="n">
        <f aca="false">AG106</f>
        <v>0.35647109603267</v>
      </c>
      <c r="AT118" s="5" t="n">
        <f aca="false">AH106</f>
        <v>0.332827590722456</v>
      </c>
      <c r="AU118" s="5" t="n">
        <f aca="false">AI106</f>
        <v>0.317009543709478</v>
      </c>
      <c r="AV118" s="5" t="n">
        <f aca="false">AJ106</f>
        <v>0.305259692052103</v>
      </c>
      <c r="AW118" s="5" t="n">
        <f aca="false">AK106</f>
        <v>0.295983387834566</v>
      </c>
      <c r="AX118" s="5" t="n">
        <f aca="false">AL106</f>
        <v>0.288360653872262</v>
      </c>
      <c r="AY118" s="5" t="n">
        <f aca="false">AM106</f>
        <v>0.268233872545148</v>
      </c>
      <c r="AZ118" s="5" t="n">
        <f aca="false">AN106</f>
        <v>0.261172958718213</v>
      </c>
      <c r="BA118" s="5" t="n">
        <f aca="false">AO106</f>
        <v>0.255966457316166</v>
      </c>
      <c r="BB118" s="5" t="n">
        <f aca="false">AP106</f>
        <v>0.255462514910964</v>
      </c>
      <c r="BC118" s="5" t="n">
        <f aca="false">AQ106</f>
        <v>0.254685662814006</v>
      </c>
      <c r="BD118" s="5" t="n">
        <f aca="false">AR106</f>
        <v>0.253595166154499</v>
      </c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</row>
    <row r="119" customFormat="false" ht="13.8" hidden="false" customHeight="false" outlineLevel="0" collapsed="false">
      <c r="D119" s="4" t="s">
        <v>43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 t="n">
        <v>1</v>
      </c>
      <c r="AS119" s="5" t="n">
        <f aca="false">AG107</f>
        <v>0.400844847823218</v>
      </c>
      <c r="AT119" s="5" t="n">
        <f aca="false">AH107</f>
        <v>0.35647109603267</v>
      </c>
      <c r="AU119" s="5" t="n">
        <f aca="false">AI107</f>
        <v>0.332827590722456</v>
      </c>
      <c r="AV119" s="5" t="n">
        <f aca="false">AJ107</f>
        <v>0.317009543709478</v>
      </c>
      <c r="AW119" s="5" t="n">
        <f aca="false">AK107</f>
        <v>0.305259692052103</v>
      </c>
      <c r="AX119" s="5" t="n">
        <f aca="false">AL107</f>
        <v>0.295983387834566</v>
      </c>
      <c r="AY119" s="5" t="n">
        <f aca="false">AM107</f>
        <v>0.273875592997039</v>
      </c>
      <c r="AZ119" s="5" t="n">
        <f aca="false">AN107</f>
        <v>0.266161000262421</v>
      </c>
      <c r="BA119" s="5" t="n">
        <f aca="false">AO107</f>
        <v>0.260421289503881</v>
      </c>
      <c r="BB119" s="5" t="n">
        <f aca="false">AP107</f>
        <v>0.259848676277352</v>
      </c>
      <c r="BC119" s="5" t="n">
        <f aca="false">AQ107</f>
        <v>0.2589315685828</v>
      </c>
      <c r="BD119" s="5" t="n">
        <f aca="false">AR107</f>
        <v>0.257621258497002</v>
      </c>
    </row>
    <row r="120" customFormat="false" ht="13.8" hidden="false" customHeight="false" outlineLevel="0" collapsed="false">
      <c r="D120" s="4" t="s">
        <v>44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 t="n">
        <v>1</v>
      </c>
      <c r="AT120" s="5" t="n">
        <f aca="false">AH108</f>
        <v>0.400844847823218</v>
      </c>
      <c r="AU120" s="5" t="n">
        <f aca="false">AI108</f>
        <v>0.35647109603267</v>
      </c>
      <c r="AV120" s="5" t="n">
        <f aca="false">AJ108</f>
        <v>0.332827590722456</v>
      </c>
      <c r="AW120" s="5" t="n">
        <f aca="false">AK108</f>
        <v>0.317009543709478</v>
      </c>
      <c r="AX120" s="5" t="n">
        <f aca="false">AL108</f>
        <v>0.305259692052103</v>
      </c>
      <c r="AY120" s="5" t="n">
        <f aca="false">AM108</f>
        <v>0.280578515428427</v>
      </c>
      <c r="AZ120" s="5" t="n">
        <f aca="false">AN108</f>
        <v>0.271979238381329</v>
      </c>
      <c r="BA120" s="5" t="n">
        <f aca="false">AO108</f>
        <v>0.265530370795273</v>
      </c>
      <c r="BB120" s="5" t="n">
        <f aca="false">AP108</f>
        <v>0.264863735654579</v>
      </c>
      <c r="BC120" s="5" t="n">
        <f aca="false">AQ108</f>
        <v>0.263747965174099</v>
      </c>
      <c r="BD120" s="5" t="n">
        <f aca="false">AR108</f>
        <v>0.262128396470478</v>
      </c>
    </row>
    <row r="121" customFormat="false" ht="13.8" hidden="false" customHeight="false" outlineLevel="0" collapsed="false">
      <c r="D121" s="4" t="s">
        <v>45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T121" s="5" t="n">
        <v>1</v>
      </c>
      <c r="AU121" s="5" t="n">
        <f aca="false">AI109</f>
        <v>0.400844847823218</v>
      </c>
      <c r="AV121" s="5" t="n">
        <f aca="false">AJ109</f>
        <v>0.35647109603267</v>
      </c>
      <c r="AW121" s="5" t="n">
        <f aca="false">AK109</f>
        <v>0.332827590722456</v>
      </c>
      <c r="AX121" s="5" t="n">
        <f aca="false">AL109</f>
        <v>0.317009543709478</v>
      </c>
      <c r="AY121" s="5" t="n">
        <f aca="false">AM109</f>
        <v>0.305259692052103</v>
      </c>
      <c r="AZ121" s="5" t="n">
        <f aca="false">AN109</f>
        <v>0.280578515428427</v>
      </c>
      <c r="BA121" s="5" t="n">
        <f aca="false">AO109</f>
        <v>0.271979238381329</v>
      </c>
      <c r="BB121" s="5" t="n">
        <f aca="false">AP109</f>
        <v>0.265530370795273</v>
      </c>
      <c r="BC121" s="5" t="n">
        <f aca="false">AQ109</f>
        <v>0.264863735654579</v>
      </c>
      <c r="BD121" s="5" t="n">
        <f aca="false">AR109</f>
        <v>0.263747965174099</v>
      </c>
    </row>
    <row r="122" customFormat="false" ht="13.8" hidden="false" customHeight="false" outlineLevel="0" collapsed="false">
      <c r="D122" s="4" t="s">
        <v>46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U122" s="5" t="n">
        <v>1</v>
      </c>
      <c r="AV122" s="5" t="n">
        <f aca="false">AJ110</f>
        <v>0.400844847823218</v>
      </c>
      <c r="AW122" s="5" t="n">
        <f aca="false">AK110</f>
        <v>0.35647109603267</v>
      </c>
      <c r="AX122" s="5" t="n">
        <f aca="false">AL110</f>
        <v>0.332827590722456</v>
      </c>
      <c r="AY122" s="5" t="n">
        <f aca="false">AM110</f>
        <v>0.317009543709478</v>
      </c>
      <c r="AZ122" s="5" t="n">
        <f aca="false">AN110</f>
        <v>0.305259692052103</v>
      </c>
      <c r="BA122" s="5" t="n">
        <f aca="false">AO110</f>
        <v>0.280578515428427</v>
      </c>
      <c r="BB122" s="5" t="n">
        <f aca="false">AP110</f>
        <v>0.271979238381329</v>
      </c>
      <c r="BC122" s="5" t="n">
        <f aca="false">AQ110</f>
        <v>0.265530370795273</v>
      </c>
      <c r="BD122" s="5" t="n">
        <f aca="false">AR110</f>
        <v>0.264863735654579</v>
      </c>
    </row>
    <row r="123" customFormat="false" ht="13.8" hidden="false" customHeight="false" outlineLevel="0" collapsed="false">
      <c r="D123" s="4" t="s">
        <v>47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V123" s="5" t="n">
        <v>1</v>
      </c>
      <c r="AW123" s="5" t="n">
        <f aca="false">AK111</f>
        <v>0.400844847823218</v>
      </c>
      <c r="AX123" s="5" t="n">
        <f aca="false">AL111</f>
        <v>0.35647109603267</v>
      </c>
      <c r="AY123" s="5" t="n">
        <f aca="false">AM111</f>
        <v>0.332827590722456</v>
      </c>
      <c r="AZ123" s="5" t="n">
        <f aca="false">AN111</f>
        <v>0.317009543709478</v>
      </c>
      <c r="BA123" s="5" t="n">
        <f aca="false">AO111</f>
        <v>0.305259692052103</v>
      </c>
      <c r="BB123" s="5" t="n">
        <f aca="false">AP111</f>
        <v>0.280578515428427</v>
      </c>
      <c r="BC123" s="5" t="n">
        <f aca="false">AQ111</f>
        <v>0.271979238381329</v>
      </c>
      <c r="BD123" s="5" t="n">
        <f aca="false">AR111</f>
        <v>0.265530370795273</v>
      </c>
    </row>
    <row r="124" customFormat="false" ht="13.8" hidden="false" customHeight="false" outlineLevel="0" collapsed="false">
      <c r="D124" s="4" t="s">
        <v>48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W124" s="5" t="n">
        <v>1</v>
      </c>
      <c r="AX124" s="5" t="n">
        <f aca="false">AL112</f>
        <v>0.400844847823218</v>
      </c>
      <c r="AY124" s="5" t="n">
        <f aca="false">AM112</f>
        <v>0.35647109603267</v>
      </c>
      <c r="AZ124" s="5" t="n">
        <f aca="false">AN112</f>
        <v>0.332827590722456</v>
      </c>
      <c r="BA124" s="5" t="n">
        <f aca="false">AO112</f>
        <v>0.317009543709478</v>
      </c>
      <c r="BB124" s="5" t="n">
        <f aca="false">AP112</f>
        <v>0.305259692052103</v>
      </c>
      <c r="BC124" s="5" t="n">
        <f aca="false">AQ112</f>
        <v>0.280578515428427</v>
      </c>
      <c r="BD124" s="5" t="n">
        <f aca="false">AR112</f>
        <v>0.271979238381329</v>
      </c>
    </row>
    <row r="125" customFormat="false" ht="13.8" hidden="false" customHeight="false" outlineLevel="0" collapsed="false">
      <c r="D125" s="4" t="s">
        <v>49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X125" s="5" t="n">
        <v>1</v>
      </c>
      <c r="AY125" s="5" t="n">
        <f aca="false">AM113</f>
        <v>0.400844847823218</v>
      </c>
      <c r="AZ125" s="5" t="n">
        <f aca="false">AN113</f>
        <v>0.35647109603267</v>
      </c>
      <c r="BA125" s="5" t="n">
        <f aca="false">AO113</f>
        <v>0.332827590722456</v>
      </c>
      <c r="BB125" s="5" t="n">
        <f aca="false">AP113</f>
        <v>0.317009543709478</v>
      </c>
      <c r="BC125" s="5" t="n">
        <f aca="false">AQ113</f>
        <v>0.305259692052103</v>
      </c>
      <c r="BD125" s="5" t="n">
        <f aca="false">AR113</f>
        <v>0.280578515428427</v>
      </c>
    </row>
    <row r="126" customFormat="false" ht="13.8" hidden="false" customHeight="false" outlineLevel="0" collapsed="false">
      <c r="D126" s="4" t="s">
        <v>50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Y126" s="5" t="n">
        <v>1</v>
      </c>
      <c r="AZ126" s="5" t="n">
        <f aca="false">AN114</f>
        <v>0.400844847823218</v>
      </c>
      <c r="BA126" s="5" t="n">
        <f aca="false">AO114</f>
        <v>0.35647109603267</v>
      </c>
      <c r="BB126" s="5" t="n">
        <f aca="false">AP114</f>
        <v>0.332827590722456</v>
      </c>
      <c r="BC126" s="5" t="n">
        <f aca="false">AQ114</f>
        <v>0.317009543709478</v>
      </c>
      <c r="BD126" s="5" t="n">
        <f aca="false">AR114</f>
        <v>0.305259692052103</v>
      </c>
    </row>
    <row r="127" customFormat="false" ht="13.8" hidden="false" customHeight="false" outlineLevel="0" collapsed="false">
      <c r="D127" s="4" t="s">
        <v>51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Z127" s="5" t="n">
        <v>1</v>
      </c>
      <c r="BA127" s="5" t="n">
        <f aca="false">AO115</f>
        <v>0.400844847823218</v>
      </c>
      <c r="BB127" s="5" t="n">
        <f aca="false">AP115</f>
        <v>0.35647109603267</v>
      </c>
      <c r="BC127" s="5" t="n">
        <f aca="false">AQ115</f>
        <v>0.332827590722456</v>
      </c>
      <c r="BD127" s="5" t="n">
        <f aca="false">AR115</f>
        <v>0.317009543709478</v>
      </c>
    </row>
    <row r="128" customFormat="false" ht="13.8" hidden="false" customHeight="false" outlineLevel="0" collapsed="false">
      <c r="D128" s="4" t="s">
        <v>52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BA128" s="5" t="n">
        <v>1</v>
      </c>
      <c r="BB128" s="5" t="n">
        <f aca="false">AP116</f>
        <v>0.400844847823218</v>
      </c>
      <c r="BC128" s="5" t="n">
        <f aca="false">AQ116</f>
        <v>0.35647109603267</v>
      </c>
      <c r="BD128" s="5" t="n">
        <f aca="false">AR116</f>
        <v>0.332827590722456</v>
      </c>
    </row>
    <row r="129" customFormat="false" ht="13.8" hidden="false" customHeight="false" outlineLevel="0" collapsed="false">
      <c r="D129" s="4" t="s">
        <v>53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BB129" s="5" t="n">
        <v>1</v>
      </c>
      <c r="BC129" s="5" t="n">
        <f aca="false">AQ117</f>
        <v>0.400844847823218</v>
      </c>
      <c r="BD129" s="5" t="n">
        <f aca="false">AR117</f>
        <v>0.35647109603267</v>
      </c>
    </row>
    <row r="130" customFormat="false" ht="13.8" hidden="false" customHeight="false" outlineLevel="0" collapsed="false">
      <c r="D130" s="4" t="s">
        <v>54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BC130" s="5" t="n">
        <v>1</v>
      </c>
      <c r="BD130" s="5" t="n">
        <f aca="false">AR118</f>
        <v>0.400844847823218</v>
      </c>
    </row>
    <row r="131" customFormat="false" ht="13.8" hidden="false" customHeight="false" outlineLevel="0" collapsed="false">
      <c r="D131" s="4" t="s">
        <v>55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BD131" s="5" t="n">
        <v>1</v>
      </c>
    </row>
    <row r="132" customFormat="false" ht="13.8" hidden="false" customHeight="false" outlineLevel="0" collapsed="false">
      <c r="D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customFormat="false" ht="13.8" hidden="false" customHeight="false" outlineLevel="0" collapsed="false">
      <c r="D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7.35" hidden="false" customHeight="false" outlineLevel="0" collapsed="false">
      <c r="A136" s="1" t="s">
        <v>56</v>
      </c>
      <c r="E136" s="8" t="s">
        <v>57</v>
      </c>
      <c r="F136" s="8" t="s">
        <v>5</v>
      </c>
      <c r="G136" s="8" t="s">
        <v>6</v>
      </c>
      <c r="H136" s="8" t="s">
        <v>7</v>
      </c>
      <c r="I136" s="8" t="s">
        <v>8</v>
      </c>
      <c r="J136" s="8" t="s">
        <v>9</v>
      </c>
      <c r="K136" s="8" t="s">
        <v>10</v>
      </c>
      <c r="L136" s="8" t="s">
        <v>11</v>
      </c>
      <c r="M136" s="8" t="s">
        <v>12</v>
      </c>
      <c r="N136" s="8" t="s">
        <v>13</v>
      </c>
      <c r="O136" s="8" t="s">
        <v>14</v>
      </c>
      <c r="P136" s="8" t="s">
        <v>15</v>
      </c>
      <c r="Q136" s="8" t="s">
        <v>16</v>
      </c>
      <c r="R136" s="8" t="s">
        <v>17</v>
      </c>
      <c r="S136" s="8" t="s">
        <v>18</v>
      </c>
      <c r="T136" s="8" t="s">
        <v>19</v>
      </c>
      <c r="U136" s="8" t="s">
        <v>20</v>
      </c>
      <c r="V136" s="8" t="s">
        <v>21</v>
      </c>
      <c r="W136" s="8" t="s">
        <v>22</v>
      </c>
      <c r="X136" s="8" t="s">
        <v>23</v>
      </c>
      <c r="Y136" s="8" t="s">
        <v>24</v>
      </c>
      <c r="Z136" s="8" t="s">
        <v>25</v>
      </c>
      <c r="AA136" s="8" t="s">
        <v>26</v>
      </c>
      <c r="AB136" s="8" t="s">
        <v>27</v>
      </c>
      <c r="AC136" s="8" t="s">
        <v>28</v>
      </c>
      <c r="AD136" s="8" t="s">
        <v>29</v>
      </c>
      <c r="AE136" s="8" t="s">
        <v>30</v>
      </c>
      <c r="AF136" s="8" t="s">
        <v>31</v>
      </c>
      <c r="AG136" s="8" t="s">
        <v>32</v>
      </c>
      <c r="AH136" s="8" t="s">
        <v>33</v>
      </c>
      <c r="AI136" s="8" t="s">
        <v>34</v>
      </c>
      <c r="AJ136" s="8" t="s">
        <v>35</v>
      </c>
      <c r="AK136" s="8" t="s">
        <v>36</v>
      </c>
      <c r="AL136" s="8" t="s">
        <v>37</v>
      </c>
      <c r="AM136" s="8" t="s">
        <v>38</v>
      </c>
      <c r="AN136" s="8" t="s">
        <v>39</v>
      </c>
      <c r="AO136" s="8" t="s">
        <v>40</v>
      </c>
      <c r="AP136" s="8" t="s">
        <v>41</v>
      </c>
      <c r="AQ136" s="8" t="s">
        <v>42</v>
      </c>
      <c r="AR136" s="8" t="s">
        <v>43</v>
      </c>
      <c r="AS136" s="0" t="s">
        <v>44</v>
      </c>
      <c r="AT136" s="0" t="s">
        <v>45</v>
      </c>
      <c r="AU136" s="0" t="s">
        <v>46</v>
      </c>
      <c r="AV136" s="0" t="s">
        <v>47</v>
      </c>
      <c r="AW136" s="0" t="s">
        <v>48</v>
      </c>
      <c r="AX136" s="0" t="s">
        <v>49</v>
      </c>
      <c r="AY136" s="0" t="s">
        <v>50</v>
      </c>
      <c r="AZ136" s="0" t="s">
        <v>51</v>
      </c>
      <c r="BA136" s="0" t="s">
        <v>52</v>
      </c>
      <c r="BB136" s="0" t="s">
        <v>53</v>
      </c>
      <c r="BC136" s="0" t="s">
        <v>54</v>
      </c>
      <c r="BD136" s="0" t="s">
        <v>55</v>
      </c>
    </row>
    <row r="137" customFormat="false" ht="13.8" hidden="false" customHeight="false" outlineLevel="0" collapsed="false">
      <c r="D137" s="4" t="s">
        <v>5</v>
      </c>
      <c r="E137" s="9" t="n">
        <f aca="false" t="array" ref="E137:E187">TRANSPOSE(F381:BD381)</f>
        <v>1.74586855013918</v>
      </c>
      <c r="F137" s="9" t="n">
        <f aca="false">$E137*F81</f>
        <v>1.74586855013918</v>
      </c>
      <c r="G137" s="9" t="n">
        <f aca="false">$E137*G81</f>
        <v>0.699822413299881</v>
      </c>
      <c r="H137" s="9" t="n">
        <f aca="false">$E137*H81</f>
        <v>0.622351675597082</v>
      </c>
      <c r="I137" s="9" t="n">
        <f aca="false">$E137*I81</f>
        <v>0.581073223260931</v>
      </c>
      <c r="J137" s="9" t="n">
        <f aca="false">$E137*J81</f>
        <v>0.553456992456348</v>
      </c>
      <c r="K137" s="9" t="n">
        <f aca="false">$E137*K81</f>
        <v>0.532943295978937</v>
      </c>
      <c r="L137" s="9" t="n">
        <f aca="false">$E137*L81</f>
        <v>0.516748088184016</v>
      </c>
      <c r="M137" s="9" t="n">
        <f aca="false">$E137*M81</f>
        <v>0.503439796693152</v>
      </c>
      <c r="N137" s="9" t="n">
        <f aca="false">$E137*N81</f>
        <v>0.492188989778085</v>
      </c>
      <c r="O137" s="9" t="n">
        <f aca="false">$E137*O81</f>
        <v>0.459820673842551</v>
      </c>
      <c r="P137" s="9" t="n">
        <f aca="false">$E137*P81</f>
        <v>0.448374457873287</v>
      </c>
      <c r="Q137" s="9" t="n">
        <f aca="false">$E137*Q81</f>
        <v>0.440008509336792</v>
      </c>
      <c r="R137" s="9" t="n">
        <f aca="false">$E137*R81</f>
        <v>0.439219504238214</v>
      </c>
      <c r="S137" s="9" t="n">
        <f aca="false">$E137*S81</f>
        <v>0.438042977542621</v>
      </c>
      <c r="T137" s="9" t="n">
        <f aca="false">$E137*T81</f>
        <v>0.436420639049199</v>
      </c>
      <c r="U137" s="9" t="n">
        <f aca="false">$E137*U81</f>
        <v>0.43434784311427</v>
      </c>
      <c r="V137" s="9" t="n">
        <f aca="false">$E137*V81</f>
        <v>0.431878611496804</v>
      </c>
      <c r="W137" s="9" t="n">
        <f aca="false">$E137*W81</f>
        <v>0.429107785585742</v>
      </c>
      <c r="X137" s="9" t="n">
        <f aca="false">$E137*X81</f>
        <v>0.426142721503798</v>
      </c>
      <c r="Y137" s="9" t="n">
        <f aca="false">$E137*Y81</f>
        <v>0.423080317730044</v>
      </c>
      <c r="Z137" s="9" t="n">
        <f aca="false">$E137*Z81</f>
        <v>0.419996055086883</v>
      </c>
      <c r="AA137" s="9" t="n">
        <f aca="false">$E137*AA81</f>
        <v>0.403424206792023</v>
      </c>
      <c r="AB137" s="9" t="n">
        <f aca="false">$E137*AB81</f>
        <v>0.396319365928722</v>
      </c>
      <c r="AC137" s="9" t="n">
        <f aca="false">$E137*AC81</f>
        <v>0.39134979814238</v>
      </c>
      <c r="AD137" s="9" t="n">
        <f aca="false">$E137*AD81</f>
        <v>0.390945324335271</v>
      </c>
      <c r="AE137" s="9" t="n">
        <f aca="false">$E137*AE81</f>
        <v>0.390451761941718</v>
      </c>
      <c r="AF137" s="9" t="n">
        <f aca="false">$E137*AF81</f>
        <v>0.389861388334657</v>
      </c>
      <c r="AG137" s="9" t="n">
        <f aca="false">$E137*AG81</f>
        <v>0.389169147749177</v>
      </c>
      <c r="AH137" s="9" t="n">
        <f aca="false">$E137*AH81</f>
        <v>0.388373276486571</v>
      </c>
      <c r="AI137" s="9" t="n">
        <f aca="false">$E137*AI81</f>
        <v>0.387475598515227</v>
      </c>
      <c r="AJ137" s="9" t="n">
        <f aca="false">$E137*AJ81</f>
        <v>0.386481423505746</v>
      </c>
      <c r="AK137" s="9" t="n">
        <f aca="false">$E137*AK81</f>
        <v>0.385399067304657</v>
      </c>
      <c r="AL137" s="9" t="n">
        <f aca="false">$E137*AL81</f>
        <v>0.384239095922483</v>
      </c>
      <c r="AM137" s="9" t="n">
        <f aca="false">$E137*AM81</f>
        <v>0.375077666855284</v>
      </c>
      <c r="AN137" s="9" t="n">
        <f aca="false">$E137*AN81</f>
        <v>0.369982410698678</v>
      </c>
      <c r="AO137" s="9" t="n">
        <f aca="false">$E137*AO81</f>
        <v>0.366275395027846</v>
      </c>
      <c r="AP137" s="9" t="n">
        <f aca="false">$E137*AP81</f>
        <v>0.365983743264133</v>
      </c>
      <c r="AQ137" s="9" t="n">
        <f aca="false">$E137*AQ81</f>
        <v>0.365651882239541</v>
      </c>
      <c r="AR137" s="9" t="n">
        <f aca="false">$E137*AR81</f>
        <v>0.365277737388102</v>
      </c>
      <c r="AS137" s="9" t="n">
        <f aca="false">$E137*AS81</f>
        <v>0.364859790419018</v>
      </c>
      <c r="AT137" s="9" t="n">
        <f aca="false">$E137*AT81</f>
        <v>0.364397167037732</v>
      </c>
      <c r="AU137" s="9" t="n">
        <f aca="false">$E137*AU81</f>
        <v>0.363889695469018</v>
      </c>
      <c r="AV137" s="9" t="n">
        <f aca="false">$E137*AV81</f>
        <v>0.36333792955028</v>
      </c>
      <c r="AW137" s="9" t="n">
        <f aca="false">$E137*AW81</f>
        <v>0.362743133744051</v>
      </c>
      <c r="AX137" s="9" t="n">
        <f aca="false">$E137*AX81</f>
        <v>0.362107231486308</v>
      </c>
      <c r="AY137" s="9" t="n">
        <f aca="false">$E137*AY81</f>
        <v>0.356216601449126</v>
      </c>
      <c r="AZ137" s="9" t="n">
        <f aca="false">$E137*AZ81</f>
        <v>0.352381618330673</v>
      </c>
      <c r="BA137" s="9" t="n">
        <f aca="false">$E137*BA81</f>
        <v>0.349454271675904</v>
      </c>
      <c r="BB137" s="9" t="n">
        <f aca="false">$E137*BB81</f>
        <v>0.349225396376284</v>
      </c>
      <c r="BC137" s="9" t="n">
        <f aca="false">$E137*BC81</f>
        <v>0.348973756308908</v>
      </c>
      <c r="BD137" s="9" t="n">
        <f aca="false">$E137*BD81</f>
        <v>0.348698558931377</v>
      </c>
    </row>
    <row r="138" customFormat="false" ht="13.8" hidden="false" customHeight="false" outlineLevel="0" collapsed="false">
      <c r="D138" s="4" t="s">
        <v>6</v>
      </c>
      <c r="E138" s="9" t="n">
        <v>7.0782294585546</v>
      </c>
      <c r="F138" s="9"/>
      <c r="G138" s="9" t="n">
        <f aca="false">$E138*G82</f>
        <v>7.0782294585546</v>
      </c>
      <c r="H138" s="9" t="n">
        <f aca="false">$E138*H82</f>
        <v>2.83727181017213</v>
      </c>
      <c r="I138" s="9" t="n">
        <f aca="false">$E138*I82</f>
        <v>2.52318421306169</v>
      </c>
      <c r="J138" s="9" t="n">
        <f aca="false">$E138*J82</f>
        <v>2.35583005727144</v>
      </c>
      <c r="K138" s="9" t="n">
        <f aca="false">$E138*K82</f>
        <v>2.24386629092737</v>
      </c>
      <c r="L138" s="9" t="n">
        <f aca="false">$E138*L82</f>
        <v>2.1606981447925</v>
      </c>
      <c r="M138" s="9" t="n">
        <f aca="false">$E138*M82</f>
        <v>2.09503833501341</v>
      </c>
      <c r="N138" s="9" t="n">
        <f aca="false">$E138*N82</f>
        <v>2.04108287492671</v>
      </c>
      <c r="O138" s="9" t="n">
        <f aca="false">$E138*O82</f>
        <v>1.89862089843125</v>
      </c>
      <c r="P138" s="9" t="n">
        <f aca="false">$E138*P82</f>
        <v>1.84864213017712</v>
      </c>
      <c r="Q138" s="9" t="n">
        <f aca="false">$E138*Q82</f>
        <v>1.81178931857714</v>
      </c>
      <c r="R138" s="9" t="n">
        <f aca="false">$E138*R82</f>
        <v>1.80822229859923</v>
      </c>
      <c r="S138" s="9" t="n">
        <f aca="false">$E138*S82</f>
        <v>1.8027235612016</v>
      </c>
      <c r="T138" s="9" t="n">
        <f aca="false">$E138*T82</f>
        <v>1.79500477562182</v>
      </c>
      <c r="U138" s="9" t="n">
        <f aca="false">$E138*U82</f>
        <v>1.78510452218033</v>
      </c>
      <c r="V138" s="9" t="n">
        <f aca="false">$E138*V82</f>
        <v>1.77339020565217</v>
      </c>
      <c r="W138" s="9" t="n">
        <f aca="false">$E138*W82</f>
        <v>1.76041550292054</v>
      </c>
      <c r="X138" s="9" t="n">
        <f aca="false">$E138*X82</f>
        <v>1.74674367477703</v>
      </c>
      <c r="Y138" s="9" t="n">
        <f aca="false">$E138*Y82</f>
        <v>1.73283515495367</v>
      </c>
      <c r="Z138" s="9" t="n">
        <f aca="false">$E138*Z82</f>
        <v>1.71901540964324</v>
      </c>
      <c r="AA138" s="9" t="n">
        <f aca="false">$E138*AA82</f>
        <v>1.64815918494292</v>
      </c>
      <c r="AB138" s="9" t="n">
        <f aca="false">$E138*AB82</f>
        <v>1.61849103313186</v>
      </c>
      <c r="AC138" s="9" t="n">
        <f aca="false">$E138*AC82</f>
        <v>1.59775566595683</v>
      </c>
      <c r="AD138" s="9" t="n">
        <f aca="false">$E138*AD82</f>
        <v>1.59605818800005</v>
      </c>
      <c r="AE138" s="9" t="n">
        <f aca="false">$E138*AE82</f>
        <v>1.5939678149572</v>
      </c>
      <c r="AF138" s="9" t="n">
        <f aca="false">$E138*AF82</f>
        <v>1.59144873205351</v>
      </c>
      <c r="AG138" s="9" t="n">
        <f aca="false">$E138*AG82</f>
        <v>1.58847792501724</v>
      </c>
      <c r="AH138" s="9" t="n">
        <f aca="false">$E138*AH82</f>
        <v>1.58504827051967</v>
      </c>
      <c r="AI138" s="9" t="n">
        <f aca="false">$E138*AI82</f>
        <v>1.5811698929757</v>
      </c>
      <c r="AJ138" s="9" t="n">
        <f aca="false">$E138*AJ82</f>
        <v>1.57686944899737</v>
      </c>
      <c r="AK138" s="9" t="n">
        <f aca="false">$E138*AK82</f>
        <v>1.57218749706071</v>
      </c>
      <c r="AL138" s="9" t="n">
        <f aca="false">$E138*AL82</f>
        <v>1.56717454666744</v>
      </c>
      <c r="AM138" s="9" t="n">
        <f aca="false">$E138*AM82</f>
        <v>1.52838319809552</v>
      </c>
      <c r="AN138" s="9" t="n">
        <f aca="false">$E138*AN82</f>
        <v>1.50718236754705</v>
      </c>
      <c r="AO138" s="9" t="n">
        <f aca="false">$E138*AO82</f>
        <v>1.4918218465073</v>
      </c>
      <c r="AP138" s="9" t="n">
        <f aca="false">$E138*AP82</f>
        <v>1.49061181371109</v>
      </c>
      <c r="AQ138" s="9" t="n">
        <f aca="false">$E138*AQ82</f>
        <v>1.48922948750545</v>
      </c>
      <c r="AR138" s="9" t="n">
        <f aca="false">$E138*AR82</f>
        <v>1.48766563671874</v>
      </c>
      <c r="AS138" s="9" t="n">
        <f aca="false">$E138*AS82</f>
        <v>1.48591354188766</v>
      </c>
      <c r="AT138" s="9" t="n">
        <f aca="false">$E138*AT82</f>
        <v>1.48396940421984</v>
      </c>
      <c r="AU138" s="9" t="n">
        <f aca="false">$E138*AU82</f>
        <v>1.48183261482413</v>
      </c>
      <c r="AV138" s="9" t="n">
        <f aca="false">$E138*AV82</f>
        <v>1.47950585397322</v>
      </c>
      <c r="AW138" s="9" t="n">
        <f aca="false">$E138*AW82</f>
        <v>1.47699500831558</v>
      </c>
      <c r="AX138" s="9" t="n">
        <f aca="false">$E138*AX82</f>
        <v>1.47430891444914</v>
      </c>
      <c r="AY138" s="9" t="n">
        <f aca="false">$E138*AY82</f>
        <v>1.44965107029112</v>
      </c>
      <c r="AZ138" s="9" t="n">
        <f aca="false">$E138*AZ82</f>
        <v>1.43376024540259</v>
      </c>
      <c r="BA138" s="9" t="n">
        <f aca="false">$E138*BA82</f>
        <v>1.42167524886287</v>
      </c>
      <c r="BB138" s="9" t="n">
        <f aca="false">$E138*BB82</f>
        <v>1.42073027652385</v>
      </c>
      <c r="BC138" s="9" t="n">
        <f aca="false">$E138*BC82</f>
        <v>1.41968905889714</v>
      </c>
      <c r="BD138" s="9" t="n">
        <f aca="false">$E138*BD82</f>
        <v>1.41854814610542</v>
      </c>
    </row>
    <row r="139" customFormat="false" ht="13.8" hidden="false" customHeight="false" outlineLevel="0" collapsed="false">
      <c r="D139" s="4" t="s">
        <v>7</v>
      </c>
      <c r="E139" s="9" t="n">
        <v>14.3964720056462</v>
      </c>
      <c r="F139" s="9"/>
      <c r="G139" s="9"/>
      <c r="H139" s="9" t="n">
        <f aca="false">$E139*H83</f>
        <v>14.3964720056462</v>
      </c>
      <c r="I139" s="9" t="n">
        <f aca="false">$E139*I83</f>
        <v>5.77075163029448</v>
      </c>
      <c r="J139" s="9" t="n">
        <f aca="false">$E139*J83</f>
        <v>5.13192615485637</v>
      </c>
      <c r="K139" s="9" t="n">
        <f aca="false">$E139*K83</f>
        <v>4.79154309254253</v>
      </c>
      <c r="L139" s="9" t="n">
        <f aca="false">$E139*L83</f>
        <v>4.56381902153618</v>
      </c>
      <c r="M139" s="9" t="n">
        <f aca="false">$E139*M83</f>
        <v>4.39466261108029</v>
      </c>
      <c r="N139" s="9" t="n">
        <f aca="false">$E139*N83</f>
        <v>4.26111655709666</v>
      </c>
      <c r="O139" s="9" t="n">
        <f aca="false">$E139*O83</f>
        <v>3.94284230761164</v>
      </c>
      <c r="P139" s="9" t="n">
        <f aca="false">$E139*P83</f>
        <v>3.83177938927275</v>
      </c>
      <c r="Q139" s="9" t="n">
        <f aca="false">$E139*Q83</f>
        <v>3.74914780401692</v>
      </c>
      <c r="R139" s="9" t="n">
        <f aca="false">$E139*R83</f>
        <v>3.74090419373113</v>
      </c>
      <c r="S139" s="9" t="n">
        <f aca="false">$E139*S83</f>
        <v>3.72770107848035</v>
      </c>
      <c r="T139" s="9" t="n">
        <f aca="false">$E139*T83</f>
        <v>3.70883723601145</v>
      </c>
      <c r="U139" s="9" t="n">
        <f aca="false">$E139*U83</f>
        <v>3.68464718334163</v>
      </c>
      <c r="V139" s="9" t="n">
        <f aca="false">$E139*V83</f>
        <v>3.65638107829676</v>
      </c>
      <c r="W139" s="9" t="n">
        <f aca="false">$E139*W83</f>
        <v>3.62564638318371</v>
      </c>
      <c r="X139" s="9" t="n">
        <f aca="false">$E139*X83</f>
        <v>3.59388323112701</v>
      </c>
      <c r="Y139" s="9" t="n">
        <f aca="false">$E139*Y83</f>
        <v>3.56213481352945</v>
      </c>
      <c r="Z139" s="9" t="n">
        <f aca="false">$E139*Z83</f>
        <v>3.53105385540171</v>
      </c>
      <c r="AA139" s="9" t="n">
        <f aca="false">$E139*AA83</f>
        <v>3.37915174186488</v>
      </c>
      <c r="AB139" s="9" t="n">
        <f aca="false">$E139*AB83</f>
        <v>3.31697486284188</v>
      </c>
      <c r="AC139" s="9" t="n">
        <f aca="false">$E139*AC83</f>
        <v>3.2735218480777</v>
      </c>
      <c r="AD139" s="9" t="n">
        <f aca="false">$E139*AD83</f>
        <v>3.26994122348942</v>
      </c>
      <c r="AE139" s="9" t="n">
        <f aca="false">$E139*AE83</f>
        <v>3.26548773312006</v>
      </c>
      <c r="AF139" s="9" t="n">
        <f aca="false">$E139*AF83</f>
        <v>3.26007762457531</v>
      </c>
      <c r="AG139" s="9" t="n">
        <f aca="false">$E139*AG83</f>
        <v>3.25365824878493</v>
      </c>
      <c r="AH139" s="9" t="n">
        <f aca="false">$E139*AH83</f>
        <v>3.24621577236095</v>
      </c>
      <c r="AI139" s="9" t="n">
        <f aca="false">$E139*AI83</f>
        <v>3.23777825536946</v>
      </c>
      <c r="AJ139" s="9" t="n">
        <f aca="false">$E139*AJ83</f>
        <v>3.22841325633127</v>
      </c>
      <c r="AK139" s="9" t="n">
        <f aca="false">$E139*AK83</f>
        <v>3.21822054780525</v>
      </c>
      <c r="AL139" s="9" t="n">
        <f aca="false">$E139*AL83</f>
        <v>3.20732170749136</v>
      </c>
      <c r="AM139" s="9" t="n">
        <f aca="false">$E139*AM83</f>
        <v>3.12482500498092</v>
      </c>
      <c r="AN139" s="9" t="n">
        <f aca="false">$E139*AN83</f>
        <v>3.08055483620243</v>
      </c>
      <c r="AO139" s="9" t="n">
        <f aca="false">$E139*AO83</f>
        <v>3.04861190437747</v>
      </c>
      <c r="AP139" s="9" t="n">
        <f aca="false">$E139*AP83</f>
        <v>3.04609192983192</v>
      </c>
      <c r="AQ139" s="9" t="n">
        <f aca="false">$E139*AQ83</f>
        <v>3.04320101360398</v>
      </c>
      <c r="AR139" s="9" t="n">
        <f aca="false">$E139*AR83</f>
        <v>3.03991849858635</v>
      </c>
      <c r="AS139" s="9" t="n">
        <f aca="false">$E139*AS83</f>
        <v>3.03622943526439</v>
      </c>
      <c r="AT139" s="9" t="n">
        <f aca="false">$E139*AT83</f>
        <v>3.03212554170005</v>
      </c>
      <c r="AU139" s="9" t="n">
        <f aca="false">$E139*AU83</f>
        <v>3.02760582632761</v>
      </c>
      <c r="AV139" s="9" t="n">
        <f aca="false">$E139*AV83</f>
        <v>3.02267679968193</v>
      </c>
      <c r="AW139" s="9" t="n">
        <f aca="false">$E139*AW83</f>
        <v>3.01735224764603</v>
      </c>
      <c r="AX139" s="9" t="n">
        <f aca="false">$E139*AX83</f>
        <v>3.01165259089264</v>
      </c>
      <c r="AY139" s="9" t="n">
        <f aca="false">$E139*AY83</f>
        <v>2.95983211937278</v>
      </c>
      <c r="AZ139" s="9" t="n">
        <f aca="false">$E139*AZ83</f>
        <v>2.9267883498832</v>
      </c>
      <c r="BA139" s="9" t="n">
        <f aca="false">$E139*BA83</f>
        <v>2.90175319125586</v>
      </c>
      <c r="BB139" s="9" t="n">
        <f aca="false">$E139*BB83</f>
        <v>2.89979528192601</v>
      </c>
      <c r="BC139" s="9" t="n">
        <f aca="false">$E139*BC83</f>
        <v>2.89763306530439</v>
      </c>
      <c r="BD139" s="9" t="n">
        <f aca="false">$E139*BD83</f>
        <v>2.8952589969805</v>
      </c>
    </row>
    <row r="140" customFormat="false" ht="13.8" hidden="false" customHeight="false" outlineLevel="0" collapsed="false">
      <c r="D140" s="4" t="s">
        <v>8</v>
      </c>
      <c r="E140" s="9" t="n">
        <v>15.3598563321833</v>
      </c>
      <c r="F140" s="9"/>
      <c r="G140" s="9"/>
      <c r="H140" s="9"/>
      <c r="I140" s="9" t="n">
        <f aca="false">$E140*I84</f>
        <v>15.3598563321833</v>
      </c>
      <c r="J140" s="9" t="n">
        <f aca="false">$E140*J84</f>
        <v>6.15691927406052</v>
      </c>
      <c r="K140" s="9" t="n">
        <f aca="false">$E140*K84</f>
        <v>5.47534482163774</v>
      </c>
      <c r="L140" s="9" t="n">
        <f aca="false">$E140*L84</f>
        <v>5.11218397688364</v>
      </c>
      <c r="M140" s="9" t="n">
        <f aca="false">$E140*M84</f>
        <v>4.86922104730857</v>
      </c>
      <c r="N140" s="9" t="n">
        <f aca="false">$E140*N84</f>
        <v>4.68874501392682</v>
      </c>
      <c r="O140" s="9" t="n">
        <f aca="false">$E140*O84</f>
        <v>4.30964568687793</v>
      </c>
      <c r="P140" s="9" t="n">
        <f aca="false">$E140*P84</f>
        <v>4.17756202687386</v>
      </c>
      <c r="Q140" s="9" t="n">
        <f aca="false">$E140*Q84</f>
        <v>4.07850834724677</v>
      </c>
      <c r="R140" s="9" t="n">
        <f aca="false">$E140*R84</f>
        <v>4.06826892725971</v>
      </c>
      <c r="S140" s="9" t="n">
        <f aca="false">$E140*S84</f>
        <v>4.05113085297986</v>
      </c>
      <c r="T140" s="9" t="n">
        <f aca="false">$E140*T84</f>
        <v>4.02625451037213</v>
      </c>
      <c r="U140" s="9" t="n">
        <f aca="false">$E140*U84</f>
        <v>3.99458015964814</v>
      </c>
      <c r="V140" s="9" t="n">
        <f aca="false">$E140*V84</f>
        <v>3.9583252103403</v>
      </c>
      <c r="W140" s="9" t="n">
        <f aca="false">$E140*W84</f>
        <v>3.91987754954891</v>
      </c>
      <c r="X140" s="9" t="n">
        <f aca="false">$E140*X84</f>
        <v>3.88106808913252</v>
      </c>
      <c r="Y140" s="9" t="n">
        <f aca="false">$E140*Y84</f>
        <v>3.84303535548616</v>
      </c>
      <c r="Z140" s="9" t="n">
        <f aca="false">$E140*Z84</f>
        <v>3.80638214059452</v>
      </c>
      <c r="AA140" s="9" t="n">
        <f aca="false">$E140*AA84</f>
        <v>3.63568929506606</v>
      </c>
      <c r="AB140" s="9" t="n">
        <f aca="false">$E140*AB84</f>
        <v>3.56729364200932</v>
      </c>
      <c r="AC140" s="9" t="n">
        <f aca="false">$E140*AC84</f>
        <v>3.51946040051397</v>
      </c>
      <c r="AD140" s="9" t="n">
        <f aca="false">$E140*AD84</f>
        <v>3.51548958922656</v>
      </c>
      <c r="AE140" s="9" t="n">
        <f aca="false">$E140*AE84</f>
        <v>3.51049679910016</v>
      </c>
      <c r="AF140" s="9" t="n">
        <f aca="false">$E140*AF84</f>
        <v>3.50437872795827</v>
      </c>
      <c r="AG140" s="9" t="n">
        <f aca="false">$E140*AG84</f>
        <v>3.49707212626408</v>
      </c>
      <c r="AH140" s="9" t="n">
        <f aca="false">$E140*AH84</f>
        <v>3.48856395725926</v>
      </c>
      <c r="AI140" s="9" t="n">
        <f aca="false">$E140*AI84</f>
        <v>3.47889496397132</v>
      </c>
      <c r="AJ140" s="9" t="n">
        <f aca="false">$E140*AJ84</f>
        <v>3.46815557692401</v>
      </c>
      <c r="AK140" s="9" t="n">
        <f aca="false">$E140*AK84</f>
        <v>3.45647525862714</v>
      </c>
      <c r="AL140" s="9" t="n">
        <f aca="false">$E140*AL84</f>
        <v>3.44400805369628</v>
      </c>
      <c r="AM140" s="9" t="n">
        <f aca="false">$E140*AM84</f>
        <v>3.35186553820591</v>
      </c>
      <c r="AN140" s="9" t="n">
        <f aca="false">$E140*AN84</f>
        <v>3.30335673722653</v>
      </c>
      <c r="AO140" s="9" t="n">
        <f aca="false">$E140*AO84</f>
        <v>3.26849728800827</v>
      </c>
      <c r="AP140" s="9" t="n">
        <f aca="false">$E140*AP84</f>
        <v>3.26574267469251</v>
      </c>
      <c r="AQ140" s="9" t="n">
        <f aca="false">$E140*AQ84</f>
        <v>3.26256843604112</v>
      </c>
      <c r="AR140" s="9" t="n">
        <f aca="false">$E140*AR84</f>
        <v>3.25895026100469</v>
      </c>
      <c r="AS140" s="9" t="n">
        <f aca="false">$E140*AS84</f>
        <v>3.25487066534775</v>
      </c>
      <c r="AT140" s="9" t="n">
        <f aca="false">$E140*AT84</f>
        <v>3.25032017825577</v>
      </c>
      <c r="AU140" s="9" t="n">
        <f aca="false">$E140*AU84</f>
        <v>3.24529809978949</v>
      </c>
      <c r="AV140" s="9" t="n">
        <f aca="false">$E140*AV84</f>
        <v>3.23981273411866</v>
      </c>
      <c r="AW140" s="9" t="n">
        <f aca="false">$E140*AW84</f>
        <v>3.23388106628841</v>
      </c>
      <c r="AX140" s="9" t="n">
        <f aca="false">$E140*AX84</f>
        <v>3.22752792010211</v>
      </c>
      <c r="AY140" s="9" t="n">
        <f aca="false">$E140*AY84</f>
        <v>3.17035433377996</v>
      </c>
      <c r="AZ140" s="9" t="n">
        <f aca="false">$E140*AZ84</f>
        <v>3.13429841497808</v>
      </c>
      <c r="BA140" s="9" t="n">
        <f aca="false">$E140*BA84</f>
        <v>3.10708581369542</v>
      </c>
      <c r="BB140" s="9" t="n">
        <f aca="false">$E140*BB84</f>
        <v>3.10495715408913</v>
      </c>
      <c r="BC140" s="9" t="n">
        <f aca="false">$E140*BC84</f>
        <v>3.10260078881893</v>
      </c>
      <c r="BD140" s="9" t="n">
        <f aca="false">$E140*BD84</f>
        <v>3.1000080503852</v>
      </c>
    </row>
    <row r="141" customFormat="false" ht="13.8" hidden="false" customHeight="false" outlineLevel="0" collapsed="false">
      <c r="D141" s="4" t="s">
        <v>9</v>
      </c>
      <c r="E141" s="9" t="n">
        <v>20.3065513094072</v>
      </c>
      <c r="F141" s="9"/>
      <c r="G141" s="9"/>
      <c r="H141" s="9"/>
      <c r="I141" s="9"/>
      <c r="J141" s="9" t="n">
        <f aca="false">$E141*J85</f>
        <v>20.3065513094072</v>
      </c>
      <c r="K141" s="9" t="n">
        <f aca="false">$E141*K85</f>
        <v>8.1397764694337</v>
      </c>
      <c r="L141" s="9" t="n">
        <f aca="false">$E141*L85</f>
        <v>7.23869860190805</v>
      </c>
      <c r="M141" s="9" t="n">
        <f aca="false">$E141*M85</f>
        <v>6.75858054819194</v>
      </c>
      <c r="N141" s="9" t="n">
        <f aca="false">$E141*N85</f>
        <v>6.43737056490828</v>
      </c>
      <c r="O141" s="9" t="n">
        <f aca="false">$E141*O85</f>
        <v>6.19877159934987</v>
      </c>
      <c r="P141" s="9" t="n">
        <f aca="false">$E141*P85</f>
        <v>5.69758201986466</v>
      </c>
      <c r="Q141" s="9" t="n">
        <f aca="false">$E141*Q85</f>
        <v>5.52296035928396</v>
      </c>
      <c r="R141" s="9" t="n">
        <f aca="false">$E141*R85</f>
        <v>5.39200609876014</v>
      </c>
      <c r="S141" s="9" t="n">
        <f aca="false">$E141*S85</f>
        <v>5.37846903807097</v>
      </c>
      <c r="T141" s="9" t="n">
        <f aca="false">$E141*T85</f>
        <v>5.3558115875596</v>
      </c>
      <c r="U141" s="9" t="n">
        <f aca="false">$E141*U85</f>
        <v>5.32292373258039</v>
      </c>
      <c r="V141" s="9" t="n">
        <f aca="false">$E141*V85</f>
        <v>5.28104854740557</v>
      </c>
      <c r="W141" s="9" t="n">
        <f aca="false">$E141*W85</f>
        <v>5.23311756599418</v>
      </c>
      <c r="X141" s="9" t="n">
        <f aca="false">$E141*X85</f>
        <v>5.18228770276485</v>
      </c>
      <c r="Y141" s="9" t="n">
        <f aca="false">$E141*Y85</f>
        <v>5.13097952108709</v>
      </c>
      <c r="Z141" s="9" t="n">
        <f aca="false">$E141*Z85</f>
        <v>5.0806982137282</v>
      </c>
      <c r="AA141" s="9" t="n">
        <f aca="false">$E141*AA85</f>
        <v>5.03224070392114</v>
      </c>
      <c r="AB141" s="9" t="n">
        <f aca="false">$E141*AB85</f>
        <v>4.80657563577792</v>
      </c>
      <c r="AC141" s="9" t="n">
        <f aca="false">$E141*AC85</f>
        <v>4.71615292555848</v>
      </c>
      <c r="AD141" s="9" t="n">
        <f aca="false">$E141*AD85</f>
        <v>4.65291482282405</v>
      </c>
      <c r="AE141" s="9" t="n">
        <f aca="false">$E141*AE85</f>
        <v>4.64766519799659</v>
      </c>
      <c r="AF141" s="9" t="n">
        <f aca="false">$E141*AF85</f>
        <v>4.64106446250232</v>
      </c>
      <c r="AG141" s="9" t="n">
        <f aca="false">$E141*AG85</f>
        <v>4.63297604534068</v>
      </c>
      <c r="AH141" s="9" t="n">
        <f aca="false">$E141*AH85</f>
        <v>4.6233163272423</v>
      </c>
      <c r="AI141" s="9" t="n">
        <f aca="false">$E141*AI85</f>
        <v>4.61206807291564</v>
      </c>
      <c r="AJ141" s="9" t="n">
        <f aca="false">$E141*AJ85</f>
        <v>4.59928514682144</v>
      </c>
      <c r="AK141" s="9" t="n">
        <f aca="false">$E141*AK85</f>
        <v>4.58508710294711</v>
      </c>
      <c r="AL141" s="9" t="n">
        <f aca="false">$E141*AL85</f>
        <v>4.56964509765252</v>
      </c>
      <c r="AM141" s="9" t="n">
        <f aca="false">$E141*AM85</f>
        <v>4.55316278615571</v>
      </c>
      <c r="AN141" s="9" t="n">
        <f aca="false">$E141*AN85</f>
        <v>4.43134545413662</v>
      </c>
      <c r="AO141" s="9" t="n">
        <f aca="false">$E141*AO85</f>
        <v>4.36721422564448</v>
      </c>
      <c r="AP141" s="9" t="n">
        <f aca="false">$E141*AP85</f>
        <v>4.32112816996406</v>
      </c>
      <c r="AQ141" s="9" t="n">
        <f aca="false">$E141*AQ85</f>
        <v>4.317486423881</v>
      </c>
      <c r="AR141" s="9" t="n">
        <f aca="false">$E141*AR85</f>
        <v>4.31328991066833</v>
      </c>
      <c r="AS141" s="9" t="n">
        <f aca="false">$E141*AS85</f>
        <v>4.30850648981889</v>
      </c>
      <c r="AT141" s="9" t="n">
        <f aca="false">$E141*AT85</f>
        <v>4.30311304623858</v>
      </c>
      <c r="AU141" s="9" t="n">
        <f aca="false">$E141*AU85</f>
        <v>4.29709705900422</v>
      </c>
      <c r="AV141" s="9" t="n">
        <f aca="false">$E141*AV85</f>
        <v>4.29045760275868</v>
      </c>
      <c r="AW141" s="9" t="n">
        <f aca="false">$E141*AW85</f>
        <v>4.28320565605836</v>
      </c>
      <c r="AX141" s="9" t="n">
        <f aca="false">$E141*AX85</f>
        <v>4.27536367404105</v>
      </c>
      <c r="AY141" s="9" t="n">
        <f aca="false">$E141*AY85</f>
        <v>4.26696447510207</v>
      </c>
      <c r="AZ141" s="9" t="n">
        <f aca="false">$E141*AZ85</f>
        <v>4.19137793711076</v>
      </c>
      <c r="BA141" s="9" t="n">
        <f aca="false">$E141*BA85</f>
        <v>4.14371008466972</v>
      </c>
      <c r="BB141" s="9" t="n">
        <f aca="false">$E141*BB85</f>
        <v>4.1077335708106</v>
      </c>
      <c r="BC141" s="9" t="n">
        <f aca="false">$E141*BC85</f>
        <v>4.10491936899904</v>
      </c>
      <c r="BD141" s="9" t="n">
        <f aca="false">$E141*BD85</f>
        <v>4.10180412812515</v>
      </c>
    </row>
    <row r="142" customFormat="false" ht="13.8" hidden="false" customHeight="false" outlineLevel="0" collapsed="false">
      <c r="D142" s="4" t="s">
        <v>10</v>
      </c>
      <c r="E142" s="9" t="n">
        <v>25.5154306706903</v>
      </c>
      <c r="F142" s="9"/>
      <c r="G142" s="9"/>
      <c r="H142" s="9"/>
      <c r="I142" s="9"/>
      <c r="J142" s="9"/>
      <c r="K142" s="9" t="n">
        <f aca="false">$E142*K86</f>
        <v>25.5154306706903</v>
      </c>
      <c r="L142" s="9" t="n">
        <f aca="false">$E142*L86</f>
        <v>10.2277289243367</v>
      </c>
      <c r="M142" s="9" t="n">
        <f aca="false">$E142*M86</f>
        <v>9.0955135369266</v>
      </c>
      <c r="N142" s="9" t="n">
        <f aca="false">$E142*N86</f>
        <v>8.49223931637173</v>
      </c>
      <c r="O142" s="9" t="n">
        <f aca="false">$E142*O86</f>
        <v>8.08863503446635</v>
      </c>
      <c r="P142" s="9" t="n">
        <f aca="false">$E142*P86</f>
        <v>7.78883250911171</v>
      </c>
      <c r="Q142" s="9" t="n">
        <f aca="false">$E142*Q86</f>
        <v>7.15908165809925</v>
      </c>
      <c r="R142" s="9" t="n">
        <f aca="false">$E142*R86</f>
        <v>6.93966740078597</v>
      </c>
      <c r="S142" s="9" t="n">
        <f aca="false">$E142*S86</f>
        <v>6.77512176698949</v>
      </c>
      <c r="T142" s="9" t="n">
        <f aca="false">$E142*T86</f>
        <v>6.75811228427446</v>
      </c>
      <c r="U142" s="9" t="n">
        <f aca="false">$E142*U86</f>
        <v>6.72964291993539</v>
      </c>
      <c r="V142" s="9" t="n">
        <f aca="false">$E142*V86</f>
        <v>6.6883189269617</v>
      </c>
      <c r="W142" s="9" t="n">
        <f aca="false">$E142*W86</f>
        <v>6.63570224341606</v>
      </c>
      <c r="X142" s="9" t="n">
        <f aca="false">$E142*X86</f>
        <v>6.57547637765746</v>
      </c>
      <c r="Y142" s="9" t="n">
        <f aca="false">$E142*Y86</f>
        <v>6.51160803135545</v>
      </c>
      <c r="Z142" s="9" t="n">
        <f aca="false">$E142*Z86</f>
        <v>6.447138672059</v>
      </c>
      <c r="AA142" s="9" t="n">
        <f aca="false">$E142*AA86</f>
        <v>6.38395959293329</v>
      </c>
      <c r="AB142" s="9" t="n">
        <f aca="false">$E142*AB86</f>
        <v>6.32307213779049</v>
      </c>
      <c r="AC142" s="9" t="n">
        <f aca="false">$E142*AC86</f>
        <v>6.03952121310258</v>
      </c>
      <c r="AD142" s="9" t="n">
        <f aca="false">$E142*AD86</f>
        <v>5.9259039691646</v>
      </c>
      <c r="AE142" s="9" t="n">
        <f aca="false">$E142*AE86</f>
        <v>5.84644451780425</v>
      </c>
      <c r="AF142" s="9" t="n">
        <f aca="false">$E142*AF86</f>
        <v>5.83984829985018</v>
      </c>
      <c r="AG142" s="9" t="n">
        <f aca="false">$E142*AG86</f>
        <v>5.83155439477918</v>
      </c>
      <c r="AH142" s="9" t="n">
        <f aca="false">$E142*AH86</f>
        <v>5.82139119945474</v>
      </c>
      <c r="AI142" s="9" t="n">
        <f aca="false">$E142*AI86</f>
        <v>5.80925364523974</v>
      </c>
      <c r="AJ142" s="9" t="n">
        <f aca="false">$E142*AJ86</f>
        <v>5.79512007577907</v>
      </c>
      <c r="AK142" s="9" t="n">
        <f aca="false">$E142*AK86</f>
        <v>5.779058172428</v>
      </c>
      <c r="AL142" s="9" t="n">
        <f aca="false">$E142*AL86</f>
        <v>5.76121815623741</v>
      </c>
      <c r="AM142" s="9" t="n">
        <f aca="false">$E142*AM86</f>
        <v>5.74181508727178</v>
      </c>
      <c r="AN142" s="9" t="n">
        <f aca="false">$E142*AN86</f>
        <v>5.72110486080931</v>
      </c>
      <c r="AO142" s="9" t="n">
        <f aca="false">$E142*AO86</f>
        <v>5.56803988969421</v>
      </c>
      <c r="AP142" s="9" t="n">
        <f aca="false">$E142*AP86</f>
        <v>5.48745821486993</v>
      </c>
      <c r="AQ142" s="9" t="n">
        <f aca="false">$E142*AQ86</f>
        <v>5.42955052091036</v>
      </c>
      <c r="AR142" s="9" t="n">
        <f aca="false">$E142*AR86</f>
        <v>5.42497462231061</v>
      </c>
      <c r="AS142" s="9" t="n">
        <f aca="false">$E142*AS86</f>
        <v>5.41970165201127</v>
      </c>
      <c r="AT142" s="9" t="n">
        <f aca="false">$E142*AT86</f>
        <v>5.41369122507108</v>
      </c>
      <c r="AU142" s="9" t="n">
        <f aca="false">$E142*AU86</f>
        <v>5.4069142970909</v>
      </c>
      <c r="AV142" s="9" t="n">
        <f aca="false">$E142*AV86</f>
        <v>5.39935513537726</v>
      </c>
      <c r="AW142" s="9" t="n">
        <f aca="false">$E142*AW86</f>
        <v>5.39101257720758</v>
      </c>
      <c r="AX142" s="9" t="n">
        <f aca="false">$E142*AX86</f>
        <v>5.38190041727259</v>
      </c>
      <c r="AY142" s="9" t="n">
        <f aca="false">$E142*AY86</f>
        <v>5.37204687072819</v>
      </c>
      <c r="AZ142" s="9" t="n">
        <f aca="false">$E142*AZ86</f>
        <v>5.36149317429045</v>
      </c>
      <c r="BA142" s="9" t="n">
        <f aca="false">$E142*BA86</f>
        <v>5.26651776264281</v>
      </c>
      <c r="BB142" s="9" t="n">
        <f aca="false">$E142*BB86</f>
        <v>5.20662252166132</v>
      </c>
      <c r="BC142" s="9" t="n">
        <f aca="false">$E142*BC86</f>
        <v>5.16141759093927</v>
      </c>
      <c r="BD142" s="9" t="n">
        <f aca="false">$E142*BD86</f>
        <v>5.15788151186202</v>
      </c>
    </row>
    <row r="143" customFormat="false" ht="13.8" hidden="false" customHeight="false" outlineLevel="0" collapsed="false">
      <c r="D143" s="4" t="s">
        <v>11</v>
      </c>
      <c r="E143" s="9" t="n">
        <v>28.2647270258813</v>
      </c>
      <c r="F143" s="9"/>
      <c r="G143" s="9"/>
      <c r="H143" s="9"/>
      <c r="I143" s="9"/>
      <c r="J143" s="9"/>
      <c r="K143" s="9"/>
      <c r="L143" s="9" t="n">
        <f aca="false">$E143*L87</f>
        <v>28.2647270258813</v>
      </c>
      <c r="M143" s="9" t="n">
        <f aca="false">$E143*M87</f>
        <v>11.3297702034542</v>
      </c>
      <c r="N143" s="9" t="n">
        <f aca="false">$E143*N87</f>
        <v>10.0755582219802</v>
      </c>
      <c r="O143" s="9" t="n">
        <f aca="false">$E143*O87</f>
        <v>9.40728099845199</v>
      </c>
      <c r="P143" s="9" t="n">
        <f aca="false">$E143*P87</f>
        <v>8.96018821754758</v>
      </c>
      <c r="Q143" s="9" t="n">
        <f aca="false">$E143*Q87</f>
        <v>8.62808186785728</v>
      </c>
      <c r="R143" s="9" t="n">
        <f aca="false">$E143*R87</f>
        <v>7.93047514791153</v>
      </c>
      <c r="S143" s="9" t="n">
        <f aca="false">$E143*S87</f>
        <v>7.68741892955539</v>
      </c>
      <c r="T143" s="9" t="n">
        <f aca="false">$E143*T87</f>
        <v>7.50514344760945</v>
      </c>
      <c r="U143" s="9" t="n">
        <f aca="false">$E143*U87</f>
        <v>7.48630118733186</v>
      </c>
      <c r="V143" s="9" t="n">
        <f aca="false">$E143*V87</f>
        <v>7.45476423927758</v>
      </c>
      <c r="W143" s="9" t="n">
        <f aca="false">$E143*W87</f>
        <v>7.40898757197005</v>
      </c>
      <c r="X143" s="9" t="n">
        <f aca="false">$E143*X87</f>
        <v>7.35070142283077</v>
      </c>
      <c r="Y143" s="9" t="n">
        <f aca="false">$E143*Y87</f>
        <v>7.28398619950046</v>
      </c>
      <c r="Z143" s="9" t="n">
        <f aca="false">$E143*Z87</f>
        <v>7.21323601710615</v>
      </c>
      <c r="AA143" s="9" t="n">
        <f aca="false">$E143*AA87</f>
        <v>7.14182006236231</v>
      </c>
      <c r="AB143" s="9" t="n">
        <f aca="false">$E143*AB87</f>
        <v>7.07183341591757</v>
      </c>
      <c r="AC143" s="9" t="n">
        <f aca="false">$E143*AC87</f>
        <v>7.00438531672132</v>
      </c>
      <c r="AD143" s="9" t="n">
        <f aca="false">$E143*AD87</f>
        <v>6.69028168321117</v>
      </c>
      <c r="AE143" s="9" t="n">
        <f aca="false">$E143*AE87</f>
        <v>6.5644221424969</v>
      </c>
      <c r="AF143" s="9" t="n">
        <f aca="false">$E143*AF87</f>
        <v>6.47640090815785</v>
      </c>
      <c r="AG143" s="9" t="n">
        <f aca="false">$E143*AG87</f>
        <v>6.46909394547001</v>
      </c>
      <c r="AH143" s="9" t="n">
        <f aca="false">$E143*AH87</f>
        <v>6.4599063692995</v>
      </c>
      <c r="AI143" s="9" t="n">
        <f aca="false">$E143*AI87</f>
        <v>6.44864808621333</v>
      </c>
      <c r="AJ143" s="9" t="n">
        <f aca="false">$E143*AJ87</f>
        <v>6.43520270639292</v>
      </c>
      <c r="AK143" s="9" t="n">
        <f aca="false">$E143*AK87</f>
        <v>6.4195462400035</v>
      </c>
      <c r="AL143" s="9" t="n">
        <f aca="false">$E143*AL87</f>
        <v>6.40175366108946</v>
      </c>
      <c r="AM143" s="9" t="n">
        <f aca="false">$E143*AM87</f>
        <v>6.38199137707112</v>
      </c>
      <c r="AN143" s="9" t="n">
        <f aca="false">$E143*AN87</f>
        <v>6.36049762080826</v>
      </c>
      <c r="AO143" s="9" t="n">
        <f aca="false">$E143*AO87</f>
        <v>6.33755586038254</v>
      </c>
      <c r="AP143" s="9" t="n">
        <f aca="false">$E143*AP87</f>
        <v>6.16799808643667</v>
      </c>
      <c r="AQ143" s="9" t="n">
        <f aca="false">$E143*AQ87</f>
        <v>6.07873370867278</v>
      </c>
      <c r="AR143" s="9" t="n">
        <f aca="false">$E143*AR87</f>
        <v>6.01458644094332</v>
      </c>
      <c r="AS143" s="9" t="n">
        <f aca="false">$E143*AS87</f>
        <v>6.00951748770912</v>
      </c>
      <c r="AT143" s="9" t="n">
        <f aca="false">$E143*AT87</f>
        <v>6.00367635306201</v>
      </c>
      <c r="AU143" s="9" t="n">
        <f aca="false">$E143*AU87</f>
        <v>5.99701830056953</v>
      </c>
      <c r="AV143" s="9" t="n">
        <f aca="false">$E143*AV87</f>
        <v>5.98951115628865</v>
      </c>
      <c r="AW143" s="9" t="n">
        <f aca="false">$E143*AW87</f>
        <v>5.98113749232279</v>
      </c>
      <c r="AX143" s="9" t="n">
        <f aca="false">$E143*AX87</f>
        <v>5.97189602066562</v>
      </c>
      <c r="AY143" s="9" t="n">
        <f aca="false">$E143*AY87</f>
        <v>5.96180202239051</v>
      </c>
      <c r="AZ143" s="9" t="n">
        <f aca="false">$E143*AZ87</f>
        <v>5.95088675284603</v>
      </c>
      <c r="BA143" s="9" t="n">
        <f aca="false">$E143*BA87</f>
        <v>5.93919589201845</v>
      </c>
      <c r="BB143" s="9" t="n">
        <f aca="false">$E143*BB87</f>
        <v>5.83398684738042</v>
      </c>
      <c r="BC143" s="9" t="n">
        <f aca="false">$E143*BC87</f>
        <v>5.76763787375969</v>
      </c>
      <c r="BD143" s="9" t="n">
        <f aca="false">$E143*BD87</f>
        <v>5.71756209633805</v>
      </c>
    </row>
    <row r="144" customFormat="false" ht="13.8" hidden="false" customHeight="false" outlineLevel="0" collapsed="false">
      <c r="D144" s="4" t="s">
        <v>12</v>
      </c>
      <c r="E144" s="9" t="n">
        <v>32.4312272352318</v>
      </c>
      <c r="F144" s="9"/>
      <c r="G144" s="9"/>
      <c r="H144" s="9"/>
      <c r="I144" s="9"/>
      <c r="J144" s="9"/>
      <c r="K144" s="9"/>
      <c r="L144" s="9"/>
      <c r="M144" s="9" t="n">
        <f aca="false">$E144*M88</f>
        <v>32.4312272352318</v>
      </c>
      <c r="N144" s="9" t="n">
        <f aca="false">$E144*N88</f>
        <v>12.9998903458267</v>
      </c>
      <c r="O144" s="9" t="n">
        <f aca="false">$E144*O88</f>
        <v>11.5607951182277</v>
      </c>
      <c r="P144" s="9" t="n">
        <f aca="false">$E144*P88</f>
        <v>10.7940072248747</v>
      </c>
      <c r="Q144" s="9" t="n">
        <f aca="false">$E144*Q88</f>
        <v>10.2810085477792</v>
      </c>
      <c r="R144" s="9" t="n">
        <f aca="false">$E144*R88</f>
        <v>9.89994643869863</v>
      </c>
      <c r="S144" s="9" t="n">
        <f aca="false">$E144*S88</f>
        <v>9.09950559118332</v>
      </c>
      <c r="T144" s="9" t="n">
        <f aca="false">$E144*T88</f>
        <v>8.82062048321018</v>
      </c>
      <c r="U144" s="9" t="n">
        <f aca="false">$E144*U88</f>
        <v>8.61147579311687</v>
      </c>
      <c r="V144" s="9" t="n">
        <f aca="false">$E144*V88</f>
        <v>8.58985599738601</v>
      </c>
      <c r="W144" s="9" t="n">
        <f aca="false">$E144*W88</f>
        <v>8.55367019139123</v>
      </c>
      <c r="X144" s="9" t="n">
        <f aca="false">$E144*X88</f>
        <v>8.501145590741</v>
      </c>
      <c r="Y144" s="9" t="n">
        <f aca="false">$E144*Y88</f>
        <v>8.43426748695915</v>
      </c>
      <c r="Z144" s="9" t="n">
        <f aca="false">$E144*Z88</f>
        <v>8.35771778011452</v>
      </c>
      <c r="AA144" s="9" t="n">
        <f aca="false">$E144*AA88</f>
        <v>8.27653832134731</v>
      </c>
      <c r="AB144" s="9" t="n">
        <f aca="false">$E144*AB88</f>
        <v>8.19459494880394</v>
      </c>
      <c r="AC144" s="9" t="n">
        <f aca="false">$E144*AC88</f>
        <v>8.11429157873414</v>
      </c>
      <c r="AD144" s="9" t="n">
        <f aca="false">$E144*AD88</f>
        <v>8.0369009628752</v>
      </c>
      <c r="AE144" s="9" t="n">
        <f aca="false">$E144*AE88</f>
        <v>7.67649534832771</v>
      </c>
      <c r="AF144" s="9" t="n">
        <f aca="false">$E144*AF88</f>
        <v>7.53208286697281</v>
      </c>
      <c r="AG144" s="9" t="n">
        <f aca="false">$E144*AG88</f>
        <v>7.43108643244998</v>
      </c>
      <c r="AH144" s="9" t="n">
        <f aca="false">$E144*AH88</f>
        <v>7.42270235121998</v>
      </c>
      <c r="AI144" s="9" t="n">
        <f aca="false">$E144*AI88</f>
        <v>7.41216043548684</v>
      </c>
      <c r="AJ144" s="9" t="n">
        <f aca="false">$E144*AJ88</f>
        <v>7.39924257016616</v>
      </c>
      <c r="AK144" s="9" t="n">
        <f aca="false">$E144*AK88</f>
        <v>7.38381520842938</v>
      </c>
      <c r="AL144" s="9" t="n">
        <f aca="false">$E144*AL88</f>
        <v>7.3658508241029</v>
      </c>
      <c r="AM144" s="9" t="n">
        <f aca="false">$E144*AM88</f>
        <v>7.34543544314649</v>
      </c>
      <c r="AN144" s="9" t="n">
        <f aca="false">$E144*AN88</f>
        <v>7.32276000307948</v>
      </c>
      <c r="AO144" s="9" t="n">
        <f aca="false">$E144*AO88</f>
        <v>7.2980978546405</v>
      </c>
      <c r="AP144" s="9" t="n">
        <f aca="false">$E144*AP88</f>
        <v>7.27177425190903</v>
      </c>
      <c r="AQ144" s="9" t="n">
        <f aca="false">$E144*AQ88</f>
        <v>7.07722198571154</v>
      </c>
      <c r="AR144" s="9" t="n">
        <f aca="false">$E144*AR88</f>
        <v>6.97479915613241</v>
      </c>
      <c r="AS144" s="9" t="n">
        <f aca="false">$E144*AS88</f>
        <v>6.90119594693289</v>
      </c>
      <c r="AT144" s="9" t="n">
        <f aca="false">$E144*AT88</f>
        <v>6.8953797798766</v>
      </c>
      <c r="AU144" s="9" t="n">
        <f aca="false">$E144*AU88</f>
        <v>6.88867760423278</v>
      </c>
      <c r="AV144" s="9" t="n">
        <f aca="false">$E144*AV88</f>
        <v>6.88103808897654</v>
      </c>
      <c r="AW144" s="9" t="n">
        <f aca="false">$E144*AW88</f>
        <v>6.87242431740754</v>
      </c>
      <c r="AX144" s="9" t="n">
        <f aca="false">$E144*AX88</f>
        <v>6.86281629258497</v>
      </c>
      <c r="AY144" s="9" t="n">
        <f aca="false">$E144*AY88</f>
        <v>6.85221253663759</v>
      </c>
      <c r="AZ144" s="9" t="n">
        <f aca="false">$E144*AZ88</f>
        <v>6.84063058322009</v>
      </c>
      <c r="BA144" s="9" t="n">
        <f aca="false">$E144*BA88</f>
        <v>6.82810629502842</v>
      </c>
      <c r="BB144" s="9" t="n">
        <f aca="false">$E144*BB88</f>
        <v>6.81469208573046</v>
      </c>
      <c r="BC144" s="9" t="n">
        <f aca="false">$E144*BC88</f>
        <v>6.69397418773933</v>
      </c>
      <c r="BD144" s="9" t="n">
        <f aca="false">$E144*BD88</f>
        <v>6.61784471943249</v>
      </c>
    </row>
    <row r="145" customFormat="false" ht="13.8" hidden="false" customHeight="false" outlineLevel="0" collapsed="false">
      <c r="D145" s="4" t="s">
        <v>13</v>
      </c>
      <c r="E145" s="9" t="n">
        <v>36.5393796102469</v>
      </c>
      <c r="F145" s="9"/>
      <c r="G145" s="9"/>
      <c r="H145" s="9"/>
      <c r="I145" s="9"/>
      <c r="J145" s="9"/>
      <c r="K145" s="9"/>
      <c r="L145" s="9"/>
      <c r="M145" s="9"/>
      <c r="N145" s="9" t="n">
        <f aca="false">$E145*N89</f>
        <v>36.5393796102469</v>
      </c>
      <c r="O145" s="9" t="n">
        <f aca="false">$E145*O89</f>
        <v>14.6466220594242</v>
      </c>
      <c r="P145" s="9" t="n">
        <f aca="false">$E145*P89</f>
        <v>13.0252326980185</v>
      </c>
      <c r="Q145" s="9" t="n">
        <f aca="false">$E145*Q89</f>
        <v>12.1613136821717</v>
      </c>
      <c r="R145" s="9" t="n">
        <f aca="false">$E145*R89</f>
        <v>11.5833320576717</v>
      </c>
      <c r="S145" s="9" t="n">
        <f aca="false">$E145*S89</f>
        <v>11.1539997675988</v>
      </c>
      <c r="T145" s="9" t="n">
        <f aca="false">$E145*T89</f>
        <v>10.2521648857188</v>
      </c>
      <c r="U145" s="9" t="n">
        <f aca="false">$E145*U89</f>
        <v>9.93795263732122</v>
      </c>
      <c r="V145" s="9" t="n">
        <f aca="false">$E145*V89</f>
        <v>9.70231501653809</v>
      </c>
      <c r="W145" s="9" t="n">
        <f aca="false">$E145*W89</f>
        <v>9.67795658207072</v>
      </c>
      <c r="X145" s="9" t="n">
        <f aca="false">$E145*X89</f>
        <v>9.63718702092659</v>
      </c>
      <c r="Y145" s="9" t="n">
        <f aca="false">$E145*Y89</f>
        <v>9.57800898526008</v>
      </c>
      <c r="Z145" s="9" t="n">
        <f aca="false">$E145*Z89</f>
        <v>9.50265924890955</v>
      </c>
      <c r="AA145" s="9" t="n">
        <f aca="false">$E145*AA89</f>
        <v>9.41641278104816</v>
      </c>
      <c r="AB145" s="9" t="n">
        <f aca="false">$E145*AB89</f>
        <v>9.3249500979084</v>
      </c>
      <c r="AC145" s="9" t="n">
        <f aca="false">$E145*AC89</f>
        <v>9.23262673394229</v>
      </c>
      <c r="AD145" s="9" t="n">
        <f aca="false">$E145*AD89</f>
        <v>9.14215111605463</v>
      </c>
      <c r="AE145" s="9" t="n">
        <f aca="false">$E145*AE89</f>
        <v>9.05495721893104</v>
      </c>
      <c r="AF145" s="9" t="n">
        <f aca="false">$E145*AF89</f>
        <v>8.64889803812678</v>
      </c>
      <c r="AG145" s="9" t="n">
        <f aca="false">$E145*AG89</f>
        <v>8.4861924322485</v>
      </c>
      <c r="AH145" s="9" t="n">
        <f aca="false">$E145*AH89</f>
        <v>8.37240250276036</v>
      </c>
      <c r="AI145" s="9" t="n">
        <f aca="false">$E145*AI89</f>
        <v>8.36295638699903</v>
      </c>
      <c r="AJ145" s="9" t="n">
        <f aca="false">$E145*AJ89</f>
        <v>8.35107909792826</v>
      </c>
      <c r="AK145" s="9" t="n">
        <f aca="false">$E145*AK89</f>
        <v>8.33652489122857</v>
      </c>
      <c r="AL145" s="9" t="n">
        <f aca="false">$E145*AL89</f>
        <v>8.31914330332885</v>
      </c>
      <c r="AM145" s="9" t="n">
        <f aca="false">$E145*AM89</f>
        <v>8.29890332123972</v>
      </c>
      <c r="AN145" s="9" t="n">
        <f aca="false">$E145*AN89</f>
        <v>8.27590186806487</v>
      </c>
      <c r="AO145" s="9" t="n">
        <f aca="false">$E145*AO89</f>
        <v>8.25035406790214</v>
      </c>
      <c r="AP145" s="9" t="n">
        <f aca="false">$E145*AP89</f>
        <v>8.22256789757686</v>
      </c>
      <c r="AQ145" s="9" t="n">
        <f aca="false">$E145*AQ89</f>
        <v>8.19290981199354</v>
      </c>
      <c r="AR145" s="9" t="n">
        <f aca="false">$E145*AR89</f>
        <v>7.97371307740616</v>
      </c>
      <c r="AS145" s="9" t="n">
        <f aca="false">$E145*AS89</f>
        <v>7.8583160674934</v>
      </c>
      <c r="AT145" s="9" t="n">
        <f aca="false">$E145*AT89</f>
        <v>7.77538933820354</v>
      </c>
      <c r="AU145" s="9" t="n">
        <f aca="false">$E145*AU89</f>
        <v>7.76883642133719</v>
      </c>
      <c r="AV145" s="9" t="n">
        <f aca="false">$E145*AV89</f>
        <v>7.76128526274896</v>
      </c>
      <c r="AW145" s="9" t="n">
        <f aca="false">$E145*AW89</f>
        <v>7.75267802917247</v>
      </c>
      <c r="AX145" s="9" t="n">
        <f aca="false">$E145*AX89</f>
        <v>7.74297312756783</v>
      </c>
      <c r="AY145" s="9" t="n">
        <f aca="false">$E145*AY89</f>
        <v>7.73214802792696</v>
      </c>
      <c r="AZ145" s="9" t="n">
        <f aca="false">$E145*AZ89</f>
        <v>7.72020106517266</v>
      </c>
      <c r="BA145" s="9" t="n">
        <f aca="false">$E145*BA89</f>
        <v>7.70715199399566</v>
      </c>
      <c r="BB145" s="9" t="n">
        <f aca="false">$E145*BB89</f>
        <v>7.69304121991781</v>
      </c>
      <c r="BC145" s="9" t="n">
        <f aca="false">$E145*BC89</f>
        <v>7.67792779598988</v>
      </c>
      <c r="BD145" s="9" t="n">
        <f aca="false">$E145*BD89</f>
        <v>7.54191823124368</v>
      </c>
    </row>
    <row r="146" customFormat="false" ht="13.8" hidden="false" customHeight="false" outlineLevel="0" collapsed="false">
      <c r="D146" s="4" t="s">
        <v>14</v>
      </c>
      <c r="E146" s="9" t="n">
        <v>32.7944910649355</v>
      </c>
      <c r="F146" s="9"/>
      <c r="G146" s="9"/>
      <c r="H146" s="9"/>
      <c r="I146" s="9"/>
      <c r="J146" s="9"/>
      <c r="K146" s="9"/>
      <c r="L146" s="9"/>
      <c r="M146" s="9"/>
      <c r="N146" s="9"/>
      <c r="O146" s="9" t="n">
        <f aca="false">$E146*O90</f>
        <v>32.7944910649355</v>
      </c>
      <c r="P146" s="9" t="n">
        <f aca="false">$E146*P90</f>
        <v>13.1455027803639</v>
      </c>
      <c r="Q146" s="9" t="n">
        <f aca="false">$E146*Q90</f>
        <v>11.6902881737512</v>
      </c>
      <c r="R146" s="9" t="n">
        <f aca="false">$E146*R90</f>
        <v>10.9149114501116</v>
      </c>
      <c r="S146" s="9" t="n">
        <f aca="false">$E146*S90</f>
        <v>10.3961666486797</v>
      </c>
      <c r="T146" s="9" t="n">
        <f aca="false">$E146*T90</f>
        <v>10.0108362434876</v>
      </c>
      <c r="U146" s="9" t="n">
        <f aca="false">$E146*U90</f>
        <v>9.20142961723041</v>
      </c>
      <c r="V146" s="9" t="n">
        <f aca="false">$E146*V90</f>
        <v>8.91942070294446</v>
      </c>
      <c r="W146" s="9" t="n">
        <f aca="false">$E146*W90</f>
        <v>8.70793337251459</v>
      </c>
      <c r="X146" s="9" t="n">
        <f aca="false">$E146*X90</f>
        <v>8.68607141234951</v>
      </c>
      <c r="Y146" s="9" t="n">
        <f aca="false">$E146*Y90</f>
        <v>8.64948028729692</v>
      </c>
      <c r="Z146" s="9" t="n">
        <f aca="false">$E146*Z90</f>
        <v>8.59636735591694</v>
      </c>
      <c r="AA146" s="9" t="n">
        <f aca="false">$E146*AA90</f>
        <v>8.52874014708498</v>
      </c>
      <c r="AB146" s="9" t="n">
        <f aca="false">$E146*AB90</f>
        <v>8.45133300307125</v>
      </c>
      <c r="AC146" s="9" t="n">
        <f aca="false">$E146*AC90</f>
        <v>8.36924424904762</v>
      </c>
      <c r="AD146" s="9" t="n">
        <f aca="false">$E146*AD90</f>
        <v>8.28638302461067</v>
      </c>
      <c r="AE146" s="9" t="n">
        <f aca="false">$E146*AE90</f>
        <v>8.20518017239861</v>
      </c>
      <c r="AF146" s="9" t="n">
        <f aca="false">$E146*AF90</f>
        <v>8.12692270030582</v>
      </c>
      <c r="AG146" s="9" t="n">
        <f aca="false">$E146*AG90</f>
        <v>7.76248016409522</v>
      </c>
      <c r="AH146" s="9" t="n">
        <f aca="false">$E146*AH90</f>
        <v>7.61645011117408</v>
      </c>
      <c r="AI146" s="9" t="n">
        <f aca="false">$E146*AI90</f>
        <v>7.51432241043906</v>
      </c>
      <c r="AJ146" s="9" t="n">
        <f aca="false">$E146*AJ90</f>
        <v>7.50584441868776</v>
      </c>
      <c r="AK146" s="9" t="n">
        <f aca="false">$E146*AK90</f>
        <v>7.49518442241903</v>
      </c>
      <c r="AL146" s="9" t="n">
        <f aca="false">$E146*AL90</f>
        <v>7.4821218634303</v>
      </c>
      <c r="AM146" s="9" t="n">
        <f aca="false">$E146*AM90</f>
        <v>7.46652169902817</v>
      </c>
      <c r="AN146" s="9" t="n">
        <f aca="false">$E146*AN90</f>
        <v>7.44835609471697</v>
      </c>
      <c r="AO146" s="9" t="n">
        <f aca="false">$E146*AO90</f>
        <v>7.42771204003764</v>
      </c>
      <c r="AP146" s="9" t="n">
        <f aca="false">$E146*AP90</f>
        <v>7.40478261121037</v>
      </c>
      <c r="AQ146" s="9" t="n">
        <f aca="false">$E146*AQ90</f>
        <v>7.37984422078938</v>
      </c>
      <c r="AR146" s="9" t="n">
        <f aca="false">$E146*AR90</f>
        <v>7.35322576604166</v>
      </c>
      <c r="AS146" s="9" t="n">
        <f aca="false">$E146*AS90</f>
        <v>7.15649430999162</v>
      </c>
      <c r="AT146" s="9" t="n">
        <f aca="false">$E146*AT90</f>
        <v>7.05292423707656</v>
      </c>
      <c r="AU146" s="9" t="n">
        <f aca="false">$E146*AU90</f>
        <v>6.97849659457828</v>
      </c>
      <c r="AV146" s="9" t="n">
        <f aca="false">$E146*AV90</f>
        <v>6.97261528033827</v>
      </c>
      <c r="AW146" s="9" t="n">
        <f aca="false">$E146*AW90</f>
        <v>6.96583803328336</v>
      </c>
      <c r="AX146" s="9" t="n">
        <f aca="false">$E146*AX90</f>
        <v>6.95811294742725</v>
      </c>
      <c r="AY146" s="9" t="n">
        <f aca="false">$E146*AY90</f>
        <v>6.94940269256375</v>
      </c>
      <c r="AZ146" s="9" t="n">
        <f aca="false">$E146*AZ90</f>
        <v>6.93968704776529</v>
      </c>
      <c r="BA146" s="9" t="n">
        <f aca="false">$E146*BA90</f>
        <v>6.92896451860694</v>
      </c>
      <c r="BB146" s="9" t="n">
        <f aca="false">$E146*BB90</f>
        <v>6.91725283513872</v>
      </c>
      <c r="BC146" s="9" t="n">
        <f aca="false">$E146*BC90</f>
        <v>6.90458826175649</v>
      </c>
      <c r="BD146" s="9" t="n">
        <f aca="false">$E146*BD90</f>
        <v>6.8910237992163</v>
      </c>
    </row>
    <row r="147" customFormat="false" ht="13.8" hidden="false" customHeight="false" outlineLevel="0" collapsed="false">
      <c r="D147" s="4" t="s">
        <v>15</v>
      </c>
      <c r="E147" s="9" t="n">
        <v>32.6732373835909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 t="n">
        <f aca="false">$E147*P91</f>
        <v>32.6732373835909</v>
      </c>
      <c r="Q147" s="9" t="n">
        <f aca="false">$E147*Q91</f>
        <v>13.0968988669174</v>
      </c>
      <c r="R147" s="9" t="n">
        <f aca="false">$E147*R91</f>
        <v>11.6470647410642</v>
      </c>
      <c r="S147" s="9" t="n">
        <f aca="false">$E147*S91</f>
        <v>10.8745548794834</v>
      </c>
      <c r="T147" s="9" t="n">
        <f aca="false">$E147*T91</f>
        <v>10.3577280744836</v>
      </c>
      <c r="U147" s="9" t="n">
        <f aca="false">$E147*U91</f>
        <v>9.9738223820602</v>
      </c>
      <c r="V147" s="9" t="n">
        <f aca="false">$E147*V91</f>
        <v>9.16740843932851</v>
      </c>
      <c r="W147" s="9" t="n">
        <f aca="false">$E147*W91</f>
        <v>8.88644221904142</v>
      </c>
      <c r="X147" s="9" t="n">
        <f aca="false">$E147*X91</f>
        <v>8.67573683754686</v>
      </c>
      <c r="Y147" s="9" t="n">
        <f aca="false">$E147*Y91</f>
        <v>8.65395570934671</v>
      </c>
      <c r="Z147" s="9" t="n">
        <f aca="false">$E147*Z91</f>
        <v>8.61749987557241</v>
      </c>
      <c r="AA147" s="9" t="n">
        <f aca="false">$E147*AA91</f>
        <v>8.56458332285994</v>
      </c>
      <c r="AB147" s="9" t="n">
        <f aca="false">$E147*AB91</f>
        <v>8.49720615748844</v>
      </c>
      <c r="AC147" s="9" t="n">
        <f aca="false">$E147*AC91</f>
        <v>8.42008521706773</v>
      </c>
      <c r="AD147" s="9" t="n">
        <f aca="false">$E147*AD91</f>
        <v>8.33829997632633</v>
      </c>
      <c r="AE147" s="9" t="n">
        <f aca="false">$E147*AE91</f>
        <v>8.25574512128794</v>
      </c>
      <c r="AF147" s="9" t="n">
        <f aca="false">$E147*AF91</f>
        <v>8.17484250684286</v>
      </c>
      <c r="AG147" s="9" t="n">
        <f aca="false">$E147*AG91</f>
        <v>8.09687438232876</v>
      </c>
      <c r="AH147" s="9" t="n">
        <f aca="false">$E147*AH91</f>
        <v>7.73377932850679</v>
      </c>
      <c r="AI147" s="9" t="n">
        <f aca="false">$E147*AI91</f>
        <v>7.58828920412025</v>
      </c>
      <c r="AJ147" s="9" t="n">
        <f aca="false">$E147*AJ91</f>
        <v>7.48653910825968</v>
      </c>
      <c r="AK147" s="9" t="n">
        <f aca="false">$E147*AK91</f>
        <v>7.47809246286189</v>
      </c>
      <c r="AL147" s="9" t="n">
        <f aca="false">$E147*AL91</f>
        <v>7.46747188064561</v>
      </c>
      <c r="AM147" s="9" t="n">
        <f aca="false">$E147*AM91</f>
        <v>7.45445761889565</v>
      </c>
      <c r="AN147" s="9" t="n">
        <f aca="false">$E147*AN91</f>
        <v>7.4389151342227</v>
      </c>
      <c r="AO147" s="9" t="n">
        <f aca="false">$E147*AO91</f>
        <v>7.4208166950458</v>
      </c>
      <c r="AP147" s="9" t="n">
        <f aca="false">$E147*AP91</f>
        <v>7.40024896927252</v>
      </c>
      <c r="AQ147" s="9" t="n">
        <f aca="false">$E147*AQ91</f>
        <v>7.37740431924701</v>
      </c>
      <c r="AR147" s="9" t="n">
        <f aca="false">$E147*AR91</f>
        <v>7.35255813552132</v>
      </c>
      <c r="AS147" s="9" t="n">
        <f aca="false">$E147*AS91</f>
        <v>7.32603809930443</v>
      </c>
      <c r="AT147" s="9" t="n">
        <f aca="false">$E147*AT91</f>
        <v>7.1300340341212</v>
      </c>
      <c r="AU147" s="9" t="n">
        <f aca="false">$E147*AU91</f>
        <v>7.02684689907803</v>
      </c>
      <c r="AV147" s="9" t="n">
        <f aca="false">$E147*AV91</f>
        <v>6.95269444382473</v>
      </c>
      <c r="AW147" s="9" t="n">
        <f aca="false">$E147*AW91</f>
        <v>6.94683487503584</v>
      </c>
      <c r="AX147" s="9" t="n">
        <f aca="false">$E147*AX91</f>
        <v>6.94008268603575</v>
      </c>
      <c r="AY147" s="9" t="n">
        <f aca="false">$E147*AY91</f>
        <v>6.93238616275429</v>
      </c>
      <c r="AZ147" s="9" t="n">
        <f aca="false">$E147*AZ91</f>
        <v>6.92370811300919</v>
      </c>
      <c r="BA147" s="9" t="n">
        <f aca="false">$E147*BA91</f>
        <v>6.91402839063733</v>
      </c>
      <c r="BB147" s="9" t="n">
        <f aca="false">$E147*BB91</f>
        <v>6.90334550673925</v>
      </c>
      <c r="BC147" s="9" t="n">
        <f aca="false">$E147*BC91</f>
        <v>6.89167712581025</v>
      </c>
      <c r="BD147" s="9" t="n">
        <f aca="false">$E147*BD91</f>
        <v>6.87905937816293</v>
      </c>
    </row>
    <row r="148" customFormat="false" ht="13.8" hidden="false" customHeight="false" outlineLevel="0" collapsed="false">
      <c r="D148" s="4" t="s">
        <v>16</v>
      </c>
      <c r="E148" s="9" t="n">
        <v>32.3319792333904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 t="n">
        <f aca="false">$E148*Q92</f>
        <v>32.3319792333904</v>
      </c>
      <c r="R148" s="9" t="n">
        <f aca="false">$E148*R92</f>
        <v>12.9601072956318</v>
      </c>
      <c r="S148" s="9" t="n">
        <f aca="false">$E148*S92</f>
        <v>11.5254160742322</v>
      </c>
      <c r="T148" s="9" t="n">
        <f aca="false">$E148*T92</f>
        <v>10.7609747515378</v>
      </c>
      <c r="U148" s="9" t="n">
        <f aca="false">$E148*U92</f>
        <v>10.2495459840014</v>
      </c>
      <c r="V148" s="9" t="n">
        <f aca="false">$E148*V92</f>
        <v>9.86965002421972</v>
      </c>
      <c r="W148" s="9" t="n">
        <f aca="false">$E148*W92</f>
        <v>9.07165873416741</v>
      </c>
      <c r="X148" s="9" t="n">
        <f aca="false">$E148*X92</f>
        <v>8.79362708725847</v>
      </c>
      <c r="Y148" s="9" t="n">
        <f aca="false">$E148*Y92</f>
        <v>8.58512243438722</v>
      </c>
      <c r="Z148" s="9" t="n">
        <f aca="false">$E148*Z92</f>
        <v>8.56356880086203</v>
      </c>
      <c r="AA148" s="9" t="n">
        <f aca="false">$E148*AA92</f>
        <v>8.52749373285795</v>
      </c>
      <c r="AB148" s="9" t="n">
        <f aca="false">$E148*AB92</f>
        <v>8.4751298711654</v>
      </c>
      <c r="AC148" s="9" t="n">
        <f aca="false">$E148*AC92</f>
        <v>8.40845643179908</v>
      </c>
      <c r="AD148" s="9" t="n">
        <f aca="false">$E148*AD92</f>
        <v>8.33214098699427</v>
      </c>
      <c r="AE148" s="9" t="n">
        <f aca="false">$E148*AE92</f>
        <v>8.25120995851356</v>
      </c>
      <c r="AF148" s="9" t="n">
        <f aca="false">$E148*AF92</f>
        <v>8.16951735403178</v>
      </c>
      <c r="AG148" s="9" t="n">
        <f aca="false">$E148*AG92</f>
        <v>8.08945973318889</v>
      </c>
      <c r="AH148" s="9" t="n">
        <f aca="false">$E148*AH92</f>
        <v>8.01230595277035</v>
      </c>
      <c r="AI148" s="9" t="n">
        <f aca="false">$E148*AI92</f>
        <v>7.65300327326867</v>
      </c>
      <c r="AJ148" s="9" t="n">
        <f aca="false">$E148*AJ92</f>
        <v>7.509032731718</v>
      </c>
      <c r="AK148" s="9" t="n">
        <f aca="false">$E148*AK92</f>
        <v>7.40834537258868</v>
      </c>
      <c r="AL148" s="9" t="n">
        <f aca="false">$E148*AL92</f>
        <v>7.39998694883082</v>
      </c>
      <c r="AM148" s="9" t="n">
        <f aca="false">$E148*AM92</f>
        <v>7.3894772941054</v>
      </c>
      <c r="AN148" s="9" t="n">
        <f aca="false">$E148*AN92</f>
        <v>7.37659896081698</v>
      </c>
      <c r="AO148" s="9" t="n">
        <f aca="false">$E148*AO92</f>
        <v>7.36121881082506</v>
      </c>
      <c r="AP148" s="9" t="n">
        <f aca="false">$E148*AP92</f>
        <v>7.34330940219333</v>
      </c>
      <c r="AQ148" s="9" t="n">
        <f aca="false">$E148*AQ92</f>
        <v>7.3229564976197</v>
      </c>
      <c r="AR148" s="9" t="n">
        <f aca="false">$E148*AR92</f>
        <v>7.30035045030497</v>
      </c>
      <c r="AS148" s="9" t="n">
        <f aca="false">$E148*AS92</f>
        <v>7.2757637744633</v>
      </c>
      <c r="AT148" s="9" t="n">
        <f aca="false">$E148*AT92</f>
        <v>7.24952072881201</v>
      </c>
      <c r="AU148" s="9" t="n">
        <f aca="false">$E148*AU92</f>
        <v>7.05556384321894</v>
      </c>
      <c r="AV148" s="9" t="n">
        <f aca="false">$E148*AV92</f>
        <v>6.95345445417369</v>
      </c>
      <c r="AW148" s="9" t="n">
        <f aca="false">$E148*AW92</f>
        <v>6.88007648996379</v>
      </c>
      <c r="AX148" s="9" t="n">
        <f aca="false">$E148*AX92</f>
        <v>6.87427812189348</v>
      </c>
      <c r="AY148" s="9" t="n">
        <f aca="false">$E148*AY92</f>
        <v>6.86759645665267</v>
      </c>
      <c r="AZ148" s="9" t="n">
        <f aca="false">$E148*AZ92</f>
        <v>6.85998032030278</v>
      </c>
      <c r="BA148" s="9" t="n">
        <f aca="false">$E148*BA92</f>
        <v>6.85139290911818</v>
      </c>
      <c r="BB148" s="9" t="n">
        <f aca="false">$E148*BB92</f>
        <v>6.8418142873539</v>
      </c>
      <c r="BC148" s="9" t="n">
        <f aca="false">$E148*BC92</f>
        <v>6.83124298166141</v>
      </c>
      <c r="BD148" s="9" t="n">
        <f aca="false">$E148*BD92</f>
        <v>6.81969647203781</v>
      </c>
    </row>
    <row r="149" customFormat="false" ht="13.8" hidden="false" customHeight="false" outlineLevel="0" collapsed="false">
      <c r="D149" s="4" t="s">
        <v>17</v>
      </c>
      <c r="E149" s="9" t="n">
        <v>58.9275345222327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 t="n">
        <f aca="false">$E149*R93</f>
        <v>58.9275345222327</v>
      </c>
      <c r="S149" s="9" t="n">
        <f aca="false">$E149*S93</f>
        <v>23.6207986081618</v>
      </c>
      <c r="T149" s="9" t="n">
        <f aca="false">$E149*T93</f>
        <v>21.0059628176433</v>
      </c>
      <c r="U149" s="9" t="n">
        <f aca="false">$E149*U93</f>
        <v>19.6127093422491</v>
      </c>
      <c r="V149" s="9" t="n">
        <f aca="false">$E149*V93</f>
        <v>18.6805908308175</v>
      </c>
      <c r="W149" s="9" t="n">
        <f aca="false">$E149*W93</f>
        <v>17.9882010416464</v>
      </c>
      <c r="X149" s="9" t="n">
        <f aca="false">$E149*X93</f>
        <v>17.4415713046288</v>
      </c>
      <c r="Y149" s="9" t="n">
        <f aca="false">$E149*Y93</f>
        <v>16.9923823859113</v>
      </c>
      <c r="Z149" s="9" t="n">
        <f aca="false">$E149*Z93</f>
        <v>16.6126388405924</v>
      </c>
      <c r="AA149" s="9" t="n">
        <f aca="false">$E149*AA93</f>
        <v>15.5201252864846</v>
      </c>
      <c r="AB149" s="9" t="n">
        <f aca="false">$E149*AB93</f>
        <v>15.133786185168</v>
      </c>
      <c r="AC149" s="9" t="n">
        <f aca="false">$E149*AC93</f>
        <v>14.851413997894</v>
      </c>
      <c r="AD149" s="9" t="n">
        <f aca="false">$E149*AD93</f>
        <v>14.8247830552718</v>
      </c>
      <c r="AE149" s="9" t="n">
        <f aca="false">$E149*AE93</f>
        <v>14.7850722663551</v>
      </c>
      <c r="AF149" s="9" t="n">
        <f aca="false">$E149*AF93</f>
        <v>14.7303141875924</v>
      </c>
      <c r="AG149" s="9" t="n">
        <f aca="false">$E149*AG93</f>
        <v>14.6603520166126</v>
      </c>
      <c r="AH149" s="9" t="n">
        <f aca="false">$E149*AH93</f>
        <v>14.5770091261241</v>
      </c>
      <c r="AI149" s="9" t="n">
        <f aca="false">$E149*AI93</f>
        <v>14.4834866558807</v>
      </c>
      <c r="AJ149" s="9" t="n">
        <f aca="false">$E149*AJ93</f>
        <v>14.38340814995</v>
      </c>
      <c r="AK149" s="9" t="n">
        <f aca="false">$E149*AK93</f>
        <v>14.2800441801457</v>
      </c>
      <c r="AL149" s="9" t="n">
        <f aca="false">$E149*AL93</f>
        <v>14.175942417521</v>
      </c>
      <c r="AM149" s="9" t="n">
        <f aca="false">$E149*AM93</f>
        <v>13.6166000991003</v>
      </c>
      <c r="AN149" s="9" t="n">
        <f aca="false">$E149*AN93</f>
        <v>13.3767935253387</v>
      </c>
      <c r="AO149" s="9" t="n">
        <f aca="false">$E149*AO93</f>
        <v>13.2090578860966</v>
      </c>
      <c r="AP149" s="9" t="n">
        <f aca="false">$E149*AP93</f>
        <v>13.1954058592989</v>
      </c>
      <c r="AQ149" s="9" t="n">
        <f aca="false">$E149*AQ93</f>
        <v>13.1787468645637</v>
      </c>
      <c r="AR149" s="9" t="n">
        <f aca="false">$E149*AR93</f>
        <v>13.1588202434511</v>
      </c>
      <c r="AS149" s="9" t="n">
        <f aca="false">$E149*AS93</f>
        <v>13.135455350948</v>
      </c>
      <c r="AT149" s="9" t="n">
        <f aca="false">$E149*AT93</f>
        <v>13.1085926577065</v>
      </c>
      <c r="AU149" s="9" t="n">
        <f aca="false">$E149*AU93</f>
        <v>13.0782937273305</v>
      </c>
      <c r="AV149" s="9" t="n">
        <f aca="false">$E149*AV93</f>
        <v>13.0447377748004</v>
      </c>
      <c r="AW149" s="9" t="n">
        <f aca="false">$E149*AW93</f>
        <v>13.0082054812322</v>
      </c>
      <c r="AX149" s="9" t="n">
        <f aca="false">$E149*AX93</f>
        <v>12.9690534765396</v>
      </c>
      <c r="AY149" s="9" t="n">
        <f aca="false">$E149*AY93</f>
        <v>12.6598317842264</v>
      </c>
      <c r="AZ149" s="9" t="n">
        <f aca="false">$E149*AZ93</f>
        <v>12.4878538406154</v>
      </c>
      <c r="BA149" s="9" t="n">
        <f aca="false">$E149*BA93</f>
        <v>12.3627325685128</v>
      </c>
      <c r="BB149" s="9" t="n">
        <f aca="false">$E149*BB93</f>
        <v>12.3528885746031</v>
      </c>
      <c r="BC149" s="9" t="n">
        <f aca="false">$E149*BC93</f>
        <v>12.3416874151678</v>
      </c>
      <c r="BD149" s="9" t="n">
        <f aca="false">$E149*BD93</f>
        <v>12.3290590682927</v>
      </c>
    </row>
    <row r="150" customFormat="false" ht="13.8" hidden="false" customHeight="false" outlineLevel="0" collapsed="false">
      <c r="D150" s="4" t="s">
        <v>18</v>
      </c>
      <c r="E150" s="9" t="n">
        <v>75.9146991760867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 t="n">
        <f aca="false">$E150*S94</f>
        <v>75.9146991760867</v>
      </c>
      <c r="T150" s="9" t="n">
        <f aca="false">$E150*T94</f>
        <v>30.4300160387838</v>
      </c>
      <c r="U150" s="9" t="n">
        <f aca="false">$E150*U94</f>
        <v>27.0613960202901</v>
      </c>
      <c r="V150" s="9" t="n">
        <f aca="false">$E150*V94</f>
        <v>25.266506427197</v>
      </c>
      <c r="W150" s="9" t="n">
        <f aca="false">$E150*W94</f>
        <v>24.0656841466535</v>
      </c>
      <c r="X150" s="9" t="n">
        <f aca="false">$E150*X94</f>
        <v>23.1736976927202</v>
      </c>
      <c r="Y150" s="9" t="n">
        <f aca="false">$E150*Y94</f>
        <v>22.46948984858</v>
      </c>
      <c r="Z150" s="9" t="n">
        <f aca="false">$E150*Z94</f>
        <v>21.8908122929324</v>
      </c>
      <c r="AA150" s="9" t="n">
        <f aca="false">$E150*AA94</f>
        <v>20.3628937431017</v>
      </c>
      <c r="AB150" s="9" t="n">
        <f aca="false">$E150*AB94</f>
        <v>19.8268665940217</v>
      </c>
      <c r="AC150" s="9" t="n">
        <f aca="false">$E150*AC94</f>
        <v>19.4316166063253</v>
      </c>
      <c r="AD150" s="9" t="n">
        <f aca="false">$E150*AD94</f>
        <v>19.3933599702324</v>
      </c>
      <c r="AE150" s="9" t="n">
        <f aca="false">$E150*AE94</f>
        <v>19.3343854769875</v>
      </c>
      <c r="AF150" s="9" t="n">
        <f aca="false">$E150*AF94</f>
        <v>19.2516007511285</v>
      </c>
      <c r="AG150" s="9" t="n">
        <f aca="false">$E150*AG94</f>
        <v>19.1454195703433</v>
      </c>
      <c r="AH150" s="9" t="n">
        <f aca="false">$E150*AH94</f>
        <v>19.0197823865679</v>
      </c>
      <c r="AI150" s="9" t="n">
        <f aca="false">$E150*AI94</f>
        <v>18.88062743821</v>
      </c>
      <c r="AJ150" s="9" t="n">
        <f aca="false">$E150*AJ94</f>
        <v>18.7339957520265</v>
      </c>
      <c r="AK150" s="9" t="n">
        <f aca="false">$E150*AK94</f>
        <v>18.5848255245625</v>
      </c>
      <c r="AL150" s="9" t="n">
        <f aca="false">$E150*AL94</f>
        <v>18.4366074123813</v>
      </c>
      <c r="AM150" s="9" t="n">
        <f aca="false">$E150*AM94</f>
        <v>17.6766675129512</v>
      </c>
      <c r="AN150" s="9" t="n">
        <f aca="false">$E150*AN94</f>
        <v>17.3584737000725</v>
      </c>
      <c r="AO150" s="9" t="n">
        <f aca="false">$E150*AO94</f>
        <v>17.1360848709713</v>
      </c>
      <c r="AP150" s="9" t="n">
        <f aca="false">$E150*AP94</f>
        <v>17.1178792548351</v>
      </c>
      <c r="AQ150" s="9" t="n">
        <f aca="false">$E150*AQ94</f>
        <v>17.0954598006985</v>
      </c>
      <c r="AR150" s="9" t="n">
        <f aca="false">$E150*AR94</f>
        <v>17.06844239162</v>
      </c>
      <c r="AS150" s="9" t="n">
        <f aca="false">$E150*AS94</f>
        <v>17.0365801972974</v>
      </c>
      <c r="AT150" s="9" t="n">
        <f aca="false">$E150*AT94</f>
        <v>16.9997968193374</v>
      </c>
      <c r="AU150" s="9" t="n">
        <f aca="false">$E150*AU94</f>
        <v>16.9582008430745</v>
      </c>
      <c r="AV150" s="9" t="n">
        <f aca="false">$E150*AV94</f>
        <v>16.9120781632646</v>
      </c>
      <c r="AW150" s="9" t="n">
        <f aca="false">$E150*AW94</f>
        <v>16.8618637735065</v>
      </c>
      <c r="AX150" s="9" t="n">
        <f aca="false">$E150*AX94</f>
        <v>16.8080993931176</v>
      </c>
      <c r="AY150" s="9" t="n">
        <f aca="false">$E150*AY94</f>
        <v>16.3920584079086</v>
      </c>
      <c r="AZ150" s="9" t="n">
        <f aca="false">$E150*AZ94</f>
        <v>16.1646774388691</v>
      </c>
      <c r="BA150" s="9" t="n">
        <f aca="false">$E150*BA94</f>
        <v>15.9999343571779</v>
      </c>
      <c r="BB150" s="9" t="n">
        <f aca="false">$E150*BB94</f>
        <v>15.9869566377841</v>
      </c>
      <c r="BC150" s="9" t="n">
        <f aca="false">$E150*BC94</f>
        <v>15.9721310548218</v>
      </c>
      <c r="BD150" s="9" t="n">
        <f aca="false">$E150*BD94</f>
        <v>15.9553586030773</v>
      </c>
    </row>
    <row r="151" customFormat="false" ht="13.8" hidden="false" customHeight="false" outlineLevel="0" collapsed="false">
      <c r="D151" s="4" t="s">
        <v>19</v>
      </c>
      <c r="E151" s="9" t="n">
        <v>91.6953061548944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10"/>
      <c r="T151" s="9" t="n">
        <f aca="false">$E151*T95</f>
        <v>91.6953061548944</v>
      </c>
      <c r="U151" s="9" t="n">
        <f aca="false">$E151*U95</f>
        <v>36.755591041762</v>
      </c>
      <c r="V151" s="9" t="n">
        <f aca="false">$E151*V95</f>
        <v>32.6867262860865</v>
      </c>
      <c r="W151" s="9" t="n">
        <f aca="false">$E151*W95</f>
        <v>30.5187278280915</v>
      </c>
      <c r="X151" s="9" t="n">
        <f aca="false">$E151*X95</f>
        <v>29.0682871644639</v>
      </c>
      <c r="Y151" s="9" t="n">
        <f aca="false">$E151*Y95</f>
        <v>27.9908809194663</v>
      </c>
      <c r="Z151" s="9" t="n">
        <f aca="false">$E151*Z95</f>
        <v>27.1402873642533</v>
      </c>
      <c r="AA151" s="9" t="n">
        <f aca="false">$E151*AA95</f>
        <v>25.1131063482168</v>
      </c>
      <c r="AB151" s="9" t="n">
        <f aca="false">$E151*AB95</f>
        <v>24.4057144055556</v>
      </c>
      <c r="AC151" s="9" t="n">
        <f aca="false">$E151*AC95</f>
        <v>23.8794098703108</v>
      </c>
      <c r="AD151" s="9" t="n">
        <f aca="false">$E151*AD95</f>
        <v>23.8269039251958</v>
      </c>
      <c r="AE151" s="9" t="n">
        <f aca="false">$E151*AE95</f>
        <v>23.7428094543669</v>
      </c>
      <c r="AF151" s="9" t="n">
        <f aca="false">$E151*AF95</f>
        <v>23.6226601698918</v>
      </c>
      <c r="AG151" s="9" t="n">
        <f aca="false">$E151*AG95</f>
        <v>23.4685867076858</v>
      </c>
      <c r="AH151" s="9" t="n">
        <f aca="false">$E151*AH95</f>
        <v>23.2885516855721</v>
      </c>
      <c r="AI151" s="9" t="n">
        <f aca="false">$E151*AI95</f>
        <v>23.092793497256</v>
      </c>
      <c r="AJ151" s="9" t="n">
        <f aca="false">$E151*AJ95</f>
        <v>22.8904847683437</v>
      </c>
      <c r="AK151" s="9" t="n">
        <f aca="false">$E151*AK95</f>
        <v>22.6882698874757</v>
      </c>
      <c r="AL151" s="9" t="n">
        <f aca="false">$E151*AL95</f>
        <v>22.4903062495794</v>
      </c>
      <c r="AM151" s="9" t="n">
        <f aca="false">$E151*AM95</f>
        <v>21.5227976265728</v>
      </c>
      <c r="AN151" s="9" t="n">
        <f aca="false">$E151*AN95</f>
        <v>21.1267750485736</v>
      </c>
      <c r="AO151" s="9" t="n">
        <f aca="false">$E151*AO95</f>
        <v>20.8500101932262</v>
      </c>
      <c r="AP151" s="9" t="n">
        <f aca="false">$E151*AP95</f>
        <v>20.8272041566001</v>
      </c>
      <c r="AQ151" s="9" t="n">
        <f aca="false">$E151*AQ95</f>
        <v>20.7988385846241</v>
      </c>
      <c r="AR151" s="9" t="n">
        <f aca="false">$E151*AR95</f>
        <v>20.7643800340051</v>
      </c>
      <c r="AS151" s="9" t="n">
        <f aca="false">$E151*AS95</f>
        <v>20.7234931675428</v>
      </c>
      <c r="AT151" s="9" t="n">
        <f aca="false">$E151*AT95</f>
        <v>20.6760898763768</v>
      </c>
      <c r="AU151" s="9" t="n">
        <f aca="false">$E151*AU95</f>
        <v>20.6223488832072</v>
      </c>
      <c r="AV151" s="9" t="n">
        <f aca="false">$E151*AV95</f>
        <v>20.5627004878496</v>
      </c>
      <c r="AW151" s="9" t="n">
        <f aca="false">$E151*AW95</f>
        <v>20.4977801706723</v>
      </c>
      <c r="AX151" s="9" t="n">
        <f aca="false">$E151*AX95</f>
        <v>20.428362295312</v>
      </c>
      <c r="AY151" s="9" t="n">
        <f aca="false">$E151*AY95</f>
        <v>19.9029168673977</v>
      </c>
      <c r="AZ151" s="9" t="n">
        <f aca="false">$E151*AZ95</f>
        <v>19.6209473211033</v>
      </c>
      <c r="BA151" s="9" t="n">
        <f aca="false">$E151*BA95</f>
        <v>19.4174935226986</v>
      </c>
      <c r="BB151" s="9" t="n">
        <f aca="false">$E151*BB95</f>
        <v>19.4014430738549</v>
      </c>
      <c r="BC151" s="9" t="n">
        <f aca="false">$E151*BC95</f>
        <v>19.3830299898378</v>
      </c>
      <c r="BD151" s="9" t="n">
        <f aca="false">$E151*BD95</f>
        <v>19.3621226995391</v>
      </c>
    </row>
    <row r="152" customFormat="false" ht="13.8" hidden="false" customHeight="false" outlineLevel="0" collapsed="false">
      <c r="D152" s="4" t="s">
        <v>20</v>
      </c>
      <c r="E152" s="9" t="n">
        <v>98.0559255218028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10"/>
      <c r="T152" s="10"/>
      <c r="U152" s="9" t="n">
        <f aca="false">$E152*U96</f>
        <v>98.0559255218028</v>
      </c>
      <c r="V152" s="9" t="n">
        <f aca="false">$E152*V96</f>
        <v>39.3052125439518</v>
      </c>
      <c r="W152" s="9" t="n">
        <f aca="false">$E152*W96</f>
        <v>34.9541032432549</v>
      </c>
      <c r="X152" s="9" t="n">
        <f aca="false">$E152*X96</f>
        <v>32.6357174474822</v>
      </c>
      <c r="Y152" s="9" t="n">
        <f aca="false">$E152*Y96</f>
        <v>31.0846642076772</v>
      </c>
      <c r="Z152" s="9" t="n">
        <f aca="false">$E152*Z96</f>
        <v>29.9325216286694</v>
      </c>
      <c r="AA152" s="9" t="n">
        <f aca="false">$E152*AA96</f>
        <v>27.5123860118678</v>
      </c>
      <c r="AB152" s="9" t="n">
        <f aca="false">$E152*AB96</f>
        <v>26.6691759421963</v>
      </c>
      <c r="AC152" s="9" t="n">
        <f aca="false">$E152*AC96</f>
        <v>26.036826262478</v>
      </c>
      <c r="AD152" s="9" t="n">
        <f aca="false">$E152*AD96</f>
        <v>25.9714587367718</v>
      </c>
      <c r="AE152" s="9" t="n">
        <f aca="false">$E152*AE96</f>
        <v>25.8620508296385</v>
      </c>
      <c r="AF152" s="9" t="n">
        <f aca="false">$E152*AF96</f>
        <v>25.7032425214588</v>
      </c>
      <c r="AG152" s="9" t="n">
        <f aca="false">$E152*AG96</f>
        <v>25.501036347887</v>
      </c>
      <c r="AH152" s="9" t="n">
        <f aca="false">$E152*AH96</f>
        <v>25.269588049658</v>
      </c>
      <c r="AI152" s="9" t="n">
        <f aca="false">$E152*AI96</f>
        <v>25.0241416807913</v>
      </c>
      <c r="AJ152" s="9" t="n">
        <f aca="false">$E152*AJ96</f>
        <v>24.7763856160319</v>
      </c>
      <c r="AK152" s="9" t="n">
        <f aca="false">$E152*AK96</f>
        <v>24.5335881043127</v>
      </c>
      <c r="AL152" s="9" t="n">
        <f aca="false">$E152*AL96</f>
        <v>24.2995973148274</v>
      </c>
      <c r="AM152" s="9" t="n">
        <f aca="false">$E152*AM96</f>
        <v>23.2099097170877</v>
      </c>
      <c r="AN152" s="9" t="n">
        <f aca="false">$E152*AN96</f>
        <v>22.7732780900005</v>
      </c>
      <c r="AO152" s="9" t="n">
        <f aca="false">$E152*AO96</f>
        <v>22.4679150277363</v>
      </c>
      <c r="AP152" s="9" t="n">
        <f aca="false">$E152*AP96</f>
        <v>22.4425657297065</v>
      </c>
      <c r="AQ152" s="9" t="n">
        <f aca="false">$E152*AQ96</f>
        <v>22.4106922117391</v>
      </c>
      <c r="AR152" s="9" t="n">
        <f aca="false">$E152*AR96</f>
        <v>22.3716350021368</v>
      </c>
      <c r="AS152" s="9" t="n">
        <f aca="false">$E152*AS96</f>
        <v>22.3249903216106</v>
      </c>
      <c r="AT152" s="9" t="n">
        <f aca="false">$E152*AT96</f>
        <v>22.2706749446813</v>
      </c>
      <c r="AU152" s="9" t="n">
        <f aca="false">$E152*AU96</f>
        <v>22.2089489711299</v>
      </c>
      <c r="AV152" s="9" t="n">
        <f aca="false">$E152*AV96</f>
        <v>22.1403897011937</v>
      </c>
      <c r="AW152" s="9" t="n">
        <f aca="false">$E152*AW96</f>
        <v>22.0658236117577</v>
      </c>
      <c r="AX152" s="9" t="n">
        <f aca="false">$E152*AX96</f>
        <v>21.9862341096343</v>
      </c>
      <c r="AY152" s="9" t="n">
        <f aca="false">$E152*AY96</f>
        <v>21.3980046730487</v>
      </c>
      <c r="AZ152" s="9" t="n">
        <f aca="false">$E152*AZ96</f>
        <v>21.0883289004948</v>
      </c>
      <c r="BA152" s="9" t="n">
        <f aca="false">$E152*BA96</f>
        <v>20.8657893478875</v>
      </c>
      <c r="BB152" s="9" t="n">
        <f aca="false">$E152*BB96</f>
        <v>20.8482041470699</v>
      </c>
      <c r="BC152" s="9" t="n">
        <f aca="false">$E152*BC96</f>
        <v>20.8279400962833</v>
      </c>
      <c r="BD152" s="9" t="n">
        <f aca="false">$E152*BD96</f>
        <v>20.8048419960001</v>
      </c>
      <c r="BE152" s="11"/>
    </row>
    <row r="153" customFormat="false" ht="13.8" hidden="false" customHeight="false" outlineLevel="0" collapsed="false">
      <c r="D153" s="4" t="s">
        <v>21</v>
      </c>
      <c r="E153" s="9" t="n">
        <v>109.624705907546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10"/>
      <c r="T153" s="10"/>
      <c r="U153" s="10"/>
      <c r="V153" s="9" t="n">
        <f aca="false">$E153*V97</f>
        <v>109.624705907546</v>
      </c>
      <c r="W153" s="9" t="n">
        <f aca="false">$E153*W97</f>
        <v>43.9424985571754</v>
      </c>
      <c r="X153" s="9" t="n">
        <f aca="false">$E153*X97</f>
        <v>39.0780390671221</v>
      </c>
      <c r="Y153" s="9" t="n">
        <f aca="false">$E153*Y97</f>
        <v>36.4861267508664</v>
      </c>
      <c r="Z153" s="9" t="n">
        <f aca="false">$E153*Z97</f>
        <v>34.7520779990369</v>
      </c>
      <c r="AA153" s="9" t="n">
        <f aca="false">$E153*AA97</f>
        <v>33.4640039666399</v>
      </c>
      <c r="AB153" s="9" t="n">
        <f aca="false">$E153*AB97</f>
        <v>30.7583372378172</v>
      </c>
      <c r="AC153" s="9" t="n">
        <f aca="false">$E153*AC97</f>
        <v>29.8156440205116</v>
      </c>
      <c r="AD153" s="9" t="n">
        <f aca="false">$E153*AD97</f>
        <v>29.1086888079535</v>
      </c>
      <c r="AE153" s="9" t="n">
        <f aca="false">$E153*AE97</f>
        <v>29.0356091267072</v>
      </c>
      <c r="AF153" s="9" t="n">
        <f aca="false">$E153*AF97</f>
        <v>28.9132931159244</v>
      </c>
      <c r="AG153" s="9" t="n">
        <f aca="false">$E153*AG97</f>
        <v>28.7357483730928</v>
      </c>
      <c r="AH153" s="9" t="n">
        <f aca="false">$E153*AH97</f>
        <v>28.509685621734</v>
      </c>
      <c r="AI153" s="9" t="n">
        <f aca="false">$E153*AI97</f>
        <v>28.2509307174165</v>
      </c>
      <c r="AJ153" s="9" t="n">
        <f aca="false">$E153*AJ97</f>
        <v>27.9765262297744</v>
      </c>
      <c r="AK153" s="9" t="n">
        <f aca="false">$E153*AK97</f>
        <v>27.6995395449664</v>
      </c>
      <c r="AL153" s="9" t="n">
        <f aca="false">$E153*AL97</f>
        <v>27.4280964304819</v>
      </c>
      <c r="AM153" s="9" t="n">
        <f aca="false">$E153*AM97</f>
        <v>27.1664990681001</v>
      </c>
      <c r="AN153" s="9" t="n">
        <f aca="false">$E153*AN97</f>
        <v>25.9482485462921</v>
      </c>
      <c r="AO153" s="9" t="n">
        <f aca="false">$E153*AO97</f>
        <v>25.4601024862283</v>
      </c>
      <c r="AP153" s="9" t="n">
        <f aca="false">$E153*AP97</f>
        <v>25.1187122467542</v>
      </c>
      <c r="AQ153" s="9" t="n">
        <f aca="false">$E153*AQ97</f>
        <v>25.0903722017575</v>
      </c>
      <c r="AR153" s="9" t="n">
        <f aca="false">$E153*AR97</f>
        <v>25.0547381998875</v>
      </c>
      <c r="AS153" s="9" t="n">
        <f aca="false">$E153*AS97</f>
        <v>25.011072964019</v>
      </c>
      <c r="AT153" s="9" t="n">
        <f aca="false">$E153*AT97</f>
        <v>24.9589250763964</v>
      </c>
      <c r="AU153" s="9" t="n">
        <f aca="false">$E153*AU97</f>
        <v>24.8982014924778</v>
      </c>
      <c r="AV153" s="9" t="n">
        <f aca="false">$E153*AV97</f>
        <v>24.829192998994</v>
      </c>
      <c r="AW153" s="9" t="n">
        <f aca="false">$E153*AW97</f>
        <v>24.7525450069017</v>
      </c>
      <c r="AX153" s="9" t="n">
        <f aca="false">$E153*AX97</f>
        <v>24.6691815020284</v>
      </c>
      <c r="AY153" s="9" t="n">
        <f aca="false">$E153*AY97</f>
        <v>24.5802019149491</v>
      </c>
      <c r="AZ153" s="9" t="n">
        <f aca="false">$E153*AZ97</f>
        <v>23.922572315833</v>
      </c>
      <c r="BA153" s="9" t="n">
        <f aca="false">$E153*BA97</f>
        <v>23.5763605462509</v>
      </c>
      <c r="BB153" s="9" t="n">
        <f aca="false">$E153*BB97</f>
        <v>23.3275654542914</v>
      </c>
      <c r="BC153" s="9" t="n">
        <f aca="false">$E153*BC97</f>
        <v>23.3079055259627</v>
      </c>
      <c r="BD153" s="9" t="n">
        <f aca="false">$E153*BD97</f>
        <v>23.2852506930585</v>
      </c>
      <c r="BE153" s="11"/>
      <c r="BF153" s="11"/>
    </row>
    <row r="154" customFormat="false" ht="13.8" hidden="false" customHeight="false" outlineLevel="0" collapsed="false">
      <c r="D154" s="4" t="s">
        <v>22</v>
      </c>
      <c r="E154" s="9" t="n">
        <v>119.287682031278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10"/>
      <c r="T154" s="10"/>
      <c r="U154" s="10"/>
      <c r="V154" s="10"/>
      <c r="W154" s="9" t="n">
        <f aca="false">$E154*W98</f>
        <v>119.287682031278</v>
      </c>
      <c r="X154" s="9" t="n">
        <f aca="false">$E154*X98</f>
        <v>47.8158527510122</v>
      </c>
      <c r="Y154" s="9" t="n">
        <f aca="false">$E154*Y98</f>
        <v>42.5226107568865</v>
      </c>
      <c r="Z154" s="9" t="n">
        <f aca="false">$E154*Z98</f>
        <v>39.7022318133368</v>
      </c>
      <c r="AA154" s="9" t="n">
        <f aca="false">$E154*AA98</f>
        <v>37.8153336508968</v>
      </c>
      <c r="AB154" s="9" t="n">
        <f aca="false">$E154*AB98</f>
        <v>36.4137210824772</v>
      </c>
      <c r="AC154" s="9" t="n">
        <f aca="false">$E154*AC98</f>
        <v>33.4695607332344</v>
      </c>
      <c r="AD154" s="9" t="n">
        <f aca="false">$E154*AD98</f>
        <v>32.4437729071413</v>
      </c>
      <c r="AE154" s="9" t="n">
        <f aca="false">$E154*AE98</f>
        <v>31.674502441074</v>
      </c>
      <c r="AF154" s="9" t="n">
        <f aca="false">$E154*AF98</f>
        <v>31.5949810803799</v>
      </c>
      <c r="AG154" s="9" t="n">
        <f aca="false">$E154*AG98</f>
        <v>31.4618834060847</v>
      </c>
      <c r="AH154" s="9" t="n">
        <f aca="false">$E154*AH98</f>
        <v>31.2686888095392</v>
      </c>
      <c r="AI154" s="9" t="n">
        <f aca="false">$E154*AI98</f>
        <v>31.0226995375046</v>
      </c>
      <c r="AJ154" s="9" t="n">
        <f aca="false">$E154*AJ98</f>
        <v>30.7411364309518</v>
      </c>
      <c r="AK154" s="9" t="n">
        <f aca="false">$E154*AK98</f>
        <v>30.44254429336</v>
      </c>
      <c r="AL154" s="9" t="n">
        <f aca="false">$E154*AL98</f>
        <v>30.1411423483265</v>
      </c>
      <c r="AM154" s="9" t="n">
        <f aca="false">$E154*AM98</f>
        <v>29.845772617004</v>
      </c>
      <c r="AN154" s="9" t="n">
        <f aca="false">$E154*AN98</f>
        <v>29.5611165011616</v>
      </c>
      <c r="AO154" s="9" t="n">
        <f aca="false">$E154*AO98</f>
        <v>28.2354821044551</v>
      </c>
      <c r="AP154" s="9" t="n">
        <f aca="false">$E154*AP98</f>
        <v>27.7043079360444</v>
      </c>
      <c r="AQ154" s="9" t="n">
        <f aca="false">$E154*AQ98</f>
        <v>27.3328255224969</v>
      </c>
      <c r="AR154" s="9" t="n">
        <f aca="false">$E154*AR98</f>
        <v>27.301987416722</v>
      </c>
      <c r="AS154" s="9" t="n">
        <f aca="false">$E154*AS98</f>
        <v>27.2632124211644</v>
      </c>
      <c r="AT154" s="9" t="n">
        <f aca="false">$E154*AT98</f>
        <v>27.2156982706908</v>
      </c>
      <c r="AU154" s="9" t="n">
        <f aca="false">$E154*AU98</f>
        <v>27.1589537568896</v>
      </c>
      <c r="AV154" s="9" t="n">
        <f aca="false">$E154*AV98</f>
        <v>27.0928776337173</v>
      </c>
      <c r="AW154" s="9" t="n">
        <f aca="false">$E154*AW98</f>
        <v>27.0177863195832</v>
      </c>
      <c r="AX154" s="9" t="n">
        <f aca="false">$E154*AX98</f>
        <v>26.9343821158196</v>
      </c>
      <c r="AY154" s="9" t="n">
        <f aca="false">$E154*AY98</f>
        <v>26.8436704538815</v>
      </c>
      <c r="AZ154" s="9" t="n">
        <f aca="false">$E154*AZ98</f>
        <v>26.7468476747196</v>
      </c>
      <c r="BA154" s="9" t="n">
        <f aca="false">$E154*BA98</f>
        <v>26.0312506761755</v>
      </c>
      <c r="BB154" s="9" t="n">
        <f aca="false">$E154*BB98</f>
        <v>25.654521734068</v>
      </c>
      <c r="BC154" s="9" t="n">
        <f aca="false">$E154*BC98</f>
        <v>25.3837963572023</v>
      </c>
      <c r="BD154" s="9" t="n">
        <f aca="false">$E154*BD98</f>
        <v>25.3624034854057</v>
      </c>
      <c r="BE154" s="11"/>
      <c r="BF154" s="11"/>
      <c r="BG154" s="11"/>
    </row>
    <row r="155" customFormat="false" ht="13.8" hidden="false" customHeight="false" outlineLevel="0" collapsed="false">
      <c r="D155" s="4" t="s">
        <v>23</v>
      </c>
      <c r="E155" s="9" t="n">
        <v>116.527005583359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10"/>
      <c r="T155" s="10"/>
      <c r="U155" s="10"/>
      <c r="V155" s="10"/>
      <c r="W155" s="10"/>
      <c r="X155" s="9" t="n">
        <f aca="false">$E155*X99</f>
        <v>116.527005583359</v>
      </c>
      <c r="Y155" s="9" t="n">
        <f aca="false">$E155*Y99</f>
        <v>46.7092498203568</v>
      </c>
      <c r="Z155" s="9" t="n">
        <f aca="false">$E155*Z99</f>
        <v>41.5385093977051</v>
      </c>
      <c r="AA155" s="9" t="n">
        <f aca="false">$E155*AA99</f>
        <v>38.7834025224116</v>
      </c>
      <c r="AB155" s="9" t="n">
        <f aca="false">$E155*AB99</f>
        <v>36.9401728698124</v>
      </c>
      <c r="AC155" s="9" t="n">
        <f aca="false">$E155*AC99</f>
        <v>35.5709978401298</v>
      </c>
      <c r="AD155" s="9" t="n">
        <f aca="false">$E155*AD99</f>
        <v>32.6949742338989</v>
      </c>
      <c r="AE155" s="9" t="n">
        <f aca="false">$E155*AE99</f>
        <v>31.6929262294189</v>
      </c>
      <c r="AF155" s="9" t="n">
        <f aca="false">$E155*AF99</f>
        <v>30.9414590002122</v>
      </c>
      <c r="AG155" s="9" t="n">
        <f aca="false">$E155*AG99</f>
        <v>30.8637780034504</v>
      </c>
      <c r="AH155" s="9" t="n">
        <f aca="false">$E155*AH99</f>
        <v>30.7337606104419</v>
      </c>
      <c r="AI155" s="9" t="n">
        <f aca="false">$E155*AI99</f>
        <v>30.5450371190723</v>
      </c>
      <c r="AJ155" s="9" t="n">
        <f aca="false">$E155*AJ99</f>
        <v>30.3047407801066</v>
      </c>
      <c r="AK155" s="9" t="n">
        <f aca="false">$E155*AK99</f>
        <v>30.0296938923589</v>
      </c>
      <c r="AL155" s="9" t="n">
        <f aca="false">$E155*AL99</f>
        <v>29.7380120766691</v>
      </c>
      <c r="AM155" s="9" t="n">
        <f aca="false">$E155*AM99</f>
        <v>29.4435854809494</v>
      </c>
      <c r="AN155" s="9" t="n">
        <f aca="false">$E155*AN99</f>
        <v>29.1550514953369</v>
      </c>
      <c r="AO155" s="9" t="n">
        <f aca="false">$E155*AO99</f>
        <v>28.8769831798555</v>
      </c>
      <c r="AP155" s="9" t="n">
        <f aca="false">$E155*AP99</f>
        <v>27.5820279580246</v>
      </c>
      <c r="AQ155" s="9" t="n">
        <f aca="false">$E155*AQ99</f>
        <v>27.063146760619</v>
      </c>
      <c r="AR155" s="9" t="n">
        <f aca="false">$E155*AR99</f>
        <v>26.7002615696215</v>
      </c>
      <c r="AS155" s="9" t="n">
        <f aca="false">$E155*AS99</f>
        <v>26.6701371505481</v>
      </c>
      <c r="AT155" s="9" t="n">
        <f aca="false">$E155*AT99</f>
        <v>26.6322595252401</v>
      </c>
      <c r="AU155" s="9" t="n">
        <f aca="false">$E155*AU99</f>
        <v>26.5858449953973</v>
      </c>
      <c r="AV155" s="9" t="n">
        <f aca="false">$E155*AV99</f>
        <v>26.5304137206509</v>
      </c>
      <c r="AW155" s="9" t="n">
        <f aca="false">$E155*AW99</f>
        <v>26.465866798096</v>
      </c>
      <c r="AX155" s="9" t="n">
        <f aca="false">$E155*AX99</f>
        <v>26.3925133232664</v>
      </c>
      <c r="AY155" s="9" t="n">
        <f aca="false">$E155*AY99</f>
        <v>26.3110393441249</v>
      </c>
      <c r="AZ155" s="9" t="n">
        <f aca="false">$E155*AZ99</f>
        <v>26.2224270234131</v>
      </c>
      <c r="BA155" s="9" t="n">
        <f aca="false">$E155*BA99</f>
        <v>26.1278450151464</v>
      </c>
      <c r="BB155" s="9" t="n">
        <f aca="false">$E155*BB99</f>
        <v>25.4288090876739</v>
      </c>
      <c r="BC155" s="9" t="n">
        <f aca="false">$E155*BC99</f>
        <v>25.0607987885982</v>
      </c>
      <c r="BD155" s="9" t="n">
        <f aca="false">$E155*BD99</f>
        <v>24.796338812812</v>
      </c>
      <c r="BE155" s="11"/>
      <c r="BF155" s="11"/>
      <c r="BG155" s="11"/>
      <c r="BH155" s="11"/>
    </row>
    <row r="156" customFormat="false" ht="13.8" hidden="false" customHeight="false" outlineLevel="0" collapsed="false">
      <c r="D156" s="4" t="s">
        <v>24</v>
      </c>
      <c r="E156" s="9" t="n">
        <v>119.618759126929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10"/>
      <c r="T156" s="10"/>
      <c r="U156" s="10"/>
      <c r="V156" s="10"/>
      <c r="W156" s="10"/>
      <c r="X156" s="10"/>
      <c r="Y156" s="9" t="n">
        <f aca="false">$E156*Y100</f>
        <v>119.618759126929</v>
      </c>
      <c r="Z156" s="9" t="n">
        <f aca="false">$E156*Z100</f>
        <v>47.9485632990359</v>
      </c>
      <c r="AA156" s="9" t="n">
        <f aca="false">$E156*AA100</f>
        <v>42.6406301720443</v>
      </c>
      <c r="AB156" s="9" t="n">
        <f aca="false">$E156*AB100</f>
        <v>39.8124234054255</v>
      </c>
      <c r="AC156" s="9" t="n">
        <f aca="false">$E156*AC100</f>
        <v>37.9202882499216</v>
      </c>
      <c r="AD156" s="9" t="n">
        <f aca="false">$E156*AD100</f>
        <v>36.5147855747409</v>
      </c>
      <c r="AE156" s="9" t="n">
        <f aca="false">$E156*AE100</f>
        <v>33.5624538532243</v>
      </c>
      <c r="AF156" s="9" t="n">
        <f aca="false">$E156*AF100</f>
        <v>32.5338190034618</v>
      </c>
      <c r="AG156" s="9" t="n">
        <f aca="false">$E156*AG100</f>
        <v>31.7624134650439</v>
      </c>
      <c r="AH156" s="9" t="n">
        <f aca="false">$E156*AH100</f>
        <v>31.6826713967236</v>
      </c>
      <c r="AI156" s="9" t="n">
        <f aca="false">$E156*AI100</f>
        <v>31.5492043163782</v>
      </c>
      <c r="AJ156" s="9" t="n">
        <f aca="false">$E156*AJ100</f>
        <v>31.3554735177302</v>
      </c>
      <c r="AK156" s="9" t="n">
        <f aca="false">$E156*AK100</f>
        <v>31.1088015145672</v>
      </c>
      <c r="AL156" s="9" t="n">
        <f aca="false">$E156*AL100</f>
        <v>30.8264569434578</v>
      </c>
      <c r="AM156" s="9" t="n">
        <f aca="false">$E156*AM100</f>
        <v>30.527036078071</v>
      </c>
      <c r="AN156" s="9" t="n">
        <f aca="false">$E156*AN100</f>
        <v>30.2247976067601</v>
      </c>
      <c r="AO156" s="9" t="n">
        <f aca="false">$E156*AO100</f>
        <v>29.9286080912728</v>
      </c>
      <c r="AP156" s="9" t="n">
        <f aca="false">$E156*AP100</f>
        <v>29.6431619263784</v>
      </c>
      <c r="AQ156" s="9" t="n">
        <f aca="false">$E156*AQ100</f>
        <v>28.3138482965903</v>
      </c>
      <c r="AR156" s="9" t="n">
        <f aca="false">$E156*AR100</f>
        <v>27.7811998803951</v>
      </c>
      <c r="AS156" s="9" t="n">
        <f aca="false">$E156*AS100</f>
        <v>27.4086864356759</v>
      </c>
      <c r="AT156" s="9" t="n">
        <f aca="false">$E156*AT100</f>
        <v>27.3777627402549</v>
      </c>
      <c r="AU156" s="9" t="n">
        <f aca="false">$E156*AU100</f>
        <v>27.3388801266038</v>
      </c>
      <c r="AV156" s="9" t="n">
        <f aca="false">$E156*AV100</f>
        <v>27.2912341029421</v>
      </c>
      <c r="AW156" s="9" t="n">
        <f aca="false">$E156*AW100</f>
        <v>27.2343320975332</v>
      </c>
      <c r="AX156" s="9" t="n">
        <f aca="false">$E156*AX100</f>
        <v>27.1680725833302</v>
      </c>
      <c r="AY156" s="9" t="n">
        <f aca="false">$E156*AY100</f>
        <v>27.0927728569463</v>
      </c>
      <c r="AZ156" s="9" t="n">
        <f aca="false">$E156*AZ100</f>
        <v>27.0091371689164</v>
      </c>
      <c r="BA156" s="9" t="n">
        <f aca="false">$E156*BA100</f>
        <v>26.9181737412213</v>
      </c>
      <c r="BB156" s="9" t="n">
        <f aca="false">$E156*BB100</f>
        <v>26.8210822351969</v>
      </c>
      <c r="BC156" s="9" t="n">
        <f aca="false">$E156*BC100</f>
        <v>26.103499132372</v>
      </c>
      <c r="BD156" s="9" t="n">
        <f aca="false">$E156*BD100</f>
        <v>25.7257245976108</v>
      </c>
      <c r="BE156" s="11"/>
      <c r="BF156" s="11"/>
      <c r="BG156" s="11"/>
      <c r="BH156" s="11"/>
      <c r="BI156" s="11"/>
    </row>
    <row r="157" customFormat="false" ht="13.8" hidden="false" customHeight="false" outlineLevel="0" collapsed="false">
      <c r="D157" s="4" t="s">
        <v>25</v>
      </c>
      <c r="E157" s="9" t="n">
        <v>121.775056756123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10"/>
      <c r="T157" s="10"/>
      <c r="U157" s="10"/>
      <c r="V157" s="10"/>
      <c r="W157" s="10"/>
      <c r="X157" s="10"/>
      <c r="Y157" s="10"/>
      <c r="Z157" s="9" t="n">
        <f aca="false">$E157*Z101</f>
        <v>121.775056756123</v>
      </c>
      <c r="AA157" s="9" t="n">
        <f aca="false">$E157*AA101</f>
        <v>48.8129040940719</v>
      </c>
      <c r="AB157" s="9" t="n">
        <f aca="false">$E157*AB101</f>
        <v>43.4092879512958</v>
      </c>
      <c r="AC157" s="9" t="n">
        <f aca="false">$E157*AC101</f>
        <v>40.5300987502308</v>
      </c>
      <c r="AD157" s="9" t="n">
        <f aca="false">$E157*AD101</f>
        <v>38.6038551774543</v>
      </c>
      <c r="AE157" s="9" t="n">
        <f aca="false">$E157*AE101</f>
        <v>37.1730163250015</v>
      </c>
      <c r="AF157" s="9" t="n">
        <f aca="false">$E157*AF101</f>
        <v>34.1674646408455</v>
      </c>
      <c r="AG157" s="9" t="n">
        <f aca="false">$E157*AG101</f>
        <v>33.1202871903735</v>
      </c>
      <c r="AH157" s="9" t="n">
        <f aca="false">$E157*AH101</f>
        <v>32.3349759740688</v>
      </c>
      <c r="AI157" s="9" t="n">
        <f aca="false">$E157*AI101</f>
        <v>32.2537964419751</v>
      </c>
      <c r="AJ157" s="9" t="n">
        <f aca="false">$E157*AJ101</f>
        <v>32.1179234283879</v>
      </c>
      <c r="AK157" s="9" t="n">
        <f aca="false">$E157*AK101</f>
        <v>31.920700357584</v>
      </c>
      <c r="AL157" s="9" t="n">
        <f aca="false">$E157*AL101</f>
        <v>31.6695817420377</v>
      </c>
      <c r="AM157" s="9" t="n">
        <f aca="false">$E157*AM101</f>
        <v>31.3821475099608</v>
      </c>
      <c r="AN157" s="9" t="n">
        <f aca="false">$E157*AN101</f>
        <v>31.0773291592057</v>
      </c>
      <c r="AO157" s="9" t="n">
        <f aca="false">$E157*AO101</f>
        <v>30.7696424111872</v>
      </c>
      <c r="AP157" s="9" t="n">
        <f aca="false">$E157*AP101</f>
        <v>30.4681136599923</v>
      </c>
      <c r="AQ157" s="9" t="n">
        <f aca="false">$E157*AQ101</f>
        <v>30.1775219235077</v>
      </c>
      <c r="AR157" s="9" t="n">
        <f aca="false">$E157*AR101</f>
        <v>28.824245531948</v>
      </c>
      <c r="AS157" s="9" t="n">
        <f aca="false">$E157*AS101</f>
        <v>28.2819953733052</v>
      </c>
      <c r="AT157" s="9" t="n">
        <f aca="false">$E157*AT101</f>
        <v>27.9027668459055</v>
      </c>
      <c r="AU157" s="9" t="n">
        <f aca="false">$E157*AU101</f>
        <v>27.8712857070566</v>
      </c>
      <c r="AV157" s="9" t="n">
        <f aca="false">$E157*AV101</f>
        <v>27.831702179199</v>
      </c>
      <c r="AW157" s="9" t="n">
        <f aca="false">$E157*AW101</f>
        <v>27.7831972684479</v>
      </c>
      <c r="AX157" s="9" t="n">
        <f aca="false">$E157*AX101</f>
        <v>27.7252695237632</v>
      </c>
      <c r="AY157" s="9" t="n">
        <f aca="false">$E157*AY101</f>
        <v>27.6578155879291</v>
      </c>
      <c r="AZ157" s="9" t="n">
        <f aca="false">$E157*AZ101</f>
        <v>27.5811584772798</v>
      </c>
      <c r="BA157" s="9" t="n">
        <f aca="false">$E157*BA101</f>
        <v>27.4960151374641</v>
      </c>
      <c r="BB157" s="9" t="n">
        <f aca="false">$E157*BB101</f>
        <v>27.4034119650925</v>
      </c>
      <c r="BC157" s="9" t="n">
        <f aca="false">$E157*BC101</f>
        <v>27.3045702470965</v>
      </c>
      <c r="BD157" s="9" t="n">
        <f aca="false">$E157*BD101</f>
        <v>26.5740516920511</v>
      </c>
      <c r="BE157" s="11"/>
      <c r="BF157" s="11"/>
      <c r="BG157" s="11"/>
      <c r="BH157" s="11"/>
      <c r="BI157" s="11"/>
      <c r="BJ157" s="11"/>
    </row>
    <row r="158" customFormat="false" ht="13.8" hidden="false" customHeight="false" outlineLevel="0" collapsed="false">
      <c r="D158" s="4" t="s">
        <v>26</v>
      </c>
      <c r="E158" s="9" t="n">
        <v>100.09208297488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10"/>
      <c r="T158" s="10"/>
      <c r="U158" s="10"/>
      <c r="V158" s="10"/>
      <c r="W158" s="10"/>
      <c r="X158" s="10"/>
      <c r="Y158" s="10"/>
      <c r="Z158" s="10"/>
      <c r="AA158" s="9" t="n">
        <f aca="false">$E158*AA102</f>
        <v>100.09208297488</v>
      </c>
      <c r="AB158" s="9" t="n">
        <f aca="false">$E158*AB102</f>
        <v>40.1213957683748</v>
      </c>
      <c r="AC158" s="9" t="n">
        <f aca="false">$E158*AC102</f>
        <v>35.6799345222486</v>
      </c>
      <c r="AD158" s="9" t="n">
        <f aca="false">$E158*AD102</f>
        <v>33.3134068269216</v>
      </c>
      <c r="AE158" s="9" t="n">
        <f aca="false">$E158*AE102</f>
        <v>31.730145552798</v>
      </c>
      <c r="AF158" s="9" t="n">
        <f aca="false">$E158*AF102</f>
        <v>30.5540784257655</v>
      </c>
      <c r="AG158" s="9" t="n">
        <f aca="false">$E158*AG102</f>
        <v>28.0836880472309</v>
      </c>
      <c r="AH158" s="9" t="n">
        <f aca="false">$E158*AH102</f>
        <v>27.2229684955088</v>
      </c>
      <c r="AI158" s="9" t="n">
        <f aca="false">$E158*AI102</f>
        <v>26.5774879059912</v>
      </c>
      <c r="AJ158" s="9" t="n">
        <f aca="false">$E158*AJ102</f>
        <v>26.5107630061749</v>
      </c>
      <c r="AK158" s="9" t="n">
        <f aca="false">$E158*AK102</f>
        <v>26.3990832146618</v>
      </c>
      <c r="AL158" s="9" t="n">
        <f aca="false">$E158*AL102</f>
        <v>26.2369772095954</v>
      </c>
      <c r="AM158" s="9" t="n">
        <f aca="false">$E158*AM102</f>
        <v>26.0305721708843</v>
      </c>
      <c r="AN158" s="9" t="n">
        <f aca="false">$E158*AN102</f>
        <v>25.7943177869962</v>
      </c>
      <c r="AO158" s="9" t="n">
        <f aca="false">$E158*AO102</f>
        <v>25.5437746587992</v>
      </c>
      <c r="AP158" s="9" t="n">
        <f aca="false">$E158*AP102</f>
        <v>25.290873873258</v>
      </c>
      <c r="AQ158" s="9" t="n">
        <f aca="false">$E158*AQ102</f>
        <v>25.0430346064338</v>
      </c>
      <c r="AR158" s="9" t="n">
        <f aca="false">$E158*AR102</f>
        <v>24.8041849357801</v>
      </c>
      <c r="AS158" s="9" t="n">
        <f aca="false">$E158*AS102</f>
        <v>23.6918696843637</v>
      </c>
      <c r="AT158" s="9" t="n">
        <f aca="false">$E158*AT102</f>
        <v>23.2461712850543</v>
      </c>
      <c r="AU158" s="9" t="n">
        <f aca="false">$E158*AU102</f>
        <v>22.9344672773366</v>
      </c>
      <c r="AV158" s="9" t="n">
        <f aca="false">$E158*AV102</f>
        <v>22.9085915943704</v>
      </c>
      <c r="AW158" s="9" t="n">
        <f aca="false">$E158*AW102</f>
        <v>22.8760562142992</v>
      </c>
      <c r="AX158" s="9" t="n">
        <f aca="false">$E158*AX102</f>
        <v>22.8361879713197</v>
      </c>
      <c r="AY158" s="9" t="n">
        <f aca="false">$E158*AY102</f>
        <v>22.7885747015584</v>
      </c>
      <c r="AZ158" s="9" t="n">
        <f aca="false">$E158*AZ102</f>
        <v>22.7331314513368</v>
      </c>
      <c r="BA158" s="9" t="n">
        <f aca="false">$E158*BA102</f>
        <v>22.6701237214772</v>
      </c>
      <c r="BB158" s="9" t="n">
        <f aca="false">$E158*BB102</f>
        <v>22.6001408000102</v>
      </c>
      <c r="BC158" s="9" t="n">
        <f aca="false">$E158*BC102</f>
        <v>22.5240263258342</v>
      </c>
      <c r="BD158" s="9" t="n">
        <f aca="false">$E158*BD102</f>
        <v>22.4427841264661</v>
      </c>
      <c r="BE158" s="11"/>
      <c r="BF158" s="11"/>
      <c r="BG158" s="11"/>
      <c r="BH158" s="11"/>
      <c r="BI158" s="11"/>
      <c r="BJ158" s="11"/>
      <c r="BK158" s="11"/>
    </row>
    <row r="159" customFormat="false" ht="13.8" hidden="false" customHeight="false" outlineLevel="0" collapsed="false">
      <c r="D159" s="4" t="s">
        <v>27</v>
      </c>
      <c r="E159" s="9" t="n">
        <v>92.5781147509103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10"/>
      <c r="T159" s="10"/>
      <c r="U159" s="10"/>
      <c r="V159" s="10"/>
      <c r="W159" s="10"/>
      <c r="X159" s="10"/>
      <c r="Y159" s="10"/>
      <c r="Z159" s="10"/>
      <c r="AA159" s="10"/>
      <c r="AB159" s="9" t="n">
        <f aca="false">$E159*AB103</f>
        <v>92.5781147509103</v>
      </c>
      <c r="AC159" s="9" t="n">
        <f aca="false">$E159*AC103</f>
        <v>37.109460319089</v>
      </c>
      <c r="AD159" s="9" t="n">
        <f aca="false">$E159*AD103</f>
        <v>33.0014220338953</v>
      </c>
      <c r="AE159" s="9" t="n">
        <f aca="false">$E159*AE103</f>
        <v>30.8125508861726</v>
      </c>
      <c r="AF159" s="9" t="n">
        <f aca="false">$E159*AF103</f>
        <v>29.3481459146697</v>
      </c>
      <c r="AG159" s="9" t="n">
        <f aca="false">$E159*AG103</f>
        <v>28.2603667996271</v>
      </c>
      <c r="AH159" s="9" t="n">
        <f aca="false">$E159*AH103</f>
        <v>25.975429997973</v>
      </c>
      <c r="AI159" s="9" t="n">
        <f aca="false">$E159*AI103</f>
        <v>25.1793251407319</v>
      </c>
      <c r="AJ159" s="9" t="n">
        <f aca="false">$E159*AJ103</f>
        <v>24.5823011373366</v>
      </c>
      <c r="AK159" s="9" t="n">
        <f aca="false">$E159*AK103</f>
        <v>24.5205853127843</v>
      </c>
      <c r="AL159" s="9" t="n">
        <f aca="false">$E159*AL103</f>
        <v>24.4172893852069</v>
      </c>
      <c r="AM159" s="9" t="n">
        <f aca="false">$E159*AM103</f>
        <v>24.267352767916</v>
      </c>
      <c r="AN159" s="9" t="n">
        <f aca="false">$E159*AN103</f>
        <v>24.0764426700239</v>
      </c>
      <c r="AO159" s="9" t="n">
        <f aca="false">$E159*AO103</f>
        <v>23.8579240338647</v>
      </c>
      <c r="AP159" s="9" t="n">
        <f aca="false">$E159*AP103</f>
        <v>23.6261893173627</v>
      </c>
      <c r="AQ159" s="9" t="n">
        <f aca="false">$E159*AQ103</f>
        <v>23.3922739341621</v>
      </c>
      <c r="AR159" s="9" t="n">
        <f aca="false">$E159*AR103</f>
        <v>23.1630400986589</v>
      </c>
      <c r="AS159" s="9" t="n">
        <f aca="false">$E159*AS103</f>
        <v>22.9421210053522</v>
      </c>
      <c r="AT159" s="9" t="n">
        <f aca="false">$E159*AT103</f>
        <v>21.9133078772383</v>
      </c>
      <c r="AU159" s="9" t="n">
        <f aca="false">$E159*AU103</f>
        <v>21.5010683041452</v>
      </c>
      <c r="AV159" s="9" t="n">
        <f aca="false">$E159*AV103</f>
        <v>21.2127640892948</v>
      </c>
      <c r="AW159" s="9" t="n">
        <f aca="false">$E159*AW103</f>
        <v>21.188830908211</v>
      </c>
      <c r="AX159" s="9" t="n">
        <f aca="false">$E159*AX103</f>
        <v>21.1587379771801</v>
      </c>
      <c r="AY159" s="9" t="n">
        <f aca="false">$E159*AY103</f>
        <v>21.1218626653296</v>
      </c>
      <c r="AZ159" s="9" t="n">
        <f aca="false">$E159*AZ103</f>
        <v>21.0778237501565</v>
      </c>
      <c r="BA159" s="9" t="n">
        <f aca="false">$E159*BA103</f>
        <v>21.0265426555021</v>
      </c>
      <c r="BB159" s="9" t="n">
        <f aca="false">$E159*BB103</f>
        <v>20.9682649508949</v>
      </c>
      <c r="BC159" s="9" t="n">
        <f aca="false">$E159*BC103</f>
        <v>20.9035356861858</v>
      </c>
      <c r="BD159" s="9" t="n">
        <f aca="false">$E159*BD103</f>
        <v>20.8331351678327</v>
      </c>
      <c r="BE159" s="11"/>
      <c r="BF159" s="11"/>
      <c r="BG159" s="11"/>
      <c r="BH159" s="11"/>
      <c r="BI159" s="11"/>
      <c r="BJ159" s="11"/>
      <c r="BK159" s="11"/>
      <c r="BL159" s="11"/>
    </row>
    <row r="160" customFormat="false" ht="13.8" hidden="false" customHeight="false" outlineLevel="0" collapsed="false">
      <c r="D160" s="4" t="s">
        <v>28</v>
      </c>
      <c r="E160" s="9" t="n">
        <v>85.7968059599802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9" t="n">
        <f aca="false">$E160*AC104</f>
        <v>85.7968059599802</v>
      </c>
      <c r="AD160" s="9" t="n">
        <f aca="false">$E160*AD104</f>
        <v>34.3912076287464</v>
      </c>
      <c r="AE160" s="9" t="n">
        <f aca="false">$E160*AE104</f>
        <v>30.5840814566565</v>
      </c>
      <c r="AF160" s="9" t="n">
        <f aca="false">$E160*AF104</f>
        <v>28.5555442193423</v>
      </c>
      <c r="AG160" s="9" t="n">
        <f aca="false">$E160*AG104</f>
        <v>27.1984063091039</v>
      </c>
      <c r="AH160" s="9" t="n">
        <f aca="false">$E160*AH104</f>
        <v>26.1903065663975</v>
      </c>
      <c r="AI160" s="9" t="n">
        <f aca="false">$E160*AI104</f>
        <v>24.0727404447521</v>
      </c>
      <c r="AJ160" s="9" t="n">
        <f aca="false">$E160*AJ104</f>
        <v>23.3349499405461</v>
      </c>
      <c r="AK160" s="9" t="n">
        <f aca="false">$E160*AK104</f>
        <v>22.7816576996036</v>
      </c>
      <c r="AL160" s="9" t="n">
        <f aca="false">$E160*AL104</f>
        <v>22.7244625337914</v>
      </c>
      <c r="AM160" s="9" t="n">
        <f aca="false">$E160*AM104</f>
        <v>22.6287329903818</v>
      </c>
      <c r="AN160" s="9" t="n">
        <f aca="false">$E160*AN104</f>
        <v>22.4897791685783</v>
      </c>
      <c r="AO160" s="9" t="n">
        <f aca="false">$E160*AO104</f>
        <v>22.3128531567588</v>
      </c>
      <c r="AP160" s="9" t="n">
        <f aca="false">$E160*AP104</f>
        <v>22.1103409207338</v>
      </c>
      <c r="AQ160" s="9" t="n">
        <f aca="false">$E160*AQ104</f>
        <v>21.89558067681</v>
      </c>
      <c r="AR160" s="9" t="n">
        <f aca="false">$E160*AR104</f>
        <v>21.6787994991254</v>
      </c>
      <c r="AS160" s="9" t="n">
        <f aca="false">$E160*AS104</f>
        <v>21.4663569476969</v>
      </c>
      <c r="AT160" s="9" t="n">
        <f aca="false">$E160*AT104</f>
        <v>21.261620087022</v>
      </c>
      <c r="AU160" s="9" t="n">
        <f aca="false">$E160*AU104</f>
        <v>20.3081670969783</v>
      </c>
      <c r="AV160" s="9" t="n">
        <f aca="false">$E160*AV104</f>
        <v>19.9261239028945</v>
      </c>
      <c r="AW160" s="9" t="n">
        <f aca="false">$E160*AW104</f>
        <v>19.6589378530866</v>
      </c>
      <c r="AX160" s="9" t="n">
        <f aca="false">$E160*AX104</f>
        <v>19.6367577676638</v>
      </c>
      <c r="AY160" s="9" t="n">
        <f aca="false">$E160*AY104</f>
        <v>19.6088691314416</v>
      </c>
      <c r="AZ160" s="9" t="n">
        <f aca="false">$E160*AZ104</f>
        <v>19.5746949210025</v>
      </c>
      <c r="BA160" s="9" t="n">
        <f aca="false">$E160*BA104</f>
        <v>19.533881838235</v>
      </c>
      <c r="BB160" s="9" t="n">
        <f aca="false">$E160*BB104</f>
        <v>19.4863570626515</v>
      </c>
      <c r="BC160" s="9" t="n">
        <f aca="false">$E160*BC104</f>
        <v>19.4323481759137</v>
      </c>
      <c r="BD160" s="9" t="n">
        <f aca="false">$E160*BD104</f>
        <v>19.3723603031954</v>
      </c>
      <c r="BE160" s="11"/>
      <c r="BF160" s="11"/>
      <c r="BG160" s="11"/>
      <c r="BH160" s="11"/>
      <c r="BI160" s="11"/>
      <c r="BJ160" s="11"/>
      <c r="BK160" s="11"/>
      <c r="BL160" s="11"/>
      <c r="BM160" s="11"/>
    </row>
    <row r="161" customFormat="false" ht="13.8" hidden="false" customHeight="false" outlineLevel="0" collapsed="false">
      <c r="D161" s="4" t="s">
        <v>29</v>
      </c>
      <c r="E161" s="9" t="n">
        <v>127.818987058607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9" t="n">
        <f aca="false">$E161*AD105</f>
        <v>127.818987058607</v>
      </c>
      <c r="AE161" s="9" t="n">
        <f aca="false">$E161*AE105</f>
        <v>51.2355824164252</v>
      </c>
      <c r="AF161" s="9" t="n">
        <f aca="false">$E161*AF105</f>
        <v>45.5637744105674</v>
      </c>
      <c r="AG161" s="9" t="n">
        <f aca="false">$E161*AG105</f>
        <v>42.541685511301</v>
      </c>
      <c r="AH161" s="9" t="n">
        <f aca="false">$E161*AH105</f>
        <v>40.5198387648567</v>
      </c>
      <c r="AI161" s="9" t="n">
        <f aca="false">$E161*AI105</f>
        <v>39.0179846279221</v>
      </c>
      <c r="AJ161" s="9" t="n">
        <f aca="false">$E161*AJ105</f>
        <v>37.8322968191891</v>
      </c>
      <c r="AK161" s="9" t="n">
        <f aca="false">$E161*AK105</f>
        <v>36.8579666855102</v>
      </c>
      <c r="AL161" s="9" t="n">
        <f aca="false">$E161*AL105</f>
        <v>36.0342696532443</v>
      </c>
      <c r="AM161" s="9" t="n">
        <f aca="false">$E161*AM105</f>
        <v>33.6645120014767</v>
      </c>
      <c r="AN161" s="9" t="n">
        <f aca="false">$E161*AN105</f>
        <v>32.8265086301869</v>
      </c>
      <c r="AO161" s="9" t="n">
        <f aca="false">$E161*AO105</f>
        <v>32.2140186075938</v>
      </c>
      <c r="AP161" s="9" t="n">
        <f aca="false">$E161*AP105</f>
        <v>32.1562537589881</v>
      </c>
      <c r="AQ161" s="9" t="n">
        <f aca="false">$E161*AQ105</f>
        <v>32.0701175773918</v>
      </c>
      <c r="AR161" s="9" t="n">
        <f aca="false">$E161*AR105</f>
        <v>31.9513425053059</v>
      </c>
      <c r="AS161" s="9" t="n">
        <f aca="false">$E161*AS105</f>
        <v>31.7995884246445</v>
      </c>
      <c r="AT161" s="9" t="n">
        <f aca="false">$E161*AT105</f>
        <v>31.6188103906211</v>
      </c>
      <c r="AU161" s="9" t="n">
        <f aca="false">$E161*AU105</f>
        <v>31.4159519559242</v>
      </c>
      <c r="AV161" s="9" t="n">
        <f aca="false">$E161*AV105</f>
        <v>31.1988729052203</v>
      </c>
      <c r="AW161" s="9" t="n">
        <f aca="false">$E161*AW105</f>
        <v>30.9746673954216</v>
      </c>
      <c r="AX161" s="9" t="n">
        <f aca="false">$E161*AX105</f>
        <v>30.7488615483318</v>
      </c>
      <c r="AY161" s="9" t="n">
        <f aca="false">$E161*AY105</f>
        <v>29.5355990363465</v>
      </c>
      <c r="AZ161" s="9" t="n">
        <f aca="false">$E161*AZ105</f>
        <v>29.0154375601075</v>
      </c>
      <c r="BA161" s="9" t="n">
        <f aca="false">$E161*BA105</f>
        <v>28.6516042574693</v>
      </c>
      <c r="BB161" s="9" t="n">
        <f aca="false">$E161*BB105</f>
        <v>28.6219918148187</v>
      </c>
      <c r="BC161" s="9" t="n">
        <f aca="false">$E161*BC105</f>
        <v>28.5858569951674</v>
      </c>
      <c r="BD161" s="9" t="n">
        <f aca="false">$E161*BD105</f>
        <v>28.5426344075134</v>
      </c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</row>
    <row r="162" customFormat="false" ht="13.8" hidden="false" customHeight="false" outlineLevel="0" collapsed="false">
      <c r="D162" s="4" t="s">
        <v>30</v>
      </c>
      <c r="E162" s="9" t="n">
        <v>145.086549767064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9" t="n">
        <f aca="false">$E162*AE106</f>
        <v>145.086549767064</v>
      </c>
      <c r="AF162" s="9" t="n">
        <f aca="false">$E162*AF106</f>
        <v>58.1571959625744</v>
      </c>
      <c r="AG162" s="9" t="n">
        <f aca="false">$E162*AG106</f>
        <v>51.7191614150637</v>
      </c>
      <c r="AH162" s="9" t="n">
        <f aca="false">$E162*AH106</f>
        <v>48.2888068052055</v>
      </c>
      <c r="AI162" s="9" t="n">
        <f aca="false">$E162*AI106</f>
        <v>45.9938209400393</v>
      </c>
      <c r="AJ162" s="9" t="n">
        <f aca="false">$E162*AJ106</f>
        <v>44.2890755027959</v>
      </c>
      <c r="AK162" s="9" t="n">
        <f aca="false">$E162*AK106</f>
        <v>42.9432085292838</v>
      </c>
      <c r="AL162" s="9" t="n">
        <f aca="false">$E162*AL106</f>
        <v>41.837252358901</v>
      </c>
      <c r="AM162" s="9" t="n">
        <f aca="false">$E162*AM106</f>
        <v>38.9171270982339</v>
      </c>
      <c r="AN162" s="9" t="n">
        <f aca="false">$E162*AN106</f>
        <v>37.8926834728813</v>
      </c>
      <c r="AO162" s="9" t="n">
        <f aca="false">$E162*AO106</f>
        <v>37.1372901481008</v>
      </c>
      <c r="AP162" s="9" t="n">
        <f aca="false">$E162*AP106</f>
        <v>37.0641748832489</v>
      </c>
      <c r="AQ162" s="9" t="n">
        <f aca="false">$E162*AQ106</f>
        <v>36.9514640928219</v>
      </c>
      <c r="AR162" s="9" t="n">
        <f aca="false">$E162*AR106</f>
        <v>36.7932476949615</v>
      </c>
      <c r="AS162" s="9" t="n">
        <f aca="false">$E162*AS106</f>
        <v>36.5903164927369</v>
      </c>
      <c r="AT162" s="9" t="n">
        <f aca="false">$E162*AT106</f>
        <v>36.350201393629</v>
      </c>
      <c r="AU162" s="9" t="n">
        <f aca="false">$E162*AU106</f>
        <v>36.0842514319037</v>
      </c>
      <c r="AV162" s="9" t="n">
        <f aca="false">$E162*AV106</f>
        <v>35.8040120887227</v>
      </c>
      <c r="AW162" s="9" t="n">
        <f aca="false">$E162*AW106</f>
        <v>35.5189211397284</v>
      </c>
      <c r="AX162" s="9" t="n">
        <f aca="false">$E162*AX106</f>
        <v>35.2356498531036</v>
      </c>
      <c r="AY162" s="9" t="n">
        <f aca="false">$E162*AY106</f>
        <v>33.7832689672503</v>
      </c>
      <c r="AZ162" s="9" t="n">
        <f aca="false">$E162*AZ106</f>
        <v>33.1751437560747</v>
      </c>
      <c r="BA162" s="9" t="n">
        <f aca="false">$E162*BA106</f>
        <v>32.7501189812786</v>
      </c>
      <c r="BB162" s="9" t="n">
        <f aca="false">$E162*BB106</f>
        <v>32.715324797013</v>
      </c>
      <c r="BC162" s="9" t="n">
        <f aca="false">$E162*BC106</f>
        <v>32.6724772156667</v>
      </c>
      <c r="BD162" s="9" t="n">
        <f aca="false">$E162*BD106</f>
        <v>32.6208421211542</v>
      </c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</row>
    <row r="163" customFormat="false" ht="13.8" hidden="false" customHeight="false" outlineLevel="0" collapsed="false">
      <c r="D163" s="4" t="s">
        <v>31</v>
      </c>
      <c r="E163" s="9" t="n">
        <v>157.904932004458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9" t="n">
        <f aca="false">$E163*AF107</f>
        <v>157.904932004458</v>
      </c>
      <c r="AG163" s="9" t="n">
        <f aca="false">$E163*AG107</f>
        <v>63.2953784398627</v>
      </c>
      <c r="AH163" s="9" t="n">
        <f aca="false">$E163*AH107</f>
        <v>56.2885441805936</v>
      </c>
      <c r="AI163" s="9" t="n">
        <f aca="false">$E163*AI107</f>
        <v>52.5551180822372</v>
      </c>
      <c r="AJ163" s="9" t="n">
        <f aca="false">$E163*AJ107</f>
        <v>50.0573704442094</v>
      </c>
      <c r="AK163" s="9" t="n">
        <f aca="false">$E163*AK107</f>
        <v>48.2020109171892</v>
      </c>
      <c r="AL163" s="9" t="n">
        <f aca="false">$E163*AL107</f>
        <v>46.7372367304663</v>
      </c>
      <c r="AM163" s="9" t="n">
        <f aca="false">$E163*AM107</f>
        <v>43.2463068898782</v>
      </c>
      <c r="AN163" s="9" t="n">
        <f aca="false">$E163*AN107</f>
        <v>42.0281346486762</v>
      </c>
      <c r="AO163" s="9" t="n">
        <f aca="false">$E163*AO107</f>
        <v>41.1218060116237</v>
      </c>
      <c r="AP163" s="9" t="n">
        <f aca="false">$E163*AP107</f>
        <v>41.0313875590238</v>
      </c>
      <c r="AQ163" s="9" t="n">
        <f aca="false">$E163*AQ107</f>
        <v>40.8865717308747</v>
      </c>
      <c r="AR163" s="9" t="n">
        <f aca="false">$E163*AR107</f>
        <v>40.6796673058722</v>
      </c>
      <c r="AS163" s="9" t="n">
        <f aca="false">$E163*AS107</f>
        <v>40.4143433695276</v>
      </c>
      <c r="AT163" s="9" t="n">
        <f aca="false">$E163*AT107</f>
        <v>40.1043120373103</v>
      </c>
      <c r="AU163" s="9" t="n">
        <f aca="false">$E163*AU107</f>
        <v>39.7672044501111</v>
      </c>
      <c r="AV163" s="9" t="n">
        <f aca="false">$E163*AV107</f>
        <v>39.418816430894</v>
      </c>
      <c r="AW163" s="9" t="n">
        <f aca="false">$E163*AW107</f>
        <v>39.0705900237558</v>
      </c>
      <c r="AX163" s="9" t="n">
        <f aca="false">$E163*AX107</f>
        <v>38.7296845173325</v>
      </c>
      <c r="AY163" s="9" t="n">
        <f aca="false">$E163*AY107</f>
        <v>37.0635754247743</v>
      </c>
      <c r="AZ163" s="9" t="n">
        <f aca="false">$E163*AZ107</f>
        <v>36.3816002956923</v>
      </c>
      <c r="BA163" s="9" t="n">
        <f aca="false">$E163*BA107</f>
        <v>35.9049942675601</v>
      </c>
      <c r="BB163" s="9" t="n">
        <f aca="false">$E163*BB107</f>
        <v>35.8657208760011</v>
      </c>
      <c r="BC163" s="9" t="n">
        <f aca="false">$E163*BC107</f>
        <v>35.8168736241411</v>
      </c>
      <c r="BD163" s="9" t="n">
        <f aca="false">$E163*BD107</f>
        <v>35.7575338899645</v>
      </c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</row>
    <row r="164" customFormat="false" ht="13.8" hidden="false" customHeight="false" outlineLevel="0" collapsed="false">
      <c r="D164" s="4" t="s">
        <v>32</v>
      </c>
      <c r="E164" s="9" t="n">
        <v>145.117112538242</v>
      </c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9" t="n">
        <f aca="false">$E164*AG108</f>
        <v>145.117112538242</v>
      </c>
      <c r="AH164" s="9" t="n">
        <f aca="false">$E164*AH108</f>
        <v>58.1694468919366</v>
      </c>
      <c r="AI164" s="9" t="n">
        <f aca="false">$E164*AI108</f>
        <v>51.7300561596036</v>
      </c>
      <c r="AJ164" s="9" t="n">
        <f aca="false">$E164*AJ108</f>
        <v>48.2989789387028</v>
      </c>
      <c r="AK164" s="9" t="n">
        <f aca="false">$E164*AK108</f>
        <v>46.0035096301851</v>
      </c>
      <c r="AL164" s="9" t="n">
        <f aca="false">$E164*AL108</f>
        <v>44.2984050849142</v>
      </c>
      <c r="AM164" s="9" t="n">
        <f aca="false">$E164*AM108</f>
        <v>40.7167439992401</v>
      </c>
      <c r="AN164" s="9" t="n">
        <f aca="false">$E164*AN108</f>
        <v>39.4688417442488</v>
      </c>
      <c r="AO164" s="9" t="n">
        <f aca="false">$E164*AO108</f>
        <v>38.5330007010189</v>
      </c>
      <c r="AP164" s="9" t="n">
        <f aca="false">$E164*AP108</f>
        <v>38.4362605342848</v>
      </c>
      <c r="AQ164" s="9" t="n">
        <f aca="false">$E164*AQ108</f>
        <v>38.2743431439022</v>
      </c>
      <c r="AR164" s="9" t="n">
        <f aca="false">$E164*AR108</f>
        <v>38.0393160100753</v>
      </c>
      <c r="AS164" s="9" t="n">
        <f aca="false">$E164*AS108</f>
        <v>37.7400625392627</v>
      </c>
      <c r="AT164" s="9" t="n">
        <f aca="false">$E164*AT108</f>
        <v>37.3975324110512</v>
      </c>
      <c r="AU164" s="9" t="n">
        <f aca="false">$E164*AU108</f>
        <v>37.0342859459</v>
      </c>
      <c r="AV164" s="9" t="n">
        <f aca="false">$E164*AV108</f>
        <v>36.667621264083</v>
      </c>
      <c r="AW164" s="9" t="n">
        <f aca="false">$E164*AW108</f>
        <v>36.308294954687</v>
      </c>
      <c r="AX164" s="9" t="n">
        <f aca="false">$E164*AX108</f>
        <v>35.9620020861024</v>
      </c>
      <c r="AY164" s="9" t="n">
        <f aca="false">$E164*AY108</f>
        <v>34.3493273098336</v>
      </c>
      <c r="AZ164" s="9" t="n">
        <f aca="false">$E164*AZ108</f>
        <v>33.7031376927493</v>
      </c>
      <c r="BA164" s="9" t="n">
        <f aca="false">$E164*BA108</f>
        <v>33.2512179782006</v>
      </c>
      <c r="BB164" s="9" t="n">
        <f aca="false">$E164*BB108</f>
        <v>33.2137024796178</v>
      </c>
      <c r="BC164" s="9" t="n">
        <f aca="false">$E164*BC108</f>
        <v>33.1665315119353</v>
      </c>
      <c r="BD164" s="9" t="n">
        <f aca="false">$E164*BD108</f>
        <v>33.1087290950888</v>
      </c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</row>
    <row r="165" customFormat="false" ht="13.8" hidden="false" customHeight="false" outlineLevel="0" collapsed="false">
      <c r="D165" s="4" t="s">
        <v>33</v>
      </c>
      <c r="E165" s="9" t="n">
        <v>145.486280693241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9" t="n">
        <f aca="false">$E165*AH109</f>
        <v>145.486280693241</v>
      </c>
      <c r="AI165" s="9" t="n">
        <f aca="false">$E165*AI109</f>
        <v>58.3174260448482</v>
      </c>
      <c r="AJ165" s="9" t="n">
        <f aca="false">$E165*AJ109</f>
        <v>51.8616539364364</v>
      </c>
      <c r="AK165" s="9" t="n">
        <f aca="false">$E165*AK109</f>
        <v>48.4218482863024</v>
      </c>
      <c r="AL165" s="9" t="n">
        <f aca="false">$E165*AL109</f>
        <v>46.1205394585533</v>
      </c>
      <c r="AM165" s="9" t="n">
        <f aca="false">$E165*AM109</f>
        <v>44.4110972422246</v>
      </c>
      <c r="AN165" s="9" t="n">
        <f aca="false">$E165*AN109</f>
        <v>40.820324652113</v>
      </c>
      <c r="AO165" s="9" t="n">
        <f aca="false">$E165*AO109</f>
        <v>39.56924781788</v>
      </c>
      <c r="AP165" s="9" t="n">
        <f aca="false">$E165*AP109</f>
        <v>38.6310260581015</v>
      </c>
      <c r="AQ165" s="9" t="n">
        <f aca="false">$E165*AQ109</f>
        <v>38.5340397909024</v>
      </c>
      <c r="AR165" s="9" t="n">
        <f aca="false">$E165*AR109</f>
        <v>38.3717104935902</v>
      </c>
      <c r="AS165" s="9" t="n">
        <f aca="false">$E165*AS109</f>
        <v>38.1360854665731</v>
      </c>
      <c r="AT165" s="9" t="n">
        <f aca="false">$E165*AT109</f>
        <v>37.8360707150971</v>
      </c>
      <c r="AU165" s="9" t="n">
        <f aca="false">$E165*AU109</f>
        <v>37.4926692133222</v>
      </c>
      <c r="AV165" s="9" t="n">
        <f aca="false">$E165*AV109</f>
        <v>37.1284986736424</v>
      </c>
      <c r="AW165" s="9" t="n">
        <f aca="false">$E165*AW109</f>
        <v>36.7609012215841</v>
      </c>
      <c r="AX165" s="9" t="n">
        <f aca="false">$E165*AX109</f>
        <v>36.4006608102716</v>
      </c>
      <c r="AY165" s="9" t="n">
        <f aca="false">$E165*AY109</f>
        <v>36.0534869959657</v>
      </c>
      <c r="AZ165" s="9" t="n">
        <f aca="false">$E165*AZ109</f>
        <v>34.4367096837426</v>
      </c>
      <c r="BA165" s="9" t="n">
        <f aca="false">$E165*BA109</f>
        <v>33.7888762038186</v>
      </c>
      <c r="BB165" s="9" t="n">
        <f aca="false">$E165*BB109</f>
        <v>33.3358068359705</v>
      </c>
      <c r="BC165" s="9" t="n">
        <f aca="false">$E165*BC109</f>
        <v>33.2981959004874</v>
      </c>
      <c r="BD165" s="9" t="n">
        <f aca="false">$E165*BD109</f>
        <v>33.250904933042</v>
      </c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</row>
    <row r="166" customFormat="false" ht="13.8" hidden="false" customHeight="false" outlineLevel="0" collapsed="false">
      <c r="D166" s="4" t="s">
        <v>34</v>
      </c>
      <c r="E166" s="9" t="n">
        <v>144.936734636598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9" t="n">
        <f aca="false">$E166*AI110</f>
        <v>144.936734636598</v>
      </c>
      <c r="AJ166" s="9" t="n">
        <f aca="false">$E166*AJ110</f>
        <v>58.0971433394014</v>
      </c>
      <c r="AK166" s="9" t="n">
        <f aca="false">$E166*AK110</f>
        <v>51.6657566513045</v>
      </c>
      <c r="AL166" s="9" t="n">
        <f aca="false">$E166*AL110</f>
        <v>48.238944196279</v>
      </c>
      <c r="AM166" s="9" t="n">
        <f aca="false">$E166*AM110</f>
        <v>45.9463281138897</v>
      </c>
      <c r="AN166" s="9" t="n">
        <f aca="false">$E166*AN110</f>
        <v>44.2433429822054</v>
      </c>
      <c r="AO166" s="9" t="n">
        <f aca="false">$E166*AO110</f>
        <v>40.6661338353807</v>
      </c>
      <c r="AP166" s="9" t="n">
        <f aca="false">$E166*AP110</f>
        <v>39.4197826999389</v>
      </c>
      <c r="AQ166" s="9" t="n">
        <f aca="false">$E166*AQ110</f>
        <v>38.4851048899121</v>
      </c>
      <c r="AR166" s="9" t="n">
        <f aca="false">$E166*AR110</f>
        <v>38.3884849694258</v>
      </c>
      <c r="AS166" s="9" t="n">
        <f aca="false">$E166*AS110</f>
        <v>38.2267688393813</v>
      </c>
      <c r="AT166" s="9" t="n">
        <f aca="false">$E166*AT110</f>
        <v>37.9920338399587</v>
      </c>
      <c r="AU166" s="9" t="n">
        <f aca="false">$E166*AU110</f>
        <v>37.6931523357059</v>
      </c>
      <c r="AV166" s="9" t="n">
        <f aca="false">$E166*AV110</f>
        <v>37.3510479661434</v>
      </c>
      <c r="AW166" s="9" t="n">
        <f aca="false">$E166*AW110</f>
        <v>36.9882530096669</v>
      </c>
      <c r="AX166" s="9" t="n">
        <f aca="false">$E166*AX110</f>
        <v>36.6220440853051</v>
      </c>
      <c r="AY166" s="9" t="n">
        <f aca="false">$E166*AY110</f>
        <v>36.2631644119023</v>
      </c>
      <c r="AZ166" s="9" t="n">
        <f aca="false">$E166*AZ110</f>
        <v>35.9173019789838</v>
      </c>
      <c r="BA166" s="9" t="n">
        <f aca="false">$E166*BA110</f>
        <v>34.3066317277988</v>
      </c>
      <c r="BB166" s="9" t="n">
        <f aca="false">$E166*BB110</f>
        <v>33.6612453125227</v>
      </c>
      <c r="BC166" s="9" t="n">
        <f aca="false">$E166*BC110</f>
        <v>33.2098873258667</v>
      </c>
      <c r="BD166" s="9" t="n">
        <f aca="false">$E166*BD110</f>
        <v>33.1724184583586</v>
      </c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</row>
    <row r="167" customFormat="false" ht="13.8" hidden="false" customHeight="false" outlineLevel="0" collapsed="false">
      <c r="D167" s="4" t="s">
        <v>35</v>
      </c>
      <c r="E167" s="9" t="n">
        <v>167.276131524924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9" t="n">
        <f aca="false">$E167*AJ111</f>
        <v>167.276131524924</v>
      </c>
      <c r="AK167" s="9" t="n">
        <f aca="false">$E167*AK111</f>
        <v>67.0517754855648</v>
      </c>
      <c r="AL167" s="9" t="n">
        <f aca="false">$E167*AL111</f>
        <v>59.6291059447948</v>
      </c>
      <c r="AM167" s="9" t="n">
        <f aca="false">$E167*AM111</f>
        <v>55.6741118408132</v>
      </c>
      <c r="AN167" s="9" t="n">
        <f aca="false">$E167*AN111</f>
        <v>53.0281301282028</v>
      </c>
      <c r="AO167" s="9" t="n">
        <f aca="false">$E167*AO111</f>
        <v>51.0626603969654</v>
      </c>
      <c r="AP167" s="9" t="n">
        <f aca="false">$E167*AP111</f>
        <v>46.9340886498736</v>
      </c>
      <c r="AQ167" s="9" t="n">
        <f aca="false">$E167*AQ111</f>
        <v>45.495634851524</v>
      </c>
      <c r="AR167" s="9" t="n">
        <f aca="false">$E167*AR111</f>
        <v>44.416893229012</v>
      </c>
      <c r="AS167" s="9" t="n">
        <f aca="false">$E167*AS111</f>
        <v>44.3053810815381</v>
      </c>
      <c r="AT167" s="9" t="n">
        <f aca="false">$E167*AT111</f>
        <v>44.1187393118938</v>
      </c>
      <c r="AU167" s="9" t="n">
        <f aca="false">$E167*AU111</f>
        <v>43.8478241244131</v>
      </c>
      <c r="AV167" s="9" t="n">
        <f aca="false">$E167*AV111</f>
        <v>43.5028753994324</v>
      </c>
      <c r="AW167" s="9" t="n">
        <f aca="false">$E167*AW111</f>
        <v>43.1080417800489</v>
      </c>
      <c r="AX167" s="9" t="n">
        <f aca="false">$E167*AX111</f>
        <v>42.6893284910522</v>
      </c>
      <c r="AY167" s="9" t="n">
        <f aca="false">$E167*AY111</f>
        <v>42.2666750322811</v>
      </c>
      <c r="AZ167" s="9" t="n">
        <f aca="false">$E167*AZ111</f>
        <v>41.8524804969877</v>
      </c>
      <c r="BA167" s="9" t="n">
        <f aca="false">$E167*BA111</f>
        <v>41.4533095762169</v>
      </c>
      <c r="BB167" s="9" t="n">
        <f aca="false">$E167*BB111</f>
        <v>39.5943834078025</v>
      </c>
      <c r="BC167" s="9" t="n">
        <f aca="false">$E167*BC111</f>
        <v>38.8495222574751</v>
      </c>
      <c r="BD167" s="9" t="n">
        <f aca="false">$E167*BD111</f>
        <v>38.3285955363785</v>
      </c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</row>
    <row r="168" customFormat="false" ht="13.8" hidden="false" customHeight="false" outlineLevel="0" collapsed="false">
      <c r="D168" s="4" t="s">
        <v>36</v>
      </c>
      <c r="E168" s="9" t="n">
        <v>176.122225394597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9" t="n">
        <f aca="false">$E168*AK112</f>
        <v>176.122225394597</v>
      </c>
      <c r="AL168" s="9" t="n">
        <f aca="false">$E168*AL112</f>
        <v>70.5976866365836</v>
      </c>
      <c r="AM168" s="9" t="n">
        <f aca="false">$E168*AM112</f>
        <v>62.7824827221249</v>
      </c>
      <c r="AN168" s="9" t="n">
        <f aca="false">$E168*AN112</f>
        <v>58.6183359507611</v>
      </c>
      <c r="AO168" s="9" t="n">
        <f aca="false">$E168*AO112</f>
        <v>55.8324263094389</v>
      </c>
      <c r="AP168" s="9" t="n">
        <f aca="false">$E168*AP112</f>
        <v>53.7630162874857</v>
      </c>
      <c r="AQ168" s="9" t="n">
        <f aca="false">$E168*AQ112</f>
        <v>49.4161125351668</v>
      </c>
      <c r="AR168" s="9" t="n">
        <f aca="false">$E168*AR112</f>
        <v>47.9015887248473</v>
      </c>
      <c r="AS168" s="9" t="n">
        <f aca="false">$E168*AS112</f>
        <v>46.765799814316</v>
      </c>
      <c r="AT168" s="9" t="n">
        <f aca="false">$E168*AT112</f>
        <v>46.6483905498106</v>
      </c>
      <c r="AU168" s="9" t="n">
        <f aca="false">$E168*AU112</f>
        <v>46.451878569759</v>
      </c>
      <c r="AV168" s="9" t="n">
        <f aca="false">$E168*AV112</f>
        <v>46.1666365254977</v>
      </c>
      <c r="AW168" s="9" t="n">
        <f aca="false">$E168*AW112</f>
        <v>45.8034458148041</v>
      </c>
      <c r="AX168" s="9" t="n">
        <f aca="false">$E168*AX112</f>
        <v>45.3877321378288</v>
      </c>
      <c r="AY168" s="9" t="n">
        <f aca="false">$E168*AY112</f>
        <v>44.9468759583599</v>
      </c>
      <c r="AZ168" s="9" t="n">
        <f aca="false">$E168*AZ112</f>
        <v>44.5018712404072</v>
      </c>
      <c r="BA168" s="9" t="n">
        <f aca="false">$E168*BA112</f>
        <v>44.0657727807098</v>
      </c>
      <c r="BB168" s="9" t="n">
        <f aca="false">$E168*BB112</f>
        <v>43.6454924320547</v>
      </c>
      <c r="BC168" s="9" t="n">
        <f aca="false">$E168*BC112</f>
        <v>41.6882603353966</v>
      </c>
      <c r="BD168" s="9" t="n">
        <f aca="false">$E168*BD112</f>
        <v>40.9040085583515</v>
      </c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</row>
    <row r="169" customFormat="false" ht="13.8" hidden="false" customHeight="false" outlineLevel="0" collapsed="false">
      <c r="D169" s="4" t="s">
        <v>37</v>
      </c>
      <c r="E169" s="9" t="n">
        <v>181.065875864258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9" t="n">
        <f aca="false">$E169*AL113</f>
        <v>181.065875864258</v>
      </c>
      <c r="AM169" s="9" t="n">
        <f aca="false">$E169*AM113</f>
        <v>72.5793234567863</v>
      </c>
      <c r="AN169" s="9" t="n">
        <f aca="false">$E169*AN113</f>
        <v>64.5447512234476</v>
      </c>
      <c r="AO169" s="9" t="n">
        <f aca="false">$E169*AO113</f>
        <v>60.2637192259524</v>
      </c>
      <c r="AP169" s="9" t="n">
        <f aca="false">$E169*AP113</f>
        <v>57.3996106890854</v>
      </c>
      <c r="AQ169" s="9" t="n">
        <f aca="false">$E169*AQ113</f>
        <v>55.2721135074677</v>
      </c>
      <c r="AR169" s="9" t="n">
        <f aca="false">$E169*AR113</f>
        <v>50.8031946447415</v>
      </c>
      <c r="AS169" s="9" t="n">
        <f aca="false">$E169*AS113</f>
        <v>49.2461590144093</v>
      </c>
      <c r="AT169" s="9" t="n">
        <f aca="false">$E169*AT113</f>
        <v>48.0784891566074</v>
      </c>
      <c r="AU169" s="9" t="n">
        <f aca="false">$E169*AU113</f>
        <v>47.9577842809757</v>
      </c>
      <c r="AV169" s="9" t="n">
        <f aca="false">$E169*AV113</f>
        <v>47.7557563216642</v>
      </c>
      <c r="AW169" s="9" t="n">
        <f aca="false">$E169*AW113</f>
        <v>47.4625076958206</v>
      </c>
      <c r="AX169" s="9" t="n">
        <f aca="false">$E169*AX113</f>
        <v>47.0891224289119</v>
      </c>
      <c r="AY169" s="9" t="n">
        <f aca="false">$E169*AY113</f>
        <v>46.6617399059984</v>
      </c>
      <c r="AZ169" s="9" t="n">
        <f aca="false">$E169*AZ113</f>
        <v>46.2085091448787</v>
      </c>
      <c r="BA169" s="9" t="n">
        <f aca="false">$E169*BA113</f>
        <v>45.7510133981646</v>
      </c>
      <c r="BB169" s="9" t="n">
        <f aca="false">$E169*BB113</f>
        <v>45.3026739032982</v>
      </c>
      <c r="BC169" s="9" t="n">
        <f aca="false">$E169*BC113</f>
        <v>44.8705965248341</v>
      </c>
      <c r="BD169" s="9" t="n">
        <f aca="false">$E169*BD113</f>
        <v>42.8584260389283</v>
      </c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</row>
    <row r="170" customFormat="false" ht="13.8" hidden="false" customHeight="false" outlineLevel="0" collapsed="false">
      <c r="D170" s="4" t="s">
        <v>38</v>
      </c>
      <c r="E170" s="9" t="n">
        <v>119.887648318052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9" t="n">
        <f aca="false">$E170*AM114</f>
        <v>119.887648318052</v>
      </c>
      <c r="AN170" s="9" t="n">
        <f aca="false">$E170*AN114</f>
        <v>48.0563461459329</v>
      </c>
      <c r="AO170" s="9" t="n">
        <f aca="false">$E170*AO114</f>
        <v>42.7364813967152</v>
      </c>
      <c r="AP170" s="9" t="n">
        <f aca="false">$E170*AP114</f>
        <v>39.9019171470783</v>
      </c>
      <c r="AQ170" s="9" t="n">
        <f aca="false">$E170*AQ114</f>
        <v>38.0055286897079</v>
      </c>
      <c r="AR170" s="9" t="n">
        <f aca="false">$E170*AR114</f>
        <v>36.5968666064193</v>
      </c>
      <c r="AS170" s="9" t="n">
        <f aca="false">$E170*AS114</f>
        <v>33.6378983832843</v>
      </c>
      <c r="AT170" s="9" t="n">
        <f aca="false">$E170*AT114</f>
        <v>32.6069512808724</v>
      </c>
      <c r="AU170" s="9" t="n">
        <f aca="false">$E170*AU114</f>
        <v>31.8338117116656</v>
      </c>
      <c r="AV170" s="9" t="n">
        <f aca="false">$E170*AV114</f>
        <v>31.7538903923616</v>
      </c>
      <c r="AW170" s="9" t="n">
        <f aca="false">$E170*AW114</f>
        <v>31.6201232933942</v>
      </c>
      <c r="AX170" s="9" t="n">
        <f aca="false">$E170*AX114</f>
        <v>31.4259570102275</v>
      </c>
      <c r="AY170" s="9" t="n">
        <f aca="false">$E170*AY114</f>
        <v>31.1787305168166</v>
      </c>
      <c r="AZ170" s="9" t="n">
        <f aca="false">$E170*AZ114</f>
        <v>30.8957512676358</v>
      </c>
      <c r="BA170" s="9" t="n">
        <f aca="false">$E170*BA114</f>
        <v>30.5956573386352</v>
      </c>
      <c r="BB170" s="9" t="n">
        <f aca="false">$E170*BB114</f>
        <v>30.2927394700569</v>
      </c>
      <c r="BC170" s="9" t="n">
        <f aca="false">$E170*BC114</f>
        <v>29.9958841546581</v>
      </c>
      <c r="BD170" s="9" t="n">
        <f aca="false">$E170*BD114</f>
        <v>29.7097963396668</v>
      </c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</row>
    <row r="171" customFormat="false" ht="13.8" hidden="false" customHeight="false" outlineLevel="0" collapsed="false">
      <c r="D171" s="4" t="s">
        <v>39</v>
      </c>
      <c r="E171" s="9" t="n">
        <v>102.515003981905</v>
      </c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9" t="n">
        <f aca="false">$E171*AN115</f>
        <v>102.515003981905</v>
      </c>
      <c r="AO171" s="9" t="n">
        <f aca="false">$E171*AO115</f>
        <v>41.0926111707233</v>
      </c>
      <c r="AP171" s="9" t="n">
        <f aca="false">$E171*AP115</f>
        <v>36.5436358292232</v>
      </c>
      <c r="AQ171" s="9" t="n">
        <f aca="false">$E171*AQ115</f>
        <v>34.1198217882004</v>
      </c>
      <c r="AR171" s="9" t="n">
        <f aca="false">$E171*AR115</f>
        <v>32.498234635679</v>
      </c>
      <c r="AS171" s="9" t="n">
        <f aca="false">$E171*AS115</f>
        <v>31.2936985462364</v>
      </c>
      <c r="AT171" s="9" t="n">
        <f aca="false">$E171*AT115</f>
        <v>28.7635076263822</v>
      </c>
      <c r="AU171" s="9" t="n">
        <f aca="false">$E171*AU115</f>
        <v>27.8819527056575</v>
      </c>
      <c r="AV171" s="9" t="n">
        <f aca="false">$E171*AV115</f>
        <v>27.2208470193941</v>
      </c>
      <c r="AW171" s="9" t="n">
        <f aca="false">$E171*AW115</f>
        <v>27.1525069152914</v>
      </c>
      <c r="AX171" s="9" t="n">
        <f aca="false">$E171*AX115</f>
        <v>27.0381237000421</v>
      </c>
      <c r="AY171" s="9" t="n">
        <f aca="false">$E171*AY115</f>
        <v>26.8720936079414</v>
      </c>
      <c r="AZ171" s="9" t="n">
        <f aca="false">$E171*AZ115</f>
        <v>26.6606921390494</v>
      </c>
      <c r="BA171" s="9" t="n">
        <f aca="false">$E171*BA115</f>
        <v>26.4187187642809</v>
      </c>
      <c r="BB171" s="9" t="n">
        <f aca="false">$E171*BB115</f>
        <v>26.1621107587187</v>
      </c>
      <c r="BC171" s="9" t="n">
        <f aca="false">$E171*BC115</f>
        <v>25.9030880241905</v>
      </c>
      <c r="BD171" s="9" t="n">
        <f aca="false">$E171*BD115</f>
        <v>25.649249332156</v>
      </c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customFormat="false" ht="13.8" hidden="false" customHeight="false" outlineLevel="0" collapsed="false">
      <c r="D172" s="4" t="s">
        <v>40</v>
      </c>
      <c r="E172" s="9" t="n">
        <v>87.632652206859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9" t="n">
        <f aca="false">$E172*AO116</f>
        <v>87.632652206859</v>
      </c>
      <c r="AP172" s="9" t="n">
        <f aca="false">$E172*AP116</f>
        <v>35.1270971382034</v>
      </c>
      <c r="AQ172" s="9" t="n">
        <f aca="false">$E172*AQ116</f>
        <v>31.2385075804288</v>
      </c>
      <c r="AR172" s="9" t="n">
        <f aca="false">$E172*AR116</f>
        <v>29.1665645026278</v>
      </c>
      <c r="AS172" s="9" t="n">
        <f aca="false">$E172*AS116</f>
        <v>27.7803870901477</v>
      </c>
      <c r="AT172" s="9" t="n">
        <f aca="false">$E172*AT116</f>
        <v>26.7507164263748</v>
      </c>
      <c r="AU172" s="9" t="n">
        <f aca="false">$E172*AU116</f>
        <v>24.5878394592562</v>
      </c>
      <c r="AV172" s="9" t="n">
        <f aca="false">$E172*AV116</f>
        <v>23.8342620045574</v>
      </c>
      <c r="AW172" s="9" t="n">
        <f aca="false">$E172*AW116</f>
        <v>23.2691306342605</v>
      </c>
      <c r="AX172" s="9" t="n">
        <f aca="false">$E172*AX116</f>
        <v>23.2107116288271</v>
      </c>
      <c r="AY172" s="9" t="n">
        <f aca="false">$E172*AY116</f>
        <v>23.1129337023686</v>
      </c>
      <c r="AZ172" s="9" t="n">
        <f aca="false">$E172*AZ116</f>
        <v>22.971006601439</v>
      </c>
      <c r="BA172" s="9" t="n">
        <f aca="false">$E172*BA116</f>
        <v>22.7902947965338</v>
      </c>
      <c r="BB172" s="9" t="n">
        <f aca="false">$E172*BB116</f>
        <v>22.5834492834795</v>
      </c>
      <c r="BC172" s="9" t="n">
        <f aca="false">$E172*BC116</f>
        <v>22.3640936844796</v>
      </c>
      <c r="BD172" s="9" t="n">
        <f aca="false">$E172*BD116</f>
        <v>22.1426739085745</v>
      </c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customFormat="false" ht="13.8" hidden="false" customHeight="false" outlineLevel="0" collapsed="false">
      <c r="D173" s="4" t="s">
        <v>41</v>
      </c>
      <c r="E173" s="9" t="n">
        <v>129.742476726145</v>
      </c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9" t="n">
        <f aca="false">$E173*AP117</f>
        <v>129.742476726145</v>
      </c>
      <c r="AQ173" s="9" t="n">
        <f aca="false">$E173*AQ117</f>
        <v>52.0066033394989</v>
      </c>
      <c r="AR173" s="9" t="n">
        <f aca="false">$E173*AR117</f>
        <v>46.249442880562</v>
      </c>
      <c r="AS173" s="9" t="n">
        <f aca="false">$E173*AS117</f>
        <v>43.1818759431271</v>
      </c>
      <c r="AT173" s="9" t="n">
        <f aca="false">$E173*AT117</f>
        <v>41.1296033466927</v>
      </c>
      <c r="AU173" s="9" t="n">
        <f aca="false">$E173*AU117</f>
        <v>39.6051484915</v>
      </c>
      <c r="AV173" s="9" t="n">
        <f aca="false">$E173*AV117</f>
        <v>38.4016178074516</v>
      </c>
      <c r="AW173" s="9" t="n">
        <f aca="false">$E173*AW117</f>
        <v>37.4126254237579</v>
      </c>
      <c r="AX173" s="9" t="n">
        <f aca="false">$E173*AX117</f>
        <v>36.5765329503514</v>
      </c>
      <c r="AY173" s="9" t="n">
        <f aca="false">$E173*AY117</f>
        <v>34.1711138959812</v>
      </c>
      <c r="AZ173" s="9" t="n">
        <f aca="false">$E173*AZ117</f>
        <v>33.3204997939766</v>
      </c>
      <c r="BA173" s="9" t="n">
        <f aca="false">$E173*BA117</f>
        <v>32.6987926882487</v>
      </c>
      <c r="BB173" s="9" t="n">
        <f aca="false">$E173*BB117</f>
        <v>32.6401585627695</v>
      </c>
      <c r="BC173" s="9" t="n">
        <f aca="false">$E173*BC117</f>
        <v>32.5527261570432</v>
      </c>
      <c r="BD173" s="9" t="n">
        <f aca="false">$E173*BD117</f>
        <v>32.4321636930433</v>
      </c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</row>
    <row r="174" customFormat="false" ht="13.8" hidden="false" customHeight="false" outlineLevel="0" collapsed="false">
      <c r="D174" s="4" t="s">
        <v>42</v>
      </c>
      <c r="E174" s="9" t="n">
        <v>141.939491765008</v>
      </c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9" t="n">
        <f aca="false">$E174*AQ118</f>
        <v>141.939491765008</v>
      </c>
      <c r="AR174" s="9" t="n">
        <f aca="false">$E174*AR118</f>
        <v>56.8957139766494</v>
      </c>
      <c r="AS174" s="9" t="n">
        <f aca="false">$E174*AS118</f>
        <v>50.5973261997925</v>
      </c>
      <c r="AT174" s="9" t="n">
        <f aca="false">$E174*AT118</f>
        <v>47.2413790725175</v>
      </c>
      <c r="AU174" s="9" t="n">
        <f aca="false">$E174*AU118</f>
        <v>44.9961735187803</v>
      </c>
      <c r="AV174" s="9" t="n">
        <f aca="false">$E174*AV118</f>
        <v>43.3284055462183</v>
      </c>
      <c r="AW174" s="9" t="n">
        <f aca="false">$E174*AW118</f>
        <v>42.0117316401235</v>
      </c>
      <c r="AX174" s="9" t="n">
        <f aca="false">$E174*AX118</f>
        <v>40.9297646556543</v>
      </c>
      <c r="AY174" s="9" t="n">
        <f aca="false">$E174*AY118</f>
        <v>38.0729795432182</v>
      </c>
      <c r="AZ174" s="9" t="n">
        <f aca="false">$E174*AZ118</f>
        <v>37.0707570232266</v>
      </c>
      <c r="BA174" s="9" t="n">
        <f aca="false">$E174*BA118</f>
        <v>36.3317488603461</v>
      </c>
      <c r="BB174" s="9" t="n">
        <f aca="false">$E174*BB118</f>
        <v>36.260219531473</v>
      </c>
      <c r="BC174" s="9" t="n">
        <f aca="false">$E174*BC118</f>
        <v>36.1499535396542</v>
      </c>
      <c r="BD174" s="9" t="n">
        <f aca="false">$E174*BD118</f>
        <v>35.9951689980323</v>
      </c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</row>
    <row r="175" customFormat="false" ht="13.8" hidden="false" customHeight="false" outlineLevel="0" collapsed="false">
      <c r="D175" s="4" t="s">
        <v>43</v>
      </c>
      <c r="E175" s="9" t="n">
        <v>150.633290089488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9" t="n">
        <f aca="false">$E175*AR119</f>
        <v>150.633290089488</v>
      </c>
      <c r="AS175" s="9" t="n">
        <f aca="false">$E175*AS119</f>
        <v>60.3805782430314</v>
      </c>
      <c r="AT175" s="9" t="n">
        <f aca="false">$E175*AT119</f>
        <v>53.6964140172069</v>
      </c>
      <c r="AU175" s="9" t="n">
        <f aca="false">$E175*AU119</f>
        <v>50.1349150230811</v>
      </c>
      <c r="AV175" s="9" t="n">
        <f aca="false">$E175*AV119</f>
        <v>47.7521905587259</v>
      </c>
      <c r="AW175" s="9" t="n">
        <f aca="false">$E175*AW119</f>
        <v>45.9822717455121</v>
      </c>
      <c r="AX175" s="9" t="n">
        <f aca="false">$E175*AX119</f>
        <v>44.5849515213535</v>
      </c>
      <c r="AY175" s="9" t="n">
        <f aca="false">$E175*AY119</f>
        <v>41.2547816483535</v>
      </c>
      <c r="AZ175" s="9" t="n">
        <f aca="false">$E175*AZ119</f>
        <v>40.0927071630375</v>
      </c>
      <c r="BA175" s="9" t="n">
        <f aca="false">$E175*BA119</f>
        <v>39.2281156473167</v>
      </c>
      <c r="BB175" s="9" t="n">
        <f aca="false">$E175*BB119</f>
        <v>39.1418610330558</v>
      </c>
      <c r="BC175" s="9" t="n">
        <f aca="false">$E175*BC119</f>
        <v>39.003714083659</v>
      </c>
      <c r="BD175" s="9" t="n">
        <f aca="false">$E175*BD119</f>
        <v>38.8063377643979</v>
      </c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</row>
    <row r="176" customFormat="false" ht="13.8" hidden="false" customHeight="false" outlineLevel="0" collapsed="false">
      <c r="D176" s="4" t="s">
        <v>44</v>
      </c>
      <c r="E176" s="9" t="n">
        <v>48.2476664822311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9"/>
      <c r="AS176" s="9" t="n">
        <f aca="false">$E176*AS120</f>
        <v>48.2476664822311</v>
      </c>
      <c r="AT176" s="9" t="n">
        <f aca="false">$E176*AT120</f>
        <v>19.3398285288953</v>
      </c>
      <c r="AU176" s="9" t="n">
        <f aca="false">$E176*AU120</f>
        <v>17.1988985519396</v>
      </c>
      <c r="AV176" s="9" t="n">
        <f aca="false">$E176*AV120</f>
        <v>16.0581545932616</v>
      </c>
      <c r="AW176" s="9" t="n">
        <f aca="false">$E176*AW120</f>
        <v>15.2949707365791</v>
      </c>
      <c r="AX176" s="9" t="n">
        <f aca="false">$E176*AX120</f>
        <v>14.7280678125984</v>
      </c>
      <c r="AY176" s="9" t="n">
        <f aca="false">$E176*AY120</f>
        <v>13.5372586344703</v>
      </c>
      <c r="AZ176" s="9" t="n">
        <f aca="false">$E176*AZ120</f>
        <v>13.1223635835136</v>
      </c>
      <c r="BA176" s="9" t="n">
        <f aca="false">$E176*BA120</f>
        <v>12.8112207710335</v>
      </c>
      <c r="BB176" s="9" t="n">
        <f aca="false">$E176*BB120</f>
        <v>12.7790571810999</v>
      </c>
      <c r="BC176" s="9" t="n">
        <f aca="false">$E176*BC120</f>
        <v>12.7252238590871</v>
      </c>
      <c r="BD176" s="9" t="n">
        <f aca="false">$E176*BD120</f>
        <v>12.6470834484296</v>
      </c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</row>
    <row r="177" customFormat="false" ht="13.8" hidden="false" customHeight="false" outlineLevel="0" collapsed="false">
      <c r="D177" s="4" t="s">
        <v>45</v>
      </c>
      <c r="E177" s="9" t="n">
        <v>54.1524697044535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9"/>
      <c r="AS177" s="11"/>
      <c r="AT177" s="9" t="n">
        <f aca="false">$E177*AT121</f>
        <v>54.1524697044535</v>
      </c>
      <c r="AU177" s="9" t="n">
        <f aca="false">$E177*AU121</f>
        <v>21.7067384779331</v>
      </c>
      <c r="AV177" s="9" t="n">
        <f aca="false">$E177*AV121</f>
        <v>19.3037902284225</v>
      </c>
      <c r="AW177" s="9" t="n">
        <f aca="false">$E177*AW121</f>
        <v>18.0234360234041</v>
      </c>
      <c r="AX177" s="9" t="n">
        <f aca="false">$E177*AX121</f>
        <v>17.1668497117501</v>
      </c>
      <c r="AY177" s="9" t="n">
        <f aca="false">$E177*AY121</f>
        <v>16.5305662258423</v>
      </c>
      <c r="AZ177" s="9" t="n">
        <f aca="false">$E177*AZ121</f>
        <v>15.1940195564584</v>
      </c>
      <c r="BA177" s="9" t="n">
        <f aca="false">$E177*BA121</f>
        <v>14.7283474666853</v>
      </c>
      <c r="BB177" s="9" t="n">
        <f aca="false">$E177*BB121</f>
        <v>14.3791253601033</v>
      </c>
      <c r="BC177" s="9" t="n">
        <f aca="false">$E177*BC121</f>
        <v>14.3430254208429</v>
      </c>
      <c r="BD177" s="9" t="n">
        <f aca="false">$E177*BD121</f>
        <v>14.2826036937017</v>
      </c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</row>
    <row r="178" customFormat="false" ht="13.8" hidden="false" customHeight="false" outlineLevel="0" collapsed="false">
      <c r="D178" s="4" t="s">
        <v>46</v>
      </c>
      <c r="E178" s="9" t="n">
        <v>66.442797487435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9"/>
      <c r="AS178" s="11"/>
      <c r="AT178" s="11"/>
      <c r="AU178" s="9" t="n">
        <f aca="false">$E178*AU122</f>
        <v>66.442797487435</v>
      </c>
      <c r="AV178" s="9" t="n">
        <f aca="false">$E178*AV122</f>
        <v>26.6332530477998</v>
      </c>
      <c r="AW178" s="9" t="n">
        <f aca="false">$E178*AW122</f>
        <v>23.6849368438227</v>
      </c>
      <c r="AX178" s="9" t="n">
        <f aca="false">$E178*AX122</f>
        <v>22.1139962086031</v>
      </c>
      <c r="AY178" s="9" t="n">
        <f aca="false">$E178*AY122</f>
        <v>21.063000914273</v>
      </c>
      <c r="AZ178" s="9" t="n">
        <f aca="false">$E178*AZ122</f>
        <v>20.2823079000946</v>
      </c>
      <c r="BA178" s="9" t="n">
        <f aca="false">$E178*BA122</f>
        <v>18.6424214799361</v>
      </c>
      <c r="BB178" s="9" t="n">
        <f aca="false">$E178*BB122</f>
        <v>18.0710614565575</v>
      </c>
      <c r="BC178" s="9" t="n">
        <f aca="false">$E178*BC122</f>
        <v>17.6425806535139</v>
      </c>
      <c r="BD178" s="9" t="n">
        <f aca="false">$E178*BD122</f>
        <v>17.5982875498627</v>
      </c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</row>
    <row r="179" customFormat="false" ht="13.8" hidden="false" customHeight="false" outlineLevel="0" collapsed="false">
      <c r="D179" s="4" t="s">
        <v>47</v>
      </c>
      <c r="E179" s="9" t="n">
        <v>63.6122762416022</v>
      </c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9"/>
      <c r="AS179" s="11"/>
      <c r="AT179" s="11"/>
      <c r="AU179" s="9"/>
      <c r="AV179" s="9" t="n">
        <f aca="false">$E179*AV123</f>
        <v>63.6122762416022</v>
      </c>
      <c r="AW179" s="9" t="n">
        <f aca="false">$E179*AW123</f>
        <v>25.4986531897535</v>
      </c>
      <c r="AX179" s="9" t="n">
        <f aca="false">$E179*AX123</f>
        <v>22.6759378329769</v>
      </c>
      <c r="AY179" s="9" t="n">
        <f aca="false">$E179*AY123</f>
        <v>21.1719206418638</v>
      </c>
      <c r="AZ179" s="9" t="n">
        <f aca="false">$E179*AZ123</f>
        <v>20.1656986656716</v>
      </c>
      <c r="BA179" s="9" t="n">
        <f aca="false">$E179*BA123</f>
        <v>19.4182638562448</v>
      </c>
      <c r="BB179" s="9" t="n">
        <f aca="false">$E179*BB123</f>
        <v>17.8482380308918</v>
      </c>
      <c r="BC179" s="9" t="n">
        <f aca="false">$E179*BC123</f>
        <v>17.3012184438937</v>
      </c>
      <c r="BD179" s="9" t="n">
        <f aca="false">$E179*BD123</f>
        <v>16.890991297564</v>
      </c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</row>
    <row r="180" customFormat="false" ht="13.8" hidden="false" customHeight="false" outlineLevel="0" collapsed="false">
      <c r="D180" s="4" t="s">
        <v>48</v>
      </c>
      <c r="E180" s="9" t="n">
        <v>61.9844850632302</v>
      </c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9"/>
      <c r="AS180" s="11"/>
      <c r="AT180" s="11"/>
      <c r="AU180" s="11"/>
      <c r="AV180" s="9"/>
      <c r="AW180" s="9" t="n">
        <f aca="false">$E180*AW124</f>
        <v>61.9844850632302</v>
      </c>
      <c r="AX180" s="9" t="n">
        <f aca="false">$E180*AX124</f>
        <v>24.846161482571</v>
      </c>
      <c r="AY180" s="9" t="n">
        <f aca="false">$E180*AY124</f>
        <v>22.0956773275103</v>
      </c>
      <c r="AZ180" s="9" t="n">
        <f aca="false">$E180*AZ124</f>
        <v>20.630146825767</v>
      </c>
      <c r="BA180" s="9" t="n">
        <f aca="false">$E180*BA124</f>
        <v>19.6496733269615</v>
      </c>
      <c r="BB180" s="9" t="n">
        <f aca="false">$E180*BB124</f>
        <v>18.9213648224098</v>
      </c>
      <c r="BC180" s="9" t="n">
        <f aca="false">$E180*BC124</f>
        <v>17.3915147986367</v>
      </c>
      <c r="BD180" s="9" t="n">
        <f aca="false">$E180*BD124</f>
        <v>16.8584930389562</v>
      </c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</row>
    <row r="181" customFormat="false" ht="13.8" hidden="false" customHeight="false" outlineLevel="0" collapsed="false">
      <c r="D181" s="4" t="s">
        <v>49</v>
      </c>
      <c r="E181" s="9" t="n">
        <v>60.4441151475649</v>
      </c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9"/>
      <c r="AS181" s="11"/>
      <c r="AT181" s="11"/>
      <c r="AU181" s="11"/>
      <c r="AV181" s="11"/>
      <c r="AW181" s="9"/>
      <c r="AX181" s="9" t="n">
        <f aca="false">$E181*AX125</f>
        <v>60.4441151475649</v>
      </c>
      <c r="AY181" s="9" t="n">
        <f aca="false">$E181*AY125</f>
        <v>24.2287121381347</v>
      </c>
      <c r="AZ181" s="9" t="n">
        <f aca="false">$E181*AZ125</f>
        <v>21.5465799753774</v>
      </c>
      <c r="BA181" s="9" t="n">
        <f aca="false">$E181*BA125</f>
        <v>20.1174692179147</v>
      </c>
      <c r="BB181" s="9" t="n">
        <f aca="false">$E181*BB125</f>
        <v>19.1613613628527</v>
      </c>
      <c r="BC181" s="9" t="n">
        <f aca="false">$E181*BC125</f>
        <v>18.4511519763075</v>
      </c>
      <c r="BD181" s="9" t="n">
        <f aca="false">$E181*BD125</f>
        <v>16.9593200944887</v>
      </c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</row>
    <row r="182" customFormat="false" ht="13.8" hidden="false" customHeight="false" outlineLevel="0" collapsed="false">
      <c r="D182" s="4" t="s">
        <v>50</v>
      </c>
      <c r="E182" s="9" t="n">
        <v>34.618732017129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9"/>
      <c r="AS182" s="11"/>
      <c r="AT182" s="11"/>
      <c r="AU182" s="11"/>
      <c r="AV182" s="11"/>
      <c r="AW182" s="11"/>
      <c r="AX182" s="9"/>
      <c r="AY182" s="9" t="n">
        <f aca="false">$E182*AY126</f>
        <v>34.618732017129</v>
      </c>
      <c r="AZ182" s="9" t="n">
        <f aca="false">$E182*AZ126</f>
        <v>13.8767403672388</v>
      </c>
      <c r="BA182" s="9" t="n">
        <f aca="false">$E182*BA126</f>
        <v>12.3405773454073</v>
      </c>
      <c r="BB182" s="9" t="n">
        <f aca="false">$E182*BB126</f>
        <v>11.5220691711274</v>
      </c>
      <c r="BC182" s="9" t="n">
        <f aca="false">$E182*BC126</f>
        <v>10.9744684405507</v>
      </c>
      <c r="BD182" s="9" t="n">
        <f aca="false">$E182*BD126</f>
        <v>10.5677034747831</v>
      </c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</row>
    <row r="183" customFormat="false" ht="13.8" hidden="false" customHeight="false" outlineLevel="0" collapsed="false">
      <c r="D183" s="4" t="s">
        <v>51</v>
      </c>
      <c r="E183" s="9" t="n">
        <v>37.9959824667986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9"/>
      <c r="AS183" s="11"/>
      <c r="AT183" s="11"/>
      <c r="AU183" s="11"/>
      <c r="AV183" s="11"/>
      <c r="AW183" s="11"/>
      <c r="AX183" s="11"/>
      <c r="AY183" s="9"/>
      <c r="AZ183" s="9" t="n">
        <f aca="false">$E183*AZ127</f>
        <v>37.9959824667986</v>
      </c>
      <c r="BA183" s="9" t="n">
        <f aca="false">$E183*BA127</f>
        <v>15.2304938097975</v>
      </c>
      <c r="BB183" s="9" t="n">
        <f aca="false">$E183*BB127</f>
        <v>13.5444695147778</v>
      </c>
      <c r="BC183" s="9" t="n">
        <f aca="false">$E183*BC127</f>
        <v>12.6461113015573</v>
      </c>
      <c r="BD183" s="9" t="n">
        <f aca="false">$E183*BD127</f>
        <v>12.0450890645931</v>
      </c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</row>
    <row r="184" customFormat="false" ht="13.8" hidden="false" customHeight="false" outlineLevel="0" collapsed="false">
      <c r="D184" s="4" t="s">
        <v>52</v>
      </c>
      <c r="E184" s="9" t="n">
        <v>42.0856311286827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9"/>
      <c r="AS184" s="11"/>
      <c r="AT184" s="11"/>
      <c r="AU184" s="11"/>
      <c r="AV184" s="11"/>
      <c r="AW184" s="11"/>
      <c r="AX184" s="11"/>
      <c r="AY184" s="11"/>
      <c r="AZ184" s="9"/>
      <c r="BA184" s="9" t="n">
        <f aca="false">$E184*BA128</f>
        <v>42.0856311286827</v>
      </c>
      <c r="BB184" s="9" t="n">
        <f aca="false">$E184*BB128</f>
        <v>16.8698084053209</v>
      </c>
      <c r="BC184" s="9" t="n">
        <f aca="false">$E184*BC128</f>
        <v>15.0023110556682</v>
      </c>
      <c r="BD184" s="9" t="n">
        <f aca="false">$E184*BD128</f>
        <v>14.0072592125935</v>
      </c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</row>
    <row r="185" customFormat="false" ht="13.8" hidden="false" customHeight="false" outlineLevel="0" collapsed="false">
      <c r="D185" s="4" t="s">
        <v>53</v>
      </c>
      <c r="E185" s="9" t="n">
        <v>85.6317579964142</v>
      </c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9"/>
      <c r="AS185" s="11"/>
      <c r="AT185" s="11"/>
      <c r="AU185" s="11"/>
      <c r="AV185" s="11"/>
      <c r="AW185" s="11"/>
      <c r="AX185" s="11"/>
      <c r="AY185" s="11"/>
      <c r="AZ185" s="11"/>
      <c r="BA185" s="9"/>
      <c r="BB185" s="9" t="n">
        <f aca="false">$E185*BB129</f>
        <v>85.6317579964142</v>
      </c>
      <c r="BC185" s="9" t="n">
        <f aca="false">$E185*BC129</f>
        <v>34.3250490029072</v>
      </c>
      <c r="BD185" s="9" t="n">
        <f aca="false">$E185*BD129</f>
        <v>30.5252466281861</v>
      </c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</row>
    <row r="186" customFormat="false" ht="13.8" hidden="false" customHeight="false" outlineLevel="0" collapsed="false">
      <c r="D186" s="4" t="s">
        <v>54</v>
      </c>
      <c r="E186" s="9" t="n">
        <v>70.7120866946326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9"/>
      <c r="AS186" s="11"/>
      <c r="AT186" s="11"/>
      <c r="AU186" s="11"/>
      <c r="AV186" s="11"/>
      <c r="AW186" s="11"/>
      <c r="AX186" s="11"/>
      <c r="AY186" s="11"/>
      <c r="AZ186" s="11"/>
      <c r="BA186" s="11"/>
      <c r="BB186" s="9"/>
      <c r="BC186" s="9" t="n">
        <f aca="false">$E186*BC130</f>
        <v>70.7120866946326</v>
      </c>
      <c r="BD186" s="9" t="n">
        <f aca="false">$E186*BD130</f>
        <v>28.3445756303722</v>
      </c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</row>
    <row r="187" customFormat="false" ht="13.8" hidden="false" customHeight="false" outlineLevel="0" collapsed="false">
      <c r="D187" s="4" t="s">
        <v>55</v>
      </c>
      <c r="E187" s="9" t="n">
        <v>60.0299493076079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9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9"/>
      <c r="BD187" s="9" t="n">
        <f aca="false">$E187*BD131</f>
        <v>60.0299493076079</v>
      </c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</row>
    <row r="188" customFormat="false" ht="13.8" hidden="false" customHeight="false" outlineLevel="0" collapsed="false">
      <c r="D188" s="4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9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9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</row>
    <row r="189" customFormat="false" ht="13.8" hidden="false" customHeight="false" outlineLevel="0" collapsed="false">
      <c r="D189" s="4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9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</row>
    <row r="190" customFormat="false" ht="13.8" hidden="false" customHeight="false" outlineLevel="0" collapsed="false">
      <c r="D190" s="4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9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</row>
    <row r="191" customFormat="false" ht="15" hidden="false" customHeight="false" outlineLevel="0" collapsed="false">
      <c r="F191" s="12" t="n">
        <v>1</v>
      </c>
      <c r="G191" s="12" t="n">
        <f aca="false">F191+1</f>
        <v>2</v>
      </c>
      <c r="H191" s="12" t="n">
        <f aca="false">G191+1</f>
        <v>3</v>
      </c>
      <c r="I191" s="12" t="n">
        <f aca="false">H191+1</f>
        <v>4</v>
      </c>
      <c r="J191" s="12" t="n">
        <f aca="false">I191+1</f>
        <v>5</v>
      </c>
      <c r="K191" s="12" t="n">
        <f aca="false">J191+1</f>
        <v>6</v>
      </c>
      <c r="L191" s="12" t="n">
        <f aca="false">K191+1</f>
        <v>7</v>
      </c>
      <c r="M191" s="12" t="n">
        <f aca="false">L191+1</f>
        <v>8</v>
      </c>
      <c r="N191" s="12" t="n">
        <f aca="false">M191+1</f>
        <v>9</v>
      </c>
      <c r="O191" s="12" t="n">
        <f aca="false">N191+1</f>
        <v>10</v>
      </c>
      <c r="P191" s="12" t="n">
        <f aca="false">O191+1</f>
        <v>11</v>
      </c>
      <c r="Q191" s="12" t="n">
        <f aca="false">P191+1</f>
        <v>12</v>
      </c>
      <c r="R191" s="12" t="n">
        <f aca="false">Q191+1</f>
        <v>13</v>
      </c>
      <c r="S191" s="0" t="n">
        <v>14</v>
      </c>
      <c r="T191" s="0" t="n">
        <v>15</v>
      </c>
      <c r="U191" s="0" t="n">
        <v>16</v>
      </c>
      <c r="V191" s="0" t="n">
        <v>17</v>
      </c>
    </row>
    <row r="192" customFormat="false" ht="18.75" hidden="false" customHeight="false" outlineLevel="0" collapsed="false">
      <c r="A192" s="1" t="s">
        <v>58</v>
      </c>
      <c r="F192" s="3" t="s">
        <v>59</v>
      </c>
      <c r="G192" s="3" t="s">
        <v>60</v>
      </c>
      <c r="H192" s="3" t="s">
        <v>61</v>
      </c>
      <c r="I192" s="3" t="s">
        <v>62</v>
      </c>
      <c r="J192" s="3" t="s">
        <v>63</v>
      </c>
      <c r="K192" s="3" t="s">
        <v>64</v>
      </c>
      <c r="L192" s="3" t="s">
        <v>65</v>
      </c>
      <c r="M192" s="3" t="s">
        <v>66</v>
      </c>
      <c r="N192" s="3" t="s">
        <v>67</v>
      </c>
      <c r="O192" s="3" t="s">
        <v>68</v>
      </c>
      <c r="P192" s="3" t="s">
        <v>69</v>
      </c>
      <c r="Q192" s="3" t="s">
        <v>70</v>
      </c>
      <c r="R192" s="3" t="s">
        <v>71</v>
      </c>
      <c r="S192" s="0" t="s">
        <v>72</v>
      </c>
      <c r="T192" s="0" t="s">
        <v>73</v>
      </c>
      <c r="U192" s="0" t="s">
        <v>74</v>
      </c>
      <c r="V192" s="0" t="s">
        <v>75</v>
      </c>
    </row>
    <row r="193" customFormat="false" ht="13.8" hidden="false" customHeight="false" outlineLevel="0" collapsed="false">
      <c r="D193" s="4" t="s">
        <v>5</v>
      </c>
      <c r="F193" s="9" t="n">
        <f aca="true">MAX(OFFSET($F137,0,(F$191-1)*3,1,3))</f>
        <v>1.74586855013918</v>
      </c>
      <c r="G193" s="9" t="n">
        <f aca="true">MAX(OFFSET($F137,0,(G$191-1)*3,1,3))</f>
        <v>0.581073223260931</v>
      </c>
      <c r="H193" s="9" t="n">
        <f aca="true">MAX(OFFSET($F137,0,(H$191-1)*3,1,3))</f>
        <v>0.516748088184016</v>
      </c>
      <c r="I193" s="9" t="n">
        <f aca="true">MAX(OFFSET($F137,0,(I$191-1)*3,1,3))</f>
        <v>0.459820673842551</v>
      </c>
      <c r="J193" s="9" t="n">
        <f aca="true">MAX(OFFSET($F137,0,(J$191-1)*3,1,3))</f>
        <v>0.439219504238214</v>
      </c>
      <c r="K193" s="9" t="n">
        <f aca="true">MAX(OFFSET($F137,0,(K$191-1)*3,1,3))</f>
        <v>0.43434784311427</v>
      </c>
      <c r="L193" s="9" t="n">
        <f aca="true">MAX(OFFSET($F137,0,(L$191-1)*3,1,3))</f>
        <v>0.426142721503798</v>
      </c>
      <c r="M193" s="9" t="n">
        <f aca="true">MAX(OFFSET($F137,0,(M$191-1)*3,1,3))</f>
        <v>0.403424206792023</v>
      </c>
      <c r="N193" s="9" t="n">
        <f aca="true">MAX(OFFSET($F137,0,(N$191-1)*3,1,3))</f>
        <v>0.390945324335271</v>
      </c>
      <c r="O193" s="9" t="n">
        <f aca="true">MAX(OFFSET($F137,0,(O$191-1)*3,1,3))</f>
        <v>0.389169147749177</v>
      </c>
      <c r="P193" s="9" t="n">
        <f aca="true">MAX(OFFSET($F137,0,(P$191-1)*3,1,3))</f>
        <v>0.386481423505746</v>
      </c>
      <c r="Q193" s="9" t="n">
        <f aca="true">MAX(OFFSET($F137,0,(Q$191-1)*3,1,3))</f>
        <v>0.375077666855284</v>
      </c>
      <c r="R193" s="9" t="n">
        <f aca="true">MAX(OFFSET($F137,0,(R$191-1)*3,1,3))</f>
        <v>0.365983743264133</v>
      </c>
      <c r="S193" s="9" t="n">
        <f aca="true">MAX(OFFSET($F137,0,(S$191-1)*3,1,3))</f>
        <v>0.364859790419018</v>
      </c>
      <c r="T193" s="9" t="n">
        <f aca="true">MAX(OFFSET($F137,0,(T$191-1)*3,1,3))</f>
        <v>0.36333792955028</v>
      </c>
      <c r="U193" s="9" t="n">
        <f aca="true">MAX(OFFSET($F137,0,(U$191-1)*3,1,3))</f>
        <v>0.356216601449126</v>
      </c>
      <c r="V193" s="9" t="n">
        <f aca="true">MAX(OFFSET($F137,0,(V$191-1)*3,1,3))</f>
        <v>0.349225396376284</v>
      </c>
    </row>
    <row r="194" customFormat="false" ht="13.8" hidden="false" customHeight="false" outlineLevel="0" collapsed="false">
      <c r="D194" s="4" t="s">
        <v>6</v>
      </c>
      <c r="F194" s="9" t="n">
        <f aca="true">MAX(OFFSET($F138,0,(F$191-1)*3,1,3))</f>
        <v>7.0782294585546</v>
      </c>
      <c r="G194" s="9" t="n">
        <f aca="true">MAX(OFFSET($F138,0,(G$191-1)*3,1,3))</f>
        <v>2.52318421306169</v>
      </c>
      <c r="H194" s="9" t="n">
        <f aca="true">MAX(OFFSET($F138,0,(H$191-1)*3,1,3))</f>
        <v>2.1606981447925</v>
      </c>
      <c r="I194" s="9" t="n">
        <f aca="true">MAX(OFFSET($F138,0,(I$191-1)*3,1,3))</f>
        <v>1.89862089843125</v>
      </c>
      <c r="J194" s="9" t="n">
        <f aca="true">MAX(OFFSET($F138,0,(J$191-1)*3,1,3))</f>
        <v>1.80822229859923</v>
      </c>
      <c r="K194" s="9" t="n">
        <f aca="true">MAX(OFFSET($F138,0,(K$191-1)*3,1,3))</f>
        <v>1.78510452218033</v>
      </c>
      <c r="L194" s="9" t="n">
        <f aca="true">MAX(OFFSET($F138,0,(L$191-1)*3,1,3))</f>
        <v>1.74674367477703</v>
      </c>
      <c r="M194" s="9" t="n">
        <f aca="true">MAX(OFFSET($F138,0,(M$191-1)*3,1,3))</f>
        <v>1.64815918494292</v>
      </c>
      <c r="N194" s="9" t="n">
        <f aca="true">MAX(OFFSET($F138,0,(N$191-1)*3,1,3))</f>
        <v>1.59605818800005</v>
      </c>
      <c r="O194" s="9" t="n">
        <f aca="true">MAX(OFFSET($F138,0,(O$191-1)*3,1,3))</f>
        <v>1.58847792501724</v>
      </c>
      <c r="P194" s="9" t="n">
        <f aca="true">MAX(OFFSET($F138,0,(P$191-1)*3,1,3))</f>
        <v>1.57686944899737</v>
      </c>
      <c r="Q194" s="9" t="n">
        <f aca="true">MAX(OFFSET($F138,0,(Q$191-1)*3,1,3))</f>
        <v>1.52838319809552</v>
      </c>
      <c r="R194" s="9" t="n">
        <f aca="true">MAX(OFFSET($F138,0,(R$191-1)*3,1,3))</f>
        <v>1.49061181371109</v>
      </c>
      <c r="S194" s="9" t="n">
        <f aca="true">MAX(OFFSET($F138,0,(S$191-1)*3,1,3))</f>
        <v>1.48591354188766</v>
      </c>
      <c r="T194" s="9" t="n">
        <f aca="true">MAX(OFFSET($F138,0,(T$191-1)*3,1,3))</f>
        <v>1.47950585397322</v>
      </c>
      <c r="U194" s="9" t="n">
        <f aca="true">MAX(OFFSET($F138,0,(U$191-1)*3,1,3))</f>
        <v>1.44965107029112</v>
      </c>
      <c r="V194" s="9" t="n">
        <f aca="true">MAX(OFFSET($F138,0,(V$191-1)*3,1,3))</f>
        <v>1.42073027652385</v>
      </c>
    </row>
    <row r="195" customFormat="false" ht="13.8" hidden="false" customHeight="false" outlineLevel="0" collapsed="false">
      <c r="D195" s="4" t="s">
        <v>7</v>
      </c>
      <c r="F195" s="9" t="n">
        <f aca="true">MAX(OFFSET($F139,0,(F$191-1)*3,1,3))</f>
        <v>14.3964720056462</v>
      </c>
      <c r="G195" s="9" t="n">
        <f aca="true">MAX(OFFSET($F139,0,(G$191-1)*3,1,3))</f>
        <v>5.77075163029448</v>
      </c>
      <c r="H195" s="9" t="n">
        <f aca="true">MAX(OFFSET($F139,0,(H$191-1)*3,1,3))</f>
        <v>4.56381902153618</v>
      </c>
      <c r="I195" s="9" t="n">
        <f aca="true">MAX(OFFSET($F139,0,(I$191-1)*3,1,3))</f>
        <v>3.94284230761164</v>
      </c>
      <c r="J195" s="9" t="n">
        <f aca="true">MAX(OFFSET($F139,0,(J$191-1)*3,1,3))</f>
        <v>3.74090419373113</v>
      </c>
      <c r="K195" s="9" t="n">
        <f aca="true">MAX(OFFSET($F139,0,(K$191-1)*3,1,3))</f>
        <v>3.68464718334163</v>
      </c>
      <c r="L195" s="9" t="n">
        <f aca="true">MAX(OFFSET($F139,0,(L$191-1)*3,1,3))</f>
        <v>3.59388323112701</v>
      </c>
      <c r="M195" s="9" t="n">
        <f aca="true">MAX(OFFSET($F139,0,(M$191-1)*3,1,3))</f>
        <v>3.37915174186488</v>
      </c>
      <c r="N195" s="9" t="n">
        <f aca="true">MAX(OFFSET($F139,0,(N$191-1)*3,1,3))</f>
        <v>3.26994122348942</v>
      </c>
      <c r="O195" s="9" t="n">
        <f aca="true">MAX(OFFSET($F139,0,(O$191-1)*3,1,3))</f>
        <v>3.25365824878493</v>
      </c>
      <c r="P195" s="9" t="n">
        <f aca="true">MAX(OFFSET($F139,0,(P$191-1)*3,1,3))</f>
        <v>3.22841325633127</v>
      </c>
      <c r="Q195" s="9" t="n">
        <f aca="true">MAX(OFFSET($F139,0,(Q$191-1)*3,1,3))</f>
        <v>3.12482500498092</v>
      </c>
      <c r="R195" s="9" t="n">
        <f aca="true">MAX(OFFSET($F139,0,(R$191-1)*3,1,3))</f>
        <v>3.04609192983192</v>
      </c>
      <c r="S195" s="9" t="n">
        <f aca="true">MAX(OFFSET($F139,0,(S$191-1)*3,1,3))</f>
        <v>3.03622943526439</v>
      </c>
      <c r="T195" s="9" t="n">
        <f aca="true">MAX(OFFSET($F139,0,(T$191-1)*3,1,3))</f>
        <v>3.02267679968193</v>
      </c>
      <c r="U195" s="9" t="n">
        <f aca="true">MAX(OFFSET($F139,0,(U$191-1)*3,1,3))</f>
        <v>2.95983211937278</v>
      </c>
      <c r="V195" s="9" t="n">
        <f aca="true">MAX(OFFSET($F139,0,(V$191-1)*3,1,3))</f>
        <v>2.89979528192601</v>
      </c>
    </row>
    <row r="196" customFormat="false" ht="13.8" hidden="false" customHeight="false" outlineLevel="0" collapsed="false">
      <c r="D196" s="4" t="s">
        <v>8</v>
      </c>
      <c r="F196" s="9" t="n">
        <f aca="true">MAX(OFFSET($F140,0,(F$191-1)*3,1,3))</f>
        <v>0</v>
      </c>
      <c r="G196" s="9" t="n">
        <f aca="true">MAX(OFFSET($F140,0,(G$191-1)*3,1,3))</f>
        <v>15.3598563321833</v>
      </c>
      <c r="H196" s="9" t="n">
        <f aca="true">MAX(OFFSET($F140,0,(H$191-1)*3,1,3))</f>
        <v>5.11218397688364</v>
      </c>
      <c r="I196" s="9" t="n">
        <f aca="true">MAX(OFFSET($F140,0,(I$191-1)*3,1,3))</f>
        <v>4.30964568687793</v>
      </c>
      <c r="J196" s="9" t="n">
        <f aca="true">MAX(OFFSET($F140,0,(J$191-1)*3,1,3))</f>
        <v>4.06826892725971</v>
      </c>
      <c r="K196" s="9" t="n">
        <f aca="true">MAX(OFFSET($F140,0,(K$191-1)*3,1,3))</f>
        <v>3.99458015964814</v>
      </c>
      <c r="L196" s="9" t="n">
        <f aca="true">MAX(OFFSET($F140,0,(L$191-1)*3,1,3))</f>
        <v>3.88106808913252</v>
      </c>
      <c r="M196" s="9" t="n">
        <f aca="true">MAX(OFFSET($F140,0,(M$191-1)*3,1,3))</f>
        <v>3.63568929506606</v>
      </c>
      <c r="N196" s="9" t="n">
        <f aca="true">MAX(OFFSET($F140,0,(N$191-1)*3,1,3))</f>
        <v>3.51548958922656</v>
      </c>
      <c r="O196" s="9" t="n">
        <f aca="true">MAX(OFFSET($F140,0,(O$191-1)*3,1,3))</f>
        <v>3.49707212626408</v>
      </c>
      <c r="P196" s="9" t="n">
        <f aca="true">MAX(OFFSET($F140,0,(P$191-1)*3,1,3))</f>
        <v>3.46815557692401</v>
      </c>
      <c r="Q196" s="9" t="n">
        <f aca="true">MAX(OFFSET($F140,0,(Q$191-1)*3,1,3))</f>
        <v>3.35186553820591</v>
      </c>
      <c r="R196" s="9" t="n">
        <f aca="true">MAX(OFFSET($F140,0,(R$191-1)*3,1,3))</f>
        <v>3.26574267469251</v>
      </c>
      <c r="S196" s="9" t="n">
        <f aca="true">MAX(OFFSET($F140,0,(S$191-1)*3,1,3))</f>
        <v>3.25487066534775</v>
      </c>
      <c r="T196" s="9" t="n">
        <f aca="true">MAX(OFFSET($F140,0,(T$191-1)*3,1,3))</f>
        <v>3.23981273411866</v>
      </c>
      <c r="U196" s="9" t="n">
        <f aca="true">MAX(OFFSET($F140,0,(U$191-1)*3,1,3))</f>
        <v>3.17035433377996</v>
      </c>
      <c r="V196" s="9" t="n">
        <f aca="true">MAX(OFFSET($F140,0,(V$191-1)*3,1,3))</f>
        <v>3.10495715408913</v>
      </c>
    </row>
    <row r="197" customFormat="false" ht="13.8" hidden="false" customHeight="false" outlineLevel="0" collapsed="false">
      <c r="D197" s="4" t="s">
        <v>9</v>
      </c>
      <c r="F197" s="9" t="n">
        <f aca="true">MAX(OFFSET($F141,0,(F$191-1)*3,1,3))</f>
        <v>0</v>
      </c>
      <c r="G197" s="9" t="n">
        <f aca="true">MAX(OFFSET($F141,0,(G$191-1)*3,1,3))</f>
        <v>20.3065513094072</v>
      </c>
      <c r="H197" s="9" t="n">
        <f aca="true">MAX(OFFSET($F141,0,(H$191-1)*3,1,3))</f>
        <v>7.23869860190805</v>
      </c>
      <c r="I197" s="9" t="n">
        <f aca="true">MAX(OFFSET($F141,0,(I$191-1)*3,1,3))</f>
        <v>6.19877159934987</v>
      </c>
      <c r="J197" s="9" t="n">
        <f aca="true">MAX(OFFSET($F141,0,(J$191-1)*3,1,3))</f>
        <v>5.39200609876014</v>
      </c>
      <c r="K197" s="9" t="n">
        <f aca="true">MAX(OFFSET($F141,0,(K$191-1)*3,1,3))</f>
        <v>5.32292373258039</v>
      </c>
      <c r="L197" s="9" t="n">
        <f aca="true">MAX(OFFSET($F141,0,(L$191-1)*3,1,3))</f>
        <v>5.18228770276485</v>
      </c>
      <c r="M197" s="9" t="n">
        <f aca="true">MAX(OFFSET($F141,0,(M$191-1)*3,1,3))</f>
        <v>5.03224070392114</v>
      </c>
      <c r="N197" s="9" t="n">
        <f aca="true">MAX(OFFSET($F141,0,(N$191-1)*3,1,3))</f>
        <v>4.65291482282405</v>
      </c>
      <c r="O197" s="9" t="n">
        <f aca="true">MAX(OFFSET($F141,0,(O$191-1)*3,1,3))</f>
        <v>4.63297604534068</v>
      </c>
      <c r="P197" s="9" t="n">
        <f aca="true">MAX(OFFSET($F141,0,(P$191-1)*3,1,3))</f>
        <v>4.59928514682144</v>
      </c>
      <c r="Q197" s="9" t="n">
        <f aca="true">MAX(OFFSET($F141,0,(Q$191-1)*3,1,3))</f>
        <v>4.55316278615571</v>
      </c>
      <c r="R197" s="9" t="n">
        <f aca="true">MAX(OFFSET($F141,0,(R$191-1)*3,1,3))</f>
        <v>4.32112816996406</v>
      </c>
      <c r="S197" s="9" t="n">
        <f aca="true">MAX(OFFSET($F141,0,(S$191-1)*3,1,3))</f>
        <v>4.30850648981889</v>
      </c>
      <c r="T197" s="9" t="n">
        <f aca="true">MAX(OFFSET($F141,0,(T$191-1)*3,1,3))</f>
        <v>4.29045760275868</v>
      </c>
      <c r="U197" s="9" t="n">
        <f aca="true">MAX(OFFSET($F141,0,(U$191-1)*3,1,3))</f>
        <v>4.26696447510207</v>
      </c>
      <c r="V197" s="9" t="n">
        <f aca="true">MAX(OFFSET($F141,0,(V$191-1)*3,1,3))</f>
        <v>4.1077335708106</v>
      </c>
    </row>
    <row r="198" customFormat="false" ht="13.8" hidden="false" customHeight="false" outlineLevel="0" collapsed="false">
      <c r="D198" s="4" t="s">
        <v>10</v>
      </c>
      <c r="F198" s="9" t="n">
        <f aca="true">MAX(OFFSET($F142,0,(F$191-1)*3,1,3))</f>
        <v>0</v>
      </c>
      <c r="G198" s="9" t="n">
        <f aca="true">MAX(OFFSET($F142,0,(G$191-1)*3,1,3))</f>
        <v>25.5154306706903</v>
      </c>
      <c r="H198" s="9" t="n">
        <f aca="true">MAX(OFFSET($F142,0,(H$191-1)*3,1,3))</f>
        <v>10.2277289243367</v>
      </c>
      <c r="I198" s="9" t="n">
        <f aca="true">MAX(OFFSET($F142,0,(I$191-1)*3,1,3))</f>
        <v>8.08863503446635</v>
      </c>
      <c r="J198" s="9" t="n">
        <f aca="true">MAX(OFFSET($F142,0,(J$191-1)*3,1,3))</f>
        <v>6.93966740078597</v>
      </c>
      <c r="K198" s="9" t="n">
        <f aca="true">MAX(OFFSET($F142,0,(K$191-1)*3,1,3))</f>
        <v>6.72964291993539</v>
      </c>
      <c r="L198" s="9" t="n">
        <f aca="true">MAX(OFFSET($F142,0,(L$191-1)*3,1,3))</f>
        <v>6.57547637765746</v>
      </c>
      <c r="M198" s="9" t="n">
        <f aca="true">MAX(OFFSET($F142,0,(M$191-1)*3,1,3))</f>
        <v>6.38395959293329</v>
      </c>
      <c r="N198" s="9" t="n">
        <f aca="true">MAX(OFFSET($F142,0,(N$191-1)*3,1,3))</f>
        <v>5.9259039691646</v>
      </c>
      <c r="O198" s="9" t="n">
        <f aca="true">MAX(OFFSET($F142,0,(O$191-1)*3,1,3))</f>
        <v>5.83155439477918</v>
      </c>
      <c r="P198" s="9" t="n">
        <f aca="true">MAX(OFFSET($F142,0,(P$191-1)*3,1,3))</f>
        <v>5.79512007577907</v>
      </c>
      <c r="Q198" s="9" t="n">
        <f aca="true">MAX(OFFSET($F142,0,(Q$191-1)*3,1,3))</f>
        <v>5.74181508727178</v>
      </c>
      <c r="R198" s="9" t="n">
        <f aca="true">MAX(OFFSET($F142,0,(R$191-1)*3,1,3))</f>
        <v>5.48745821486993</v>
      </c>
      <c r="S198" s="9" t="n">
        <f aca="true">MAX(OFFSET($F142,0,(S$191-1)*3,1,3))</f>
        <v>5.41970165201127</v>
      </c>
      <c r="T198" s="9" t="n">
        <f aca="true">MAX(OFFSET($F142,0,(T$191-1)*3,1,3))</f>
        <v>5.39935513537726</v>
      </c>
      <c r="U198" s="9" t="n">
        <f aca="true">MAX(OFFSET($F142,0,(U$191-1)*3,1,3))</f>
        <v>5.37204687072819</v>
      </c>
      <c r="V198" s="9" t="n">
        <f aca="true">MAX(OFFSET($F142,0,(V$191-1)*3,1,3))</f>
        <v>5.20662252166132</v>
      </c>
    </row>
    <row r="199" customFormat="false" ht="13.8" hidden="false" customHeight="false" outlineLevel="0" collapsed="false">
      <c r="D199" s="4" t="s">
        <v>11</v>
      </c>
      <c r="F199" s="9" t="n">
        <f aca="true">MAX(OFFSET($F143,0,(F$191-1)*3,1,3))</f>
        <v>0</v>
      </c>
      <c r="G199" s="9" t="n">
        <f aca="true">MAX(OFFSET($F143,0,(G$191-1)*3,1,3))</f>
        <v>0</v>
      </c>
      <c r="H199" s="9" t="n">
        <f aca="true">MAX(OFFSET($F143,0,(H$191-1)*3,1,3))</f>
        <v>28.2647270258813</v>
      </c>
      <c r="I199" s="9" t="n">
        <f aca="true">MAX(OFFSET($F143,0,(I$191-1)*3,1,3))</f>
        <v>9.40728099845199</v>
      </c>
      <c r="J199" s="9" t="n">
        <f aca="true">MAX(OFFSET($F143,0,(J$191-1)*3,1,3))</f>
        <v>7.93047514791153</v>
      </c>
      <c r="K199" s="9" t="n">
        <f aca="true">MAX(OFFSET($F143,0,(K$191-1)*3,1,3))</f>
        <v>7.48630118733186</v>
      </c>
      <c r="L199" s="9" t="n">
        <f aca="true">MAX(OFFSET($F143,0,(L$191-1)*3,1,3))</f>
        <v>7.35070142283077</v>
      </c>
      <c r="M199" s="9" t="n">
        <f aca="true">MAX(OFFSET($F143,0,(M$191-1)*3,1,3))</f>
        <v>7.14182006236231</v>
      </c>
      <c r="N199" s="9" t="n">
        <f aca="true">MAX(OFFSET($F143,0,(N$191-1)*3,1,3))</f>
        <v>6.69028168321117</v>
      </c>
      <c r="O199" s="9" t="n">
        <f aca="true">MAX(OFFSET($F143,0,(O$191-1)*3,1,3))</f>
        <v>6.46909394547001</v>
      </c>
      <c r="P199" s="9" t="n">
        <f aca="true">MAX(OFFSET($F143,0,(P$191-1)*3,1,3))</f>
        <v>6.43520270639292</v>
      </c>
      <c r="Q199" s="9" t="n">
        <f aca="true">MAX(OFFSET($F143,0,(Q$191-1)*3,1,3))</f>
        <v>6.38199137707112</v>
      </c>
      <c r="R199" s="9" t="n">
        <f aca="true">MAX(OFFSET($F143,0,(R$191-1)*3,1,3))</f>
        <v>6.16799808643667</v>
      </c>
      <c r="S199" s="9" t="n">
        <f aca="true">MAX(OFFSET($F143,0,(S$191-1)*3,1,3))</f>
        <v>6.00951748770912</v>
      </c>
      <c r="T199" s="9" t="n">
        <f aca="true">MAX(OFFSET($F143,0,(T$191-1)*3,1,3))</f>
        <v>5.98951115628865</v>
      </c>
      <c r="U199" s="9" t="n">
        <f aca="true">MAX(OFFSET($F143,0,(U$191-1)*3,1,3))</f>
        <v>5.96180202239051</v>
      </c>
      <c r="V199" s="9" t="n">
        <f aca="true">MAX(OFFSET($F143,0,(V$191-1)*3,1,3))</f>
        <v>5.83398684738042</v>
      </c>
    </row>
    <row r="200" customFormat="false" ht="13.8" hidden="false" customHeight="false" outlineLevel="0" collapsed="false">
      <c r="D200" s="4" t="s">
        <v>12</v>
      </c>
      <c r="F200" s="9" t="n">
        <f aca="true">MAX(OFFSET($F144,0,(F$191-1)*3,1,3))</f>
        <v>0</v>
      </c>
      <c r="G200" s="9" t="n">
        <f aca="true">MAX(OFFSET($F144,0,(G$191-1)*3,1,3))</f>
        <v>0</v>
      </c>
      <c r="H200" s="9" t="n">
        <f aca="true">MAX(OFFSET($F144,0,(H$191-1)*3,1,3))</f>
        <v>32.4312272352318</v>
      </c>
      <c r="I200" s="9" t="n">
        <f aca="true">MAX(OFFSET($F144,0,(I$191-1)*3,1,3))</f>
        <v>11.5607951182277</v>
      </c>
      <c r="J200" s="9" t="n">
        <f aca="true">MAX(OFFSET($F144,0,(J$191-1)*3,1,3))</f>
        <v>9.89994643869863</v>
      </c>
      <c r="K200" s="9" t="n">
        <f aca="true">MAX(OFFSET($F144,0,(K$191-1)*3,1,3))</f>
        <v>8.61147579311687</v>
      </c>
      <c r="L200" s="9" t="n">
        <f aca="true">MAX(OFFSET($F144,0,(L$191-1)*3,1,3))</f>
        <v>8.501145590741</v>
      </c>
      <c r="M200" s="9" t="n">
        <f aca="true">MAX(OFFSET($F144,0,(M$191-1)*3,1,3))</f>
        <v>8.27653832134731</v>
      </c>
      <c r="N200" s="9" t="n">
        <f aca="true">MAX(OFFSET($F144,0,(N$191-1)*3,1,3))</f>
        <v>8.0369009628752</v>
      </c>
      <c r="O200" s="9" t="n">
        <f aca="true">MAX(OFFSET($F144,0,(O$191-1)*3,1,3))</f>
        <v>7.43108643244998</v>
      </c>
      <c r="P200" s="9" t="n">
        <f aca="true">MAX(OFFSET($F144,0,(P$191-1)*3,1,3))</f>
        <v>7.39924257016616</v>
      </c>
      <c r="Q200" s="9" t="n">
        <f aca="true">MAX(OFFSET($F144,0,(Q$191-1)*3,1,3))</f>
        <v>7.34543544314649</v>
      </c>
      <c r="R200" s="9" t="n">
        <f aca="true">MAX(OFFSET($F144,0,(R$191-1)*3,1,3))</f>
        <v>7.27177425190903</v>
      </c>
      <c r="S200" s="9" t="n">
        <f aca="true">MAX(OFFSET($F144,0,(S$191-1)*3,1,3))</f>
        <v>6.90119594693289</v>
      </c>
      <c r="T200" s="9" t="n">
        <f aca="true">MAX(OFFSET($F144,0,(T$191-1)*3,1,3))</f>
        <v>6.88103808897654</v>
      </c>
      <c r="U200" s="9" t="n">
        <f aca="true">MAX(OFFSET($F144,0,(U$191-1)*3,1,3))</f>
        <v>6.85221253663759</v>
      </c>
      <c r="V200" s="9" t="n">
        <f aca="true">MAX(OFFSET($F144,0,(V$191-1)*3,1,3))</f>
        <v>6.81469208573046</v>
      </c>
    </row>
    <row r="201" customFormat="false" ht="13.8" hidden="false" customHeight="false" outlineLevel="0" collapsed="false">
      <c r="D201" s="4" t="s">
        <v>13</v>
      </c>
      <c r="F201" s="9" t="n">
        <f aca="true">MAX(OFFSET($F145,0,(F$191-1)*3,1,3))</f>
        <v>0</v>
      </c>
      <c r="G201" s="9" t="n">
        <f aca="true">MAX(OFFSET($F145,0,(G$191-1)*3,1,3))</f>
        <v>0</v>
      </c>
      <c r="H201" s="9" t="n">
        <f aca="true">MAX(OFFSET($F145,0,(H$191-1)*3,1,3))</f>
        <v>36.5393796102469</v>
      </c>
      <c r="I201" s="9" t="n">
        <f aca="true">MAX(OFFSET($F145,0,(I$191-1)*3,1,3))</f>
        <v>14.6466220594242</v>
      </c>
      <c r="J201" s="9" t="n">
        <f aca="true">MAX(OFFSET($F145,0,(J$191-1)*3,1,3))</f>
        <v>11.5833320576717</v>
      </c>
      <c r="K201" s="9" t="n">
        <f aca="true">MAX(OFFSET($F145,0,(K$191-1)*3,1,3))</f>
        <v>9.93795263732122</v>
      </c>
      <c r="L201" s="9" t="n">
        <f aca="true">MAX(OFFSET($F145,0,(L$191-1)*3,1,3))</f>
        <v>9.63718702092659</v>
      </c>
      <c r="M201" s="9" t="n">
        <f aca="true">MAX(OFFSET($F145,0,(M$191-1)*3,1,3))</f>
        <v>9.41641278104816</v>
      </c>
      <c r="N201" s="9" t="n">
        <f aca="true">MAX(OFFSET($F145,0,(N$191-1)*3,1,3))</f>
        <v>9.14215111605463</v>
      </c>
      <c r="O201" s="9" t="n">
        <f aca="true">MAX(OFFSET($F145,0,(O$191-1)*3,1,3))</f>
        <v>8.4861924322485</v>
      </c>
      <c r="P201" s="9" t="n">
        <f aca="true">MAX(OFFSET($F145,0,(P$191-1)*3,1,3))</f>
        <v>8.35107909792826</v>
      </c>
      <c r="Q201" s="9" t="n">
        <f aca="true">MAX(OFFSET($F145,0,(Q$191-1)*3,1,3))</f>
        <v>8.29890332123972</v>
      </c>
      <c r="R201" s="9" t="n">
        <f aca="true">MAX(OFFSET($F145,0,(R$191-1)*3,1,3))</f>
        <v>8.22256789757686</v>
      </c>
      <c r="S201" s="9" t="n">
        <f aca="true">MAX(OFFSET($F145,0,(S$191-1)*3,1,3))</f>
        <v>7.8583160674934</v>
      </c>
      <c r="T201" s="9" t="n">
        <f aca="true">MAX(OFFSET($F145,0,(T$191-1)*3,1,3))</f>
        <v>7.76128526274896</v>
      </c>
      <c r="U201" s="9" t="n">
        <f aca="true">MAX(OFFSET($F145,0,(U$191-1)*3,1,3))</f>
        <v>7.73214802792696</v>
      </c>
      <c r="V201" s="9" t="n">
        <f aca="true">MAX(OFFSET($F145,0,(V$191-1)*3,1,3))</f>
        <v>7.69304121991781</v>
      </c>
    </row>
    <row r="202" customFormat="false" ht="13.8" hidden="false" customHeight="false" outlineLevel="0" collapsed="false">
      <c r="D202" s="4" t="s">
        <v>14</v>
      </c>
      <c r="F202" s="9" t="n">
        <f aca="true">MAX(OFFSET($F146,0,(F$191-1)*3,1,3))</f>
        <v>0</v>
      </c>
      <c r="G202" s="9" t="n">
        <f aca="true">MAX(OFFSET($F146,0,(G$191-1)*3,1,3))</f>
        <v>0</v>
      </c>
      <c r="H202" s="9" t="n">
        <f aca="true">MAX(OFFSET($F146,0,(H$191-1)*3,1,3))</f>
        <v>0</v>
      </c>
      <c r="I202" s="9" t="n">
        <f aca="true">MAX(OFFSET($F146,0,(I$191-1)*3,1,3))</f>
        <v>32.7944910649355</v>
      </c>
      <c r="J202" s="9" t="n">
        <f aca="true">MAX(OFFSET($F146,0,(J$191-1)*3,1,3))</f>
        <v>10.9149114501116</v>
      </c>
      <c r="K202" s="9" t="n">
        <f aca="true">MAX(OFFSET($F146,0,(K$191-1)*3,1,3))</f>
        <v>9.20142961723041</v>
      </c>
      <c r="L202" s="9" t="n">
        <f aca="true">MAX(OFFSET($F146,0,(L$191-1)*3,1,3))</f>
        <v>8.68607141234951</v>
      </c>
      <c r="M202" s="9" t="n">
        <f aca="true">MAX(OFFSET($F146,0,(M$191-1)*3,1,3))</f>
        <v>8.52874014708498</v>
      </c>
      <c r="N202" s="9" t="n">
        <f aca="true">MAX(OFFSET($F146,0,(N$191-1)*3,1,3))</f>
        <v>8.28638302461067</v>
      </c>
      <c r="O202" s="9" t="n">
        <f aca="true">MAX(OFFSET($F146,0,(O$191-1)*3,1,3))</f>
        <v>7.76248016409522</v>
      </c>
      <c r="P202" s="9" t="n">
        <f aca="true">MAX(OFFSET($F146,0,(P$191-1)*3,1,3))</f>
        <v>7.50584441868776</v>
      </c>
      <c r="Q202" s="9" t="n">
        <f aca="true">MAX(OFFSET($F146,0,(Q$191-1)*3,1,3))</f>
        <v>7.46652169902817</v>
      </c>
      <c r="R202" s="9" t="n">
        <f aca="true">MAX(OFFSET($F146,0,(R$191-1)*3,1,3))</f>
        <v>7.40478261121037</v>
      </c>
      <c r="S202" s="9" t="n">
        <f aca="true">MAX(OFFSET($F146,0,(S$191-1)*3,1,3))</f>
        <v>7.15649430999162</v>
      </c>
      <c r="T202" s="9" t="n">
        <f aca="true">MAX(OFFSET($F146,0,(T$191-1)*3,1,3))</f>
        <v>6.97261528033827</v>
      </c>
      <c r="U202" s="9" t="n">
        <f aca="true">MAX(OFFSET($F146,0,(U$191-1)*3,1,3))</f>
        <v>6.94940269256375</v>
      </c>
      <c r="V202" s="9" t="n">
        <f aca="true">MAX(OFFSET($F146,0,(V$191-1)*3,1,3))</f>
        <v>6.91725283513872</v>
      </c>
    </row>
    <row r="203" customFormat="false" ht="13.8" hidden="false" customHeight="false" outlineLevel="0" collapsed="false">
      <c r="D203" s="4" t="s">
        <v>15</v>
      </c>
      <c r="F203" s="9" t="n">
        <f aca="true">MAX(OFFSET($F147,0,(F$191-1)*3,1,3))</f>
        <v>0</v>
      </c>
      <c r="G203" s="9" t="n">
        <f aca="true">MAX(OFFSET($F147,0,(G$191-1)*3,1,3))</f>
        <v>0</v>
      </c>
      <c r="H203" s="9" t="n">
        <f aca="true">MAX(OFFSET($F147,0,(H$191-1)*3,1,3))</f>
        <v>0</v>
      </c>
      <c r="I203" s="9" t="n">
        <f aca="true">MAX(OFFSET($F147,0,(I$191-1)*3,1,3))</f>
        <v>32.6732373835909</v>
      </c>
      <c r="J203" s="9" t="n">
        <f aca="true">MAX(OFFSET($F147,0,(J$191-1)*3,1,3))</f>
        <v>11.6470647410642</v>
      </c>
      <c r="K203" s="9" t="n">
        <f aca="true">MAX(OFFSET($F147,0,(K$191-1)*3,1,3))</f>
        <v>9.9738223820602</v>
      </c>
      <c r="L203" s="9" t="n">
        <f aca="true">MAX(OFFSET($F147,0,(L$191-1)*3,1,3))</f>
        <v>8.67573683754686</v>
      </c>
      <c r="M203" s="9" t="n">
        <f aca="true">MAX(OFFSET($F147,0,(M$191-1)*3,1,3))</f>
        <v>8.56458332285994</v>
      </c>
      <c r="N203" s="9" t="n">
        <f aca="true">MAX(OFFSET($F147,0,(N$191-1)*3,1,3))</f>
        <v>8.33829997632633</v>
      </c>
      <c r="O203" s="9" t="n">
        <f aca="true">MAX(OFFSET($F147,0,(O$191-1)*3,1,3))</f>
        <v>8.09687438232876</v>
      </c>
      <c r="P203" s="9" t="n">
        <f aca="true">MAX(OFFSET($F147,0,(P$191-1)*3,1,3))</f>
        <v>7.48653910825968</v>
      </c>
      <c r="Q203" s="9" t="n">
        <f aca="true">MAX(OFFSET($F147,0,(Q$191-1)*3,1,3))</f>
        <v>7.45445761889565</v>
      </c>
      <c r="R203" s="9" t="n">
        <f aca="true">MAX(OFFSET($F147,0,(R$191-1)*3,1,3))</f>
        <v>7.40024896927252</v>
      </c>
      <c r="S203" s="9" t="n">
        <f aca="true">MAX(OFFSET($F147,0,(S$191-1)*3,1,3))</f>
        <v>7.32603809930443</v>
      </c>
      <c r="T203" s="9" t="n">
        <f aca="true">MAX(OFFSET($F147,0,(T$191-1)*3,1,3))</f>
        <v>6.95269444382473</v>
      </c>
      <c r="U203" s="9" t="n">
        <f aca="true">MAX(OFFSET($F147,0,(U$191-1)*3,1,3))</f>
        <v>6.93238616275429</v>
      </c>
      <c r="V203" s="9" t="n">
        <f aca="true">MAX(OFFSET($F147,0,(V$191-1)*3,1,3))</f>
        <v>6.90334550673925</v>
      </c>
    </row>
    <row r="204" customFormat="false" ht="13.8" hidden="false" customHeight="false" outlineLevel="0" collapsed="false">
      <c r="D204" s="4" t="s">
        <v>16</v>
      </c>
      <c r="F204" s="9" t="n">
        <f aca="true">MAX(OFFSET($F148,0,(F$191-1)*3,1,3))</f>
        <v>0</v>
      </c>
      <c r="G204" s="9" t="n">
        <f aca="true">MAX(OFFSET($F148,0,(G$191-1)*3,1,3))</f>
        <v>0</v>
      </c>
      <c r="H204" s="9" t="n">
        <f aca="true">MAX(OFFSET($F148,0,(H$191-1)*3,1,3))</f>
        <v>0</v>
      </c>
      <c r="I204" s="9" t="n">
        <f aca="true">MAX(OFFSET($F148,0,(I$191-1)*3,1,3))</f>
        <v>32.3319792333904</v>
      </c>
      <c r="J204" s="9" t="n">
        <f aca="true">MAX(OFFSET($F148,0,(J$191-1)*3,1,3))</f>
        <v>12.9601072956318</v>
      </c>
      <c r="K204" s="9" t="n">
        <f aca="true">MAX(OFFSET($F148,0,(K$191-1)*3,1,3))</f>
        <v>10.2495459840014</v>
      </c>
      <c r="L204" s="9" t="n">
        <f aca="true">MAX(OFFSET($F148,0,(L$191-1)*3,1,3))</f>
        <v>8.79362708725847</v>
      </c>
      <c r="M204" s="9" t="n">
        <f aca="true">MAX(OFFSET($F148,0,(M$191-1)*3,1,3))</f>
        <v>8.52749373285795</v>
      </c>
      <c r="N204" s="9" t="n">
        <f aca="true">MAX(OFFSET($F148,0,(N$191-1)*3,1,3))</f>
        <v>8.33214098699427</v>
      </c>
      <c r="O204" s="9" t="n">
        <f aca="true">MAX(OFFSET($F148,0,(O$191-1)*3,1,3))</f>
        <v>8.08945973318889</v>
      </c>
      <c r="P204" s="9" t="n">
        <f aca="true">MAX(OFFSET($F148,0,(P$191-1)*3,1,3))</f>
        <v>7.509032731718</v>
      </c>
      <c r="Q204" s="9" t="n">
        <f aca="true">MAX(OFFSET($F148,0,(Q$191-1)*3,1,3))</f>
        <v>7.3894772941054</v>
      </c>
      <c r="R204" s="9" t="n">
        <f aca="true">MAX(OFFSET($F148,0,(R$191-1)*3,1,3))</f>
        <v>7.34330940219333</v>
      </c>
      <c r="S204" s="9" t="n">
        <f aca="true">MAX(OFFSET($F148,0,(S$191-1)*3,1,3))</f>
        <v>7.2757637744633</v>
      </c>
      <c r="T204" s="9" t="n">
        <f aca="true">MAX(OFFSET($F148,0,(T$191-1)*3,1,3))</f>
        <v>6.95345445417369</v>
      </c>
      <c r="U204" s="9" t="n">
        <f aca="true">MAX(OFFSET($F148,0,(U$191-1)*3,1,3))</f>
        <v>6.86759645665267</v>
      </c>
      <c r="V204" s="9" t="n">
        <f aca="true">MAX(OFFSET($F148,0,(V$191-1)*3,1,3))</f>
        <v>6.8418142873539</v>
      </c>
    </row>
    <row r="205" customFormat="false" ht="13.8" hidden="false" customHeight="false" outlineLevel="0" collapsed="false">
      <c r="D205" s="4" t="s">
        <v>17</v>
      </c>
      <c r="F205" s="9" t="n">
        <f aca="true">MAX(OFFSET($F149,0,(F$191-1)*3,1,3))</f>
        <v>0</v>
      </c>
      <c r="G205" s="9" t="n">
        <f aca="true">MAX(OFFSET($F149,0,(G$191-1)*3,1,3))</f>
        <v>0</v>
      </c>
      <c r="H205" s="9" t="n">
        <f aca="true">MAX(OFFSET($F149,0,(H$191-1)*3,1,3))</f>
        <v>0</v>
      </c>
      <c r="I205" s="9" t="n">
        <f aca="true">MAX(OFFSET($F149,0,(I$191-1)*3,1,3))</f>
        <v>0</v>
      </c>
      <c r="J205" s="9" t="n">
        <f aca="true">MAX(OFFSET($F149,0,(J$191-1)*3,1,3))</f>
        <v>58.9275345222327</v>
      </c>
      <c r="K205" s="9" t="n">
        <f aca="true">MAX(OFFSET($F149,0,(K$191-1)*3,1,3))</f>
        <v>19.6127093422491</v>
      </c>
      <c r="L205" s="9" t="n">
        <f aca="true">MAX(OFFSET($F149,0,(L$191-1)*3,1,3))</f>
        <v>17.4415713046288</v>
      </c>
      <c r="M205" s="9" t="n">
        <f aca="true">MAX(OFFSET($F149,0,(M$191-1)*3,1,3))</f>
        <v>15.5201252864846</v>
      </c>
      <c r="N205" s="9" t="n">
        <f aca="true">MAX(OFFSET($F149,0,(N$191-1)*3,1,3))</f>
        <v>14.8247830552718</v>
      </c>
      <c r="O205" s="9" t="n">
        <f aca="true">MAX(OFFSET($F149,0,(O$191-1)*3,1,3))</f>
        <v>14.6603520166126</v>
      </c>
      <c r="P205" s="9" t="n">
        <f aca="true">MAX(OFFSET($F149,0,(P$191-1)*3,1,3))</f>
        <v>14.38340814995</v>
      </c>
      <c r="Q205" s="9" t="n">
        <f aca="true">MAX(OFFSET($F149,0,(Q$191-1)*3,1,3))</f>
        <v>13.6166000991003</v>
      </c>
      <c r="R205" s="9" t="n">
        <f aca="true">MAX(OFFSET($F149,0,(R$191-1)*3,1,3))</f>
        <v>13.1954058592989</v>
      </c>
      <c r="S205" s="9" t="n">
        <f aca="true">MAX(OFFSET($F149,0,(S$191-1)*3,1,3))</f>
        <v>13.135455350948</v>
      </c>
      <c r="T205" s="9" t="n">
        <f aca="true">MAX(OFFSET($F149,0,(T$191-1)*3,1,3))</f>
        <v>13.0447377748004</v>
      </c>
      <c r="U205" s="9" t="n">
        <f aca="true">MAX(OFFSET($F149,0,(U$191-1)*3,1,3))</f>
        <v>12.6598317842264</v>
      </c>
      <c r="V205" s="9" t="n">
        <f aca="true">MAX(OFFSET($F149,0,(V$191-1)*3,1,3))</f>
        <v>12.3528885746031</v>
      </c>
    </row>
    <row r="206" customFormat="false" ht="13.8" hidden="false" customHeight="false" outlineLevel="0" collapsed="false">
      <c r="D206" s="4" t="s">
        <v>18</v>
      </c>
      <c r="F206" s="9" t="n">
        <f aca="true">MAX(OFFSET($F150,0,(F$191-1)*3,1,3))</f>
        <v>0</v>
      </c>
      <c r="G206" s="9" t="n">
        <f aca="true">MAX(OFFSET($F150,0,(G$191-1)*3,1,3))</f>
        <v>0</v>
      </c>
      <c r="H206" s="9" t="n">
        <f aca="true">MAX(OFFSET($F150,0,(H$191-1)*3,1,3))</f>
        <v>0</v>
      </c>
      <c r="I206" s="9" t="n">
        <f aca="true">MAX(OFFSET($F150,0,(I$191-1)*3,1,3))</f>
        <v>0</v>
      </c>
      <c r="J206" s="9" t="n">
        <f aca="true">MAX(OFFSET($F150,0,(J$191-1)*3,1,3))</f>
        <v>75.9146991760867</v>
      </c>
      <c r="K206" s="9" t="n">
        <f aca="true">MAX(OFFSET($F150,0,(K$191-1)*3,1,3))</f>
        <v>27.0613960202901</v>
      </c>
      <c r="L206" s="9" t="n">
        <f aca="true">MAX(OFFSET($F150,0,(L$191-1)*3,1,3))</f>
        <v>23.1736976927202</v>
      </c>
      <c r="M206" s="9" t="n">
        <f aca="true">MAX(OFFSET($F150,0,(M$191-1)*3,1,3))</f>
        <v>20.3628937431017</v>
      </c>
      <c r="N206" s="9" t="n">
        <f aca="true">MAX(OFFSET($F150,0,(N$191-1)*3,1,3))</f>
        <v>19.3933599702324</v>
      </c>
      <c r="O206" s="9" t="n">
        <f aca="true">MAX(OFFSET($F150,0,(O$191-1)*3,1,3))</f>
        <v>19.1454195703433</v>
      </c>
      <c r="P206" s="9" t="n">
        <f aca="true">MAX(OFFSET($F150,0,(P$191-1)*3,1,3))</f>
        <v>18.7339957520265</v>
      </c>
      <c r="Q206" s="9" t="n">
        <f aca="true">MAX(OFFSET($F150,0,(Q$191-1)*3,1,3))</f>
        <v>17.6766675129512</v>
      </c>
      <c r="R206" s="9" t="n">
        <f aca="true">MAX(OFFSET($F150,0,(R$191-1)*3,1,3))</f>
        <v>17.1178792548351</v>
      </c>
      <c r="S206" s="9" t="n">
        <f aca="true">MAX(OFFSET($F150,0,(S$191-1)*3,1,3))</f>
        <v>17.0365801972974</v>
      </c>
      <c r="T206" s="9" t="n">
        <f aca="true">MAX(OFFSET($F150,0,(T$191-1)*3,1,3))</f>
        <v>16.9120781632646</v>
      </c>
      <c r="U206" s="9" t="n">
        <f aca="true">MAX(OFFSET($F150,0,(U$191-1)*3,1,3))</f>
        <v>16.3920584079086</v>
      </c>
      <c r="V206" s="9" t="n">
        <f aca="true">MAX(OFFSET($F150,0,(V$191-1)*3,1,3))</f>
        <v>15.9869566377841</v>
      </c>
    </row>
    <row r="207" customFormat="false" ht="13.8" hidden="false" customHeight="false" outlineLevel="0" collapsed="false">
      <c r="D207" s="4" t="s">
        <v>19</v>
      </c>
      <c r="F207" s="9" t="n">
        <f aca="true">MAX(OFFSET($F151,0,(F$191-1)*3,1,3))</f>
        <v>0</v>
      </c>
      <c r="G207" s="9" t="n">
        <f aca="true">MAX(OFFSET($F151,0,(G$191-1)*3,1,3))</f>
        <v>0</v>
      </c>
      <c r="H207" s="9" t="n">
        <f aca="true">MAX(OFFSET($F151,0,(H$191-1)*3,1,3))</f>
        <v>0</v>
      </c>
      <c r="I207" s="9" t="n">
        <f aca="true">MAX(OFFSET($F151,0,(I$191-1)*3,1,3))</f>
        <v>0</v>
      </c>
      <c r="J207" s="9" t="n">
        <f aca="true">MAX(OFFSET($F151,0,(J$191-1)*3,1,3))</f>
        <v>91.6953061548944</v>
      </c>
      <c r="K207" s="9" t="n">
        <f aca="true">MAX(OFFSET($F151,0,(K$191-1)*3,1,3))</f>
        <v>36.755591041762</v>
      </c>
      <c r="L207" s="9" t="n">
        <f aca="true">MAX(OFFSET($F151,0,(L$191-1)*3,1,3))</f>
        <v>29.0682871644639</v>
      </c>
      <c r="M207" s="9" t="n">
        <f aca="true">MAX(OFFSET($F151,0,(M$191-1)*3,1,3))</f>
        <v>25.1131063482168</v>
      </c>
      <c r="N207" s="9" t="n">
        <f aca="true">MAX(OFFSET($F151,0,(N$191-1)*3,1,3))</f>
        <v>23.8269039251958</v>
      </c>
      <c r="O207" s="9" t="n">
        <f aca="true">MAX(OFFSET($F151,0,(O$191-1)*3,1,3))</f>
        <v>23.4685867076858</v>
      </c>
      <c r="P207" s="9" t="n">
        <f aca="true">MAX(OFFSET($F151,0,(P$191-1)*3,1,3))</f>
        <v>22.8904847683437</v>
      </c>
      <c r="Q207" s="9" t="n">
        <f aca="true">MAX(OFFSET($F151,0,(Q$191-1)*3,1,3))</f>
        <v>21.5227976265728</v>
      </c>
      <c r="R207" s="9" t="n">
        <f aca="true">MAX(OFFSET($F151,0,(R$191-1)*3,1,3))</f>
        <v>20.8272041566001</v>
      </c>
      <c r="S207" s="9" t="n">
        <f aca="true">MAX(OFFSET($F151,0,(S$191-1)*3,1,3))</f>
        <v>20.7234931675428</v>
      </c>
      <c r="T207" s="9" t="n">
        <f aca="true">MAX(OFFSET($F151,0,(T$191-1)*3,1,3))</f>
        <v>20.5627004878496</v>
      </c>
      <c r="U207" s="9" t="n">
        <f aca="true">MAX(OFFSET($F151,0,(U$191-1)*3,1,3))</f>
        <v>19.9029168673977</v>
      </c>
      <c r="V207" s="9" t="n">
        <f aca="true">MAX(OFFSET($F151,0,(V$191-1)*3,1,3))</f>
        <v>19.4014430738549</v>
      </c>
    </row>
    <row r="208" customFormat="false" ht="13.8" hidden="false" customHeight="false" outlineLevel="0" collapsed="false">
      <c r="D208" s="4" t="s">
        <v>20</v>
      </c>
      <c r="F208" s="9" t="n">
        <f aca="true">MAX(OFFSET($F152,0,(F$191-1)*3,1,3))</f>
        <v>0</v>
      </c>
      <c r="G208" s="9" t="n">
        <f aca="true">MAX(OFFSET($F152,0,(G$191-1)*3,1,3))</f>
        <v>0</v>
      </c>
      <c r="H208" s="9" t="n">
        <f aca="true">MAX(OFFSET($F152,0,(H$191-1)*3,1,3))</f>
        <v>0</v>
      </c>
      <c r="I208" s="9" t="n">
        <f aca="true">MAX(OFFSET($F152,0,(I$191-1)*3,1,3))</f>
        <v>0</v>
      </c>
      <c r="J208" s="9" t="n">
        <f aca="true">MAX(OFFSET($F152,0,(J$191-1)*3,1,3))</f>
        <v>0</v>
      </c>
      <c r="K208" s="9" t="n">
        <f aca="true">MAX(OFFSET($F152,0,(K$191-1)*3,1,3))</f>
        <v>98.0559255218028</v>
      </c>
      <c r="L208" s="9" t="n">
        <f aca="true">MAX(OFFSET($F152,0,(L$191-1)*3,1,3))</f>
        <v>32.6357174474822</v>
      </c>
      <c r="M208" s="9" t="n">
        <f aca="true">MAX(OFFSET($F152,0,(M$191-1)*3,1,3))</f>
        <v>27.5123860118678</v>
      </c>
      <c r="N208" s="9" t="n">
        <f aca="true">MAX(OFFSET($F152,0,(N$191-1)*3,1,3))</f>
        <v>25.9714587367718</v>
      </c>
      <c r="O208" s="9" t="n">
        <f aca="true">MAX(OFFSET($F152,0,(O$191-1)*3,1,3))</f>
        <v>25.501036347887</v>
      </c>
      <c r="P208" s="9" t="n">
        <f aca="true">MAX(OFFSET($F152,0,(P$191-1)*3,1,3))</f>
        <v>24.7763856160319</v>
      </c>
      <c r="Q208" s="9" t="n">
        <f aca="true">MAX(OFFSET($F152,0,(Q$191-1)*3,1,3))</f>
        <v>23.2099097170877</v>
      </c>
      <c r="R208" s="9" t="n">
        <f aca="true">MAX(OFFSET($F152,0,(R$191-1)*3,1,3))</f>
        <v>22.4425657297065</v>
      </c>
      <c r="S208" s="9" t="n">
        <f aca="true">MAX(OFFSET($F152,0,(S$191-1)*3,1,3))</f>
        <v>22.3249903216106</v>
      </c>
      <c r="T208" s="9" t="n">
        <f aca="true">MAX(OFFSET($F152,0,(T$191-1)*3,1,3))</f>
        <v>22.1403897011937</v>
      </c>
      <c r="U208" s="9" t="n">
        <f aca="true">MAX(OFFSET($F152,0,(U$191-1)*3,1,3))</f>
        <v>21.3980046730487</v>
      </c>
      <c r="V208" s="9" t="n">
        <f aca="true">MAX(OFFSET($F152,0,(V$191-1)*3,1,3))</f>
        <v>20.8482041470699</v>
      </c>
    </row>
    <row r="209" customFormat="false" ht="13.8" hidden="false" customHeight="false" outlineLevel="0" collapsed="false">
      <c r="D209" s="4" t="s">
        <v>21</v>
      </c>
      <c r="F209" s="9" t="n">
        <f aca="true">MAX(OFFSET($F153,0,(F$191-1)*3,1,3))</f>
        <v>0</v>
      </c>
      <c r="G209" s="9" t="n">
        <f aca="true">MAX(OFFSET($F153,0,(G$191-1)*3,1,3))</f>
        <v>0</v>
      </c>
      <c r="H209" s="9" t="n">
        <f aca="true">MAX(OFFSET($F153,0,(H$191-1)*3,1,3))</f>
        <v>0</v>
      </c>
      <c r="I209" s="9" t="n">
        <f aca="true">MAX(OFFSET($F153,0,(I$191-1)*3,1,3))</f>
        <v>0</v>
      </c>
      <c r="J209" s="9" t="n">
        <f aca="true">MAX(OFFSET($F153,0,(J$191-1)*3,1,3))</f>
        <v>0</v>
      </c>
      <c r="K209" s="9" t="n">
        <f aca="true">MAX(OFFSET($F153,0,(K$191-1)*3,1,3))</f>
        <v>109.624705907546</v>
      </c>
      <c r="L209" s="9" t="n">
        <f aca="true">MAX(OFFSET($F153,0,(L$191-1)*3,1,3))</f>
        <v>39.0780390671221</v>
      </c>
      <c r="M209" s="9" t="n">
        <f aca="true">MAX(OFFSET($F153,0,(M$191-1)*3,1,3))</f>
        <v>33.4640039666399</v>
      </c>
      <c r="N209" s="9" t="n">
        <f aca="true">MAX(OFFSET($F153,0,(N$191-1)*3,1,3))</f>
        <v>29.1086888079535</v>
      </c>
      <c r="O209" s="9" t="n">
        <f aca="true">MAX(OFFSET($F153,0,(O$191-1)*3,1,3))</f>
        <v>28.7357483730928</v>
      </c>
      <c r="P209" s="9" t="n">
        <f aca="true">MAX(OFFSET($F153,0,(P$191-1)*3,1,3))</f>
        <v>27.9765262297744</v>
      </c>
      <c r="Q209" s="9" t="n">
        <f aca="true">MAX(OFFSET($F153,0,(Q$191-1)*3,1,3))</f>
        <v>27.1664990681001</v>
      </c>
      <c r="R209" s="9" t="n">
        <f aca="true">MAX(OFFSET($F153,0,(R$191-1)*3,1,3))</f>
        <v>25.1187122467542</v>
      </c>
      <c r="S209" s="9" t="n">
        <f aca="true">MAX(OFFSET($F153,0,(S$191-1)*3,1,3))</f>
        <v>25.011072964019</v>
      </c>
      <c r="T209" s="9" t="n">
        <f aca="true">MAX(OFFSET($F153,0,(T$191-1)*3,1,3))</f>
        <v>24.829192998994</v>
      </c>
      <c r="U209" s="9" t="n">
        <f aca="true">MAX(OFFSET($F153,0,(U$191-1)*3,1,3))</f>
        <v>24.5802019149491</v>
      </c>
      <c r="V209" s="9" t="n">
        <f aca="true">MAX(OFFSET($F153,0,(V$191-1)*3,1,3))</f>
        <v>23.3275654542914</v>
      </c>
    </row>
    <row r="210" customFormat="false" ht="13.8" hidden="false" customHeight="false" outlineLevel="0" collapsed="false">
      <c r="D210" s="4" t="s">
        <v>22</v>
      </c>
      <c r="F210" s="9" t="n">
        <f aca="true">MAX(OFFSET($F154,0,(F$191-1)*3,1,3))</f>
        <v>0</v>
      </c>
      <c r="G210" s="9" t="n">
        <f aca="true">MAX(OFFSET($F154,0,(G$191-1)*3,1,3))</f>
        <v>0</v>
      </c>
      <c r="H210" s="9" t="n">
        <f aca="true">MAX(OFFSET($F154,0,(H$191-1)*3,1,3))</f>
        <v>0</v>
      </c>
      <c r="I210" s="9" t="n">
        <f aca="true">MAX(OFFSET($F154,0,(I$191-1)*3,1,3))</f>
        <v>0</v>
      </c>
      <c r="J210" s="9" t="n">
        <f aca="true">MAX(OFFSET($F154,0,(J$191-1)*3,1,3))</f>
        <v>0</v>
      </c>
      <c r="K210" s="9" t="n">
        <f aca="true">MAX(OFFSET($F154,0,(K$191-1)*3,1,3))</f>
        <v>119.287682031278</v>
      </c>
      <c r="L210" s="9" t="n">
        <f aca="true">MAX(OFFSET($F154,0,(L$191-1)*3,1,3))</f>
        <v>47.8158527510122</v>
      </c>
      <c r="M210" s="9" t="n">
        <f aca="true">MAX(OFFSET($F154,0,(M$191-1)*3,1,3))</f>
        <v>37.8153336508968</v>
      </c>
      <c r="N210" s="9" t="n">
        <f aca="true">MAX(OFFSET($F154,0,(N$191-1)*3,1,3))</f>
        <v>32.4437729071413</v>
      </c>
      <c r="O210" s="9" t="n">
        <f aca="true">MAX(OFFSET($F154,0,(O$191-1)*3,1,3))</f>
        <v>31.4618834060847</v>
      </c>
      <c r="P210" s="9" t="n">
        <f aca="true">MAX(OFFSET($F154,0,(P$191-1)*3,1,3))</f>
        <v>30.7411364309518</v>
      </c>
      <c r="Q210" s="9" t="n">
        <f aca="true">MAX(OFFSET($F154,0,(Q$191-1)*3,1,3))</f>
        <v>29.845772617004</v>
      </c>
      <c r="R210" s="9" t="n">
        <f aca="true">MAX(OFFSET($F154,0,(R$191-1)*3,1,3))</f>
        <v>27.7043079360444</v>
      </c>
      <c r="S210" s="9" t="n">
        <f aca="true">MAX(OFFSET($F154,0,(S$191-1)*3,1,3))</f>
        <v>27.2632124211644</v>
      </c>
      <c r="T210" s="9" t="n">
        <f aca="true">MAX(OFFSET($F154,0,(T$191-1)*3,1,3))</f>
        <v>27.0928776337173</v>
      </c>
      <c r="U210" s="9" t="n">
        <f aca="true">MAX(OFFSET($F154,0,(U$191-1)*3,1,3))</f>
        <v>26.8436704538815</v>
      </c>
      <c r="V210" s="9" t="n">
        <f aca="true">MAX(OFFSET($F154,0,(V$191-1)*3,1,3))</f>
        <v>25.654521734068</v>
      </c>
    </row>
    <row r="211" customFormat="false" ht="13.8" hidden="false" customHeight="false" outlineLevel="0" collapsed="false">
      <c r="D211" s="4" t="s">
        <v>23</v>
      </c>
      <c r="F211" s="9" t="n">
        <f aca="true">MAX(OFFSET($F155,0,(F$191-1)*3,1,3))</f>
        <v>0</v>
      </c>
      <c r="G211" s="9" t="n">
        <f aca="true">MAX(OFFSET($F155,0,(G$191-1)*3,1,3))</f>
        <v>0</v>
      </c>
      <c r="H211" s="9" t="n">
        <f aca="true">MAX(OFFSET($F155,0,(H$191-1)*3,1,3))</f>
        <v>0</v>
      </c>
      <c r="I211" s="9" t="n">
        <f aca="true">MAX(OFFSET($F155,0,(I$191-1)*3,1,3))</f>
        <v>0</v>
      </c>
      <c r="J211" s="9" t="n">
        <f aca="true">MAX(OFFSET($F155,0,(J$191-1)*3,1,3))</f>
        <v>0</v>
      </c>
      <c r="K211" s="9" t="n">
        <f aca="true">MAX(OFFSET($F155,0,(K$191-1)*3,1,3))</f>
        <v>0</v>
      </c>
      <c r="L211" s="9" t="n">
        <f aca="true">MAX(OFFSET($F155,0,(L$191-1)*3,1,3))</f>
        <v>116.527005583359</v>
      </c>
      <c r="M211" s="9" t="n">
        <f aca="true">MAX(OFFSET($F155,0,(M$191-1)*3,1,3))</f>
        <v>38.7834025224116</v>
      </c>
      <c r="N211" s="9" t="n">
        <f aca="true">MAX(OFFSET($F155,0,(N$191-1)*3,1,3))</f>
        <v>32.6949742338989</v>
      </c>
      <c r="O211" s="9" t="n">
        <f aca="true">MAX(OFFSET($F155,0,(O$191-1)*3,1,3))</f>
        <v>30.8637780034504</v>
      </c>
      <c r="P211" s="9" t="n">
        <f aca="true">MAX(OFFSET($F155,0,(P$191-1)*3,1,3))</f>
        <v>30.3047407801066</v>
      </c>
      <c r="Q211" s="9" t="n">
        <f aca="true">MAX(OFFSET($F155,0,(Q$191-1)*3,1,3))</f>
        <v>29.4435854809494</v>
      </c>
      <c r="R211" s="9" t="n">
        <f aca="true">MAX(OFFSET($F155,0,(R$191-1)*3,1,3))</f>
        <v>27.5820279580246</v>
      </c>
      <c r="S211" s="9" t="n">
        <f aca="true">MAX(OFFSET($F155,0,(S$191-1)*3,1,3))</f>
        <v>26.6701371505481</v>
      </c>
      <c r="T211" s="9" t="n">
        <f aca="true">MAX(OFFSET($F155,0,(T$191-1)*3,1,3))</f>
        <v>26.5304137206509</v>
      </c>
      <c r="U211" s="9" t="n">
        <f aca="true">MAX(OFFSET($F155,0,(U$191-1)*3,1,3))</f>
        <v>26.3110393441249</v>
      </c>
      <c r="V211" s="9" t="n">
        <f aca="true">MAX(OFFSET($F155,0,(V$191-1)*3,1,3))</f>
        <v>25.4288090876739</v>
      </c>
    </row>
    <row r="212" customFormat="false" ht="13.8" hidden="false" customHeight="false" outlineLevel="0" collapsed="false">
      <c r="D212" s="4" t="s">
        <v>24</v>
      </c>
      <c r="F212" s="9" t="n">
        <f aca="true">MAX(OFFSET($F156,0,(F$191-1)*3,1,3))</f>
        <v>0</v>
      </c>
      <c r="G212" s="9" t="n">
        <f aca="true">MAX(OFFSET($F156,0,(G$191-1)*3,1,3))</f>
        <v>0</v>
      </c>
      <c r="H212" s="9" t="n">
        <f aca="true">MAX(OFFSET($F156,0,(H$191-1)*3,1,3))</f>
        <v>0</v>
      </c>
      <c r="I212" s="9" t="n">
        <f aca="true">MAX(OFFSET($F156,0,(I$191-1)*3,1,3))</f>
        <v>0</v>
      </c>
      <c r="J212" s="9" t="n">
        <f aca="true">MAX(OFFSET($F156,0,(J$191-1)*3,1,3))</f>
        <v>0</v>
      </c>
      <c r="K212" s="9" t="n">
        <f aca="true">MAX(OFFSET($F156,0,(K$191-1)*3,1,3))</f>
        <v>0</v>
      </c>
      <c r="L212" s="9" t="n">
        <f aca="true">MAX(OFFSET($F156,0,(L$191-1)*3,1,3))</f>
        <v>119.618759126929</v>
      </c>
      <c r="M212" s="9" t="n">
        <f aca="true">MAX(OFFSET($F156,0,(M$191-1)*3,1,3))</f>
        <v>42.6406301720443</v>
      </c>
      <c r="N212" s="9" t="n">
        <f aca="true">MAX(OFFSET($F156,0,(N$191-1)*3,1,3))</f>
        <v>36.5147855747409</v>
      </c>
      <c r="O212" s="9" t="n">
        <f aca="true">MAX(OFFSET($F156,0,(O$191-1)*3,1,3))</f>
        <v>31.7624134650439</v>
      </c>
      <c r="P212" s="9" t="n">
        <f aca="true">MAX(OFFSET($F156,0,(P$191-1)*3,1,3))</f>
        <v>31.3554735177302</v>
      </c>
      <c r="Q212" s="9" t="n">
        <f aca="true">MAX(OFFSET($F156,0,(Q$191-1)*3,1,3))</f>
        <v>30.527036078071</v>
      </c>
      <c r="R212" s="9" t="n">
        <f aca="true">MAX(OFFSET($F156,0,(R$191-1)*3,1,3))</f>
        <v>29.6431619263784</v>
      </c>
      <c r="S212" s="9" t="n">
        <f aca="true">MAX(OFFSET($F156,0,(S$191-1)*3,1,3))</f>
        <v>27.4086864356759</v>
      </c>
      <c r="T212" s="9" t="n">
        <f aca="true">MAX(OFFSET($F156,0,(T$191-1)*3,1,3))</f>
        <v>27.2912341029421</v>
      </c>
      <c r="U212" s="9" t="n">
        <f aca="true">MAX(OFFSET($F156,0,(U$191-1)*3,1,3))</f>
        <v>27.0927728569463</v>
      </c>
      <c r="V212" s="9" t="n">
        <f aca="true">MAX(OFFSET($F156,0,(V$191-1)*3,1,3))</f>
        <v>26.8210822351969</v>
      </c>
    </row>
    <row r="213" customFormat="false" ht="13.8" hidden="false" customHeight="false" outlineLevel="0" collapsed="false">
      <c r="D213" s="4" t="s">
        <v>25</v>
      </c>
      <c r="F213" s="9" t="n">
        <f aca="true">MAX(OFFSET($F157,0,(F$191-1)*3,1,3))</f>
        <v>0</v>
      </c>
      <c r="G213" s="9" t="n">
        <f aca="true">MAX(OFFSET($F157,0,(G$191-1)*3,1,3))</f>
        <v>0</v>
      </c>
      <c r="H213" s="9" t="n">
        <f aca="true">MAX(OFFSET($F157,0,(H$191-1)*3,1,3))</f>
        <v>0</v>
      </c>
      <c r="I213" s="9" t="n">
        <f aca="true">MAX(OFFSET($F157,0,(I$191-1)*3,1,3))</f>
        <v>0</v>
      </c>
      <c r="J213" s="9" t="n">
        <f aca="true">MAX(OFFSET($F157,0,(J$191-1)*3,1,3))</f>
        <v>0</v>
      </c>
      <c r="K213" s="9" t="n">
        <f aca="true">MAX(OFFSET($F157,0,(K$191-1)*3,1,3))</f>
        <v>0</v>
      </c>
      <c r="L213" s="9" t="n">
        <f aca="true">MAX(OFFSET($F157,0,(L$191-1)*3,1,3))</f>
        <v>121.775056756123</v>
      </c>
      <c r="M213" s="9" t="n">
        <f aca="true">MAX(OFFSET($F157,0,(M$191-1)*3,1,3))</f>
        <v>48.8129040940719</v>
      </c>
      <c r="N213" s="9" t="n">
        <f aca="true">MAX(OFFSET($F157,0,(N$191-1)*3,1,3))</f>
        <v>38.6038551774543</v>
      </c>
      <c r="O213" s="9" t="n">
        <f aca="true">MAX(OFFSET($F157,0,(O$191-1)*3,1,3))</f>
        <v>33.1202871903735</v>
      </c>
      <c r="P213" s="9" t="n">
        <f aca="true">MAX(OFFSET($F157,0,(P$191-1)*3,1,3))</f>
        <v>32.1179234283879</v>
      </c>
      <c r="Q213" s="9" t="n">
        <f aca="true">MAX(OFFSET($F157,0,(Q$191-1)*3,1,3))</f>
        <v>31.3821475099608</v>
      </c>
      <c r="R213" s="9" t="n">
        <f aca="true">MAX(OFFSET($F157,0,(R$191-1)*3,1,3))</f>
        <v>30.4681136599923</v>
      </c>
      <c r="S213" s="9" t="n">
        <f aca="true">MAX(OFFSET($F157,0,(S$191-1)*3,1,3))</f>
        <v>28.2819953733052</v>
      </c>
      <c r="T213" s="9" t="n">
        <f aca="true">MAX(OFFSET($F157,0,(T$191-1)*3,1,3))</f>
        <v>27.831702179199</v>
      </c>
      <c r="U213" s="9" t="n">
        <f aca="true">MAX(OFFSET($F157,0,(U$191-1)*3,1,3))</f>
        <v>27.6578155879291</v>
      </c>
      <c r="V213" s="9" t="n">
        <f aca="true">MAX(OFFSET($F157,0,(V$191-1)*3,1,3))</f>
        <v>27.4034119650925</v>
      </c>
    </row>
    <row r="214" customFormat="false" ht="13.8" hidden="false" customHeight="false" outlineLevel="0" collapsed="false">
      <c r="D214" s="4" t="s">
        <v>26</v>
      </c>
      <c r="F214" s="9" t="n">
        <f aca="true">MAX(OFFSET($F158,0,(F$191-1)*3,1,3))</f>
        <v>0</v>
      </c>
      <c r="G214" s="9" t="n">
        <f aca="true">MAX(OFFSET($F158,0,(G$191-1)*3,1,3))</f>
        <v>0</v>
      </c>
      <c r="H214" s="9" t="n">
        <f aca="true">MAX(OFFSET($F158,0,(H$191-1)*3,1,3))</f>
        <v>0</v>
      </c>
      <c r="I214" s="9" t="n">
        <f aca="true">MAX(OFFSET($F158,0,(I$191-1)*3,1,3))</f>
        <v>0</v>
      </c>
      <c r="J214" s="9" t="n">
        <f aca="true">MAX(OFFSET($F158,0,(J$191-1)*3,1,3))</f>
        <v>0</v>
      </c>
      <c r="K214" s="9" t="n">
        <f aca="true">MAX(OFFSET($F158,0,(K$191-1)*3,1,3))</f>
        <v>0</v>
      </c>
      <c r="L214" s="9" t="n">
        <f aca="true">MAX(OFFSET($F158,0,(L$191-1)*3,1,3))</f>
        <v>0</v>
      </c>
      <c r="M214" s="9" t="n">
        <f aca="true">MAX(OFFSET($F158,0,(M$191-1)*3,1,3))</f>
        <v>100.09208297488</v>
      </c>
      <c r="N214" s="9" t="n">
        <f aca="true">MAX(OFFSET($F158,0,(N$191-1)*3,1,3))</f>
        <v>33.3134068269216</v>
      </c>
      <c r="O214" s="9" t="n">
        <f aca="true">MAX(OFFSET($F158,0,(O$191-1)*3,1,3))</f>
        <v>28.0836880472309</v>
      </c>
      <c r="P214" s="9" t="n">
        <f aca="true">MAX(OFFSET($F158,0,(P$191-1)*3,1,3))</f>
        <v>26.5107630061749</v>
      </c>
      <c r="Q214" s="9" t="n">
        <f aca="true">MAX(OFFSET($F158,0,(Q$191-1)*3,1,3))</f>
        <v>26.0305721708843</v>
      </c>
      <c r="R214" s="9" t="n">
        <f aca="true">MAX(OFFSET($F158,0,(R$191-1)*3,1,3))</f>
        <v>25.290873873258</v>
      </c>
      <c r="S214" s="9" t="n">
        <f aca="true">MAX(OFFSET($F158,0,(S$191-1)*3,1,3))</f>
        <v>23.6918696843637</v>
      </c>
      <c r="T214" s="9" t="n">
        <f aca="true">MAX(OFFSET($F158,0,(T$191-1)*3,1,3))</f>
        <v>22.9085915943704</v>
      </c>
      <c r="U214" s="9" t="n">
        <f aca="true">MAX(OFFSET($F158,0,(U$191-1)*3,1,3))</f>
        <v>22.7885747015584</v>
      </c>
      <c r="V214" s="9" t="n">
        <f aca="true">MAX(OFFSET($F158,0,(V$191-1)*3,1,3))</f>
        <v>22.6001408000102</v>
      </c>
    </row>
    <row r="215" customFormat="false" ht="13.8" hidden="false" customHeight="false" outlineLevel="0" collapsed="false">
      <c r="D215" s="4" t="s">
        <v>27</v>
      </c>
      <c r="F215" s="9" t="n">
        <f aca="true">MAX(OFFSET($F159,0,(F$191-1)*3,1,3))</f>
        <v>0</v>
      </c>
      <c r="G215" s="9" t="n">
        <f aca="true">MAX(OFFSET($F159,0,(G$191-1)*3,1,3))</f>
        <v>0</v>
      </c>
      <c r="H215" s="9" t="n">
        <f aca="true">MAX(OFFSET($F159,0,(H$191-1)*3,1,3))</f>
        <v>0</v>
      </c>
      <c r="I215" s="9" t="n">
        <f aca="true">MAX(OFFSET($F159,0,(I$191-1)*3,1,3))</f>
        <v>0</v>
      </c>
      <c r="J215" s="9" t="n">
        <f aca="true">MAX(OFFSET($F159,0,(J$191-1)*3,1,3))</f>
        <v>0</v>
      </c>
      <c r="K215" s="9" t="n">
        <f aca="true">MAX(OFFSET($F159,0,(K$191-1)*3,1,3))</f>
        <v>0</v>
      </c>
      <c r="L215" s="9" t="n">
        <f aca="true">MAX(OFFSET($F159,0,(L$191-1)*3,1,3))</f>
        <v>0</v>
      </c>
      <c r="M215" s="9" t="n">
        <f aca="true">MAX(OFFSET($F159,0,(M$191-1)*3,1,3))</f>
        <v>92.5781147509103</v>
      </c>
      <c r="N215" s="9" t="n">
        <f aca="true">MAX(OFFSET($F159,0,(N$191-1)*3,1,3))</f>
        <v>33.0014220338953</v>
      </c>
      <c r="O215" s="9" t="n">
        <f aca="true">MAX(OFFSET($F159,0,(O$191-1)*3,1,3))</f>
        <v>28.2603667996271</v>
      </c>
      <c r="P215" s="9" t="n">
        <f aca="true">MAX(OFFSET($F159,0,(P$191-1)*3,1,3))</f>
        <v>24.5823011373366</v>
      </c>
      <c r="Q215" s="9" t="n">
        <f aca="true">MAX(OFFSET($F159,0,(Q$191-1)*3,1,3))</f>
        <v>24.267352767916</v>
      </c>
      <c r="R215" s="9" t="n">
        <f aca="true">MAX(OFFSET($F159,0,(R$191-1)*3,1,3))</f>
        <v>23.6261893173627</v>
      </c>
      <c r="S215" s="9" t="n">
        <f aca="true">MAX(OFFSET($F159,0,(S$191-1)*3,1,3))</f>
        <v>22.9421210053522</v>
      </c>
      <c r="T215" s="9" t="n">
        <f aca="true">MAX(OFFSET($F159,0,(T$191-1)*3,1,3))</f>
        <v>21.2127640892948</v>
      </c>
      <c r="U215" s="9" t="n">
        <f aca="true">MAX(OFFSET($F159,0,(U$191-1)*3,1,3))</f>
        <v>21.1218626653296</v>
      </c>
      <c r="V215" s="9" t="n">
        <f aca="true">MAX(OFFSET($F159,0,(V$191-1)*3,1,3))</f>
        <v>20.9682649508949</v>
      </c>
    </row>
    <row r="216" customFormat="false" ht="13.8" hidden="false" customHeight="false" outlineLevel="0" collapsed="false">
      <c r="D216" s="4" t="s">
        <v>28</v>
      </c>
      <c r="F216" s="9" t="n">
        <f aca="true">MAX(OFFSET($F160,0,(F$191-1)*3,1,3))</f>
        <v>0</v>
      </c>
      <c r="G216" s="9" t="n">
        <f aca="true">MAX(OFFSET($F160,0,(G$191-1)*3,1,3))</f>
        <v>0</v>
      </c>
      <c r="H216" s="9" t="n">
        <f aca="true">MAX(OFFSET($F160,0,(H$191-1)*3,1,3))</f>
        <v>0</v>
      </c>
      <c r="I216" s="9" t="n">
        <f aca="true">MAX(OFFSET($F160,0,(I$191-1)*3,1,3))</f>
        <v>0</v>
      </c>
      <c r="J216" s="9" t="n">
        <f aca="true">MAX(OFFSET($F160,0,(J$191-1)*3,1,3))</f>
        <v>0</v>
      </c>
      <c r="K216" s="9" t="n">
        <f aca="true">MAX(OFFSET($F160,0,(K$191-1)*3,1,3))</f>
        <v>0</v>
      </c>
      <c r="L216" s="9" t="n">
        <f aca="true">MAX(OFFSET($F160,0,(L$191-1)*3,1,3))</f>
        <v>0</v>
      </c>
      <c r="M216" s="9" t="n">
        <f aca="true">MAX(OFFSET($F160,0,(M$191-1)*3,1,3))</f>
        <v>85.7968059599802</v>
      </c>
      <c r="N216" s="9" t="n">
        <f aca="true">MAX(OFFSET($F160,0,(N$191-1)*3,1,3))</f>
        <v>34.3912076287464</v>
      </c>
      <c r="O216" s="9" t="n">
        <f aca="true">MAX(OFFSET($F160,0,(O$191-1)*3,1,3))</f>
        <v>27.1984063091039</v>
      </c>
      <c r="P216" s="9" t="n">
        <f aca="true">MAX(OFFSET($F160,0,(P$191-1)*3,1,3))</f>
        <v>23.3349499405461</v>
      </c>
      <c r="Q216" s="9" t="n">
        <f aca="true">MAX(OFFSET($F160,0,(Q$191-1)*3,1,3))</f>
        <v>22.6287329903818</v>
      </c>
      <c r="R216" s="9" t="n">
        <f aca="true">MAX(OFFSET($F160,0,(R$191-1)*3,1,3))</f>
        <v>22.1103409207338</v>
      </c>
      <c r="S216" s="9" t="n">
        <f aca="true">MAX(OFFSET($F160,0,(S$191-1)*3,1,3))</f>
        <v>21.4663569476969</v>
      </c>
      <c r="T216" s="9" t="n">
        <f aca="true">MAX(OFFSET($F160,0,(T$191-1)*3,1,3))</f>
        <v>19.9261239028945</v>
      </c>
      <c r="U216" s="9" t="n">
        <f aca="true">MAX(OFFSET($F160,0,(U$191-1)*3,1,3))</f>
        <v>19.6088691314416</v>
      </c>
      <c r="V216" s="9" t="n">
        <f aca="true">MAX(OFFSET($F160,0,(V$191-1)*3,1,3))</f>
        <v>19.4863570626515</v>
      </c>
    </row>
    <row r="217" customFormat="false" ht="13.8" hidden="false" customHeight="false" outlineLevel="0" collapsed="false">
      <c r="D217" s="4" t="s">
        <v>29</v>
      </c>
      <c r="F217" s="9" t="n">
        <f aca="true">MAX(OFFSET($F161,0,(F$191-1)*3,1,3))</f>
        <v>0</v>
      </c>
      <c r="G217" s="9" t="n">
        <f aca="true">MAX(OFFSET($F161,0,(G$191-1)*3,1,3))</f>
        <v>0</v>
      </c>
      <c r="H217" s="9" t="n">
        <f aca="true">MAX(OFFSET($F161,0,(H$191-1)*3,1,3))</f>
        <v>0</v>
      </c>
      <c r="I217" s="9" t="n">
        <f aca="true">MAX(OFFSET($F161,0,(I$191-1)*3,1,3))</f>
        <v>0</v>
      </c>
      <c r="J217" s="9" t="n">
        <f aca="true">MAX(OFFSET($F161,0,(J$191-1)*3,1,3))</f>
        <v>0</v>
      </c>
      <c r="K217" s="9" t="n">
        <f aca="true">MAX(OFFSET($F161,0,(K$191-1)*3,1,3))</f>
        <v>0</v>
      </c>
      <c r="L217" s="9" t="n">
        <f aca="true">MAX(OFFSET($F161,0,(L$191-1)*3,1,3))</f>
        <v>0</v>
      </c>
      <c r="M217" s="9" t="n">
        <f aca="true">MAX(OFFSET($F161,0,(M$191-1)*3,1,3))</f>
        <v>0</v>
      </c>
      <c r="N217" s="9" t="n">
        <f aca="true">MAX(OFFSET($F161,0,(N$191-1)*3,1,3))</f>
        <v>127.818987058607</v>
      </c>
      <c r="O217" s="9" t="n">
        <f aca="true">MAX(OFFSET($F161,0,(O$191-1)*3,1,3))</f>
        <v>42.541685511301</v>
      </c>
      <c r="P217" s="9" t="n">
        <f aca="true">MAX(OFFSET($F161,0,(P$191-1)*3,1,3))</f>
        <v>37.8322968191891</v>
      </c>
      <c r="Q217" s="9" t="n">
        <f aca="true">MAX(OFFSET($F161,0,(Q$191-1)*3,1,3))</f>
        <v>33.6645120014767</v>
      </c>
      <c r="R217" s="9" t="n">
        <f aca="true">MAX(OFFSET($F161,0,(R$191-1)*3,1,3))</f>
        <v>32.1562537589881</v>
      </c>
      <c r="S217" s="9" t="n">
        <f aca="true">MAX(OFFSET($F161,0,(S$191-1)*3,1,3))</f>
        <v>31.7995884246445</v>
      </c>
      <c r="T217" s="9" t="n">
        <f aca="true">MAX(OFFSET($F161,0,(T$191-1)*3,1,3))</f>
        <v>31.1988729052203</v>
      </c>
      <c r="U217" s="9" t="n">
        <f aca="true">MAX(OFFSET($F161,0,(U$191-1)*3,1,3))</f>
        <v>29.5355990363465</v>
      </c>
      <c r="V217" s="9" t="n">
        <f aca="true">MAX(OFFSET($F161,0,(V$191-1)*3,1,3))</f>
        <v>28.6219918148187</v>
      </c>
    </row>
    <row r="218" customFormat="false" ht="13.8" hidden="false" customHeight="false" outlineLevel="0" collapsed="false">
      <c r="D218" s="4" t="s">
        <v>30</v>
      </c>
      <c r="F218" s="9" t="n">
        <f aca="true">MAX(OFFSET($F162,0,(F$191-1)*3,1,3))</f>
        <v>0</v>
      </c>
      <c r="G218" s="9" t="n">
        <f aca="true">MAX(OFFSET($F162,0,(G$191-1)*3,1,3))</f>
        <v>0</v>
      </c>
      <c r="H218" s="9" t="n">
        <f aca="true">MAX(OFFSET($F162,0,(H$191-1)*3,1,3))</f>
        <v>0</v>
      </c>
      <c r="I218" s="9" t="n">
        <f aca="true">MAX(OFFSET($F162,0,(I$191-1)*3,1,3))</f>
        <v>0</v>
      </c>
      <c r="J218" s="9" t="n">
        <f aca="true">MAX(OFFSET($F162,0,(J$191-1)*3,1,3))</f>
        <v>0</v>
      </c>
      <c r="K218" s="9" t="n">
        <f aca="true">MAX(OFFSET($F162,0,(K$191-1)*3,1,3))</f>
        <v>0</v>
      </c>
      <c r="L218" s="9" t="n">
        <f aca="true">MAX(OFFSET($F162,0,(L$191-1)*3,1,3))</f>
        <v>0</v>
      </c>
      <c r="M218" s="9" t="n">
        <f aca="true">MAX(OFFSET($F162,0,(M$191-1)*3,1,3))</f>
        <v>0</v>
      </c>
      <c r="N218" s="9" t="n">
        <f aca="true">MAX(OFFSET($F162,0,(N$191-1)*3,1,3))</f>
        <v>145.086549767064</v>
      </c>
      <c r="O218" s="9" t="n">
        <f aca="true">MAX(OFFSET($F162,0,(O$191-1)*3,1,3))</f>
        <v>51.7191614150637</v>
      </c>
      <c r="P218" s="9" t="n">
        <f aca="true">MAX(OFFSET($F162,0,(P$191-1)*3,1,3))</f>
        <v>44.2890755027959</v>
      </c>
      <c r="Q218" s="9" t="n">
        <f aca="true">MAX(OFFSET($F162,0,(Q$191-1)*3,1,3))</f>
        <v>38.9171270982339</v>
      </c>
      <c r="R218" s="9" t="n">
        <f aca="true">MAX(OFFSET($F162,0,(R$191-1)*3,1,3))</f>
        <v>37.0641748832489</v>
      </c>
      <c r="S218" s="9" t="n">
        <f aca="true">MAX(OFFSET($F162,0,(S$191-1)*3,1,3))</f>
        <v>36.5903164927369</v>
      </c>
      <c r="T218" s="9" t="n">
        <f aca="true">MAX(OFFSET($F162,0,(T$191-1)*3,1,3))</f>
        <v>35.8040120887227</v>
      </c>
      <c r="U218" s="9" t="n">
        <f aca="true">MAX(OFFSET($F162,0,(U$191-1)*3,1,3))</f>
        <v>33.7832689672503</v>
      </c>
      <c r="V218" s="9" t="n">
        <f aca="true">MAX(OFFSET($F162,0,(V$191-1)*3,1,3))</f>
        <v>32.715324797013</v>
      </c>
    </row>
    <row r="219" customFormat="false" ht="13.8" hidden="false" customHeight="false" outlineLevel="0" collapsed="false">
      <c r="D219" s="4" t="s">
        <v>31</v>
      </c>
      <c r="F219" s="9" t="n">
        <f aca="true">MAX(OFFSET($F163,0,(F$191-1)*3,1,3))</f>
        <v>0</v>
      </c>
      <c r="G219" s="9" t="n">
        <f aca="true">MAX(OFFSET($F163,0,(G$191-1)*3,1,3))</f>
        <v>0</v>
      </c>
      <c r="H219" s="9" t="n">
        <f aca="true">MAX(OFFSET($F163,0,(H$191-1)*3,1,3))</f>
        <v>0</v>
      </c>
      <c r="I219" s="9" t="n">
        <f aca="true">MAX(OFFSET($F163,0,(I$191-1)*3,1,3))</f>
        <v>0</v>
      </c>
      <c r="J219" s="9" t="n">
        <f aca="true">MAX(OFFSET($F163,0,(J$191-1)*3,1,3))</f>
        <v>0</v>
      </c>
      <c r="K219" s="9" t="n">
        <f aca="true">MAX(OFFSET($F163,0,(K$191-1)*3,1,3))</f>
        <v>0</v>
      </c>
      <c r="L219" s="9" t="n">
        <f aca="true">MAX(OFFSET($F163,0,(L$191-1)*3,1,3))</f>
        <v>0</v>
      </c>
      <c r="M219" s="9" t="n">
        <f aca="true">MAX(OFFSET($F163,0,(M$191-1)*3,1,3))</f>
        <v>0</v>
      </c>
      <c r="N219" s="9" t="n">
        <f aca="true">MAX(OFFSET($F163,0,(N$191-1)*3,1,3))</f>
        <v>157.904932004458</v>
      </c>
      <c r="O219" s="9" t="n">
        <f aca="true">MAX(OFFSET($F163,0,(O$191-1)*3,1,3))</f>
        <v>63.2953784398627</v>
      </c>
      <c r="P219" s="9" t="n">
        <f aca="true">MAX(OFFSET($F163,0,(P$191-1)*3,1,3))</f>
        <v>50.0573704442094</v>
      </c>
      <c r="Q219" s="9" t="n">
        <f aca="true">MAX(OFFSET($F163,0,(Q$191-1)*3,1,3))</f>
        <v>43.2463068898782</v>
      </c>
      <c r="R219" s="9" t="n">
        <f aca="true">MAX(OFFSET($F163,0,(R$191-1)*3,1,3))</f>
        <v>41.0313875590238</v>
      </c>
      <c r="S219" s="9" t="n">
        <f aca="true">MAX(OFFSET($F163,0,(S$191-1)*3,1,3))</f>
        <v>40.4143433695276</v>
      </c>
      <c r="T219" s="9" t="n">
        <f aca="true">MAX(OFFSET($F163,0,(T$191-1)*3,1,3))</f>
        <v>39.418816430894</v>
      </c>
      <c r="U219" s="9" t="n">
        <f aca="true">MAX(OFFSET($F163,0,(U$191-1)*3,1,3))</f>
        <v>37.0635754247743</v>
      </c>
      <c r="V219" s="9" t="n">
        <f aca="true">MAX(OFFSET($F163,0,(V$191-1)*3,1,3))</f>
        <v>35.8657208760011</v>
      </c>
    </row>
    <row r="220" customFormat="false" ht="13.8" hidden="false" customHeight="false" outlineLevel="0" collapsed="false">
      <c r="D220" s="4" t="s">
        <v>32</v>
      </c>
      <c r="F220" s="9" t="n">
        <f aca="true">MAX(OFFSET($F164,0,(F$191-1)*3,1,3))</f>
        <v>0</v>
      </c>
      <c r="G220" s="9" t="n">
        <f aca="true">MAX(OFFSET($F164,0,(G$191-1)*3,1,3))</f>
        <v>0</v>
      </c>
      <c r="H220" s="9" t="n">
        <f aca="true">MAX(OFFSET($F164,0,(H$191-1)*3,1,3))</f>
        <v>0</v>
      </c>
      <c r="I220" s="9" t="n">
        <f aca="true">MAX(OFFSET($F164,0,(I$191-1)*3,1,3))</f>
        <v>0</v>
      </c>
      <c r="J220" s="9" t="n">
        <f aca="true">MAX(OFFSET($F164,0,(J$191-1)*3,1,3))</f>
        <v>0</v>
      </c>
      <c r="K220" s="9" t="n">
        <f aca="true">MAX(OFFSET($F164,0,(K$191-1)*3,1,3))</f>
        <v>0</v>
      </c>
      <c r="L220" s="9" t="n">
        <f aca="true">MAX(OFFSET($F164,0,(L$191-1)*3,1,3))</f>
        <v>0</v>
      </c>
      <c r="M220" s="9" t="n">
        <f aca="true">MAX(OFFSET($F164,0,(M$191-1)*3,1,3))</f>
        <v>0</v>
      </c>
      <c r="N220" s="9" t="n">
        <f aca="true">MAX(OFFSET($F164,0,(N$191-1)*3,1,3))</f>
        <v>0</v>
      </c>
      <c r="O220" s="9" t="n">
        <f aca="true">MAX(OFFSET($F164,0,(O$191-1)*3,1,3))</f>
        <v>145.117112538242</v>
      </c>
      <c r="P220" s="9" t="n">
        <f aca="true">MAX(OFFSET($F164,0,(P$191-1)*3,1,3))</f>
        <v>48.2989789387028</v>
      </c>
      <c r="Q220" s="9" t="n">
        <f aca="true">MAX(OFFSET($F164,0,(Q$191-1)*3,1,3))</f>
        <v>40.7167439992401</v>
      </c>
      <c r="R220" s="9" t="n">
        <f aca="true">MAX(OFFSET($F164,0,(R$191-1)*3,1,3))</f>
        <v>38.4362605342848</v>
      </c>
      <c r="S220" s="9" t="n">
        <f aca="true">MAX(OFFSET($F164,0,(S$191-1)*3,1,3))</f>
        <v>37.7400625392627</v>
      </c>
      <c r="T220" s="9" t="n">
        <f aca="true">MAX(OFFSET($F164,0,(T$191-1)*3,1,3))</f>
        <v>36.667621264083</v>
      </c>
      <c r="U220" s="9" t="n">
        <f aca="true">MAX(OFFSET($F164,0,(U$191-1)*3,1,3))</f>
        <v>34.3493273098336</v>
      </c>
      <c r="V220" s="9" t="n">
        <f aca="true">MAX(OFFSET($F164,0,(V$191-1)*3,1,3))</f>
        <v>33.2137024796178</v>
      </c>
    </row>
    <row r="221" customFormat="false" ht="13.8" hidden="false" customHeight="false" outlineLevel="0" collapsed="false">
      <c r="D221" s="4" t="s">
        <v>33</v>
      </c>
      <c r="F221" s="9" t="n">
        <f aca="true">MAX(OFFSET($F165,0,(F$191-1)*3,1,3))</f>
        <v>0</v>
      </c>
      <c r="G221" s="9" t="n">
        <f aca="true">MAX(OFFSET($F165,0,(G$191-1)*3,1,3))</f>
        <v>0</v>
      </c>
      <c r="H221" s="9" t="n">
        <f aca="true">MAX(OFFSET($F165,0,(H$191-1)*3,1,3))</f>
        <v>0</v>
      </c>
      <c r="I221" s="9" t="n">
        <f aca="true">MAX(OFFSET($F165,0,(I$191-1)*3,1,3))</f>
        <v>0</v>
      </c>
      <c r="J221" s="9" t="n">
        <f aca="true">MAX(OFFSET($F165,0,(J$191-1)*3,1,3))</f>
        <v>0</v>
      </c>
      <c r="K221" s="9" t="n">
        <f aca="true">MAX(OFFSET($F165,0,(K$191-1)*3,1,3))</f>
        <v>0</v>
      </c>
      <c r="L221" s="9" t="n">
        <f aca="true">MAX(OFFSET($F165,0,(L$191-1)*3,1,3))</f>
        <v>0</v>
      </c>
      <c r="M221" s="9" t="n">
        <f aca="true">MAX(OFFSET($F165,0,(M$191-1)*3,1,3))</f>
        <v>0</v>
      </c>
      <c r="N221" s="9" t="n">
        <f aca="true">MAX(OFFSET($F165,0,(N$191-1)*3,1,3))</f>
        <v>0</v>
      </c>
      <c r="O221" s="9" t="n">
        <f aca="true">MAX(OFFSET($F165,0,(O$191-1)*3,1,3))</f>
        <v>145.486280693241</v>
      </c>
      <c r="P221" s="9" t="n">
        <f aca="true">MAX(OFFSET($F165,0,(P$191-1)*3,1,3))</f>
        <v>51.8616539364364</v>
      </c>
      <c r="Q221" s="9" t="n">
        <f aca="true">MAX(OFFSET($F165,0,(Q$191-1)*3,1,3))</f>
        <v>44.4110972422246</v>
      </c>
      <c r="R221" s="9" t="n">
        <f aca="true">MAX(OFFSET($F165,0,(R$191-1)*3,1,3))</f>
        <v>38.6310260581015</v>
      </c>
      <c r="S221" s="9" t="n">
        <f aca="true">MAX(OFFSET($F165,0,(S$191-1)*3,1,3))</f>
        <v>38.1360854665731</v>
      </c>
      <c r="T221" s="9" t="n">
        <f aca="true">MAX(OFFSET($F165,0,(T$191-1)*3,1,3))</f>
        <v>37.1284986736424</v>
      </c>
      <c r="U221" s="9" t="n">
        <f aca="true">MAX(OFFSET($F165,0,(U$191-1)*3,1,3))</f>
        <v>36.0534869959657</v>
      </c>
      <c r="V221" s="9" t="n">
        <f aca="true">MAX(OFFSET($F165,0,(V$191-1)*3,1,3))</f>
        <v>33.3358068359705</v>
      </c>
    </row>
    <row r="222" customFormat="false" ht="13.8" hidden="false" customHeight="false" outlineLevel="0" collapsed="false">
      <c r="D222" s="4" t="s">
        <v>34</v>
      </c>
      <c r="F222" s="9" t="n">
        <f aca="true">MAX(OFFSET($F166,0,(F$191-1)*3,1,3))</f>
        <v>0</v>
      </c>
      <c r="G222" s="9" t="n">
        <f aca="true">MAX(OFFSET($F166,0,(G$191-1)*3,1,3))</f>
        <v>0</v>
      </c>
      <c r="H222" s="9" t="n">
        <f aca="true">MAX(OFFSET($F166,0,(H$191-1)*3,1,3))</f>
        <v>0</v>
      </c>
      <c r="I222" s="9" t="n">
        <f aca="true">MAX(OFFSET($F166,0,(I$191-1)*3,1,3))</f>
        <v>0</v>
      </c>
      <c r="J222" s="9" t="n">
        <f aca="true">MAX(OFFSET($F166,0,(J$191-1)*3,1,3))</f>
        <v>0</v>
      </c>
      <c r="K222" s="9" t="n">
        <f aca="true">MAX(OFFSET($F166,0,(K$191-1)*3,1,3))</f>
        <v>0</v>
      </c>
      <c r="L222" s="9" t="n">
        <f aca="true">MAX(OFFSET($F166,0,(L$191-1)*3,1,3))</f>
        <v>0</v>
      </c>
      <c r="M222" s="9" t="n">
        <f aca="true">MAX(OFFSET($F166,0,(M$191-1)*3,1,3))</f>
        <v>0</v>
      </c>
      <c r="N222" s="9" t="n">
        <f aca="true">MAX(OFFSET($F166,0,(N$191-1)*3,1,3))</f>
        <v>0</v>
      </c>
      <c r="O222" s="9" t="n">
        <f aca="true">MAX(OFFSET($F166,0,(O$191-1)*3,1,3))</f>
        <v>144.936734636598</v>
      </c>
      <c r="P222" s="9" t="n">
        <f aca="true">MAX(OFFSET($F166,0,(P$191-1)*3,1,3))</f>
        <v>58.0971433394014</v>
      </c>
      <c r="Q222" s="9" t="n">
        <f aca="true">MAX(OFFSET($F166,0,(Q$191-1)*3,1,3))</f>
        <v>45.9463281138897</v>
      </c>
      <c r="R222" s="9" t="n">
        <f aca="true">MAX(OFFSET($F166,0,(R$191-1)*3,1,3))</f>
        <v>39.4197826999389</v>
      </c>
      <c r="S222" s="9" t="n">
        <f aca="true">MAX(OFFSET($F166,0,(S$191-1)*3,1,3))</f>
        <v>38.2267688393813</v>
      </c>
      <c r="T222" s="9" t="n">
        <f aca="true">MAX(OFFSET($F166,0,(T$191-1)*3,1,3))</f>
        <v>37.3510479661434</v>
      </c>
      <c r="U222" s="9" t="n">
        <f aca="true">MAX(OFFSET($F166,0,(U$191-1)*3,1,3))</f>
        <v>36.2631644119023</v>
      </c>
      <c r="V222" s="9" t="n">
        <f aca="true">MAX(OFFSET($F166,0,(V$191-1)*3,1,3))</f>
        <v>33.6612453125227</v>
      </c>
    </row>
    <row r="223" customFormat="false" ht="13.8" hidden="false" customHeight="false" outlineLevel="0" collapsed="false">
      <c r="D223" s="4" t="s">
        <v>35</v>
      </c>
      <c r="F223" s="9" t="n">
        <f aca="true">MAX(OFFSET($F167,0,(F$191-1)*3,1,3))</f>
        <v>0</v>
      </c>
      <c r="G223" s="9" t="n">
        <f aca="true">MAX(OFFSET($F167,0,(G$191-1)*3,1,3))</f>
        <v>0</v>
      </c>
      <c r="H223" s="9" t="n">
        <f aca="true">MAX(OFFSET($F167,0,(H$191-1)*3,1,3))</f>
        <v>0</v>
      </c>
      <c r="I223" s="9" t="n">
        <f aca="true">MAX(OFFSET($F167,0,(I$191-1)*3,1,3))</f>
        <v>0</v>
      </c>
      <c r="J223" s="9" t="n">
        <f aca="true">MAX(OFFSET($F167,0,(J$191-1)*3,1,3))</f>
        <v>0</v>
      </c>
      <c r="K223" s="9" t="n">
        <f aca="true">MAX(OFFSET($F167,0,(K$191-1)*3,1,3))</f>
        <v>0</v>
      </c>
      <c r="L223" s="9" t="n">
        <f aca="true">MAX(OFFSET($F167,0,(L$191-1)*3,1,3))</f>
        <v>0</v>
      </c>
      <c r="M223" s="9" t="n">
        <f aca="true">MAX(OFFSET($F167,0,(M$191-1)*3,1,3))</f>
        <v>0</v>
      </c>
      <c r="N223" s="9" t="n">
        <f aca="true">MAX(OFFSET($F167,0,(N$191-1)*3,1,3))</f>
        <v>0</v>
      </c>
      <c r="O223" s="9" t="n">
        <f aca="true">MAX(OFFSET($F167,0,(O$191-1)*3,1,3))</f>
        <v>0</v>
      </c>
      <c r="P223" s="9" t="n">
        <f aca="true">MAX(OFFSET($F167,0,(P$191-1)*3,1,3))</f>
        <v>167.276131524924</v>
      </c>
      <c r="Q223" s="9" t="n">
        <f aca="true">MAX(OFFSET($F167,0,(Q$191-1)*3,1,3))</f>
        <v>55.6741118408132</v>
      </c>
      <c r="R223" s="9" t="n">
        <f aca="true">MAX(OFFSET($F167,0,(R$191-1)*3,1,3))</f>
        <v>46.9340886498736</v>
      </c>
      <c r="S223" s="9" t="n">
        <f aca="true">MAX(OFFSET($F167,0,(S$191-1)*3,1,3))</f>
        <v>44.3053810815381</v>
      </c>
      <c r="T223" s="9" t="n">
        <f aca="true">MAX(OFFSET($F167,0,(T$191-1)*3,1,3))</f>
        <v>43.5028753994324</v>
      </c>
      <c r="U223" s="9" t="n">
        <f aca="true">MAX(OFFSET($F167,0,(U$191-1)*3,1,3))</f>
        <v>42.2666750322811</v>
      </c>
      <c r="V223" s="9" t="n">
        <f aca="true">MAX(OFFSET($F167,0,(V$191-1)*3,1,3))</f>
        <v>39.5943834078025</v>
      </c>
    </row>
    <row r="224" customFormat="false" ht="13.8" hidden="false" customHeight="false" outlineLevel="0" collapsed="false">
      <c r="D224" s="4" t="s">
        <v>36</v>
      </c>
      <c r="F224" s="9" t="n">
        <f aca="true">MAX(OFFSET($F168,0,(F$191-1)*3,1,3))</f>
        <v>0</v>
      </c>
      <c r="G224" s="9" t="n">
        <f aca="true">MAX(OFFSET($F168,0,(G$191-1)*3,1,3))</f>
        <v>0</v>
      </c>
      <c r="H224" s="9" t="n">
        <f aca="true">MAX(OFFSET($F168,0,(H$191-1)*3,1,3))</f>
        <v>0</v>
      </c>
      <c r="I224" s="9" t="n">
        <f aca="true">MAX(OFFSET($F168,0,(I$191-1)*3,1,3))</f>
        <v>0</v>
      </c>
      <c r="J224" s="9" t="n">
        <f aca="true">MAX(OFFSET($F168,0,(J$191-1)*3,1,3))</f>
        <v>0</v>
      </c>
      <c r="K224" s="9" t="n">
        <f aca="true">MAX(OFFSET($F168,0,(K$191-1)*3,1,3))</f>
        <v>0</v>
      </c>
      <c r="L224" s="9" t="n">
        <f aca="true">MAX(OFFSET($F168,0,(L$191-1)*3,1,3))</f>
        <v>0</v>
      </c>
      <c r="M224" s="9" t="n">
        <f aca="true">MAX(OFFSET($F168,0,(M$191-1)*3,1,3))</f>
        <v>0</v>
      </c>
      <c r="N224" s="9" t="n">
        <f aca="true">MAX(OFFSET($F168,0,(N$191-1)*3,1,3))</f>
        <v>0</v>
      </c>
      <c r="O224" s="9" t="n">
        <f aca="true">MAX(OFFSET($F168,0,(O$191-1)*3,1,3))</f>
        <v>0</v>
      </c>
      <c r="P224" s="9" t="n">
        <f aca="true">MAX(OFFSET($F168,0,(P$191-1)*3,1,3))</f>
        <v>176.122225394597</v>
      </c>
      <c r="Q224" s="9" t="n">
        <f aca="true">MAX(OFFSET($F168,0,(Q$191-1)*3,1,3))</f>
        <v>62.7824827221249</v>
      </c>
      <c r="R224" s="9" t="n">
        <f aca="true">MAX(OFFSET($F168,0,(R$191-1)*3,1,3))</f>
        <v>53.7630162874857</v>
      </c>
      <c r="S224" s="9" t="n">
        <f aca="true">MAX(OFFSET($F168,0,(S$191-1)*3,1,3))</f>
        <v>46.765799814316</v>
      </c>
      <c r="T224" s="9" t="n">
        <f aca="true">MAX(OFFSET($F168,0,(T$191-1)*3,1,3))</f>
        <v>46.1666365254977</v>
      </c>
      <c r="U224" s="9" t="n">
        <f aca="true">MAX(OFFSET($F168,0,(U$191-1)*3,1,3))</f>
        <v>44.9468759583599</v>
      </c>
      <c r="V224" s="9" t="n">
        <f aca="true">MAX(OFFSET($F168,0,(V$191-1)*3,1,3))</f>
        <v>43.6454924320547</v>
      </c>
    </row>
    <row r="225" customFormat="false" ht="13.8" hidden="false" customHeight="false" outlineLevel="0" collapsed="false">
      <c r="D225" s="4" t="s">
        <v>37</v>
      </c>
      <c r="F225" s="9" t="n">
        <f aca="true">MAX(OFFSET($F169,0,(F$191-1)*3,1,3))</f>
        <v>0</v>
      </c>
      <c r="G225" s="9" t="n">
        <f aca="true">MAX(OFFSET($F169,0,(G$191-1)*3,1,3))</f>
        <v>0</v>
      </c>
      <c r="H225" s="9" t="n">
        <f aca="true">MAX(OFFSET($F169,0,(H$191-1)*3,1,3))</f>
        <v>0</v>
      </c>
      <c r="I225" s="9" t="n">
        <f aca="true">MAX(OFFSET($F169,0,(I$191-1)*3,1,3))</f>
        <v>0</v>
      </c>
      <c r="J225" s="9" t="n">
        <f aca="true">MAX(OFFSET($F169,0,(J$191-1)*3,1,3))</f>
        <v>0</v>
      </c>
      <c r="K225" s="9" t="n">
        <f aca="true">MAX(OFFSET($F169,0,(K$191-1)*3,1,3))</f>
        <v>0</v>
      </c>
      <c r="L225" s="9" t="n">
        <f aca="true">MAX(OFFSET($F169,0,(L$191-1)*3,1,3))</f>
        <v>0</v>
      </c>
      <c r="M225" s="9" t="n">
        <f aca="true">MAX(OFFSET($F169,0,(M$191-1)*3,1,3))</f>
        <v>0</v>
      </c>
      <c r="N225" s="9" t="n">
        <f aca="true">MAX(OFFSET($F169,0,(N$191-1)*3,1,3))</f>
        <v>0</v>
      </c>
      <c r="O225" s="9" t="n">
        <f aca="true">MAX(OFFSET($F169,0,(O$191-1)*3,1,3))</f>
        <v>0</v>
      </c>
      <c r="P225" s="9" t="n">
        <f aca="true">MAX(OFFSET($F169,0,(P$191-1)*3,1,3))</f>
        <v>181.065875864258</v>
      </c>
      <c r="Q225" s="9" t="n">
        <f aca="true">MAX(OFFSET($F169,0,(Q$191-1)*3,1,3))</f>
        <v>72.5793234567863</v>
      </c>
      <c r="R225" s="9" t="n">
        <f aca="true">MAX(OFFSET($F169,0,(R$191-1)*3,1,3))</f>
        <v>57.3996106890854</v>
      </c>
      <c r="S225" s="9" t="n">
        <f aca="true">MAX(OFFSET($F169,0,(S$191-1)*3,1,3))</f>
        <v>49.2461590144093</v>
      </c>
      <c r="T225" s="9" t="n">
        <f aca="true">MAX(OFFSET($F169,0,(T$191-1)*3,1,3))</f>
        <v>47.7557563216642</v>
      </c>
      <c r="U225" s="9" t="n">
        <f aca="true">MAX(OFFSET($F169,0,(U$191-1)*3,1,3))</f>
        <v>46.6617399059984</v>
      </c>
      <c r="V225" s="9" t="n">
        <f aca="true">MAX(OFFSET($F169,0,(V$191-1)*3,1,3))</f>
        <v>45.3026739032982</v>
      </c>
    </row>
    <row r="226" customFormat="false" ht="13.8" hidden="false" customHeight="false" outlineLevel="0" collapsed="false">
      <c r="D226" s="4" t="s">
        <v>38</v>
      </c>
      <c r="F226" s="9" t="n">
        <f aca="true">MAX(OFFSET($F170,0,(F$191-1)*3,1,3))</f>
        <v>0</v>
      </c>
      <c r="G226" s="9" t="n">
        <f aca="true">MAX(OFFSET($F170,0,(G$191-1)*3,1,3))</f>
        <v>0</v>
      </c>
      <c r="H226" s="9" t="n">
        <f aca="true">MAX(OFFSET($F170,0,(H$191-1)*3,1,3))</f>
        <v>0</v>
      </c>
      <c r="I226" s="9" t="n">
        <f aca="true">MAX(OFFSET($F170,0,(I$191-1)*3,1,3))</f>
        <v>0</v>
      </c>
      <c r="J226" s="9" t="n">
        <f aca="true">MAX(OFFSET($F170,0,(J$191-1)*3,1,3))</f>
        <v>0</v>
      </c>
      <c r="K226" s="9" t="n">
        <f aca="true">MAX(OFFSET($F170,0,(K$191-1)*3,1,3))</f>
        <v>0</v>
      </c>
      <c r="L226" s="9" t="n">
        <f aca="true">MAX(OFFSET($F170,0,(L$191-1)*3,1,3))</f>
        <v>0</v>
      </c>
      <c r="M226" s="9" t="n">
        <f aca="true">MAX(OFFSET($F170,0,(M$191-1)*3,1,3))</f>
        <v>0</v>
      </c>
      <c r="N226" s="9" t="n">
        <f aca="true">MAX(OFFSET($F170,0,(N$191-1)*3,1,3))</f>
        <v>0</v>
      </c>
      <c r="O226" s="9" t="n">
        <f aca="true">MAX(OFFSET($F170,0,(O$191-1)*3,1,3))</f>
        <v>0</v>
      </c>
      <c r="P226" s="9" t="n">
        <f aca="true">MAX(OFFSET($F170,0,(P$191-1)*3,1,3))</f>
        <v>0</v>
      </c>
      <c r="Q226" s="9" t="n">
        <f aca="true">MAX(OFFSET($F170,0,(Q$191-1)*3,1,3))</f>
        <v>119.887648318052</v>
      </c>
      <c r="R226" s="9" t="n">
        <f aca="true">MAX(OFFSET($F170,0,(R$191-1)*3,1,3))</f>
        <v>39.9019171470783</v>
      </c>
      <c r="S226" s="9" t="n">
        <f aca="true">MAX(OFFSET($F170,0,(S$191-1)*3,1,3))</f>
        <v>33.6378983832843</v>
      </c>
      <c r="T226" s="9" t="n">
        <f aca="true">MAX(OFFSET($F170,0,(T$191-1)*3,1,3))</f>
        <v>31.7538903923616</v>
      </c>
      <c r="U226" s="9" t="n">
        <f aca="true">MAX(OFFSET($F170,0,(U$191-1)*3,1,3))</f>
        <v>31.1787305168166</v>
      </c>
      <c r="V226" s="9" t="n">
        <f aca="true">MAX(OFFSET($F170,0,(V$191-1)*3,1,3))</f>
        <v>30.2927394700569</v>
      </c>
    </row>
    <row r="227" customFormat="false" ht="13.8" hidden="false" customHeight="false" outlineLevel="0" collapsed="false">
      <c r="D227" s="4" t="s">
        <v>39</v>
      </c>
      <c r="F227" s="9" t="n">
        <f aca="true">MAX(OFFSET($F171,0,(F$191-1)*3,1,3))</f>
        <v>0</v>
      </c>
      <c r="G227" s="9" t="n">
        <f aca="true">MAX(OFFSET($F171,0,(G$191-1)*3,1,3))</f>
        <v>0</v>
      </c>
      <c r="H227" s="9" t="n">
        <f aca="true">MAX(OFFSET($F171,0,(H$191-1)*3,1,3))</f>
        <v>0</v>
      </c>
      <c r="I227" s="9" t="n">
        <f aca="true">MAX(OFFSET($F171,0,(I$191-1)*3,1,3))</f>
        <v>0</v>
      </c>
      <c r="J227" s="9" t="n">
        <f aca="true">MAX(OFFSET($F171,0,(J$191-1)*3,1,3))</f>
        <v>0</v>
      </c>
      <c r="K227" s="9" t="n">
        <f aca="true">MAX(OFFSET($F171,0,(K$191-1)*3,1,3))</f>
        <v>0</v>
      </c>
      <c r="L227" s="9" t="n">
        <f aca="true">MAX(OFFSET($F171,0,(L$191-1)*3,1,3))</f>
        <v>0</v>
      </c>
      <c r="M227" s="9" t="n">
        <f aca="true">MAX(OFFSET($F171,0,(M$191-1)*3,1,3))</f>
        <v>0</v>
      </c>
      <c r="N227" s="9" t="n">
        <f aca="true">MAX(OFFSET($F171,0,(N$191-1)*3,1,3))</f>
        <v>0</v>
      </c>
      <c r="O227" s="9" t="n">
        <f aca="true">MAX(OFFSET($F171,0,(O$191-1)*3,1,3))</f>
        <v>0</v>
      </c>
      <c r="P227" s="9" t="n">
        <f aca="true">MAX(OFFSET($F171,0,(P$191-1)*3,1,3))</f>
        <v>0</v>
      </c>
      <c r="Q227" s="9" t="n">
        <f aca="true">MAX(OFFSET($F171,0,(Q$191-1)*3,1,3))</f>
        <v>102.515003981905</v>
      </c>
      <c r="R227" s="9" t="n">
        <f aca="true">MAX(OFFSET($F171,0,(R$191-1)*3,1,3))</f>
        <v>36.5436358292232</v>
      </c>
      <c r="S227" s="9" t="n">
        <f aca="true">MAX(OFFSET($F171,0,(S$191-1)*3,1,3))</f>
        <v>31.2936985462364</v>
      </c>
      <c r="T227" s="9" t="n">
        <f aca="true">MAX(OFFSET($F171,0,(T$191-1)*3,1,3))</f>
        <v>27.2208470193941</v>
      </c>
      <c r="U227" s="9" t="n">
        <f aca="true">MAX(OFFSET($F171,0,(U$191-1)*3,1,3))</f>
        <v>26.8720936079414</v>
      </c>
      <c r="V227" s="9" t="n">
        <f aca="true">MAX(OFFSET($F171,0,(V$191-1)*3,1,3))</f>
        <v>26.1621107587187</v>
      </c>
    </row>
    <row r="228" customFormat="false" ht="13.8" hidden="false" customHeight="false" outlineLevel="0" collapsed="false">
      <c r="D228" s="4" t="s">
        <v>40</v>
      </c>
      <c r="F228" s="9" t="n">
        <f aca="true">MAX(OFFSET($F172,0,(F$191-1)*3,1,3))</f>
        <v>0</v>
      </c>
      <c r="G228" s="9" t="n">
        <f aca="true">MAX(OFFSET($F172,0,(G$191-1)*3,1,3))</f>
        <v>0</v>
      </c>
      <c r="H228" s="9" t="n">
        <f aca="true">MAX(OFFSET($F172,0,(H$191-1)*3,1,3))</f>
        <v>0</v>
      </c>
      <c r="I228" s="9" t="n">
        <f aca="true">MAX(OFFSET($F172,0,(I$191-1)*3,1,3))</f>
        <v>0</v>
      </c>
      <c r="J228" s="9" t="n">
        <f aca="true">MAX(OFFSET($F172,0,(J$191-1)*3,1,3))</f>
        <v>0</v>
      </c>
      <c r="K228" s="9" t="n">
        <f aca="true">MAX(OFFSET($F172,0,(K$191-1)*3,1,3))</f>
        <v>0</v>
      </c>
      <c r="L228" s="9" t="n">
        <f aca="true">MAX(OFFSET($F172,0,(L$191-1)*3,1,3))</f>
        <v>0</v>
      </c>
      <c r="M228" s="9" t="n">
        <f aca="true">MAX(OFFSET($F172,0,(M$191-1)*3,1,3))</f>
        <v>0</v>
      </c>
      <c r="N228" s="9" t="n">
        <f aca="true">MAX(OFFSET($F172,0,(N$191-1)*3,1,3))</f>
        <v>0</v>
      </c>
      <c r="O228" s="9" t="n">
        <f aca="true">MAX(OFFSET($F172,0,(O$191-1)*3,1,3))</f>
        <v>0</v>
      </c>
      <c r="P228" s="9" t="n">
        <f aca="true">MAX(OFFSET($F172,0,(P$191-1)*3,1,3))</f>
        <v>0</v>
      </c>
      <c r="Q228" s="9" t="n">
        <f aca="true">MAX(OFFSET($F172,0,(Q$191-1)*3,1,3))</f>
        <v>87.632652206859</v>
      </c>
      <c r="R228" s="9" t="n">
        <f aca="true">MAX(OFFSET($F172,0,(R$191-1)*3,1,3))</f>
        <v>35.1270971382034</v>
      </c>
      <c r="S228" s="9" t="n">
        <f aca="true">MAX(OFFSET($F172,0,(S$191-1)*3,1,3))</f>
        <v>27.7803870901477</v>
      </c>
      <c r="T228" s="9" t="n">
        <f aca="true">MAX(OFFSET($F172,0,(T$191-1)*3,1,3))</f>
        <v>23.8342620045574</v>
      </c>
      <c r="U228" s="9" t="n">
        <f aca="true">MAX(OFFSET($F172,0,(U$191-1)*3,1,3))</f>
        <v>23.1129337023686</v>
      </c>
      <c r="V228" s="9" t="n">
        <f aca="true">MAX(OFFSET($F172,0,(V$191-1)*3,1,3))</f>
        <v>22.5834492834795</v>
      </c>
    </row>
    <row r="229" customFormat="false" ht="13.8" hidden="false" customHeight="false" outlineLevel="0" collapsed="false">
      <c r="D229" s="4" t="s">
        <v>41</v>
      </c>
      <c r="F229" s="9" t="n">
        <f aca="true">MAX(OFFSET($F173,0,(F$191-1)*3,1,3))</f>
        <v>0</v>
      </c>
      <c r="G229" s="9" t="n">
        <f aca="true">MAX(OFFSET($F173,0,(G$191-1)*3,1,3))</f>
        <v>0</v>
      </c>
      <c r="H229" s="9" t="n">
        <f aca="true">MAX(OFFSET($F173,0,(H$191-1)*3,1,3))</f>
        <v>0</v>
      </c>
      <c r="I229" s="9" t="n">
        <f aca="true">MAX(OFFSET($F173,0,(I$191-1)*3,1,3))</f>
        <v>0</v>
      </c>
      <c r="J229" s="9" t="n">
        <f aca="true">MAX(OFFSET($F173,0,(J$191-1)*3,1,3))</f>
        <v>0</v>
      </c>
      <c r="K229" s="9" t="n">
        <f aca="true">MAX(OFFSET($F173,0,(K$191-1)*3,1,3))</f>
        <v>0</v>
      </c>
      <c r="L229" s="9" t="n">
        <f aca="true">MAX(OFFSET($F173,0,(L$191-1)*3,1,3))</f>
        <v>0</v>
      </c>
      <c r="M229" s="9" t="n">
        <f aca="true">MAX(OFFSET($F173,0,(M$191-1)*3,1,3))</f>
        <v>0</v>
      </c>
      <c r="N229" s="9" t="n">
        <f aca="true">MAX(OFFSET($F173,0,(N$191-1)*3,1,3))</f>
        <v>0</v>
      </c>
      <c r="O229" s="9" t="n">
        <f aca="true">MAX(OFFSET($F173,0,(O$191-1)*3,1,3))</f>
        <v>0</v>
      </c>
      <c r="P229" s="9" t="n">
        <f aca="true">MAX(OFFSET($F173,0,(P$191-1)*3,1,3))</f>
        <v>0</v>
      </c>
      <c r="Q229" s="9" t="n">
        <f aca="true">MAX(OFFSET($F173,0,(Q$191-1)*3,1,3))</f>
        <v>0</v>
      </c>
      <c r="R229" s="9" t="n">
        <f aca="true">MAX(OFFSET($F173,0,(R$191-1)*3,1,3))</f>
        <v>129.742476726145</v>
      </c>
      <c r="S229" s="9" t="n">
        <f aca="true">MAX(OFFSET($F173,0,(S$191-1)*3,1,3))</f>
        <v>43.1818759431271</v>
      </c>
      <c r="T229" s="9" t="n">
        <f aca="true">MAX(OFFSET($F173,0,(T$191-1)*3,1,3))</f>
        <v>38.4016178074516</v>
      </c>
      <c r="U229" s="9" t="n">
        <f aca="true">MAX(OFFSET($F173,0,(U$191-1)*3,1,3))</f>
        <v>34.1711138959812</v>
      </c>
      <c r="V229" s="9" t="n">
        <f aca="true">MAX(OFFSET($F173,0,(V$191-1)*3,1,3))</f>
        <v>32.6401585627695</v>
      </c>
    </row>
    <row r="230" customFormat="false" ht="13.8" hidden="false" customHeight="false" outlineLevel="0" collapsed="false">
      <c r="D230" s="4" t="s">
        <v>42</v>
      </c>
      <c r="F230" s="9" t="n">
        <f aca="true">MAX(OFFSET($F174,0,(F$191-1)*3,1,3))</f>
        <v>0</v>
      </c>
      <c r="G230" s="9" t="n">
        <f aca="true">MAX(OFFSET($F174,0,(G$191-1)*3,1,3))</f>
        <v>0</v>
      </c>
      <c r="H230" s="9" t="n">
        <f aca="true">MAX(OFFSET($F174,0,(H$191-1)*3,1,3))</f>
        <v>0</v>
      </c>
      <c r="I230" s="9" t="n">
        <f aca="true">MAX(OFFSET($F174,0,(I$191-1)*3,1,3))</f>
        <v>0</v>
      </c>
      <c r="J230" s="9" t="n">
        <f aca="true">MAX(OFFSET($F174,0,(J$191-1)*3,1,3))</f>
        <v>0</v>
      </c>
      <c r="K230" s="9" t="n">
        <f aca="true">MAX(OFFSET($F174,0,(K$191-1)*3,1,3))</f>
        <v>0</v>
      </c>
      <c r="L230" s="9" t="n">
        <f aca="true">MAX(OFFSET($F174,0,(L$191-1)*3,1,3))</f>
        <v>0</v>
      </c>
      <c r="M230" s="9" t="n">
        <f aca="true">MAX(OFFSET($F174,0,(M$191-1)*3,1,3))</f>
        <v>0</v>
      </c>
      <c r="N230" s="9" t="n">
        <f aca="true">MAX(OFFSET($F174,0,(N$191-1)*3,1,3))</f>
        <v>0</v>
      </c>
      <c r="O230" s="9" t="n">
        <f aca="true">MAX(OFFSET($F174,0,(O$191-1)*3,1,3))</f>
        <v>0</v>
      </c>
      <c r="P230" s="9" t="n">
        <f aca="true">MAX(OFFSET($F174,0,(P$191-1)*3,1,3))</f>
        <v>0</v>
      </c>
      <c r="Q230" s="9" t="n">
        <f aca="true">MAX(OFFSET($F174,0,(Q$191-1)*3,1,3))</f>
        <v>0</v>
      </c>
      <c r="R230" s="9" t="n">
        <f aca="true">MAX(OFFSET($F174,0,(R$191-1)*3,1,3))</f>
        <v>141.939491765008</v>
      </c>
      <c r="S230" s="9" t="n">
        <f aca="true">MAX(OFFSET($F174,0,(S$191-1)*3,1,3))</f>
        <v>50.5973261997925</v>
      </c>
      <c r="T230" s="9" t="n">
        <f aca="true">MAX(OFFSET($F174,0,(T$191-1)*3,1,3))</f>
        <v>43.3284055462183</v>
      </c>
      <c r="U230" s="9" t="n">
        <f aca="true">MAX(OFFSET($F174,0,(U$191-1)*3,1,3))</f>
        <v>38.0729795432182</v>
      </c>
      <c r="V230" s="9" t="n">
        <f aca="true">MAX(OFFSET($F174,0,(V$191-1)*3,1,3))</f>
        <v>36.260219531473</v>
      </c>
    </row>
    <row r="231" customFormat="false" ht="13.8" hidden="false" customHeight="false" outlineLevel="0" collapsed="false">
      <c r="D231" s="4" t="s">
        <v>43</v>
      </c>
      <c r="F231" s="9" t="n">
        <f aca="true">MAX(OFFSET($F175,0,(F$191-1)*3,1,3))</f>
        <v>0</v>
      </c>
      <c r="G231" s="9" t="n">
        <f aca="true">MAX(OFFSET($F175,0,(G$191-1)*3,1,3))</f>
        <v>0</v>
      </c>
      <c r="H231" s="9" t="n">
        <f aca="true">MAX(OFFSET($F175,0,(H$191-1)*3,1,3))</f>
        <v>0</v>
      </c>
      <c r="I231" s="9" t="n">
        <f aca="true">MAX(OFFSET($F175,0,(I$191-1)*3,1,3))</f>
        <v>0</v>
      </c>
      <c r="J231" s="9" t="n">
        <f aca="true">MAX(OFFSET($F175,0,(J$191-1)*3,1,3))</f>
        <v>0</v>
      </c>
      <c r="K231" s="9" t="n">
        <f aca="true">MAX(OFFSET($F175,0,(K$191-1)*3,1,3))</f>
        <v>0</v>
      </c>
      <c r="L231" s="9" t="n">
        <f aca="true">MAX(OFFSET($F175,0,(L$191-1)*3,1,3))</f>
        <v>0</v>
      </c>
      <c r="M231" s="9" t="n">
        <f aca="true">MAX(OFFSET($F175,0,(M$191-1)*3,1,3))</f>
        <v>0</v>
      </c>
      <c r="N231" s="9" t="n">
        <f aca="true">MAX(OFFSET($F175,0,(N$191-1)*3,1,3))</f>
        <v>0</v>
      </c>
      <c r="O231" s="9" t="n">
        <f aca="true">MAX(OFFSET($F175,0,(O$191-1)*3,1,3))</f>
        <v>0</v>
      </c>
      <c r="P231" s="9" t="n">
        <f aca="true">MAX(OFFSET($F175,0,(P$191-1)*3,1,3))</f>
        <v>0</v>
      </c>
      <c r="Q231" s="9" t="n">
        <f aca="true">MAX(OFFSET($F175,0,(Q$191-1)*3,1,3))</f>
        <v>0</v>
      </c>
      <c r="R231" s="9" t="n">
        <f aca="true">MAX(OFFSET($F175,0,(R$191-1)*3,1,3))</f>
        <v>150.633290089488</v>
      </c>
      <c r="S231" s="9" t="n">
        <f aca="true">MAX(OFFSET($F175,0,(S$191-1)*3,1,3))</f>
        <v>60.3805782430314</v>
      </c>
      <c r="T231" s="9" t="n">
        <f aca="true">MAX(OFFSET($F175,0,(T$191-1)*3,1,3))</f>
        <v>47.7521905587259</v>
      </c>
      <c r="U231" s="9" t="n">
        <f aca="true">MAX(OFFSET($F175,0,(U$191-1)*3,1,3))</f>
        <v>41.2547816483535</v>
      </c>
      <c r="V231" s="9" t="n">
        <f aca="true">MAX(OFFSET($F175,0,(V$191-1)*3,1,3))</f>
        <v>39.1418610330558</v>
      </c>
    </row>
    <row r="232" customFormat="false" ht="13.8" hidden="false" customHeight="false" outlineLevel="0" collapsed="false">
      <c r="D232" s="4" t="s">
        <v>44</v>
      </c>
      <c r="F232" s="9" t="n">
        <f aca="true">MAX(OFFSET($F176,0,(F$191-1)*3,1,3))</f>
        <v>0</v>
      </c>
      <c r="G232" s="9" t="n">
        <f aca="true">MAX(OFFSET($F176,0,(G$191-1)*3,1,3))</f>
        <v>0</v>
      </c>
      <c r="H232" s="9" t="n">
        <f aca="true">MAX(OFFSET($F176,0,(H$191-1)*3,1,3))</f>
        <v>0</v>
      </c>
      <c r="I232" s="9" t="n">
        <f aca="true">MAX(OFFSET($F176,0,(I$191-1)*3,1,3))</f>
        <v>0</v>
      </c>
      <c r="J232" s="9" t="n">
        <f aca="true">MAX(OFFSET($F176,0,(J$191-1)*3,1,3))</f>
        <v>0</v>
      </c>
      <c r="K232" s="9" t="n">
        <f aca="true">MAX(OFFSET($F176,0,(K$191-1)*3,1,3))</f>
        <v>0</v>
      </c>
      <c r="L232" s="9" t="n">
        <f aca="true">MAX(OFFSET($F176,0,(L$191-1)*3,1,3))</f>
        <v>0</v>
      </c>
      <c r="M232" s="9" t="n">
        <f aca="true">MAX(OFFSET($F176,0,(M$191-1)*3,1,3))</f>
        <v>0</v>
      </c>
      <c r="N232" s="9" t="n">
        <f aca="true">MAX(OFFSET($F176,0,(N$191-1)*3,1,3))</f>
        <v>0</v>
      </c>
      <c r="O232" s="9" t="n">
        <f aca="true">MAX(OFFSET($F176,0,(O$191-1)*3,1,3))</f>
        <v>0</v>
      </c>
      <c r="P232" s="9" t="n">
        <f aca="true">MAX(OFFSET($F176,0,(P$191-1)*3,1,3))</f>
        <v>0</v>
      </c>
      <c r="Q232" s="9" t="n">
        <f aca="true">MAX(OFFSET($F176,0,(Q$191-1)*3,1,3))</f>
        <v>0</v>
      </c>
      <c r="R232" s="9" t="n">
        <f aca="true">MAX(OFFSET($F176,0,(R$191-1)*3,1,3))</f>
        <v>0</v>
      </c>
      <c r="S232" s="9" t="n">
        <f aca="true">MAX(OFFSET($F176,0,(S$191-1)*3,1,3))</f>
        <v>48.2476664822311</v>
      </c>
      <c r="T232" s="9" t="n">
        <f aca="true">MAX(OFFSET($F176,0,(T$191-1)*3,1,3))</f>
        <v>16.0581545932616</v>
      </c>
      <c r="U232" s="9" t="n">
        <f aca="true">MAX(OFFSET($F176,0,(U$191-1)*3,1,3))</f>
        <v>13.5372586344703</v>
      </c>
      <c r="V232" s="9" t="n">
        <f aca="true">MAX(OFFSET($F176,0,(V$191-1)*3,1,3))</f>
        <v>12.7790571810999</v>
      </c>
    </row>
    <row r="233" customFormat="false" ht="13.8" hidden="false" customHeight="false" outlineLevel="0" collapsed="false">
      <c r="D233" s="4" t="s">
        <v>45</v>
      </c>
      <c r="F233" s="9" t="n">
        <f aca="true">MAX(OFFSET($F177,0,(F$191-1)*3,1,3))</f>
        <v>0</v>
      </c>
      <c r="G233" s="9" t="n">
        <f aca="true">MAX(OFFSET($F177,0,(G$191-1)*3,1,3))</f>
        <v>0</v>
      </c>
      <c r="H233" s="9" t="n">
        <f aca="true">MAX(OFFSET($F177,0,(H$191-1)*3,1,3))</f>
        <v>0</v>
      </c>
      <c r="I233" s="9" t="n">
        <f aca="true">MAX(OFFSET($F177,0,(I$191-1)*3,1,3))</f>
        <v>0</v>
      </c>
      <c r="J233" s="9" t="n">
        <f aca="true">MAX(OFFSET($F177,0,(J$191-1)*3,1,3))</f>
        <v>0</v>
      </c>
      <c r="K233" s="9" t="n">
        <f aca="true">MAX(OFFSET($F177,0,(K$191-1)*3,1,3))</f>
        <v>0</v>
      </c>
      <c r="L233" s="9" t="n">
        <f aca="true">MAX(OFFSET($F177,0,(L$191-1)*3,1,3))</f>
        <v>0</v>
      </c>
      <c r="M233" s="9" t="n">
        <f aca="true">MAX(OFFSET($F177,0,(M$191-1)*3,1,3))</f>
        <v>0</v>
      </c>
      <c r="N233" s="9" t="n">
        <f aca="true">MAX(OFFSET($F177,0,(N$191-1)*3,1,3))</f>
        <v>0</v>
      </c>
      <c r="O233" s="9" t="n">
        <f aca="true">MAX(OFFSET($F177,0,(O$191-1)*3,1,3))</f>
        <v>0</v>
      </c>
      <c r="P233" s="9" t="n">
        <f aca="true">MAX(OFFSET($F177,0,(P$191-1)*3,1,3))</f>
        <v>0</v>
      </c>
      <c r="Q233" s="9" t="n">
        <f aca="true">MAX(OFFSET($F177,0,(Q$191-1)*3,1,3))</f>
        <v>0</v>
      </c>
      <c r="R233" s="9" t="n">
        <f aca="true">MAX(OFFSET($F177,0,(R$191-1)*3,1,3))</f>
        <v>0</v>
      </c>
      <c r="S233" s="9" t="n">
        <f aca="true">MAX(OFFSET($F177,0,(S$191-1)*3,1,3))</f>
        <v>54.1524697044535</v>
      </c>
      <c r="T233" s="9" t="n">
        <f aca="true">MAX(OFFSET($F177,0,(T$191-1)*3,1,3))</f>
        <v>19.3037902284225</v>
      </c>
      <c r="U233" s="9" t="n">
        <f aca="true">MAX(OFFSET($F177,0,(U$191-1)*3,1,3))</f>
        <v>16.5305662258423</v>
      </c>
      <c r="V233" s="9" t="n">
        <f aca="true">MAX(OFFSET($F177,0,(V$191-1)*3,1,3))</f>
        <v>14.3791253601033</v>
      </c>
    </row>
    <row r="234" customFormat="false" ht="13.8" hidden="false" customHeight="false" outlineLevel="0" collapsed="false">
      <c r="D234" s="4" t="s">
        <v>46</v>
      </c>
      <c r="F234" s="9" t="n">
        <f aca="true">MAX(OFFSET($F178,0,(F$191-1)*3,1,3))</f>
        <v>0</v>
      </c>
      <c r="G234" s="9" t="n">
        <f aca="true">MAX(OFFSET($F178,0,(G$191-1)*3,1,3))</f>
        <v>0</v>
      </c>
      <c r="H234" s="9" t="n">
        <f aca="true">MAX(OFFSET($F178,0,(H$191-1)*3,1,3))</f>
        <v>0</v>
      </c>
      <c r="I234" s="9" t="n">
        <f aca="true">MAX(OFFSET($F178,0,(I$191-1)*3,1,3))</f>
        <v>0</v>
      </c>
      <c r="J234" s="9" t="n">
        <f aca="true">MAX(OFFSET($F178,0,(J$191-1)*3,1,3))</f>
        <v>0</v>
      </c>
      <c r="K234" s="9" t="n">
        <f aca="true">MAX(OFFSET($F178,0,(K$191-1)*3,1,3))</f>
        <v>0</v>
      </c>
      <c r="L234" s="9" t="n">
        <f aca="true">MAX(OFFSET($F178,0,(L$191-1)*3,1,3))</f>
        <v>0</v>
      </c>
      <c r="M234" s="9" t="n">
        <f aca="true">MAX(OFFSET($F178,0,(M$191-1)*3,1,3))</f>
        <v>0</v>
      </c>
      <c r="N234" s="9" t="n">
        <f aca="true">MAX(OFFSET($F178,0,(N$191-1)*3,1,3))</f>
        <v>0</v>
      </c>
      <c r="O234" s="9" t="n">
        <f aca="true">MAX(OFFSET($F178,0,(O$191-1)*3,1,3))</f>
        <v>0</v>
      </c>
      <c r="P234" s="9" t="n">
        <f aca="true">MAX(OFFSET($F178,0,(P$191-1)*3,1,3))</f>
        <v>0</v>
      </c>
      <c r="Q234" s="9" t="n">
        <f aca="true">MAX(OFFSET($F178,0,(Q$191-1)*3,1,3))</f>
        <v>0</v>
      </c>
      <c r="R234" s="9" t="n">
        <f aca="true">MAX(OFFSET($F178,0,(R$191-1)*3,1,3))</f>
        <v>0</v>
      </c>
      <c r="S234" s="9" t="n">
        <f aca="true">MAX(OFFSET($F178,0,(S$191-1)*3,1,3))</f>
        <v>66.442797487435</v>
      </c>
      <c r="T234" s="9" t="n">
        <f aca="true">MAX(OFFSET($F178,0,(T$191-1)*3,1,3))</f>
        <v>26.6332530477998</v>
      </c>
      <c r="U234" s="9" t="n">
        <f aca="true">MAX(OFFSET($F178,0,(U$191-1)*3,1,3))</f>
        <v>21.063000914273</v>
      </c>
      <c r="V234" s="9" t="n">
        <f aca="true">MAX(OFFSET($F178,0,(V$191-1)*3,1,3))</f>
        <v>18.0710614565575</v>
      </c>
    </row>
    <row r="235" customFormat="false" ht="13.8" hidden="false" customHeight="false" outlineLevel="0" collapsed="false">
      <c r="D235" s="4" t="s">
        <v>47</v>
      </c>
      <c r="F235" s="9" t="n">
        <f aca="true">MAX(OFFSET($F179,0,(F$191-1)*3,1,3))</f>
        <v>0</v>
      </c>
      <c r="G235" s="9" t="n">
        <f aca="true">MAX(OFFSET($F179,0,(G$191-1)*3,1,3))</f>
        <v>0</v>
      </c>
      <c r="H235" s="9" t="n">
        <f aca="true">MAX(OFFSET($F179,0,(H$191-1)*3,1,3))</f>
        <v>0</v>
      </c>
      <c r="I235" s="9" t="n">
        <f aca="true">MAX(OFFSET($F179,0,(I$191-1)*3,1,3))</f>
        <v>0</v>
      </c>
      <c r="J235" s="9" t="n">
        <f aca="true">MAX(OFFSET($F179,0,(J$191-1)*3,1,3))</f>
        <v>0</v>
      </c>
      <c r="K235" s="9" t="n">
        <f aca="true">MAX(OFFSET($F179,0,(K$191-1)*3,1,3))</f>
        <v>0</v>
      </c>
      <c r="L235" s="9" t="n">
        <f aca="true">MAX(OFFSET($F179,0,(L$191-1)*3,1,3))</f>
        <v>0</v>
      </c>
      <c r="M235" s="9" t="n">
        <f aca="true">MAX(OFFSET($F179,0,(M$191-1)*3,1,3))</f>
        <v>0</v>
      </c>
      <c r="N235" s="9" t="n">
        <f aca="true">MAX(OFFSET($F179,0,(N$191-1)*3,1,3))</f>
        <v>0</v>
      </c>
      <c r="O235" s="9" t="n">
        <f aca="true">MAX(OFFSET($F179,0,(O$191-1)*3,1,3))</f>
        <v>0</v>
      </c>
      <c r="P235" s="9" t="n">
        <f aca="true">MAX(OFFSET($F179,0,(P$191-1)*3,1,3))</f>
        <v>0</v>
      </c>
      <c r="Q235" s="9" t="n">
        <f aca="true">MAX(OFFSET($F179,0,(Q$191-1)*3,1,3))</f>
        <v>0</v>
      </c>
      <c r="R235" s="9" t="n">
        <f aca="true">MAX(OFFSET($F179,0,(R$191-1)*3,1,3))</f>
        <v>0</v>
      </c>
      <c r="S235" s="9" t="n">
        <f aca="true">MAX(OFFSET($F179,0,(S$191-1)*3,1,3))</f>
        <v>0</v>
      </c>
      <c r="T235" s="9" t="n">
        <f aca="true">MAX(OFFSET($F179,0,(T$191-1)*3,1,3))</f>
        <v>63.6122762416022</v>
      </c>
      <c r="U235" s="9" t="n">
        <f aca="true">MAX(OFFSET($F179,0,(U$191-1)*3,1,3))</f>
        <v>21.1719206418638</v>
      </c>
      <c r="V235" s="9" t="n">
        <f aca="true">MAX(OFFSET($F179,0,(V$191-1)*3,1,3))</f>
        <v>17.8482380308918</v>
      </c>
    </row>
    <row r="236" customFormat="false" ht="13.8" hidden="false" customHeight="false" outlineLevel="0" collapsed="false">
      <c r="D236" s="4" t="s">
        <v>48</v>
      </c>
      <c r="F236" s="9" t="n">
        <f aca="true">MAX(OFFSET($F180,0,(F$191-1)*3,1,3))</f>
        <v>0</v>
      </c>
      <c r="G236" s="9" t="n">
        <f aca="true">MAX(OFFSET($F180,0,(G$191-1)*3,1,3))</f>
        <v>0</v>
      </c>
      <c r="H236" s="9" t="n">
        <f aca="true">MAX(OFFSET($F180,0,(H$191-1)*3,1,3))</f>
        <v>0</v>
      </c>
      <c r="I236" s="9" t="n">
        <f aca="true">MAX(OFFSET($F180,0,(I$191-1)*3,1,3))</f>
        <v>0</v>
      </c>
      <c r="J236" s="9" t="n">
        <f aca="true">MAX(OFFSET($F180,0,(J$191-1)*3,1,3))</f>
        <v>0</v>
      </c>
      <c r="K236" s="9" t="n">
        <f aca="true">MAX(OFFSET($F180,0,(K$191-1)*3,1,3))</f>
        <v>0</v>
      </c>
      <c r="L236" s="9" t="n">
        <f aca="true">MAX(OFFSET($F180,0,(L$191-1)*3,1,3))</f>
        <v>0</v>
      </c>
      <c r="M236" s="9" t="n">
        <f aca="true">MAX(OFFSET($F180,0,(M$191-1)*3,1,3))</f>
        <v>0</v>
      </c>
      <c r="N236" s="9" t="n">
        <f aca="true">MAX(OFFSET($F180,0,(N$191-1)*3,1,3))</f>
        <v>0</v>
      </c>
      <c r="O236" s="9" t="n">
        <f aca="true">MAX(OFFSET($F180,0,(O$191-1)*3,1,3))</f>
        <v>0</v>
      </c>
      <c r="P236" s="9" t="n">
        <f aca="true">MAX(OFFSET($F180,0,(P$191-1)*3,1,3))</f>
        <v>0</v>
      </c>
      <c r="Q236" s="9" t="n">
        <f aca="true">MAX(OFFSET($F180,0,(Q$191-1)*3,1,3))</f>
        <v>0</v>
      </c>
      <c r="R236" s="9" t="n">
        <f aca="true">MAX(OFFSET($F180,0,(R$191-1)*3,1,3))</f>
        <v>0</v>
      </c>
      <c r="S236" s="9" t="n">
        <f aca="true">MAX(OFFSET($F180,0,(S$191-1)*3,1,3))</f>
        <v>0</v>
      </c>
      <c r="T236" s="9" t="n">
        <f aca="true">MAX(OFFSET($F180,0,(T$191-1)*3,1,3))</f>
        <v>61.9844850632302</v>
      </c>
      <c r="U236" s="9" t="n">
        <f aca="true">MAX(OFFSET($F180,0,(U$191-1)*3,1,3))</f>
        <v>22.0956773275103</v>
      </c>
      <c r="V236" s="9" t="n">
        <f aca="true">MAX(OFFSET($F180,0,(V$191-1)*3,1,3))</f>
        <v>18.9213648224098</v>
      </c>
    </row>
    <row r="237" customFormat="false" ht="13.8" hidden="false" customHeight="false" outlineLevel="0" collapsed="false">
      <c r="D237" s="4" t="s">
        <v>49</v>
      </c>
      <c r="F237" s="9" t="n">
        <f aca="true">MAX(OFFSET($F181,0,(F$191-1)*3,1,3))</f>
        <v>0</v>
      </c>
      <c r="G237" s="9" t="n">
        <f aca="true">MAX(OFFSET($F181,0,(G$191-1)*3,1,3))</f>
        <v>0</v>
      </c>
      <c r="H237" s="9" t="n">
        <f aca="true">MAX(OFFSET($F181,0,(H$191-1)*3,1,3))</f>
        <v>0</v>
      </c>
      <c r="I237" s="9" t="n">
        <f aca="true">MAX(OFFSET($F181,0,(I$191-1)*3,1,3))</f>
        <v>0</v>
      </c>
      <c r="J237" s="9" t="n">
        <f aca="true">MAX(OFFSET($F181,0,(J$191-1)*3,1,3))</f>
        <v>0</v>
      </c>
      <c r="K237" s="9" t="n">
        <f aca="true">MAX(OFFSET($F181,0,(K$191-1)*3,1,3))</f>
        <v>0</v>
      </c>
      <c r="L237" s="9" t="n">
        <f aca="true">MAX(OFFSET($F181,0,(L$191-1)*3,1,3))</f>
        <v>0</v>
      </c>
      <c r="M237" s="9" t="n">
        <f aca="true">MAX(OFFSET($F181,0,(M$191-1)*3,1,3))</f>
        <v>0</v>
      </c>
      <c r="N237" s="9" t="n">
        <f aca="true">MAX(OFFSET($F181,0,(N$191-1)*3,1,3))</f>
        <v>0</v>
      </c>
      <c r="O237" s="9" t="n">
        <f aca="true">MAX(OFFSET($F181,0,(O$191-1)*3,1,3))</f>
        <v>0</v>
      </c>
      <c r="P237" s="9" t="n">
        <f aca="true">MAX(OFFSET($F181,0,(P$191-1)*3,1,3))</f>
        <v>0</v>
      </c>
      <c r="Q237" s="9" t="n">
        <f aca="true">MAX(OFFSET($F181,0,(Q$191-1)*3,1,3))</f>
        <v>0</v>
      </c>
      <c r="R237" s="9" t="n">
        <f aca="true">MAX(OFFSET($F181,0,(R$191-1)*3,1,3))</f>
        <v>0</v>
      </c>
      <c r="S237" s="9" t="n">
        <f aca="true">MAX(OFFSET($F181,0,(S$191-1)*3,1,3))</f>
        <v>0</v>
      </c>
      <c r="T237" s="9" t="n">
        <f aca="true">MAX(OFFSET($F181,0,(T$191-1)*3,1,3))</f>
        <v>60.4441151475649</v>
      </c>
      <c r="U237" s="9" t="n">
        <f aca="true">MAX(OFFSET($F181,0,(U$191-1)*3,1,3))</f>
        <v>24.2287121381347</v>
      </c>
      <c r="V237" s="9" t="n">
        <f aca="true">MAX(OFFSET($F181,0,(V$191-1)*3,1,3))</f>
        <v>19.1613613628527</v>
      </c>
    </row>
    <row r="238" customFormat="false" ht="13.8" hidden="false" customHeight="false" outlineLevel="0" collapsed="false">
      <c r="D238" s="4" t="s">
        <v>50</v>
      </c>
      <c r="F238" s="9" t="n">
        <f aca="true">MAX(OFFSET($F182,0,(F$191-1)*3,1,3))</f>
        <v>0</v>
      </c>
      <c r="G238" s="9" t="n">
        <f aca="true">MAX(OFFSET($F182,0,(G$191-1)*3,1,3))</f>
        <v>0</v>
      </c>
      <c r="H238" s="9" t="n">
        <f aca="true">MAX(OFFSET($F182,0,(H$191-1)*3,1,3))</f>
        <v>0</v>
      </c>
      <c r="I238" s="9" t="n">
        <f aca="true">MAX(OFFSET($F182,0,(I$191-1)*3,1,3))</f>
        <v>0</v>
      </c>
      <c r="J238" s="9" t="n">
        <f aca="true">MAX(OFFSET($F182,0,(J$191-1)*3,1,3))</f>
        <v>0</v>
      </c>
      <c r="K238" s="9" t="n">
        <f aca="true">MAX(OFFSET($F182,0,(K$191-1)*3,1,3))</f>
        <v>0</v>
      </c>
      <c r="L238" s="9" t="n">
        <f aca="true">MAX(OFFSET($F182,0,(L$191-1)*3,1,3))</f>
        <v>0</v>
      </c>
      <c r="M238" s="9" t="n">
        <f aca="true">MAX(OFFSET($F182,0,(M$191-1)*3,1,3))</f>
        <v>0</v>
      </c>
      <c r="N238" s="9" t="n">
        <f aca="true">MAX(OFFSET($F182,0,(N$191-1)*3,1,3))</f>
        <v>0</v>
      </c>
      <c r="O238" s="9" t="n">
        <f aca="true">MAX(OFFSET($F182,0,(O$191-1)*3,1,3))</f>
        <v>0</v>
      </c>
      <c r="P238" s="9" t="n">
        <f aca="true">MAX(OFFSET($F182,0,(P$191-1)*3,1,3))</f>
        <v>0</v>
      </c>
      <c r="Q238" s="9" t="n">
        <f aca="true">MAX(OFFSET($F182,0,(Q$191-1)*3,1,3))</f>
        <v>0</v>
      </c>
      <c r="R238" s="9" t="n">
        <f aca="true">MAX(OFFSET($F182,0,(R$191-1)*3,1,3))</f>
        <v>0</v>
      </c>
      <c r="S238" s="9" t="n">
        <f aca="true">MAX(OFFSET($F182,0,(S$191-1)*3,1,3))</f>
        <v>0</v>
      </c>
      <c r="T238" s="9" t="n">
        <f aca="true">MAX(OFFSET($F182,0,(T$191-1)*3,1,3))</f>
        <v>0</v>
      </c>
      <c r="U238" s="9" t="n">
        <f aca="true">MAX(OFFSET($F182,0,(U$191-1)*3,1,3))</f>
        <v>34.618732017129</v>
      </c>
      <c r="V238" s="9" t="n">
        <f aca="true">MAX(OFFSET($F182,0,(V$191-1)*3,1,3))</f>
        <v>11.5220691711274</v>
      </c>
    </row>
    <row r="239" customFormat="false" ht="13.8" hidden="false" customHeight="false" outlineLevel="0" collapsed="false">
      <c r="D239" s="4" t="s">
        <v>51</v>
      </c>
      <c r="F239" s="9" t="n">
        <f aca="true">MAX(OFFSET($F183,0,(F$191-1)*3,1,3))</f>
        <v>0</v>
      </c>
      <c r="G239" s="9" t="n">
        <f aca="true">MAX(OFFSET($F183,0,(G$191-1)*3,1,3))</f>
        <v>0</v>
      </c>
      <c r="H239" s="9" t="n">
        <f aca="true">MAX(OFFSET($F183,0,(H$191-1)*3,1,3))</f>
        <v>0</v>
      </c>
      <c r="I239" s="9" t="n">
        <f aca="true">MAX(OFFSET($F183,0,(I$191-1)*3,1,3))</f>
        <v>0</v>
      </c>
      <c r="J239" s="9" t="n">
        <f aca="true">MAX(OFFSET($F183,0,(J$191-1)*3,1,3))</f>
        <v>0</v>
      </c>
      <c r="K239" s="9" t="n">
        <f aca="true">MAX(OFFSET($F183,0,(K$191-1)*3,1,3))</f>
        <v>0</v>
      </c>
      <c r="L239" s="9" t="n">
        <f aca="true">MAX(OFFSET($F183,0,(L$191-1)*3,1,3))</f>
        <v>0</v>
      </c>
      <c r="M239" s="9" t="n">
        <f aca="true">MAX(OFFSET($F183,0,(M$191-1)*3,1,3))</f>
        <v>0</v>
      </c>
      <c r="N239" s="9" t="n">
        <f aca="true">MAX(OFFSET($F183,0,(N$191-1)*3,1,3))</f>
        <v>0</v>
      </c>
      <c r="O239" s="9" t="n">
        <f aca="true">MAX(OFFSET($F183,0,(O$191-1)*3,1,3))</f>
        <v>0</v>
      </c>
      <c r="P239" s="9" t="n">
        <f aca="true">MAX(OFFSET($F183,0,(P$191-1)*3,1,3))</f>
        <v>0</v>
      </c>
      <c r="Q239" s="9" t="n">
        <f aca="true">MAX(OFFSET($F183,0,(Q$191-1)*3,1,3))</f>
        <v>0</v>
      </c>
      <c r="R239" s="9" t="n">
        <f aca="true">MAX(OFFSET($F183,0,(R$191-1)*3,1,3))</f>
        <v>0</v>
      </c>
      <c r="S239" s="9" t="n">
        <f aca="true">MAX(OFFSET($F183,0,(S$191-1)*3,1,3))</f>
        <v>0</v>
      </c>
      <c r="T239" s="9" t="n">
        <f aca="true">MAX(OFFSET($F183,0,(T$191-1)*3,1,3))</f>
        <v>0</v>
      </c>
      <c r="U239" s="9" t="n">
        <f aca="true">MAX(OFFSET($F183,0,(U$191-1)*3,1,3))</f>
        <v>37.9959824667986</v>
      </c>
      <c r="V239" s="9" t="n">
        <f aca="true">MAX(OFFSET($F183,0,(V$191-1)*3,1,3))</f>
        <v>13.5444695147778</v>
      </c>
    </row>
    <row r="240" customFormat="false" ht="13.8" hidden="false" customHeight="false" outlineLevel="0" collapsed="false">
      <c r="D240" s="4" t="s">
        <v>52</v>
      </c>
      <c r="F240" s="9" t="n">
        <f aca="true">MAX(OFFSET($F184,0,(F$191-1)*3,1,3))</f>
        <v>0</v>
      </c>
      <c r="G240" s="9" t="n">
        <f aca="true">MAX(OFFSET($F184,0,(G$191-1)*3,1,3))</f>
        <v>0</v>
      </c>
      <c r="H240" s="9" t="n">
        <f aca="true">MAX(OFFSET($F184,0,(H$191-1)*3,1,3))</f>
        <v>0</v>
      </c>
      <c r="I240" s="9" t="n">
        <f aca="true">MAX(OFFSET($F184,0,(I$191-1)*3,1,3))</f>
        <v>0</v>
      </c>
      <c r="J240" s="9" t="n">
        <f aca="true">MAX(OFFSET($F184,0,(J$191-1)*3,1,3))</f>
        <v>0</v>
      </c>
      <c r="K240" s="9" t="n">
        <f aca="true">MAX(OFFSET($F184,0,(K$191-1)*3,1,3))</f>
        <v>0</v>
      </c>
      <c r="L240" s="9" t="n">
        <f aca="true">MAX(OFFSET($F184,0,(L$191-1)*3,1,3))</f>
        <v>0</v>
      </c>
      <c r="M240" s="9" t="n">
        <f aca="true">MAX(OFFSET($F184,0,(M$191-1)*3,1,3))</f>
        <v>0</v>
      </c>
      <c r="N240" s="9" t="n">
        <f aca="true">MAX(OFFSET($F184,0,(N$191-1)*3,1,3))</f>
        <v>0</v>
      </c>
      <c r="O240" s="9" t="n">
        <f aca="true">MAX(OFFSET($F184,0,(O$191-1)*3,1,3))</f>
        <v>0</v>
      </c>
      <c r="P240" s="9" t="n">
        <f aca="true">MAX(OFFSET($F184,0,(P$191-1)*3,1,3))</f>
        <v>0</v>
      </c>
      <c r="Q240" s="9" t="n">
        <f aca="true">MAX(OFFSET($F184,0,(Q$191-1)*3,1,3))</f>
        <v>0</v>
      </c>
      <c r="R240" s="9" t="n">
        <f aca="true">MAX(OFFSET($F184,0,(R$191-1)*3,1,3))</f>
        <v>0</v>
      </c>
      <c r="S240" s="9" t="n">
        <f aca="true">MAX(OFFSET($F184,0,(S$191-1)*3,1,3))</f>
        <v>0</v>
      </c>
      <c r="T240" s="9" t="n">
        <f aca="true">MAX(OFFSET($F184,0,(T$191-1)*3,1,3))</f>
        <v>0</v>
      </c>
      <c r="U240" s="9" t="n">
        <f aca="true">MAX(OFFSET($F184,0,(U$191-1)*3,1,3))</f>
        <v>42.0856311286827</v>
      </c>
      <c r="V240" s="9" t="n">
        <f aca="true">MAX(OFFSET($F184,0,(V$191-1)*3,1,3))</f>
        <v>16.8698084053209</v>
      </c>
    </row>
    <row r="241" customFormat="false" ht="13.8" hidden="false" customHeight="false" outlineLevel="0" collapsed="false">
      <c r="D241" s="4" t="s">
        <v>53</v>
      </c>
      <c r="F241" s="9" t="n">
        <f aca="true">MAX(OFFSET($F185,0,(F$191-1)*3,1,3))</f>
        <v>0</v>
      </c>
      <c r="G241" s="9" t="n">
        <f aca="true">MAX(OFFSET($F185,0,(G$191-1)*3,1,3))</f>
        <v>0</v>
      </c>
      <c r="H241" s="9" t="n">
        <f aca="true">MAX(OFFSET($F185,0,(H$191-1)*3,1,3))</f>
        <v>0</v>
      </c>
      <c r="I241" s="9" t="n">
        <f aca="true">MAX(OFFSET($F185,0,(I$191-1)*3,1,3))</f>
        <v>0</v>
      </c>
      <c r="J241" s="9" t="n">
        <f aca="true">MAX(OFFSET($F185,0,(J$191-1)*3,1,3))</f>
        <v>0</v>
      </c>
      <c r="K241" s="9" t="n">
        <f aca="true">MAX(OFFSET($F185,0,(K$191-1)*3,1,3))</f>
        <v>0</v>
      </c>
      <c r="L241" s="9" t="n">
        <f aca="true">MAX(OFFSET($F185,0,(L$191-1)*3,1,3))</f>
        <v>0</v>
      </c>
      <c r="M241" s="9" t="n">
        <f aca="true">MAX(OFFSET($F185,0,(M$191-1)*3,1,3))</f>
        <v>0</v>
      </c>
      <c r="N241" s="9" t="n">
        <f aca="true">MAX(OFFSET($F185,0,(N$191-1)*3,1,3))</f>
        <v>0</v>
      </c>
      <c r="O241" s="9" t="n">
        <f aca="true">MAX(OFFSET($F185,0,(O$191-1)*3,1,3))</f>
        <v>0</v>
      </c>
      <c r="P241" s="9" t="n">
        <f aca="true">MAX(OFFSET($F185,0,(P$191-1)*3,1,3))</f>
        <v>0</v>
      </c>
      <c r="Q241" s="9" t="n">
        <f aca="true">MAX(OFFSET($F185,0,(Q$191-1)*3,1,3))</f>
        <v>0</v>
      </c>
      <c r="R241" s="9" t="n">
        <f aca="true">MAX(OFFSET($F185,0,(R$191-1)*3,1,3))</f>
        <v>0</v>
      </c>
      <c r="S241" s="9" t="n">
        <f aca="true">MAX(OFFSET($F185,0,(S$191-1)*3,1,3))</f>
        <v>0</v>
      </c>
      <c r="T241" s="9" t="n">
        <f aca="true">MAX(OFFSET($F185,0,(T$191-1)*3,1,3))</f>
        <v>0</v>
      </c>
      <c r="U241" s="9" t="n">
        <f aca="true">MAX(OFFSET($F185,0,(U$191-1)*3,1,3))</f>
        <v>0</v>
      </c>
      <c r="V241" s="9" t="n">
        <f aca="true">MAX(OFFSET($F185,0,(V$191-1)*3,1,3))</f>
        <v>85.6317579964142</v>
      </c>
    </row>
    <row r="242" customFormat="false" ht="13.8" hidden="false" customHeight="false" outlineLevel="0" collapsed="false">
      <c r="D242" s="4" t="s">
        <v>54</v>
      </c>
      <c r="F242" s="9" t="n">
        <f aca="true">MAX(OFFSET($F186,0,(F$191-1)*3,1,3))</f>
        <v>0</v>
      </c>
      <c r="G242" s="9" t="n">
        <f aca="true">MAX(OFFSET($F186,0,(G$191-1)*3,1,3))</f>
        <v>0</v>
      </c>
      <c r="H242" s="9" t="n">
        <f aca="true">MAX(OFFSET($F186,0,(H$191-1)*3,1,3))</f>
        <v>0</v>
      </c>
      <c r="I242" s="9" t="n">
        <f aca="true">MAX(OFFSET($F186,0,(I$191-1)*3,1,3))</f>
        <v>0</v>
      </c>
      <c r="J242" s="9" t="n">
        <f aca="true">MAX(OFFSET($F186,0,(J$191-1)*3,1,3))</f>
        <v>0</v>
      </c>
      <c r="K242" s="9" t="n">
        <f aca="true">MAX(OFFSET($F186,0,(K$191-1)*3,1,3))</f>
        <v>0</v>
      </c>
      <c r="L242" s="9" t="n">
        <f aca="true">MAX(OFFSET($F186,0,(L$191-1)*3,1,3))</f>
        <v>0</v>
      </c>
      <c r="M242" s="9" t="n">
        <f aca="true">MAX(OFFSET($F186,0,(M$191-1)*3,1,3))</f>
        <v>0</v>
      </c>
      <c r="N242" s="9" t="n">
        <f aca="true">MAX(OFFSET($F186,0,(N$191-1)*3,1,3))</f>
        <v>0</v>
      </c>
      <c r="O242" s="9" t="n">
        <f aca="true">MAX(OFFSET($F186,0,(O$191-1)*3,1,3))</f>
        <v>0</v>
      </c>
      <c r="P242" s="9" t="n">
        <f aca="true">MAX(OFFSET($F186,0,(P$191-1)*3,1,3))</f>
        <v>0</v>
      </c>
      <c r="Q242" s="9" t="n">
        <f aca="true">MAX(OFFSET($F186,0,(Q$191-1)*3,1,3))</f>
        <v>0</v>
      </c>
      <c r="R242" s="9" t="n">
        <f aca="true">MAX(OFFSET($F186,0,(R$191-1)*3,1,3))</f>
        <v>0</v>
      </c>
      <c r="S242" s="9" t="n">
        <f aca="true">MAX(OFFSET($F186,0,(S$191-1)*3,1,3))</f>
        <v>0</v>
      </c>
      <c r="T242" s="9" t="n">
        <f aca="true">MAX(OFFSET($F186,0,(T$191-1)*3,1,3))</f>
        <v>0</v>
      </c>
      <c r="U242" s="9" t="n">
        <f aca="true">MAX(OFFSET($F186,0,(U$191-1)*3,1,3))</f>
        <v>0</v>
      </c>
      <c r="V242" s="9" t="n">
        <f aca="true">MAX(OFFSET($F186,0,(V$191-1)*3,1,3))</f>
        <v>70.7120866946326</v>
      </c>
    </row>
    <row r="243" customFormat="false" ht="13.8" hidden="false" customHeight="false" outlineLevel="0" collapsed="false">
      <c r="D243" s="4" t="s">
        <v>55</v>
      </c>
      <c r="F243" s="9" t="n">
        <f aca="true">MAX(OFFSET($F187,0,(F$191-1)*3,1,3))</f>
        <v>0</v>
      </c>
      <c r="G243" s="9" t="n">
        <f aca="true">MAX(OFFSET($F187,0,(G$191-1)*3,1,3))</f>
        <v>0</v>
      </c>
      <c r="H243" s="9" t="n">
        <f aca="true">MAX(OFFSET($F187,0,(H$191-1)*3,1,3))</f>
        <v>0</v>
      </c>
      <c r="I243" s="9" t="n">
        <f aca="true">MAX(OFFSET($F187,0,(I$191-1)*3,1,3))</f>
        <v>0</v>
      </c>
      <c r="J243" s="9" t="n">
        <f aca="true">MAX(OFFSET($F187,0,(J$191-1)*3,1,3))</f>
        <v>0</v>
      </c>
      <c r="K243" s="9" t="n">
        <f aca="true">MAX(OFFSET($F187,0,(K$191-1)*3,1,3))</f>
        <v>0</v>
      </c>
      <c r="L243" s="9" t="n">
        <f aca="true">MAX(OFFSET($F187,0,(L$191-1)*3,1,3))</f>
        <v>0</v>
      </c>
      <c r="M243" s="9" t="n">
        <f aca="true">MAX(OFFSET($F187,0,(M$191-1)*3,1,3))</f>
        <v>0</v>
      </c>
      <c r="N243" s="9" t="n">
        <f aca="true">MAX(OFFSET($F187,0,(N$191-1)*3,1,3))</f>
        <v>0</v>
      </c>
      <c r="O243" s="9" t="n">
        <f aca="true">MAX(OFFSET($F187,0,(O$191-1)*3,1,3))</f>
        <v>0</v>
      </c>
      <c r="P243" s="9" t="n">
        <f aca="true">MAX(OFFSET($F187,0,(P$191-1)*3,1,3))</f>
        <v>0</v>
      </c>
      <c r="Q243" s="9" t="n">
        <f aca="true">MAX(OFFSET($F187,0,(Q$191-1)*3,1,3))</f>
        <v>0</v>
      </c>
      <c r="R243" s="9" t="n">
        <f aca="true">MAX(OFFSET($F187,0,(R$191-1)*3,1,3))</f>
        <v>0</v>
      </c>
      <c r="S243" s="9" t="n">
        <f aca="true">MAX(OFFSET($F187,0,(S$191-1)*3,1,3))</f>
        <v>0</v>
      </c>
      <c r="T243" s="9" t="n">
        <f aca="true">MAX(OFFSET($F187,0,(T$191-1)*3,1,3))</f>
        <v>0</v>
      </c>
      <c r="U243" s="9" t="n">
        <f aca="true">MAX(OFFSET($F187,0,(U$191-1)*3,1,3))</f>
        <v>0</v>
      </c>
      <c r="V243" s="9" t="n">
        <f aca="true">MAX(OFFSET($F187,0,(V$191-1)*3,1,3))</f>
        <v>60.0299493076079</v>
      </c>
    </row>
    <row r="244" customFormat="false" ht="13.8" hidden="false" customHeight="false" outlineLevel="0" collapsed="false">
      <c r="D244" s="4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customFormat="false" ht="15" hidden="false" customHeight="false" outlineLevel="0" collapsed="false"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customFormat="false" ht="13.8" hidden="false" customHeight="false" outlineLevel="0" collapsed="false"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customFormat="false" ht="15" hidden="false" customHeight="false" outlineLevel="0" collapsed="false"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customFormat="false" ht="15" hidden="false" customHeight="false" outlineLevel="0" collapsed="false">
      <c r="F248" s="13" t="s">
        <v>59</v>
      </c>
      <c r="G248" s="13" t="s">
        <v>60</v>
      </c>
      <c r="H248" s="13" t="s">
        <v>61</v>
      </c>
      <c r="I248" s="13" t="s">
        <v>62</v>
      </c>
      <c r="J248" s="13" t="s">
        <v>63</v>
      </c>
      <c r="K248" s="13" t="s">
        <v>64</v>
      </c>
      <c r="L248" s="13" t="s">
        <v>65</v>
      </c>
      <c r="M248" s="13" t="s">
        <v>66</v>
      </c>
      <c r="N248" s="13" t="s">
        <v>67</v>
      </c>
      <c r="O248" s="13" t="s">
        <v>68</v>
      </c>
      <c r="P248" s="13" t="s">
        <v>69</v>
      </c>
      <c r="Q248" s="13" t="s">
        <v>70</v>
      </c>
      <c r="R248" s="13" t="s">
        <v>71</v>
      </c>
      <c r="S248" s="0" t="s">
        <v>72</v>
      </c>
      <c r="T248" s="0" t="s">
        <v>73</v>
      </c>
      <c r="U248" s="0" t="s">
        <v>74</v>
      </c>
      <c r="V248" s="0" t="s">
        <v>75</v>
      </c>
    </row>
    <row r="249" customFormat="false" ht="13.8" hidden="false" customHeight="false" outlineLevel="0" collapsed="false">
      <c r="D249" s="0" t="s">
        <v>76</v>
      </c>
      <c r="F249" s="9" t="n">
        <f aca="false">SUM(F193:F243)</f>
        <v>23.22057001434</v>
      </c>
      <c r="G249" s="9" t="n">
        <f aca="false">SUM(G193:G243)</f>
        <v>70.056847378898</v>
      </c>
      <c r="H249" s="9" t="n">
        <f aca="false">SUM(H193:H243)</f>
        <v>127.055210629001</v>
      </c>
      <c r="I249" s="9" t="n">
        <f aca="false">SUM(I193:I243)</f>
        <v>158.3127420586</v>
      </c>
      <c r="J249" s="9" t="n">
        <f aca="false">SUM(J193:J243)</f>
        <v>313.861665407678</v>
      </c>
      <c r="K249" s="9" t="n">
        <f aca="false">SUM(K193:K243)</f>
        <v>487.809783826791</v>
      </c>
      <c r="L249" s="9" t="n">
        <f aca="false">SUM(L193:L243)</f>
        <v>620.184058062456</v>
      </c>
      <c r="M249" s="9" t="n">
        <f aca="false">SUM(M193:M243)</f>
        <v>639.430002574587</v>
      </c>
      <c r="N249" s="9" t="n">
        <f aca="false">SUM(N193:N243)</f>
        <v>853.076498575465</v>
      </c>
      <c r="O249" s="9" t="n">
        <f aca="false">SUM(O193:O243)</f>
        <v>980.886414448562</v>
      </c>
      <c r="P249" s="9" t="n">
        <f aca="false">SUM(P193:P243)</f>
        <v>1186.35010608339</v>
      </c>
      <c r="Q249" s="9" t="n">
        <f aca="false">SUM(Q193:Q243)</f>
        <v>1108.30292754551</v>
      </c>
      <c r="R249" s="9" t="n">
        <f aca="false">SUM(R193:R243)</f>
        <v>1265.6379904191</v>
      </c>
      <c r="S249" s="9" t="n">
        <f aca="false">SUM(S193:S243)</f>
        <v>1115.2925814023</v>
      </c>
      <c r="T249" s="9" t="n">
        <f aca="false">SUM(T193:T243)</f>
        <v>1144.90997631687</v>
      </c>
      <c r="U249" s="9" t="n">
        <f aca="false">SUM(U193:U243)</f>
        <v>1094.14205921049</v>
      </c>
      <c r="V249" s="9" t="n">
        <f aca="false">SUM(V193:V243)</f>
        <v>1190.88007250929</v>
      </c>
      <c r="W249" s="9"/>
    </row>
    <row r="250" customFormat="false" ht="13.8" hidden="false" customHeight="false" outlineLevel="0" collapsed="false">
      <c r="D250" s="0" t="s">
        <v>77</v>
      </c>
      <c r="F250" s="9"/>
      <c r="G250" s="9"/>
      <c r="H250" s="9"/>
      <c r="I250" s="9"/>
      <c r="J250" s="14" t="n">
        <f aca="false">Data!F16</f>
        <v>213</v>
      </c>
      <c r="K250" s="14" t="n">
        <f aca="false">Data!G16</f>
        <v>303</v>
      </c>
      <c r="L250" s="14" t="n">
        <f aca="false">Data!H16</f>
        <v>414</v>
      </c>
      <c r="M250" s="14" t="n">
        <f aca="false">Data!I16</f>
        <v>429</v>
      </c>
      <c r="N250" s="14" t="n">
        <f aca="false">Data!J16</f>
        <v>649</v>
      </c>
      <c r="O250" s="14" t="n">
        <f aca="false">Data!K16</f>
        <v>766</v>
      </c>
      <c r="P250" s="14" t="n">
        <f aca="false">Data!L16</f>
        <v>907</v>
      </c>
      <c r="Q250" s="14" t="n">
        <f aca="false">Data!M16</f>
        <v>879</v>
      </c>
      <c r="R250" s="14" t="n">
        <f aca="false">Data!N16</f>
        <v>1036</v>
      </c>
      <c r="S250" s="14" t="n">
        <f aca="false">Data!O16</f>
        <v>943</v>
      </c>
      <c r="T250" s="14" t="n">
        <f aca="false">Data!P16</f>
        <v>856</v>
      </c>
      <c r="U250" s="14" t="n">
        <f aca="false">Data!Q16</f>
        <v>746</v>
      </c>
      <c r="V250" s="14" t="n">
        <f aca="false">Data!R16</f>
        <v>786</v>
      </c>
      <c r="W250" s="14"/>
    </row>
    <row r="251" customFormat="false" ht="13.8" hidden="false" customHeight="false" outlineLevel="0" collapsed="false"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</row>
    <row r="252" customFormat="false" ht="13.8" hidden="false" customHeight="false" outlineLevel="0" collapsed="false">
      <c r="F252" s="15" t="s">
        <v>5</v>
      </c>
      <c r="G252" s="15" t="s">
        <v>6</v>
      </c>
      <c r="H252" s="15" t="s">
        <v>7</v>
      </c>
      <c r="I252" s="15" t="s">
        <v>8</v>
      </c>
      <c r="J252" s="15" t="s">
        <v>9</v>
      </c>
      <c r="K252" s="15" t="s">
        <v>10</v>
      </c>
      <c r="L252" s="15" t="s">
        <v>11</v>
      </c>
      <c r="M252" s="15" t="s">
        <v>12</v>
      </c>
      <c r="N252" s="15" t="s">
        <v>13</v>
      </c>
      <c r="O252" s="15" t="s">
        <v>14</v>
      </c>
      <c r="P252" s="15" t="s">
        <v>15</v>
      </c>
      <c r="Q252" s="15" t="s">
        <v>16</v>
      </c>
      <c r="R252" s="15" t="s">
        <v>17</v>
      </c>
      <c r="S252" s="15" t="s">
        <v>18</v>
      </c>
      <c r="T252" s="15" t="s">
        <v>19</v>
      </c>
      <c r="U252" s="15" t="s">
        <v>20</v>
      </c>
      <c r="V252" s="15" t="s">
        <v>21</v>
      </c>
      <c r="W252" s="15" t="s">
        <v>22</v>
      </c>
      <c r="X252" s="15" t="s">
        <v>23</v>
      </c>
      <c r="Y252" s="15" t="s">
        <v>24</v>
      </c>
      <c r="Z252" s="15" t="s">
        <v>25</v>
      </c>
      <c r="AA252" s="15" t="s">
        <v>26</v>
      </c>
      <c r="AB252" s="15" t="s">
        <v>27</v>
      </c>
      <c r="AC252" s="15" t="s">
        <v>28</v>
      </c>
      <c r="AD252" s="15" t="s">
        <v>29</v>
      </c>
      <c r="AE252" s="15" t="s">
        <v>30</v>
      </c>
      <c r="AF252" s="15" t="s">
        <v>31</v>
      </c>
      <c r="AG252" s="15" t="s">
        <v>32</v>
      </c>
      <c r="AH252" s="15" t="s">
        <v>33</v>
      </c>
      <c r="AI252" s="15" t="s">
        <v>34</v>
      </c>
      <c r="AJ252" s="15" t="s">
        <v>35</v>
      </c>
      <c r="AK252" s="15" t="s">
        <v>36</v>
      </c>
      <c r="AL252" s="15" t="s">
        <v>37</v>
      </c>
      <c r="AM252" s="15" t="s">
        <v>38</v>
      </c>
      <c r="AN252" s="15" t="s">
        <v>39</v>
      </c>
      <c r="AO252" s="15" t="s">
        <v>40</v>
      </c>
      <c r="AP252" s="15" t="s">
        <v>41</v>
      </c>
      <c r="AQ252" s="15" t="s">
        <v>42</v>
      </c>
      <c r="AR252" s="15" t="s">
        <v>43</v>
      </c>
      <c r="AS252" s="16" t="s">
        <v>44</v>
      </c>
      <c r="AT252" s="16" t="s">
        <v>45</v>
      </c>
      <c r="AU252" s="16" t="s">
        <v>46</v>
      </c>
      <c r="AV252" s="16" t="s">
        <v>47</v>
      </c>
      <c r="AW252" s="16" t="s">
        <v>48</v>
      </c>
      <c r="AX252" s="16" t="s">
        <v>49</v>
      </c>
      <c r="AY252" s="16" t="s">
        <v>50</v>
      </c>
      <c r="AZ252" s="16" t="s">
        <v>51</v>
      </c>
      <c r="BA252" s="16" t="s">
        <v>52</v>
      </c>
      <c r="BB252" s="16" t="s">
        <v>53</v>
      </c>
      <c r="BC252" s="16" t="s">
        <v>54</v>
      </c>
      <c r="BD252" s="16" t="s">
        <v>55</v>
      </c>
    </row>
    <row r="253" customFormat="false" ht="13.8" hidden="false" customHeight="false" outlineLevel="0" collapsed="false">
      <c r="D253" s="0" t="s">
        <v>78</v>
      </c>
      <c r="F253" s="9" t="n">
        <f aca="false">SUM(F137:F175)</f>
        <v>1.74586855013918</v>
      </c>
      <c r="G253" s="9" t="n">
        <f aca="false">SUM(G137:G175)</f>
        <v>7.77805187185448</v>
      </c>
      <c r="H253" s="9" t="n">
        <f aca="false">SUM(H137:H175)</f>
        <v>17.8560954914155</v>
      </c>
      <c r="I253" s="9" t="n">
        <f aca="false">SUM(I137:I175)</f>
        <v>24.2348653988004</v>
      </c>
      <c r="J253" s="9" t="n">
        <f aca="false">SUM(J137:J175)</f>
        <v>34.5046837880519</v>
      </c>
      <c r="K253" s="9" t="n">
        <f aca="false">SUM(K137:K175)</f>
        <v>46.6989046412106</v>
      </c>
      <c r="L253" s="9" t="n">
        <f aca="false">SUM(L137:L175)</f>
        <v>58.0846037835225</v>
      </c>
      <c r="M253" s="9" t="n">
        <f aca="false">SUM(M137:M175)</f>
        <v>71.4774533139</v>
      </c>
      <c r="N253" s="9" t="n">
        <f aca="false">SUM(N137:N175)</f>
        <v>86.027571495062</v>
      </c>
      <c r="O253" s="9" t="n">
        <f aca="false">SUM(O137:O175)</f>
        <v>93.3075254416189</v>
      </c>
      <c r="P253" s="9" t="n">
        <f aca="false">SUM(P137:P175)</f>
        <v>102.390940837569</v>
      </c>
      <c r="Q253" s="9" t="n">
        <f aca="false">SUM(Q137:Q175)</f>
        <v>110.951066368428</v>
      </c>
      <c r="R253" s="9" t="n">
        <f aca="false">SUM(R137:R175)</f>
        <v>146.251660076697</v>
      </c>
      <c r="S253" s="9" t="n">
        <f aca="false">SUM(S137:S175)</f>
        <v>182.445748950246</v>
      </c>
      <c r="T253" s="9" t="n">
        <f aca="false">SUM(T137:T175)</f>
        <v>222.919193930258</v>
      </c>
      <c r="U253" s="9" t="n">
        <f aca="false">SUM(U137:U175)</f>
        <v>258.897395887966</v>
      </c>
      <c r="V253" s="9" t="n">
        <f aca="false">SUM(V137:V175)</f>
        <v>301.056498995447</v>
      </c>
      <c r="W253" s="9" t="n">
        <f aca="false">SUM(W137:W175)</f>
        <v>344.667412549905</v>
      </c>
      <c r="X253" s="9" t="n">
        <f aca="false">SUM(X137:X175)</f>
        <v>378.790242179404</v>
      </c>
      <c r="Y253" s="9" t="n">
        <f aca="false">SUM(Y137:Y175)</f>
        <v>416.262658113566</v>
      </c>
      <c r="Z253" s="9" t="n">
        <f aca="false">SUM(Z137:Z175)</f>
        <v>453.148032816681</v>
      </c>
      <c r="AA253" s="9" t="n">
        <f aca="false">SUM(AA137:AA175)</f>
        <v>461.055081863697</v>
      </c>
      <c r="AB253" s="9" t="n">
        <f aca="false">SUM(AB137:AB175)</f>
        <v>476.11277036489</v>
      </c>
      <c r="AC253" s="9" t="n">
        <f aca="false">SUM(AC137:AC175)</f>
        <v>489.178908511018</v>
      </c>
      <c r="AD253" s="9" t="n">
        <f aca="false">SUM(AD137:AD175)</f>
        <v>550.085016803944</v>
      </c>
      <c r="AE253" s="9" t="n">
        <f aca="false">SUM(AE137:AE175)</f>
        <v>603.574259868766</v>
      </c>
      <c r="AF253" s="9" t="n">
        <f aca="false">SUM(AF137:AF175)</f>
        <v>657.897849017985</v>
      </c>
      <c r="AG253" s="9" t="n">
        <f aca="false">SUM(AG137:AG175)</f>
        <v>690.463399118722</v>
      </c>
      <c r="AH253" s="9" t="n">
        <f aca="false">SUM(AH137:AH175)</f>
        <v>729.596791475197</v>
      </c>
      <c r="AI253" s="9" t="n">
        <f aca="false">SUM(AI137:AI175)</f>
        <v>767.569431612723</v>
      </c>
      <c r="AJ253" s="9" t="n">
        <f aca="false">SUM(AJ137:AJ175)</f>
        <v>829.162004824531</v>
      </c>
      <c r="AK253" s="9" t="n">
        <f aca="false">SUM(AK137:AK175)</f>
        <v>885.775571350024</v>
      </c>
      <c r="AL253" s="9" t="n">
        <f aca="false">SUM(AL137:AL175)</f>
        <v>940.513723130966</v>
      </c>
      <c r="AM253" s="9" t="n">
        <f aca="false">SUM(AM137:AM175)</f>
        <v>918.15527135675</v>
      </c>
      <c r="AN253" s="9" t="n">
        <f aca="false">SUM(AN137:AN175)</f>
        <v>919.641363207231</v>
      </c>
      <c r="AO253" s="9" t="n">
        <f aca="false">SUM(AO137:AO175)</f>
        <v>918.716701806798</v>
      </c>
      <c r="AP253" s="9" t="n">
        <f aca="false">SUM(AP137:AP175)</f>
        <v>973.065208564601</v>
      </c>
      <c r="AQ253" s="9" t="n">
        <f aca="false">SUM(AQ137:AQ175)</f>
        <v>1015.82455497503</v>
      </c>
      <c r="AR253" s="9" t="n">
        <f aca="false">SUM(AR137:AR175)</f>
        <v>1058.91660276564</v>
      </c>
      <c r="AS253" s="9" t="n">
        <f aca="false">SUM(AS137:AS175)</f>
        <v>946.449647728177</v>
      </c>
      <c r="AT253" s="9" t="n">
        <f aca="false">SUM(AT137:AT175)</f>
        <v>923.851358615605</v>
      </c>
      <c r="AU253" s="9" t="n">
        <f aca="false">SUM(AU137:AU175)</f>
        <v>907.787581655103</v>
      </c>
      <c r="AV253" s="9" t="n">
        <f aca="false">SUM(AV137:AV175)</f>
        <v>896.873901994992</v>
      </c>
      <c r="AW253" s="9" t="n">
        <f aca="false">SUM(AW137:AW175)</f>
        <v>888.01941711763</v>
      </c>
      <c r="AX253" s="9" t="n">
        <f aca="false">SUM(AX137:AX175)</f>
        <v>880.426999408089</v>
      </c>
      <c r="AY253" s="9" t="n">
        <f aca="false">SUM(AY137:AY175)</f>
        <v>860.814577715783</v>
      </c>
      <c r="AZ253" s="9" t="n">
        <f aca="false">SUM(AZ137:AZ175)</f>
        <v>849.068399744041</v>
      </c>
      <c r="BA253" s="9" t="n">
        <f aca="false">SUM(BA137:BA175)</f>
        <v>838.372046766535</v>
      </c>
      <c r="BB253" s="9" t="n">
        <f aca="false">SUM(BB137:BB175)</f>
        <v>831.409723205492</v>
      </c>
      <c r="BC253" s="9" t="n">
        <f aca="false">SUM(BC137:BC175)</f>
        <v>824.475211985916</v>
      </c>
      <c r="BD253" s="9" t="n">
        <f aca="false">SUM(BD137:BD175)</f>
        <v>817.612218408813</v>
      </c>
    </row>
    <row r="254" customFormat="false" ht="15" hidden="false" customHeight="false" outlineLevel="0" collapsed="false"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</row>
    <row r="256" customFormat="false" ht="18.75" hidden="false" customHeight="false" outlineLevel="0" collapsed="false">
      <c r="A256" s="1" t="s">
        <v>79</v>
      </c>
    </row>
    <row r="258" customFormat="false" ht="15" hidden="false" customHeight="false" outlineLevel="0" collapsed="false">
      <c r="B258" s="0" t="s">
        <v>80</v>
      </c>
      <c r="C258" s="18" t="n">
        <f aca="false">Parameters!C9</f>
        <v>0.0243901802350589</v>
      </c>
    </row>
    <row r="259" customFormat="false" ht="15" hidden="false" customHeight="false" outlineLevel="0" collapsed="false">
      <c r="B259" s="0" t="s">
        <v>81</v>
      </c>
      <c r="C259" s="18" t="n">
        <f aca="false">Parameters!C10</f>
        <v>5.27212924710534E-017</v>
      </c>
      <c r="K259" s="19"/>
    </row>
    <row r="260" customFormat="false" ht="15" hidden="false" customHeight="false" outlineLevel="0" collapsed="false">
      <c r="B260" s="0" t="s">
        <v>82</v>
      </c>
      <c r="C260" s="18" t="n">
        <f aca="false">Parameters!C11</f>
        <v>6.93963008329855</v>
      </c>
    </row>
    <row r="261" customFormat="false" ht="15" hidden="false" customHeight="false" outlineLevel="0" collapsed="false">
      <c r="B261" s="0" t="s">
        <v>83</v>
      </c>
      <c r="C261" s="18" t="n">
        <f aca="false">Parameters!C12</f>
        <v>2.4909258979345</v>
      </c>
      <c r="F261" s="20"/>
    </row>
    <row r="263" customFormat="false" ht="15" hidden="false" customHeight="false" outlineLevel="0" collapsed="false">
      <c r="B263" s="16" t="s">
        <v>84</v>
      </c>
      <c r="H263" s="21"/>
      <c r="I263" s="16" t="s">
        <v>85</v>
      </c>
      <c r="O263" s="21"/>
      <c r="P263" s="16" t="s">
        <v>86</v>
      </c>
      <c r="V263" s="21"/>
      <c r="W263" s="16" t="s">
        <v>87</v>
      </c>
      <c r="AC263" s="21"/>
      <c r="AD263" s="16" t="s">
        <v>88</v>
      </c>
      <c r="AJ263" s="21"/>
      <c r="AK263" s="22" t="s">
        <v>89</v>
      </c>
      <c r="AQ263" s="21"/>
      <c r="AR263" s="16" t="s">
        <v>90</v>
      </c>
      <c r="AX263" s="21"/>
      <c r="AY263" s="16" t="s">
        <v>91</v>
      </c>
      <c r="BE263" s="21"/>
      <c r="BF263" s="16" t="s">
        <v>92</v>
      </c>
      <c r="BL263" s="21"/>
      <c r="BM263" s="16" t="s">
        <v>93</v>
      </c>
      <c r="BS263" s="21"/>
      <c r="BT263" s="16" t="s">
        <v>94</v>
      </c>
      <c r="BZ263" s="21"/>
      <c r="CA263" s="16" t="s">
        <v>95</v>
      </c>
      <c r="CG263" s="21"/>
    </row>
    <row r="264" customFormat="false" ht="15" hidden="false" customHeight="false" outlineLevel="0" collapsed="false">
      <c r="D264" s="4" t="s">
        <v>96</v>
      </c>
      <c r="H264" s="23"/>
      <c r="K264" s="4" t="s">
        <v>96</v>
      </c>
      <c r="O264" s="23"/>
      <c r="R264" s="4" t="s">
        <v>96</v>
      </c>
      <c r="V264" s="23"/>
      <c r="Y264" s="4" t="s">
        <v>96</v>
      </c>
      <c r="AC264" s="23"/>
      <c r="AF264" s="4" t="s">
        <v>96</v>
      </c>
      <c r="AJ264" s="23"/>
      <c r="AK264" s="24"/>
      <c r="AM264" s="4" t="s">
        <v>96</v>
      </c>
      <c r="AQ264" s="23"/>
      <c r="AT264" s="4" t="s">
        <v>96</v>
      </c>
      <c r="AX264" s="23"/>
      <c r="BA264" s="4" t="s">
        <v>96</v>
      </c>
      <c r="BE264" s="23"/>
      <c r="BH264" s="4" t="s">
        <v>96</v>
      </c>
      <c r="BL264" s="23"/>
      <c r="BO264" s="4" t="s">
        <v>96</v>
      </c>
      <c r="BS264" s="23"/>
      <c r="BV264" s="4" t="s">
        <v>96</v>
      </c>
      <c r="BZ264" s="23"/>
      <c r="CC264" s="4" t="s">
        <v>96</v>
      </c>
      <c r="CG264" s="23"/>
      <c r="CI264" s="16" t="s">
        <v>97</v>
      </c>
    </row>
    <row r="265" customFormat="false" ht="45" hidden="false" customHeight="false" outlineLevel="0" collapsed="false">
      <c r="B265" s="25" t="s">
        <v>98</v>
      </c>
      <c r="C265" s="25" t="s">
        <v>99</v>
      </c>
      <c r="D265" s="15" t="s">
        <v>100</v>
      </c>
      <c r="E265" s="15" t="s">
        <v>101</v>
      </c>
      <c r="F265" s="15" t="s">
        <v>102</v>
      </c>
      <c r="G265" s="13" t="s">
        <v>103</v>
      </c>
      <c r="H265" s="26" t="s">
        <v>104</v>
      </c>
      <c r="I265" s="25" t="s">
        <v>98</v>
      </c>
      <c r="J265" s="25" t="s">
        <v>99</v>
      </c>
      <c r="K265" s="15" t="s">
        <v>100</v>
      </c>
      <c r="L265" s="15" t="s">
        <v>101</v>
      </c>
      <c r="M265" s="15" t="s">
        <v>102</v>
      </c>
      <c r="N265" s="13" t="s">
        <v>103</v>
      </c>
      <c r="O265" s="26" t="s">
        <v>104</v>
      </c>
      <c r="P265" s="25" t="s">
        <v>98</v>
      </c>
      <c r="Q265" s="25" t="s">
        <v>99</v>
      </c>
      <c r="R265" s="15" t="s">
        <v>100</v>
      </c>
      <c r="S265" s="15" t="s">
        <v>101</v>
      </c>
      <c r="T265" s="15" t="s">
        <v>102</v>
      </c>
      <c r="U265" s="13" t="s">
        <v>103</v>
      </c>
      <c r="V265" s="26" t="s">
        <v>104</v>
      </c>
      <c r="W265" s="25" t="s">
        <v>98</v>
      </c>
      <c r="X265" s="25" t="s">
        <v>99</v>
      </c>
      <c r="Y265" s="15" t="s">
        <v>100</v>
      </c>
      <c r="Z265" s="15" t="s">
        <v>101</v>
      </c>
      <c r="AA265" s="15" t="s">
        <v>102</v>
      </c>
      <c r="AB265" s="13" t="s">
        <v>103</v>
      </c>
      <c r="AC265" s="26" t="s">
        <v>104</v>
      </c>
      <c r="AD265" s="25" t="s">
        <v>98</v>
      </c>
      <c r="AE265" s="25" t="s">
        <v>99</v>
      </c>
      <c r="AF265" s="15" t="s">
        <v>100</v>
      </c>
      <c r="AG265" s="15" t="s">
        <v>101</v>
      </c>
      <c r="AH265" s="15" t="s">
        <v>102</v>
      </c>
      <c r="AI265" s="13" t="s">
        <v>103</v>
      </c>
      <c r="AJ265" s="26" t="s">
        <v>104</v>
      </c>
      <c r="AK265" s="2" t="s">
        <v>98</v>
      </c>
      <c r="AL265" s="25" t="s">
        <v>99</v>
      </c>
      <c r="AM265" s="15" t="s">
        <v>100</v>
      </c>
      <c r="AN265" s="15" t="s">
        <v>101</v>
      </c>
      <c r="AO265" s="15" t="s">
        <v>102</v>
      </c>
      <c r="AP265" s="13" t="s">
        <v>103</v>
      </c>
      <c r="AQ265" s="26" t="s">
        <v>104</v>
      </c>
      <c r="AR265" s="25" t="s">
        <v>98</v>
      </c>
      <c r="AS265" s="25" t="s">
        <v>99</v>
      </c>
      <c r="AT265" s="15" t="s">
        <v>100</v>
      </c>
      <c r="AU265" s="15" t="s">
        <v>101</v>
      </c>
      <c r="AV265" s="15" t="s">
        <v>102</v>
      </c>
      <c r="AW265" s="13" t="s">
        <v>103</v>
      </c>
      <c r="AX265" s="26" t="s">
        <v>104</v>
      </c>
      <c r="AY265" s="25" t="s">
        <v>98</v>
      </c>
      <c r="AZ265" s="25" t="s">
        <v>99</v>
      </c>
      <c r="BA265" s="15" t="s">
        <v>100</v>
      </c>
      <c r="BB265" s="15" t="s">
        <v>101</v>
      </c>
      <c r="BC265" s="15" t="s">
        <v>102</v>
      </c>
      <c r="BD265" s="13" t="s">
        <v>103</v>
      </c>
      <c r="BE265" s="26" t="s">
        <v>104</v>
      </c>
      <c r="BF265" s="25" t="s">
        <v>98</v>
      </c>
      <c r="BG265" s="25" t="s">
        <v>99</v>
      </c>
      <c r="BH265" s="15" t="s">
        <v>100</v>
      </c>
      <c r="BI265" s="15" t="s">
        <v>101</v>
      </c>
      <c r="BJ265" s="15" t="s">
        <v>102</v>
      </c>
      <c r="BK265" s="13" t="s">
        <v>103</v>
      </c>
      <c r="BL265" s="26" t="s">
        <v>104</v>
      </c>
      <c r="BM265" s="25" t="s">
        <v>98</v>
      </c>
      <c r="BN265" s="25" t="s">
        <v>99</v>
      </c>
      <c r="BO265" s="15" t="s">
        <v>100</v>
      </c>
      <c r="BP265" s="15" t="s">
        <v>101</v>
      </c>
      <c r="BQ265" s="15" t="s">
        <v>102</v>
      </c>
      <c r="BR265" s="13" t="s">
        <v>103</v>
      </c>
      <c r="BS265" s="26" t="s">
        <v>104</v>
      </c>
      <c r="BT265" s="25" t="s">
        <v>98</v>
      </c>
      <c r="BU265" s="25" t="s">
        <v>99</v>
      </c>
      <c r="BV265" s="15" t="s">
        <v>100</v>
      </c>
      <c r="BW265" s="15" t="s">
        <v>101</v>
      </c>
      <c r="BX265" s="15" t="s">
        <v>102</v>
      </c>
      <c r="BY265" s="13" t="s">
        <v>103</v>
      </c>
      <c r="BZ265" s="26" t="s">
        <v>104</v>
      </c>
      <c r="CA265" s="25" t="s">
        <v>98</v>
      </c>
      <c r="CB265" s="25" t="s">
        <v>99</v>
      </c>
      <c r="CC265" s="15" t="s">
        <v>100</v>
      </c>
      <c r="CD265" s="15" t="s">
        <v>101</v>
      </c>
      <c r="CE265" s="15" t="s">
        <v>102</v>
      </c>
      <c r="CF265" s="13" t="s">
        <v>103</v>
      </c>
      <c r="CG265" s="26" t="s">
        <v>104</v>
      </c>
      <c r="CI265" s="25" t="s">
        <v>99</v>
      </c>
      <c r="CJ265" s="13" t="s">
        <v>103</v>
      </c>
      <c r="CK265" s="25" t="s">
        <v>104</v>
      </c>
      <c r="CL265" s="25" t="s">
        <v>105</v>
      </c>
    </row>
    <row r="266" customFormat="false" ht="15" hidden="false" customHeight="false" outlineLevel="0" collapsed="false">
      <c r="B266" s="4" t="n">
        <v>2</v>
      </c>
      <c r="C266" s="4" t="n">
        <v>1</v>
      </c>
      <c r="D266" s="12" t="n">
        <f aca="false">IF(B266&gt;=10,1,0)</f>
        <v>0</v>
      </c>
      <c r="E266" s="27" t="n">
        <f aca="false">EXP($C$261*D266)</f>
        <v>1</v>
      </c>
      <c r="F266" s="27" t="n">
        <f aca="false">E266</f>
        <v>1</v>
      </c>
      <c r="G266" s="28" t="n">
        <f aca="false">(1-($C$259/($C$259+F266))^$C$258)</f>
        <v>0.599155152176782</v>
      </c>
      <c r="H266" s="29" t="n">
        <f aca="false">1-G266</f>
        <v>0.400844847823218</v>
      </c>
      <c r="I266" s="4" t="n">
        <v>3</v>
      </c>
      <c r="J266" s="4" t="n">
        <v>1</v>
      </c>
      <c r="K266" s="12" t="n">
        <f aca="false">IF(I266&gt;=10,1,0)</f>
        <v>0</v>
      </c>
      <c r="L266" s="27" t="n">
        <f aca="false">EXP($C$261*K266)</f>
        <v>1</v>
      </c>
      <c r="M266" s="27" t="n">
        <f aca="false">L266</f>
        <v>1</v>
      </c>
      <c r="N266" s="28" t="n">
        <f aca="false">(1-($C$259/($C$259+M266))^$C$258)</f>
        <v>0.599155152176782</v>
      </c>
      <c r="O266" s="29" t="n">
        <f aca="false">1-N266</f>
        <v>0.400844847823218</v>
      </c>
      <c r="P266" s="4" t="n">
        <v>4</v>
      </c>
      <c r="Q266" s="4" t="n">
        <v>1</v>
      </c>
      <c r="R266" s="12" t="n">
        <f aca="false">IF(P266&gt;=10,1,0)</f>
        <v>0</v>
      </c>
      <c r="S266" s="27" t="n">
        <f aca="false">EXP($C$261*R266)</f>
        <v>1</v>
      </c>
      <c r="T266" s="27" t="n">
        <f aca="false">S266</f>
        <v>1</v>
      </c>
      <c r="U266" s="28" t="n">
        <f aca="false">(1-($C$259/($C$259+T266))^$C$258)</f>
        <v>0.599155152176782</v>
      </c>
      <c r="V266" s="29" t="n">
        <f aca="false">1-U266</f>
        <v>0.400844847823218</v>
      </c>
      <c r="W266" s="4" t="n">
        <v>5</v>
      </c>
      <c r="X266" s="4" t="n">
        <v>1</v>
      </c>
      <c r="Y266" s="12" t="n">
        <f aca="false">IF(W266&gt;=10,1,0)</f>
        <v>0</v>
      </c>
      <c r="Z266" s="27" t="n">
        <f aca="false">EXP($C$261*Y266)</f>
        <v>1</v>
      </c>
      <c r="AA266" s="27" t="n">
        <f aca="false">Z266</f>
        <v>1</v>
      </c>
      <c r="AB266" s="28" t="n">
        <f aca="false">(1-($C$259/($C$259+AA266))^$C$258)</f>
        <v>0.599155152176782</v>
      </c>
      <c r="AC266" s="29" t="n">
        <f aca="false">1-AB266</f>
        <v>0.400844847823218</v>
      </c>
      <c r="AD266" s="4" t="n">
        <v>6</v>
      </c>
      <c r="AE266" s="4" t="n">
        <v>1</v>
      </c>
      <c r="AF266" s="12" t="n">
        <f aca="false">IF(AD266&gt;=10,1,0)</f>
        <v>0</v>
      </c>
      <c r="AG266" s="27" t="n">
        <f aca="false">EXP($C$261*AF266)</f>
        <v>1</v>
      </c>
      <c r="AH266" s="27" t="n">
        <f aca="false">AG266</f>
        <v>1</v>
      </c>
      <c r="AI266" s="28" t="n">
        <f aca="false">(1-($C$259/($C$259+AH266))^$C$258)</f>
        <v>0.599155152176782</v>
      </c>
      <c r="AJ266" s="29" t="n">
        <f aca="false">1-AI266</f>
        <v>0.400844847823218</v>
      </c>
      <c r="AK266" s="30" t="n">
        <v>7</v>
      </c>
      <c r="AL266" s="4" t="n">
        <v>1</v>
      </c>
      <c r="AM266" s="12" t="n">
        <f aca="false">IF(AK266&gt;=10,1,0)</f>
        <v>0</v>
      </c>
      <c r="AN266" s="27" t="n">
        <f aca="false">EXP($C$261*AM266)</f>
        <v>1</v>
      </c>
      <c r="AO266" s="27" t="n">
        <f aca="false">AN266</f>
        <v>1</v>
      </c>
      <c r="AP266" s="28" t="n">
        <f aca="false">(1-($C$259/($C$259+AO266))^$C$258)</f>
        <v>0.599155152176782</v>
      </c>
      <c r="AQ266" s="29" t="n">
        <f aca="false">1-AP266</f>
        <v>0.400844847823218</v>
      </c>
      <c r="AR266" s="4" t="n">
        <v>8</v>
      </c>
      <c r="AS266" s="4" t="n">
        <v>1</v>
      </c>
      <c r="AT266" s="12" t="n">
        <f aca="false">IF(AR266&gt;=10,1,0)</f>
        <v>0</v>
      </c>
      <c r="AU266" s="27" t="n">
        <f aca="false">EXP($C$261*AT266)</f>
        <v>1</v>
      </c>
      <c r="AV266" s="27" t="n">
        <f aca="false">AU266</f>
        <v>1</v>
      </c>
      <c r="AW266" s="28" t="n">
        <f aca="false">(1-($C$259/($C$259+AV266))^$C$258)</f>
        <v>0.599155152176782</v>
      </c>
      <c r="AX266" s="29" t="n">
        <f aca="false">1-AW266</f>
        <v>0.400844847823218</v>
      </c>
      <c r="AY266" s="4" t="n">
        <v>9</v>
      </c>
      <c r="AZ266" s="4" t="n">
        <v>1</v>
      </c>
      <c r="BA266" s="12" t="n">
        <f aca="false">IF(AY266&gt;=10,1,0)</f>
        <v>0</v>
      </c>
      <c r="BB266" s="27" t="n">
        <f aca="false">EXP($C$261*BA266)</f>
        <v>1</v>
      </c>
      <c r="BC266" s="27" t="n">
        <f aca="false">BB266</f>
        <v>1</v>
      </c>
      <c r="BD266" s="28" t="n">
        <f aca="false">(1-($C$259/($C$259+BC266))^$C$258)</f>
        <v>0.599155152176782</v>
      </c>
      <c r="BE266" s="29" t="n">
        <f aca="false">1-BD266</f>
        <v>0.400844847823218</v>
      </c>
      <c r="BF266" s="4" t="n">
        <v>10</v>
      </c>
      <c r="BG266" s="4" t="n">
        <v>1</v>
      </c>
      <c r="BH266" s="12" t="n">
        <f aca="false">IF(BF266&gt;=10,1,0)</f>
        <v>1</v>
      </c>
      <c r="BI266" s="27" t="n">
        <f aca="false">EXP($C$261*BH266)</f>
        <v>12.0724488026756</v>
      </c>
      <c r="BJ266" s="27" t="n">
        <f aca="false">BI266</f>
        <v>12.0724488026756</v>
      </c>
      <c r="BK266" s="28" t="n">
        <f aca="false">(1-($C$259/($C$259+BJ266))^$C$258)</f>
        <v>0.62278311731378</v>
      </c>
      <c r="BL266" s="29" t="n">
        <f aca="false">1-BK266</f>
        <v>0.37721688268622</v>
      </c>
      <c r="BM266" s="4" t="n">
        <v>11</v>
      </c>
      <c r="BN266" s="4" t="n">
        <v>1</v>
      </c>
      <c r="BO266" s="12" t="n">
        <f aca="false">IF(BM266&gt;=10,1,0)</f>
        <v>1</v>
      </c>
      <c r="BP266" s="27" t="n">
        <f aca="false">EXP($C$261*BO266)</f>
        <v>12.0724488026756</v>
      </c>
      <c r="BQ266" s="27" t="n">
        <f aca="false">BP266</f>
        <v>12.0724488026756</v>
      </c>
      <c r="BR266" s="28" t="n">
        <f aca="false">(1-($C$259/($C$259+BQ266))^$C$258)</f>
        <v>0.62278311731378</v>
      </c>
      <c r="BS266" s="29" t="n">
        <f aca="false">1-BR266</f>
        <v>0.37721688268622</v>
      </c>
      <c r="BT266" s="4" t="n">
        <v>12</v>
      </c>
      <c r="BU266" s="4" t="n">
        <v>1</v>
      </c>
      <c r="BV266" s="12" t="n">
        <f aca="false">IF(BT266&gt;=10,1,0)</f>
        <v>1</v>
      </c>
      <c r="BW266" s="27" t="n">
        <f aca="false">EXP($C$261*BV266)</f>
        <v>12.0724488026756</v>
      </c>
      <c r="BX266" s="27" t="n">
        <f aca="false">BW266</f>
        <v>12.0724488026756</v>
      </c>
      <c r="BY266" s="28" t="n">
        <f aca="false">(1-($C$259/($C$259+BX266))^$C$258)</f>
        <v>0.62278311731378</v>
      </c>
      <c r="BZ266" s="29" t="n">
        <f aca="false">1-BY266</f>
        <v>0.37721688268622</v>
      </c>
      <c r="CA266" s="4" t="n">
        <v>1</v>
      </c>
      <c r="CB266" s="4" t="n">
        <v>1</v>
      </c>
      <c r="CC266" s="12" t="n">
        <f aca="false">IF(CA266&gt;=10,1,0)</f>
        <v>0</v>
      </c>
      <c r="CD266" s="27" t="n">
        <f aca="false">EXP($C$261*CC266)</f>
        <v>1</v>
      </c>
      <c r="CE266" s="27" t="n">
        <f aca="false">CD266</f>
        <v>1</v>
      </c>
      <c r="CF266" s="28" t="n">
        <f aca="false">(1-($C$259/($C$259+CE266))^$C$258)</f>
        <v>0.599155152176782</v>
      </c>
      <c r="CG266" s="29" t="n">
        <f aca="false">1-CF266</f>
        <v>0.400844847823218</v>
      </c>
      <c r="CI266" s="4" t="n">
        <v>1</v>
      </c>
      <c r="CJ266" s="31" t="n">
        <f aca="false">AVERAGE(CF266,BY266,BR266,BK266,BD266,AW266,AP266,AI266,AB266,U266,N266,G266)</f>
        <v>0.605062143461032</v>
      </c>
      <c r="CK266" s="31" t="n">
        <f aca="false">1-CJ266</f>
        <v>0.394937856538968</v>
      </c>
      <c r="CL266" s="32" t="n">
        <f aca="false">CJ266</f>
        <v>0.605062143461032</v>
      </c>
    </row>
    <row r="267" customFormat="false" ht="15" hidden="false" customHeight="false" outlineLevel="0" collapsed="false">
      <c r="B267" s="4" t="n">
        <f aca="false">MOD(B266,12)+1</f>
        <v>3</v>
      </c>
      <c r="C267" s="4" t="n">
        <f aca="false">C266+1</f>
        <v>2</v>
      </c>
      <c r="D267" s="12" t="n">
        <f aca="false">IF(B267&gt;=10,1,0)</f>
        <v>0</v>
      </c>
      <c r="E267" s="27" t="n">
        <f aca="false">EXP($C$261*D267)</f>
        <v>1</v>
      </c>
      <c r="F267" s="27" t="n">
        <f aca="false">F266+(C267^$C$260-C266^$C$260)*E267</f>
        <v>122.754328203588</v>
      </c>
      <c r="G267" s="28" t="n">
        <f aca="false">(1-($C$259/($C$259+F267))^$C$258)</f>
        <v>0.64352890396733</v>
      </c>
      <c r="H267" s="29" t="n">
        <f aca="false">1-G267</f>
        <v>0.35647109603267</v>
      </c>
      <c r="I267" s="4" t="n">
        <f aca="false">MOD(I266,12)+1</f>
        <v>4</v>
      </c>
      <c r="J267" s="4" t="n">
        <f aca="false">J266+1</f>
        <v>2</v>
      </c>
      <c r="K267" s="12" t="n">
        <f aca="false">IF(I267&gt;=10,1,0)</f>
        <v>0</v>
      </c>
      <c r="L267" s="27" t="n">
        <f aca="false">EXP($C$261*K267)</f>
        <v>1</v>
      </c>
      <c r="M267" s="27" t="n">
        <f aca="false">M266+(J267^$C$260-J266^$C$260)*L267</f>
        <v>122.754328203588</v>
      </c>
      <c r="N267" s="28" t="n">
        <f aca="false">(1-($C$259/($C$259+M267))^$C$258)</f>
        <v>0.64352890396733</v>
      </c>
      <c r="O267" s="29" t="n">
        <f aca="false">1-N267</f>
        <v>0.35647109603267</v>
      </c>
      <c r="P267" s="4" t="n">
        <f aca="false">MOD(P266,12)+1</f>
        <v>5</v>
      </c>
      <c r="Q267" s="4" t="n">
        <f aca="false">Q266+1</f>
        <v>2</v>
      </c>
      <c r="R267" s="12" t="n">
        <f aca="false">IF(P267&gt;=10,1,0)</f>
        <v>0</v>
      </c>
      <c r="S267" s="27" t="n">
        <f aca="false">EXP($C$261*R267)</f>
        <v>1</v>
      </c>
      <c r="T267" s="27" t="n">
        <f aca="false">T266+(Q267^$C$260-Q266^$C$260)*S267</f>
        <v>122.754328203588</v>
      </c>
      <c r="U267" s="28" t="n">
        <f aca="false">(1-($C$259/($C$259+T267))^$C$258)</f>
        <v>0.64352890396733</v>
      </c>
      <c r="V267" s="29" t="n">
        <f aca="false">1-U267</f>
        <v>0.35647109603267</v>
      </c>
      <c r="W267" s="4" t="n">
        <f aca="false">MOD(W266,12)+1</f>
        <v>6</v>
      </c>
      <c r="X267" s="4" t="n">
        <f aca="false">X266+1</f>
        <v>2</v>
      </c>
      <c r="Y267" s="12" t="n">
        <f aca="false">IF(W267&gt;=10,1,0)</f>
        <v>0</v>
      </c>
      <c r="Z267" s="27" t="n">
        <f aca="false">EXP($C$261*Y267)</f>
        <v>1</v>
      </c>
      <c r="AA267" s="27" t="n">
        <f aca="false">AA266+(X267^$C$260-X266^$C$260)*Z267</f>
        <v>122.754328203588</v>
      </c>
      <c r="AB267" s="28" t="n">
        <f aca="false">(1-($C$259/($C$259+AA267))^$C$258)</f>
        <v>0.64352890396733</v>
      </c>
      <c r="AC267" s="29" t="n">
        <f aca="false">1-AB267</f>
        <v>0.35647109603267</v>
      </c>
      <c r="AD267" s="4" t="n">
        <f aca="false">MOD(AD266,12)+1</f>
        <v>7</v>
      </c>
      <c r="AE267" s="4" t="n">
        <f aca="false">AE266+1</f>
        <v>2</v>
      </c>
      <c r="AF267" s="12" t="n">
        <f aca="false">IF(AD267&gt;=10,1,0)</f>
        <v>0</v>
      </c>
      <c r="AG267" s="27" t="n">
        <f aca="false">EXP($C$261*AF267)</f>
        <v>1</v>
      </c>
      <c r="AH267" s="27" t="n">
        <f aca="false">AH266+(AE267^$C$260-AE266^$C$260)*AG267</f>
        <v>122.754328203588</v>
      </c>
      <c r="AI267" s="28" t="n">
        <f aca="false">(1-($C$259/($C$259+AH267))^$C$258)</f>
        <v>0.64352890396733</v>
      </c>
      <c r="AJ267" s="29" t="n">
        <f aca="false">1-AI267</f>
        <v>0.35647109603267</v>
      </c>
      <c r="AK267" s="30" t="n">
        <f aca="false">MOD(AK266,12)+1</f>
        <v>8</v>
      </c>
      <c r="AL267" s="4" t="n">
        <f aca="false">AL266+1</f>
        <v>2</v>
      </c>
      <c r="AM267" s="12" t="n">
        <f aca="false">IF(AK267&gt;=10,1,0)</f>
        <v>0</v>
      </c>
      <c r="AN267" s="27" t="n">
        <f aca="false">EXP($C$261*AM267)</f>
        <v>1</v>
      </c>
      <c r="AO267" s="27" t="n">
        <f aca="false">AO266+(AL267^$C$260-AL266^$C$260)*AN267</f>
        <v>122.754328203588</v>
      </c>
      <c r="AP267" s="28" t="n">
        <f aca="false">(1-($C$259/($C$259+AO267))^$C$258)</f>
        <v>0.64352890396733</v>
      </c>
      <c r="AQ267" s="29" t="n">
        <f aca="false">1-AP267</f>
        <v>0.35647109603267</v>
      </c>
      <c r="AR267" s="4" t="n">
        <f aca="false">MOD(AR266,12)+1</f>
        <v>9</v>
      </c>
      <c r="AS267" s="4" t="n">
        <f aca="false">AS266+1</f>
        <v>2</v>
      </c>
      <c r="AT267" s="12" t="n">
        <f aca="false">IF(AR267&gt;=10,1,0)</f>
        <v>0</v>
      </c>
      <c r="AU267" s="27" t="n">
        <f aca="false">EXP($C$261*AT267)</f>
        <v>1</v>
      </c>
      <c r="AV267" s="27" t="n">
        <f aca="false">AV266+(AS267^$C$260-AS266^$C$260)*AU267</f>
        <v>122.754328203588</v>
      </c>
      <c r="AW267" s="28" t="n">
        <f aca="false">(1-($C$259/($C$259+AV267))^$C$258)</f>
        <v>0.64352890396733</v>
      </c>
      <c r="AX267" s="29" t="n">
        <f aca="false">1-AW267</f>
        <v>0.35647109603267</v>
      </c>
      <c r="AY267" s="4" t="n">
        <f aca="false">MOD(AY266,12)+1</f>
        <v>10</v>
      </c>
      <c r="AZ267" s="4" t="n">
        <f aca="false">AZ266+1</f>
        <v>2</v>
      </c>
      <c r="BA267" s="12" t="n">
        <f aca="false">IF(AY267&gt;=10,1,0)</f>
        <v>1</v>
      </c>
      <c r="BB267" s="27" t="n">
        <f aca="false">EXP($C$261*BA267)</f>
        <v>12.0724488026756</v>
      </c>
      <c r="BC267" s="27" t="n">
        <f aca="false">BC266+(AZ267^$C$260-AZ266^$C$260)*BB267</f>
        <v>1470.87289374199</v>
      </c>
      <c r="BD267" s="28" t="n">
        <f aca="false">(1-($C$259/($C$259+BC267))^$C$258)</f>
        <v>0.664479873261514</v>
      </c>
      <c r="BE267" s="29" t="n">
        <f aca="false">1-BD267</f>
        <v>0.335520126738486</v>
      </c>
      <c r="BF267" s="4" t="n">
        <f aca="false">MOD(BF266,12)+1</f>
        <v>11</v>
      </c>
      <c r="BG267" s="4" t="n">
        <f aca="false">BG266+1</f>
        <v>2</v>
      </c>
      <c r="BH267" s="12" t="n">
        <f aca="false">IF(BF267&gt;=10,1,0)</f>
        <v>1</v>
      </c>
      <c r="BI267" s="27" t="n">
        <f aca="false">EXP($C$261*BH267)</f>
        <v>12.0724488026756</v>
      </c>
      <c r="BJ267" s="27" t="n">
        <f aca="false">BJ266+(BG267^$C$260-BG266^$C$260)*BI267</f>
        <v>1481.94534254466</v>
      </c>
      <c r="BK267" s="28" t="n">
        <f aca="false">(1-($C$259/($C$259+BJ267))^$C$258)</f>
        <v>0.664541239975006</v>
      </c>
      <c r="BL267" s="29" t="n">
        <f aca="false">1-BK267</f>
        <v>0.335458760024994</v>
      </c>
      <c r="BM267" s="4" t="n">
        <f aca="false">MOD(BM266,12)+1</f>
        <v>12</v>
      </c>
      <c r="BN267" s="4" t="n">
        <f aca="false">BN266+1</f>
        <v>2</v>
      </c>
      <c r="BO267" s="12" t="n">
        <f aca="false">IF(BM267&gt;=10,1,0)</f>
        <v>1</v>
      </c>
      <c r="BP267" s="27" t="n">
        <f aca="false">EXP($C$261*BO267)</f>
        <v>12.0724488026756</v>
      </c>
      <c r="BQ267" s="27" t="n">
        <f aca="false">BQ266+(BN267^$C$260-BN266^$C$260)*BP267</f>
        <v>1481.94534254466</v>
      </c>
      <c r="BR267" s="28" t="n">
        <f aca="false">(1-($C$259/($C$259+BQ267))^$C$258)</f>
        <v>0.664541239975006</v>
      </c>
      <c r="BS267" s="29" t="n">
        <f aca="false">1-BR267</f>
        <v>0.335458760024994</v>
      </c>
      <c r="BT267" s="4" t="n">
        <f aca="false">MOD(BT266,12)+1</f>
        <v>1</v>
      </c>
      <c r="BU267" s="4" t="n">
        <f aca="false">BU266+1</f>
        <v>2</v>
      </c>
      <c r="BV267" s="12" t="n">
        <f aca="false">IF(BT267&gt;=10,1,0)</f>
        <v>0</v>
      </c>
      <c r="BW267" s="27" t="n">
        <f aca="false">EXP($C$261*BV267)</f>
        <v>1</v>
      </c>
      <c r="BX267" s="27" t="n">
        <f aca="false">BX266+(BU267^$C$260-BU266^$C$260)*BW267</f>
        <v>133.826777006264</v>
      </c>
      <c r="BY267" s="28" t="n">
        <f aca="false">(1-($C$259/($C$259+BX267))^$C$258)</f>
        <v>0.644278972301155</v>
      </c>
      <c r="BZ267" s="29" t="n">
        <f aca="false">1-BY267</f>
        <v>0.355721027698845</v>
      </c>
      <c r="CA267" s="4" t="n">
        <f aca="false">MOD(CA266,12)+1</f>
        <v>2</v>
      </c>
      <c r="CB267" s="4" t="n">
        <f aca="false">CB266+1</f>
        <v>2</v>
      </c>
      <c r="CC267" s="12" t="n">
        <f aca="false">IF(CA267&gt;=10,1,0)</f>
        <v>0</v>
      </c>
      <c r="CD267" s="27" t="n">
        <f aca="false">EXP($C$261*CC267)</f>
        <v>1</v>
      </c>
      <c r="CE267" s="27" t="n">
        <f aca="false">CE266+(CB267^$C$260-CB266^$C$260)*CD267</f>
        <v>122.754328203588</v>
      </c>
      <c r="CF267" s="28" t="n">
        <f aca="false">(1-($C$259/($C$259+CE267))^$C$258)</f>
        <v>0.64352890396733</v>
      </c>
      <c r="CG267" s="29" t="n">
        <f aca="false">1-CF267</f>
        <v>0.35647109603267</v>
      </c>
      <c r="CI267" s="4" t="n">
        <f aca="false">CI266+1</f>
        <v>2</v>
      </c>
      <c r="CJ267" s="31" t="n">
        <f aca="false">AVERAGE(CF267,BY267,BR267,BK267,BD267,AW267,AP267,AI267,AB267,U267,N267,G267)</f>
        <v>0.648839379770943</v>
      </c>
      <c r="CK267" s="31" t="n">
        <f aca="false">1-CJ267</f>
        <v>0.351160620229057</v>
      </c>
      <c r="CL267" s="32" t="n">
        <f aca="false">CJ267-CJ266</f>
        <v>0.0437772363099117</v>
      </c>
    </row>
    <row r="268" customFormat="false" ht="15" hidden="false" customHeight="false" outlineLevel="0" collapsed="false">
      <c r="B268" s="4" t="n">
        <f aca="false">MOD(B267,12)+1</f>
        <v>4</v>
      </c>
      <c r="C268" s="4" t="n">
        <f aca="false">C267+1</f>
        <v>3</v>
      </c>
      <c r="D268" s="12" t="n">
        <f aca="false">IF(B268&gt;=10,1,0)</f>
        <v>0</v>
      </c>
      <c r="E268" s="27" t="n">
        <f aca="false">EXP($C$261*D268)</f>
        <v>1</v>
      </c>
      <c r="F268" s="27" t="n">
        <f aca="false">F267+(C268^$C$260-C267^$C$260)*E268</f>
        <v>2046.65675232953</v>
      </c>
      <c r="G268" s="28" t="n">
        <f aca="false">(1-($C$259/($C$259+F268))^$C$258)</f>
        <v>0.667172409277544</v>
      </c>
      <c r="H268" s="29" t="n">
        <f aca="false">1-G268</f>
        <v>0.332827590722456</v>
      </c>
      <c r="I268" s="4" t="n">
        <f aca="false">MOD(I267,12)+1</f>
        <v>5</v>
      </c>
      <c r="J268" s="4" t="n">
        <f aca="false">J267+1</f>
        <v>3</v>
      </c>
      <c r="K268" s="12" t="n">
        <f aca="false">IF(I268&gt;=10,1,0)</f>
        <v>0</v>
      </c>
      <c r="L268" s="27" t="n">
        <f aca="false">EXP($C$261*K268)</f>
        <v>1</v>
      </c>
      <c r="M268" s="27" t="n">
        <f aca="false">M267+(J268^$C$260-J267^$C$260)*L268</f>
        <v>2046.65675232953</v>
      </c>
      <c r="N268" s="28" t="n">
        <f aca="false">(1-($C$259/($C$259+M268))^$C$258)</f>
        <v>0.667172409277544</v>
      </c>
      <c r="O268" s="29" t="n">
        <f aca="false">1-N268</f>
        <v>0.332827590722456</v>
      </c>
      <c r="P268" s="4" t="n">
        <f aca="false">MOD(P267,12)+1</f>
        <v>6</v>
      </c>
      <c r="Q268" s="4" t="n">
        <f aca="false">Q267+1</f>
        <v>3</v>
      </c>
      <c r="R268" s="12" t="n">
        <f aca="false">IF(P268&gt;=10,1,0)</f>
        <v>0</v>
      </c>
      <c r="S268" s="27" t="n">
        <f aca="false">EXP($C$261*R268)</f>
        <v>1</v>
      </c>
      <c r="T268" s="27" t="n">
        <f aca="false">T267+(Q268^$C$260-Q267^$C$260)*S268</f>
        <v>2046.65675232953</v>
      </c>
      <c r="U268" s="28" t="n">
        <f aca="false">(1-($C$259/($C$259+T268))^$C$258)</f>
        <v>0.667172409277544</v>
      </c>
      <c r="V268" s="29" t="n">
        <f aca="false">1-U268</f>
        <v>0.332827590722456</v>
      </c>
      <c r="W268" s="4" t="n">
        <f aca="false">MOD(W267,12)+1</f>
        <v>7</v>
      </c>
      <c r="X268" s="4" t="n">
        <f aca="false">X267+1</f>
        <v>3</v>
      </c>
      <c r="Y268" s="12" t="n">
        <f aca="false">IF(W268&gt;=10,1,0)</f>
        <v>0</v>
      </c>
      <c r="Z268" s="27" t="n">
        <f aca="false">EXP($C$261*Y268)</f>
        <v>1</v>
      </c>
      <c r="AA268" s="27" t="n">
        <f aca="false">AA267+(X268^$C$260-X267^$C$260)*Z268</f>
        <v>2046.65675232953</v>
      </c>
      <c r="AB268" s="28" t="n">
        <f aca="false">(1-($C$259/($C$259+AA268))^$C$258)</f>
        <v>0.667172409277544</v>
      </c>
      <c r="AC268" s="29" t="n">
        <f aca="false">1-AB268</f>
        <v>0.332827590722456</v>
      </c>
      <c r="AD268" s="4" t="n">
        <f aca="false">MOD(AD267,12)+1</f>
        <v>8</v>
      </c>
      <c r="AE268" s="4" t="n">
        <f aca="false">AE267+1</f>
        <v>3</v>
      </c>
      <c r="AF268" s="12" t="n">
        <f aca="false">IF(AD268&gt;=10,1,0)</f>
        <v>0</v>
      </c>
      <c r="AG268" s="27" t="n">
        <f aca="false">EXP($C$261*AF268)</f>
        <v>1</v>
      </c>
      <c r="AH268" s="27" t="n">
        <f aca="false">AH267+(AE268^$C$260-AE267^$C$260)*AG268</f>
        <v>2046.65675232953</v>
      </c>
      <c r="AI268" s="28" t="n">
        <f aca="false">(1-($C$259/($C$259+AH268))^$C$258)</f>
        <v>0.667172409277544</v>
      </c>
      <c r="AJ268" s="29" t="n">
        <f aca="false">1-AI268</f>
        <v>0.332827590722456</v>
      </c>
      <c r="AK268" s="30" t="n">
        <f aca="false">MOD(AK267,12)+1</f>
        <v>9</v>
      </c>
      <c r="AL268" s="4" t="n">
        <f aca="false">AL267+1</f>
        <v>3</v>
      </c>
      <c r="AM268" s="12" t="n">
        <f aca="false">IF(AK268&gt;=10,1,0)</f>
        <v>0</v>
      </c>
      <c r="AN268" s="27" t="n">
        <f aca="false">EXP($C$261*AM268)</f>
        <v>1</v>
      </c>
      <c r="AO268" s="27" t="n">
        <f aca="false">AO267+(AL268^$C$260-AL267^$C$260)*AN268</f>
        <v>2046.65675232953</v>
      </c>
      <c r="AP268" s="28" t="n">
        <f aca="false">(1-($C$259/($C$259+AO268))^$C$258)</f>
        <v>0.667172409277544</v>
      </c>
      <c r="AQ268" s="29" t="n">
        <f aca="false">1-AP268</f>
        <v>0.332827590722456</v>
      </c>
      <c r="AR268" s="4" t="n">
        <f aca="false">MOD(AR267,12)+1</f>
        <v>10</v>
      </c>
      <c r="AS268" s="4" t="n">
        <f aca="false">AS267+1</f>
        <v>3</v>
      </c>
      <c r="AT268" s="12" t="n">
        <f aca="false">IF(AR268&gt;=10,1,0)</f>
        <v>1</v>
      </c>
      <c r="AU268" s="27" t="n">
        <f aca="false">EXP($C$261*AT268)</f>
        <v>12.0724488026756</v>
      </c>
      <c r="AV268" s="27" t="n">
        <f aca="false">AV267+(AS268^$C$260-AS267^$C$260)*AU268</f>
        <v>23348.9678448076</v>
      </c>
      <c r="AW268" s="28" t="n">
        <f aca="false">(1-($C$259/($C$259+AV268))^$C$258)</f>
        <v>0.686358537960999</v>
      </c>
      <c r="AX268" s="29" t="n">
        <f aca="false">1-AW268</f>
        <v>0.313641462039001</v>
      </c>
      <c r="AY268" s="4" t="n">
        <f aca="false">MOD(AY267,12)+1</f>
        <v>11</v>
      </c>
      <c r="AZ268" s="4" t="n">
        <f aca="false">AZ267+1</f>
        <v>3</v>
      </c>
      <c r="BA268" s="12" t="n">
        <f aca="false">IF(AY268&gt;=10,1,0)</f>
        <v>1</v>
      </c>
      <c r="BB268" s="27" t="n">
        <f aca="false">EXP($C$261*BA268)</f>
        <v>12.0724488026756</v>
      </c>
      <c r="BC268" s="27" t="n">
        <f aca="false">BC267+(AZ268^$C$260-AZ267^$C$260)*BB268</f>
        <v>24697.086410346</v>
      </c>
      <c r="BD268" s="28" t="n">
        <f aca="false">(1-($C$259/($C$259+BC268))^$C$258)</f>
        <v>0.686787644953006</v>
      </c>
      <c r="BE268" s="29" t="n">
        <f aca="false">1-BD268</f>
        <v>0.313212355046994</v>
      </c>
      <c r="BF268" s="4" t="n">
        <f aca="false">MOD(BF267,12)+1</f>
        <v>12</v>
      </c>
      <c r="BG268" s="4" t="n">
        <f aca="false">BG267+1</f>
        <v>3</v>
      </c>
      <c r="BH268" s="12" t="n">
        <f aca="false">IF(BF268&gt;=10,1,0)</f>
        <v>1</v>
      </c>
      <c r="BI268" s="27" t="n">
        <f aca="false">EXP($C$261*BH268)</f>
        <v>12.0724488026756</v>
      </c>
      <c r="BJ268" s="27" t="n">
        <f aca="false">BJ267+(BG268^$C$260-BG267^$C$260)*BI268</f>
        <v>24708.1588591486</v>
      </c>
      <c r="BK268" s="28" t="n">
        <f aca="false">(1-($C$259/($C$259+BJ268))^$C$258)</f>
        <v>0.686791069097987</v>
      </c>
      <c r="BL268" s="29" t="n">
        <f aca="false">1-BK268</f>
        <v>0.313208930902013</v>
      </c>
      <c r="BM268" s="4" t="n">
        <f aca="false">MOD(BM267,12)+1</f>
        <v>1</v>
      </c>
      <c r="BN268" s="4" t="n">
        <f aca="false">BN267+1</f>
        <v>3</v>
      </c>
      <c r="BO268" s="12" t="n">
        <f aca="false">IF(BM268&gt;=10,1,0)</f>
        <v>0</v>
      </c>
      <c r="BP268" s="27" t="n">
        <f aca="false">EXP($C$261*BO268)</f>
        <v>1</v>
      </c>
      <c r="BQ268" s="27" t="n">
        <f aca="false">BQ267+(BN268^$C$260-BN267^$C$260)*BP268</f>
        <v>3405.8477666706</v>
      </c>
      <c r="BR268" s="28" t="n">
        <f aca="false">(1-($C$259/($C$259+BQ268))^$C$258)</f>
        <v>0.67128108422158</v>
      </c>
      <c r="BS268" s="29" t="n">
        <f aca="false">1-BR268</f>
        <v>0.32871891577842</v>
      </c>
      <c r="BT268" s="4" t="n">
        <f aca="false">MOD(BT267,12)+1</f>
        <v>2</v>
      </c>
      <c r="BU268" s="4" t="n">
        <f aca="false">BU267+1</f>
        <v>3</v>
      </c>
      <c r="BV268" s="12" t="n">
        <f aca="false">IF(BT268&gt;=10,1,0)</f>
        <v>0</v>
      </c>
      <c r="BW268" s="27" t="n">
        <f aca="false">EXP($C$261*BV268)</f>
        <v>1</v>
      </c>
      <c r="BX268" s="27" t="n">
        <f aca="false">BX267+(BU268^$C$260-BU267^$C$260)*BW268</f>
        <v>2057.72920113221</v>
      </c>
      <c r="BY268" s="28" t="n">
        <f aca="false">(1-($C$259/($C$259+BX268))^$C$258)</f>
        <v>0.667216205060311</v>
      </c>
      <c r="BZ268" s="29" t="n">
        <f aca="false">1-BY268</f>
        <v>0.332783794939689</v>
      </c>
      <c r="CA268" s="4" t="n">
        <f aca="false">MOD(CA267,12)+1</f>
        <v>3</v>
      </c>
      <c r="CB268" s="4" t="n">
        <f aca="false">CB267+1</f>
        <v>3</v>
      </c>
      <c r="CC268" s="12" t="n">
        <f aca="false">IF(CA268&gt;=10,1,0)</f>
        <v>0</v>
      </c>
      <c r="CD268" s="27" t="n">
        <f aca="false">EXP($C$261*CC268)</f>
        <v>1</v>
      </c>
      <c r="CE268" s="27" t="n">
        <f aca="false">CE267+(CB268^$C$260-CB267^$C$260)*CD268</f>
        <v>2046.65675232953</v>
      </c>
      <c r="CF268" s="28" t="n">
        <f aca="false">(1-($C$259/($C$259+CE268))^$C$258)</f>
        <v>0.667172409277544</v>
      </c>
      <c r="CG268" s="29" t="n">
        <f aca="false">1-CF268</f>
        <v>0.332827590722456</v>
      </c>
      <c r="CI268" s="4" t="n">
        <f aca="false">CI267+1</f>
        <v>3</v>
      </c>
      <c r="CJ268" s="31" t="n">
        <f aca="false">AVERAGE(CF268,BY268,BR268,BK268,BD268,AW268,AP268,AI268,AB268,U268,N268,G268)</f>
        <v>0.672386783853058</v>
      </c>
      <c r="CK268" s="31" t="n">
        <f aca="false">1-CJ268</f>
        <v>0.327613216146942</v>
      </c>
      <c r="CL268" s="32" t="n">
        <f aca="false">CJ268-CJ267</f>
        <v>0.0235474040821142</v>
      </c>
    </row>
    <row r="269" customFormat="false" ht="15" hidden="false" customHeight="false" outlineLevel="0" collapsed="false">
      <c r="B269" s="4" t="n">
        <f aca="false">MOD(B268,12)+1</f>
        <v>5</v>
      </c>
      <c r="C269" s="4" t="n">
        <f aca="false">C268+1</f>
        <v>4</v>
      </c>
      <c r="D269" s="12" t="n">
        <f aca="false">IF(B269&gt;=10,1,0)</f>
        <v>0</v>
      </c>
      <c r="E269" s="27" t="n">
        <f aca="false">EXP($C$261*D269)</f>
        <v>1</v>
      </c>
      <c r="F269" s="27" t="n">
        <f aca="false">F268+(C269^$C$260-C268^$C$260)*E269</f>
        <v>15068.6250927143</v>
      </c>
      <c r="G269" s="28" t="n">
        <f aca="false">(1-($C$259/($C$259+F269))^$C$258)</f>
        <v>0.682990456290522</v>
      </c>
      <c r="H269" s="29" t="n">
        <f aca="false">1-G269</f>
        <v>0.317009543709478</v>
      </c>
      <c r="I269" s="4" t="n">
        <f aca="false">MOD(I268,12)+1</f>
        <v>6</v>
      </c>
      <c r="J269" s="4" t="n">
        <f aca="false">J268+1</f>
        <v>4</v>
      </c>
      <c r="K269" s="12" t="n">
        <f aca="false">IF(I269&gt;=10,1,0)</f>
        <v>0</v>
      </c>
      <c r="L269" s="27" t="n">
        <f aca="false">EXP($C$261*K269)</f>
        <v>1</v>
      </c>
      <c r="M269" s="27" t="n">
        <f aca="false">M268+(J269^$C$260-J268^$C$260)*L269</f>
        <v>15068.6250927143</v>
      </c>
      <c r="N269" s="28" t="n">
        <f aca="false">(1-($C$259/($C$259+M269))^$C$258)</f>
        <v>0.682990456290522</v>
      </c>
      <c r="O269" s="29" t="n">
        <f aca="false">1-N269</f>
        <v>0.317009543709478</v>
      </c>
      <c r="P269" s="4" t="n">
        <f aca="false">MOD(P268,12)+1</f>
        <v>7</v>
      </c>
      <c r="Q269" s="4" t="n">
        <f aca="false">Q268+1</f>
        <v>4</v>
      </c>
      <c r="R269" s="12" t="n">
        <f aca="false">IF(P269&gt;=10,1,0)</f>
        <v>0</v>
      </c>
      <c r="S269" s="27" t="n">
        <f aca="false">EXP($C$261*R269)</f>
        <v>1</v>
      </c>
      <c r="T269" s="27" t="n">
        <f aca="false">T268+(Q269^$C$260-Q268^$C$260)*S269</f>
        <v>15068.6250927143</v>
      </c>
      <c r="U269" s="28" t="n">
        <f aca="false">(1-($C$259/($C$259+T269))^$C$258)</f>
        <v>0.682990456290522</v>
      </c>
      <c r="V269" s="29" t="n">
        <f aca="false">1-U269</f>
        <v>0.317009543709478</v>
      </c>
      <c r="W269" s="4" t="n">
        <f aca="false">MOD(W268,12)+1</f>
        <v>8</v>
      </c>
      <c r="X269" s="4" t="n">
        <f aca="false">X268+1</f>
        <v>4</v>
      </c>
      <c r="Y269" s="12" t="n">
        <f aca="false">IF(W269&gt;=10,1,0)</f>
        <v>0</v>
      </c>
      <c r="Z269" s="27" t="n">
        <f aca="false">EXP($C$261*Y269)</f>
        <v>1</v>
      </c>
      <c r="AA269" s="27" t="n">
        <f aca="false">AA268+(X269^$C$260-X268^$C$260)*Z269</f>
        <v>15068.6250927143</v>
      </c>
      <c r="AB269" s="28" t="n">
        <f aca="false">(1-($C$259/($C$259+AA269))^$C$258)</f>
        <v>0.682990456290522</v>
      </c>
      <c r="AC269" s="29" t="n">
        <f aca="false">1-AB269</f>
        <v>0.317009543709478</v>
      </c>
      <c r="AD269" s="4" t="n">
        <f aca="false">MOD(AD268,12)+1</f>
        <v>9</v>
      </c>
      <c r="AE269" s="4" t="n">
        <f aca="false">AE268+1</f>
        <v>4</v>
      </c>
      <c r="AF269" s="12" t="n">
        <f aca="false">IF(AD269&gt;=10,1,0)</f>
        <v>0</v>
      </c>
      <c r="AG269" s="27" t="n">
        <f aca="false">EXP($C$261*AF269)</f>
        <v>1</v>
      </c>
      <c r="AH269" s="27" t="n">
        <f aca="false">AH268+(AE269^$C$260-AE268^$C$260)*AG269</f>
        <v>15068.6250927143</v>
      </c>
      <c r="AI269" s="28" t="n">
        <f aca="false">(1-($C$259/($C$259+AH269))^$C$258)</f>
        <v>0.682990456290522</v>
      </c>
      <c r="AJ269" s="29" t="n">
        <f aca="false">1-AI269</f>
        <v>0.317009543709478</v>
      </c>
      <c r="AK269" s="30" t="n">
        <f aca="false">MOD(AK268,12)+1</f>
        <v>10</v>
      </c>
      <c r="AL269" s="4" t="n">
        <f aca="false">AL268+1</f>
        <v>4</v>
      </c>
      <c r="AM269" s="12" t="n">
        <f aca="false">IF(AK269&gt;=10,1,0)</f>
        <v>1</v>
      </c>
      <c r="AN269" s="27" t="n">
        <f aca="false">EXP($C$261*AM269)</f>
        <v>12.0724488026756</v>
      </c>
      <c r="AO269" s="27" t="n">
        <f aca="false">AO268+(AL269^$C$260-AL268^$C$260)*AN269</f>
        <v>159253.702851687</v>
      </c>
      <c r="AP269" s="28" t="n">
        <f aca="false">(1-($C$259/($C$259+AO269))^$C$258)</f>
        <v>0.7007071068761</v>
      </c>
      <c r="AQ269" s="29" t="n">
        <f aca="false">1-AP269</f>
        <v>0.2992928931239</v>
      </c>
      <c r="AR269" s="4" t="n">
        <f aca="false">MOD(AR268,12)+1</f>
        <v>11</v>
      </c>
      <c r="AS269" s="4" t="n">
        <f aca="false">AS268+1</f>
        <v>4</v>
      </c>
      <c r="AT269" s="12" t="n">
        <f aca="false">IF(AR269&gt;=10,1,0)</f>
        <v>1</v>
      </c>
      <c r="AU269" s="27" t="n">
        <f aca="false">EXP($C$261*AT269)</f>
        <v>12.0724488026756</v>
      </c>
      <c r="AV269" s="27" t="n">
        <f aca="false">AV268+(AS269^$C$260-AS268^$C$260)*AU269</f>
        <v>180556.013944166</v>
      </c>
      <c r="AW269" s="28" t="n">
        <f aca="false">(1-($C$259/($C$259+AV269))^$C$258)</f>
        <v>0.701622141412089</v>
      </c>
      <c r="AX269" s="29" t="n">
        <f aca="false">1-AW269</f>
        <v>0.298377858587911</v>
      </c>
      <c r="AY269" s="4" t="n">
        <f aca="false">MOD(AY268,12)+1</f>
        <v>12</v>
      </c>
      <c r="AZ269" s="4" t="n">
        <f aca="false">AZ268+1</f>
        <v>4</v>
      </c>
      <c r="BA269" s="12" t="n">
        <f aca="false">IF(AY269&gt;=10,1,0)</f>
        <v>1</v>
      </c>
      <c r="BB269" s="27" t="n">
        <f aca="false">EXP($C$261*BA269)</f>
        <v>12.0724488026756</v>
      </c>
      <c r="BC269" s="27" t="n">
        <f aca="false">BC268+(AZ269^$C$260-AZ268^$C$260)*BB269</f>
        <v>181904.132509704</v>
      </c>
      <c r="BD269" s="28" t="n">
        <f aca="false">(1-($C$259/($C$259+BC269))^$C$258)</f>
        <v>0.701676271911226</v>
      </c>
      <c r="BE269" s="29" t="n">
        <f aca="false">1-BD269</f>
        <v>0.298323728088774</v>
      </c>
      <c r="BF269" s="4" t="n">
        <f aca="false">MOD(BF268,12)+1</f>
        <v>1</v>
      </c>
      <c r="BG269" s="4" t="n">
        <f aca="false">BG268+1</f>
        <v>4</v>
      </c>
      <c r="BH269" s="12" t="n">
        <f aca="false">IF(BF269&gt;=10,1,0)</f>
        <v>0</v>
      </c>
      <c r="BI269" s="27" t="n">
        <f aca="false">EXP($C$261*BH269)</f>
        <v>1</v>
      </c>
      <c r="BJ269" s="27" t="n">
        <f aca="false">BJ268+(BG269^$C$260-BG268^$C$260)*BI269</f>
        <v>37730.1271995334</v>
      </c>
      <c r="BK269" s="28" t="n">
        <f aca="false">(1-($C$259/($C$259+BJ269))^$C$258)</f>
        <v>0.690008308357293</v>
      </c>
      <c r="BL269" s="29" t="n">
        <f aca="false">1-BK269</f>
        <v>0.309991691642707</v>
      </c>
      <c r="BM269" s="4" t="n">
        <f aca="false">MOD(BM268,12)+1</f>
        <v>2</v>
      </c>
      <c r="BN269" s="4" t="n">
        <f aca="false">BN268+1</f>
        <v>4</v>
      </c>
      <c r="BO269" s="12" t="n">
        <f aca="false">IF(BM269&gt;=10,1,0)</f>
        <v>0</v>
      </c>
      <c r="BP269" s="27" t="n">
        <f aca="false">EXP($C$261*BO269)</f>
        <v>1</v>
      </c>
      <c r="BQ269" s="27" t="n">
        <f aca="false">BQ268+(BN269^$C$260-BN268^$C$260)*BP269</f>
        <v>16427.8161070554</v>
      </c>
      <c r="BR269" s="28" t="n">
        <f aca="false">(1-($C$259/($C$259+BQ269))^$C$258)</f>
        <v>0.683657491634771</v>
      </c>
      <c r="BS269" s="29" t="n">
        <f aca="false">1-BR269</f>
        <v>0.316342508365229</v>
      </c>
      <c r="BT269" s="4" t="n">
        <f aca="false">MOD(BT268,12)+1</f>
        <v>3</v>
      </c>
      <c r="BU269" s="4" t="n">
        <f aca="false">BU268+1</f>
        <v>4</v>
      </c>
      <c r="BV269" s="12" t="n">
        <f aca="false">IF(BT269&gt;=10,1,0)</f>
        <v>0</v>
      </c>
      <c r="BW269" s="27" t="n">
        <f aca="false">EXP($C$261*BV269)</f>
        <v>1</v>
      </c>
      <c r="BX269" s="27" t="n">
        <f aca="false">BX268+(BU269^$C$260-BU268^$C$260)*BW269</f>
        <v>15079.697541517</v>
      </c>
      <c r="BY269" s="28" t="n">
        <f aca="false">(1-($C$259/($C$259+BX269))^$C$258)</f>
        <v>0.682996135579903</v>
      </c>
      <c r="BZ269" s="29" t="n">
        <f aca="false">1-BY269</f>
        <v>0.317003864420097</v>
      </c>
      <c r="CA269" s="4" t="n">
        <f aca="false">MOD(CA268,12)+1</f>
        <v>4</v>
      </c>
      <c r="CB269" s="4" t="n">
        <f aca="false">CB268+1</f>
        <v>4</v>
      </c>
      <c r="CC269" s="12" t="n">
        <f aca="false">IF(CA269&gt;=10,1,0)</f>
        <v>0</v>
      </c>
      <c r="CD269" s="27" t="n">
        <f aca="false">EXP($C$261*CC269)</f>
        <v>1</v>
      </c>
      <c r="CE269" s="27" t="n">
        <f aca="false">CE268+(CB269^$C$260-CB268^$C$260)*CD269</f>
        <v>15068.6250927143</v>
      </c>
      <c r="CF269" s="28" t="n">
        <f aca="false">(1-($C$259/($C$259+CE269))^$C$258)</f>
        <v>0.682990456290522</v>
      </c>
      <c r="CG269" s="29" t="n">
        <f aca="false">1-CF269</f>
        <v>0.317009543709478</v>
      </c>
      <c r="CI269" s="4" t="n">
        <f aca="false">CI268+1</f>
        <v>4</v>
      </c>
      <c r="CJ269" s="31" t="n">
        <f aca="false">AVERAGE(CF269,BY269,BR269,BK269,BD269,AW269,AP269,AI269,AB269,U269,N269,G269)</f>
        <v>0.68821751612621</v>
      </c>
      <c r="CK269" s="31" t="n">
        <f aca="false">1-CJ269</f>
        <v>0.31178248387379</v>
      </c>
      <c r="CL269" s="32" t="n">
        <f aca="false">CJ269-CJ268</f>
        <v>0.0158307322731521</v>
      </c>
    </row>
    <row r="270" customFormat="false" ht="15" hidden="false" customHeight="false" outlineLevel="0" collapsed="false">
      <c r="B270" s="4" t="n">
        <f aca="false">MOD(B269,12)+1</f>
        <v>6</v>
      </c>
      <c r="C270" s="4" t="n">
        <f aca="false">C269+1</f>
        <v>5</v>
      </c>
      <c r="D270" s="12" t="n">
        <f aca="false">IF(B270&gt;=10,1,0)</f>
        <v>0</v>
      </c>
      <c r="E270" s="27" t="n">
        <f aca="false">EXP($C$261*D270)</f>
        <v>1</v>
      </c>
      <c r="F270" s="27" t="n">
        <f aca="false">F269+(C270^$C$260-C269^$C$260)*E270</f>
        <v>70891.3536914899</v>
      </c>
      <c r="G270" s="28" t="n">
        <f aca="false">(1-($C$259/($C$259+F270))^$C$258)</f>
        <v>0.694740307947897</v>
      </c>
      <c r="H270" s="29" t="n">
        <f aca="false">1-G270</f>
        <v>0.305259692052103</v>
      </c>
      <c r="I270" s="4" t="n">
        <f aca="false">MOD(I269,12)+1</f>
        <v>7</v>
      </c>
      <c r="J270" s="4" t="n">
        <f aca="false">J269+1</f>
        <v>5</v>
      </c>
      <c r="K270" s="12" t="n">
        <f aca="false">IF(I270&gt;=10,1,0)</f>
        <v>0</v>
      </c>
      <c r="L270" s="27" t="n">
        <f aca="false">EXP($C$261*K270)</f>
        <v>1</v>
      </c>
      <c r="M270" s="27" t="n">
        <f aca="false">M269+(J270^$C$260-J269^$C$260)*L270</f>
        <v>70891.3536914899</v>
      </c>
      <c r="N270" s="28" t="n">
        <f aca="false">(1-($C$259/($C$259+M270))^$C$258)</f>
        <v>0.694740307947897</v>
      </c>
      <c r="O270" s="29" t="n">
        <f aca="false">1-N270</f>
        <v>0.305259692052103</v>
      </c>
      <c r="P270" s="4" t="n">
        <f aca="false">MOD(P269,12)+1</f>
        <v>8</v>
      </c>
      <c r="Q270" s="4" t="n">
        <f aca="false">Q269+1</f>
        <v>5</v>
      </c>
      <c r="R270" s="12" t="n">
        <f aca="false">IF(P270&gt;=10,1,0)</f>
        <v>0</v>
      </c>
      <c r="S270" s="27" t="n">
        <f aca="false">EXP($C$261*R270)</f>
        <v>1</v>
      </c>
      <c r="T270" s="27" t="n">
        <f aca="false">T269+(Q270^$C$260-Q269^$C$260)*S270</f>
        <v>70891.3536914899</v>
      </c>
      <c r="U270" s="28" t="n">
        <f aca="false">(1-($C$259/($C$259+T270))^$C$258)</f>
        <v>0.694740307947897</v>
      </c>
      <c r="V270" s="29" t="n">
        <f aca="false">1-U270</f>
        <v>0.305259692052103</v>
      </c>
      <c r="W270" s="4" t="n">
        <f aca="false">MOD(W269,12)+1</f>
        <v>9</v>
      </c>
      <c r="X270" s="4" t="n">
        <f aca="false">X269+1</f>
        <v>5</v>
      </c>
      <c r="Y270" s="12" t="n">
        <f aca="false">IF(W270&gt;=10,1,0)</f>
        <v>0</v>
      </c>
      <c r="Z270" s="27" t="n">
        <f aca="false">EXP($C$261*Y270)</f>
        <v>1</v>
      </c>
      <c r="AA270" s="27" t="n">
        <f aca="false">AA269+(X270^$C$260-X269^$C$260)*Z270</f>
        <v>70891.3536914899</v>
      </c>
      <c r="AB270" s="28" t="n">
        <f aca="false">(1-($C$259/($C$259+AA270))^$C$258)</f>
        <v>0.694740307947897</v>
      </c>
      <c r="AC270" s="29" t="n">
        <f aca="false">1-AB270</f>
        <v>0.305259692052103</v>
      </c>
      <c r="AD270" s="4" t="n">
        <f aca="false">MOD(AD269,12)+1</f>
        <v>10</v>
      </c>
      <c r="AE270" s="4" t="n">
        <f aca="false">AE269+1</f>
        <v>5</v>
      </c>
      <c r="AF270" s="12" t="n">
        <f aca="false">IF(AD270&gt;=10,1,0)</f>
        <v>1</v>
      </c>
      <c r="AG270" s="27" t="n">
        <f aca="false">EXP($C$261*AF270)</f>
        <v>12.0724488026756</v>
      </c>
      <c r="AH270" s="27" t="n">
        <f aca="false">AH269+(AE270^$C$260-AE269^$C$260)*AG270</f>
        <v>688985.658127088</v>
      </c>
      <c r="AI270" s="28" t="n">
        <f aca="false">(1-($C$259/($C$259+AH270))^$C$258)</f>
        <v>0.71121056087524</v>
      </c>
      <c r="AJ270" s="29" t="n">
        <f aca="false">1-AI270</f>
        <v>0.28878943912476</v>
      </c>
      <c r="AK270" s="30" t="n">
        <f aca="false">MOD(AK269,12)+1</f>
        <v>11</v>
      </c>
      <c r="AL270" s="4" t="n">
        <f aca="false">AL269+1</f>
        <v>5</v>
      </c>
      <c r="AM270" s="12" t="n">
        <f aca="false">IF(AK270&gt;=10,1,0)</f>
        <v>1</v>
      </c>
      <c r="AN270" s="27" t="n">
        <f aca="false">EXP($C$261*AM270)</f>
        <v>12.0724488026756</v>
      </c>
      <c r="AO270" s="27" t="n">
        <f aca="false">AO269+(AL270^$C$260-AL269^$C$260)*AN270</f>
        <v>833170.735886061</v>
      </c>
      <c r="AP270" s="28" t="n">
        <f aca="false">(1-($C$259/($C$259+AO270))^$C$258)</f>
        <v>0.7125458809004</v>
      </c>
      <c r="AQ270" s="29" t="n">
        <f aca="false">1-AP270</f>
        <v>0.2874541190996</v>
      </c>
      <c r="AR270" s="4" t="n">
        <f aca="false">MOD(AR269,12)+1</f>
        <v>12</v>
      </c>
      <c r="AS270" s="4" t="n">
        <f aca="false">AS269+1</f>
        <v>5</v>
      </c>
      <c r="AT270" s="12" t="n">
        <f aca="false">IF(AR270&gt;=10,1,0)</f>
        <v>1</v>
      </c>
      <c r="AU270" s="27" t="n">
        <f aca="false">EXP($C$261*AT270)</f>
        <v>12.0724488026756</v>
      </c>
      <c r="AV270" s="27" t="n">
        <f aca="false">AV269+(AS270^$C$260-AS269^$C$260)*AU270</f>
        <v>854473.04697854</v>
      </c>
      <c r="AW270" s="28" t="n">
        <f aca="false">(1-($C$259/($C$259+AV270))^$C$258)</f>
        <v>0.712722830197814</v>
      </c>
      <c r="AX270" s="29" t="n">
        <f aca="false">1-AW270</f>
        <v>0.287277169802186</v>
      </c>
      <c r="AY270" s="4" t="n">
        <f aca="false">MOD(AY269,12)+1</f>
        <v>1</v>
      </c>
      <c r="AZ270" s="4" t="n">
        <f aca="false">AZ269+1</f>
        <v>5</v>
      </c>
      <c r="BA270" s="12" t="n">
        <f aca="false">IF(AY270&gt;=10,1,0)</f>
        <v>0</v>
      </c>
      <c r="BB270" s="27" t="n">
        <f aca="false">EXP($C$261*BA270)</f>
        <v>1</v>
      </c>
      <c r="BC270" s="27" t="n">
        <f aca="false">BC269+(AZ270^$C$260-AZ269^$C$260)*BB270</f>
        <v>237726.861108479</v>
      </c>
      <c r="BD270" s="28" t="n">
        <f aca="false">(1-($C$259/($C$259+BC270))^$C$258)</f>
        <v>0.703617342202033</v>
      </c>
      <c r="BE270" s="29" t="n">
        <f aca="false">1-BD270</f>
        <v>0.296382657797967</v>
      </c>
      <c r="BF270" s="4" t="n">
        <f aca="false">MOD(BF269,12)+1</f>
        <v>2</v>
      </c>
      <c r="BG270" s="4" t="n">
        <f aca="false">BG269+1</f>
        <v>5</v>
      </c>
      <c r="BH270" s="12" t="n">
        <f aca="false">IF(BF270&gt;=10,1,0)</f>
        <v>0</v>
      </c>
      <c r="BI270" s="27" t="n">
        <f aca="false">EXP($C$261*BH270)</f>
        <v>1</v>
      </c>
      <c r="BJ270" s="27" t="n">
        <f aca="false">BJ269+(BG270^$C$260-BG269^$C$260)*BI270</f>
        <v>93552.855798309</v>
      </c>
      <c r="BK270" s="28" t="n">
        <f aca="false">(1-($C$259/($C$259+BJ270))^$C$258)</f>
        <v>0.696798511901033</v>
      </c>
      <c r="BL270" s="29" t="n">
        <f aca="false">1-BK270</f>
        <v>0.303201488098967</v>
      </c>
      <c r="BM270" s="4" t="n">
        <f aca="false">MOD(BM269,12)+1</f>
        <v>3</v>
      </c>
      <c r="BN270" s="4" t="n">
        <f aca="false">BN269+1</f>
        <v>5</v>
      </c>
      <c r="BO270" s="12" t="n">
        <f aca="false">IF(BM270&gt;=10,1,0)</f>
        <v>0</v>
      </c>
      <c r="BP270" s="27" t="n">
        <f aca="false">EXP($C$261*BO270)</f>
        <v>1</v>
      </c>
      <c r="BQ270" s="27" t="n">
        <f aca="false">BQ269+(BN270^$C$260-BN269^$C$260)*BP270</f>
        <v>72250.5447058309</v>
      </c>
      <c r="BR270" s="28" t="n">
        <f aca="false">(1-($C$259/($C$259+BQ270))^$C$258)</f>
        <v>0.694881672545907</v>
      </c>
      <c r="BS270" s="29" t="n">
        <f aca="false">1-BR270</f>
        <v>0.305118327454093</v>
      </c>
      <c r="BT270" s="4" t="n">
        <f aca="false">MOD(BT269,12)+1</f>
        <v>4</v>
      </c>
      <c r="BU270" s="4" t="n">
        <f aca="false">BU269+1</f>
        <v>5</v>
      </c>
      <c r="BV270" s="12" t="n">
        <f aca="false">IF(BT270&gt;=10,1,0)</f>
        <v>0</v>
      </c>
      <c r="BW270" s="27" t="n">
        <f aca="false">EXP($C$261*BV270)</f>
        <v>1</v>
      </c>
      <c r="BX270" s="27" t="n">
        <f aca="false">BX269+(BU270^$C$260-BU269^$C$260)*BW270</f>
        <v>70902.4261402925</v>
      </c>
      <c r="BY270" s="28" t="n">
        <f aca="false">(1-($C$259/($C$259+BX270))^$C$258)</f>
        <v>0.694741470734828</v>
      </c>
      <c r="BZ270" s="29" t="n">
        <f aca="false">1-BY270</f>
        <v>0.305258529265172</v>
      </c>
      <c r="CA270" s="4" t="n">
        <f aca="false">MOD(CA269,12)+1</f>
        <v>5</v>
      </c>
      <c r="CB270" s="4" t="n">
        <f aca="false">CB269+1</f>
        <v>5</v>
      </c>
      <c r="CC270" s="12" t="n">
        <f aca="false">IF(CA270&gt;=10,1,0)</f>
        <v>0</v>
      </c>
      <c r="CD270" s="27" t="n">
        <f aca="false">EXP($C$261*CC270)</f>
        <v>1</v>
      </c>
      <c r="CE270" s="27" t="n">
        <f aca="false">CE269+(CB270^$C$260-CB269^$C$260)*CD270</f>
        <v>70891.3536914899</v>
      </c>
      <c r="CF270" s="28" t="n">
        <f aca="false">(1-($C$259/($C$259+CE270))^$C$258)</f>
        <v>0.694740307947897</v>
      </c>
      <c r="CG270" s="29" t="n">
        <f aca="false">1-CF270</f>
        <v>0.305259692052103</v>
      </c>
      <c r="CI270" s="4" t="n">
        <f aca="false">CI269+1</f>
        <v>5</v>
      </c>
      <c r="CJ270" s="31" t="n">
        <f aca="false">AVERAGE(CF270,BY270,BR270,BK270,BD270,AW270,AP270,AI270,AB270,U270,N270,G270)</f>
        <v>0.700018317424729</v>
      </c>
      <c r="CK270" s="31" t="n">
        <f aca="false">1-CJ270</f>
        <v>0.299981682575271</v>
      </c>
      <c r="CL270" s="32" t="n">
        <f aca="false">CJ270-CJ269</f>
        <v>0.011800801298519</v>
      </c>
    </row>
    <row r="271" customFormat="false" ht="15" hidden="false" customHeight="false" outlineLevel="0" collapsed="false">
      <c r="B271" s="4" t="n">
        <f aca="false">MOD(B270,12)+1</f>
        <v>7</v>
      </c>
      <c r="C271" s="4" t="n">
        <f aca="false">C270+1</f>
        <v>6</v>
      </c>
      <c r="D271" s="12" t="n">
        <f aca="false">IF(B271&gt;=10,1,0)</f>
        <v>0</v>
      </c>
      <c r="E271" s="27" t="n">
        <f aca="false">EXP($C$261*D271)</f>
        <v>1</v>
      </c>
      <c r="F271" s="27" t="n">
        <f aca="false">F270+(C271^$C$260-C270^$C$260)*E271</f>
        <v>251235.97469555</v>
      </c>
      <c r="G271" s="28" t="n">
        <f aca="false">(1-($C$259/($C$259+F271))^$C$258)</f>
        <v>0.704016612165434</v>
      </c>
      <c r="H271" s="29" t="n">
        <f aca="false">1-G271</f>
        <v>0.295983387834566</v>
      </c>
      <c r="I271" s="4" t="n">
        <f aca="false">MOD(I270,12)+1</f>
        <v>8</v>
      </c>
      <c r="J271" s="4" t="n">
        <f aca="false">J270+1</f>
        <v>6</v>
      </c>
      <c r="K271" s="12" t="n">
        <f aca="false">IF(I271&gt;=10,1,0)</f>
        <v>0</v>
      </c>
      <c r="L271" s="27" t="n">
        <f aca="false">EXP($C$261*K271)</f>
        <v>1</v>
      </c>
      <c r="M271" s="27" t="n">
        <f aca="false">M270+(J271^$C$260-J270^$C$260)*L271</f>
        <v>251235.97469555</v>
      </c>
      <c r="N271" s="28" t="n">
        <f aca="false">(1-($C$259/($C$259+M271))^$C$258)</f>
        <v>0.704016612165434</v>
      </c>
      <c r="O271" s="29" t="n">
        <f aca="false">1-N271</f>
        <v>0.295983387834566</v>
      </c>
      <c r="P271" s="4" t="n">
        <f aca="false">MOD(P270,12)+1</f>
        <v>9</v>
      </c>
      <c r="Q271" s="4" t="n">
        <f aca="false">Q270+1</f>
        <v>6</v>
      </c>
      <c r="R271" s="12" t="n">
        <f aca="false">IF(P271&gt;=10,1,0)</f>
        <v>0</v>
      </c>
      <c r="S271" s="27" t="n">
        <f aca="false">EXP($C$261*R271)</f>
        <v>1</v>
      </c>
      <c r="T271" s="27" t="n">
        <f aca="false">T270+(Q271^$C$260-Q270^$C$260)*S271</f>
        <v>251235.97469555</v>
      </c>
      <c r="U271" s="28" t="n">
        <f aca="false">(1-($C$259/($C$259+T271))^$C$258)</f>
        <v>0.704016612165434</v>
      </c>
      <c r="V271" s="29" t="n">
        <f aca="false">1-U271</f>
        <v>0.295983387834566</v>
      </c>
      <c r="W271" s="4" t="n">
        <f aca="false">MOD(W270,12)+1</f>
        <v>10</v>
      </c>
      <c r="X271" s="4" t="n">
        <f aca="false">X270+1</f>
        <v>6</v>
      </c>
      <c r="Y271" s="12" t="n">
        <f aca="false">IF(W271&gt;=10,1,0)</f>
        <v>1</v>
      </c>
      <c r="Z271" s="27" t="n">
        <f aca="false">EXP($C$261*Y271)</f>
        <v>12.0724488026756</v>
      </c>
      <c r="AA271" s="27" t="n">
        <f aca="false">AA270+(X271^$C$260-X270^$C$260)*Z271</f>
        <v>2248092.55760094</v>
      </c>
      <c r="AB271" s="28" t="n">
        <f aca="false">(1-($C$259/($C$259+AA271))^$C$258)</f>
        <v>0.719421484571573</v>
      </c>
      <c r="AC271" s="29" t="n">
        <f aca="false">1-AB271</f>
        <v>0.280578515428427</v>
      </c>
      <c r="AD271" s="4" t="n">
        <f aca="false">MOD(AD270,12)+1</f>
        <v>11</v>
      </c>
      <c r="AE271" s="4" t="n">
        <f aca="false">AE270+1</f>
        <v>6</v>
      </c>
      <c r="AF271" s="12" t="n">
        <f aca="false">IF(AD271&gt;=10,1,0)</f>
        <v>1</v>
      </c>
      <c r="AG271" s="27" t="n">
        <f aca="false">EXP($C$261*AF271)</f>
        <v>12.0724488026756</v>
      </c>
      <c r="AH271" s="27" t="n">
        <f aca="false">AH270+(AE271^$C$260-AE270^$C$260)*AG271</f>
        <v>2866186.86203654</v>
      </c>
      <c r="AI271" s="28" t="n">
        <f aca="false">(1-($C$259/($C$259+AH271))^$C$258)</f>
        <v>0.721078825531917</v>
      </c>
      <c r="AJ271" s="29" t="n">
        <f aca="false">1-AI271</f>
        <v>0.278921174468083</v>
      </c>
      <c r="AK271" s="30" t="n">
        <f aca="false">MOD(AK270,12)+1</f>
        <v>12</v>
      </c>
      <c r="AL271" s="4" t="n">
        <f aca="false">AL270+1</f>
        <v>6</v>
      </c>
      <c r="AM271" s="12" t="n">
        <f aca="false">IF(AK271&gt;=10,1,0)</f>
        <v>1</v>
      </c>
      <c r="AN271" s="27" t="n">
        <f aca="false">EXP($C$261*AM271)</f>
        <v>12.0724488026756</v>
      </c>
      <c r="AO271" s="27" t="n">
        <f aca="false">AO270+(AL271^$C$260-AL270^$C$260)*AN271</f>
        <v>3010371.93979551</v>
      </c>
      <c r="AP271" s="28" t="n">
        <f aca="false">(1-($C$259/($C$259+AO271))^$C$258)</f>
        <v>0.721412521508789</v>
      </c>
      <c r="AQ271" s="29" t="n">
        <f aca="false">1-AP271</f>
        <v>0.278587478491211</v>
      </c>
      <c r="AR271" s="4" t="n">
        <f aca="false">MOD(AR270,12)+1</f>
        <v>1</v>
      </c>
      <c r="AS271" s="4" t="n">
        <f aca="false">AS270+1</f>
        <v>6</v>
      </c>
      <c r="AT271" s="12" t="n">
        <f aca="false">IF(AR271&gt;=10,1,0)</f>
        <v>0</v>
      </c>
      <c r="AU271" s="27" t="n">
        <f aca="false">EXP($C$261*AT271)</f>
        <v>1</v>
      </c>
      <c r="AV271" s="27" t="n">
        <f aca="false">AV270+(AS271^$C$260-AS270^$C$260)*AU271</f>
        <v>1034817.6679826</v>
      </c>
      <c r="AW271" s="28" t="n">
        <f aca="false">(1-($C$259/($C$259+AV271))^$C$258)</f>
        <v>0.714061461654608</v>
      </c>
      <c r="AX271" s="29" t="n">
        <f aca="false">1-AW271</f>
        <v>0.285938538345392</v>
      </c>
      <c r="AY271" s="4" t="n">
        <f aca="false">MOD(AY270,12)+1</f>
        <v>2</v>
      </c>
      <c r="AZ271" s="4" t="n">
        <f aca="false">AZ270+1</f>
        <v>6</v>
      </c>
      <c r="BA271" s="12" t="n">
        <f aca="false">IF(AY271&gt;=10,1,0)</f>
        <v>0</v>
      </c>
      <c r="BB271" s="27" t="n">
        <f aca="false">EXP($C$261*BA271)</f>
        <v>1</v>
      </c>
      <c r="BC271" s="27" t="n">
        <f aca="false">BC270+(AZ271^$C$260-AZ270^$C$260)*BB271</f>
        <v>418071.482112539</v>
      </c>
      <c r="BD271" s="28" t="n">
        <f aca="false">(1-($C$259/($C$259+BC271))^$C$258)</f>
        <v>0.707670265633159</v>
      </c>
      <c r="BE271" s="29" t="n">
        <f aca="false">1-BD271</f>
        <v>0.292329734366841</v>
      </c>
      <c r="BF271" s="4" t="n">
        <f aca="false">MOD(BF270,12)+1</f>
        <v>3</v>
      </c>
      <c r="BG271" s="4" t="n">
        <f aca="false">BG270+1</f>
        <v>6</v>
      </c>
      <c r="BH271" s="12" t="n">
        <f aca="false">IF(BF271&gt;=10,1,0)</f>
        <v>0</v>
      </c>
      <c r="BI271" s="27" t="n">
        <f aca="false">EXP($C$261*BH271)</f>
        <v>1</v>
      </c>
      <c r="BJ271" s="27" t="n">
        <f aca="false">BJ270+(BG271^$C$260-BG270^$C$260)*BI271</f>
        <v>273897.476802369</v>
      </c>
      <c r="BK271" s="28" t="n">
        <f aca="false">(1-($C$259/($C$259+BJ271))^$C$258)</f>
        <v>0.704639405342844</v>
      </c>
      <c r="BL271" s="29" t="n">
        <f aca="false">1-BK271</f>
        <v>0.295360594657156</v>
      </c>
      <c r="BM271" s="4" t="n">
        <f aca="false">MOD(BM270,12)+1</f>
        <v>4</v>
      </c>
      <c r="BN271" s="4" t="n">
        <f aca="false">BN270+1</f>
        <v>6</v>
      </c>
      <c r="BO271" s="12" t="n">
        <f aca="false">IF(BM271&gt;=10,1,0)</f>
        <v>0</v>
      </c>
      <c r="BP271" s="27" t="n">
        <f aca="false">EXP($C$261*BO271)</f>
        <v>1</v>
      </c>
      <c r="BQ271" s="27" t="n">
        <f aca="false">BQ270+(BN271^$C$260-BN270^$C$260)*BP271</f>
        <v>252595.165709891</v>
      </c>
      <c r="BR271" s="28" t="n">
        <f aca="false">(1-($C$259/($C$259+BQ271))^$C$258)</f>
        <v>0.704055559730232</v>
      </c>
      <c r="BS271" s="29" t="n">
        <f aca="false">1-BR271</f>
        <v>0.295944440269768</v>
      </c>
      <c r="BT271" s="4" t="n">
        <f aca="false">MOD(BT270,12)+1</f>
        <v>5</v>
      </c>
      <c r="BU271" s="4" t="n">
        <f aca="false">BU270+1</f>
        <v>6</v>
      </c>
      <c r="BV271" s="12" t="n">
        <f aca="false">IF(BT271&gt;=10,1,0)</f>
        <v>0</v>
      </c>
      <c r="BW271" s="27" t="n">
        <f aca="false">EXP($C$261*BV271)</f>
        <v>1</v>
      </c>
      <c r="BX271" s="27" t="n">
        <f aca="false">BX270+(BU271^$C$260-BU270^$C$260)*BW271</f>
        <v>251247.047144352</v>
      </c>
      <c r="BY271" s="28" t="n">
        <f aca="false">(1-($C$259/($C$259+BX271))^$C$258)</f>
        <v>0.704016930317244</v>
      </c>
      <c r="BZ271" s="29" t="n">
        <f aca="false">1-BY271</f>
        <v>0.295983069682756</v>
      </c>
      <c r="CA271" s="4" t="n">
        <f aca="false">MOD(CA270,12)+1</f>
        <v>6</v>
      </c>
      <c r="CB271" s="4" t="n">
        <f aca="false">CB270+1</f>
        <v>6</v>
      </c>
      <c r="CC271" s="12" t="n">
        <f aca="false">IF(CA271&gt;=10,1,0)</f>
        <v>0</v>
      </c>
      <c r="CD271" s="27" t="n">
        <f aca="false">EXP($C$261*CC271)</f>
        <v>1</v>
      </c>
      <c r="CE271" s="27" t="n">
        <f aca="false">CE270+(CB271^$C$260-CB270^$C$260)*CD271</f>
        <v>251235.97469555</v>
      </c>
      <c r="CF271" s="28" t="n">
        <f aca="false">(1-($C$259/($C$259+CE271))^$C$258)</f>
        <v>0.704016612165434</v>
      </c>
      <c r="CG271" s="29" t="n">
        <f aca="false">1-CF271</f>
        <v>0.295983387834566</v>
      </c>
      <c r="CI271" s="4" t="n">
        <f aca="false">CI270+1</f>
        <v>6</v>
      </c>
      <c r="CJ271" s="31" t="n">
        <f aca="false">AVERAGE(CF271,BY271,BR271,BK271,BD271,AW271,AP271,AI271,AB271,U271,N271,G271)</f>
        <v>0.709368575246009</v>
      </c>
      <c r="CK271" s="31" t="n">
        <f aca="false">1-CJ271</f>
        <v>0.290631424753991</v>
      </c>
      <c r="CL271" s="32" t="n">
        <f aca="false">CJ271-CJ270</f>
        <v>0.00935025782127996</v>
      </c>
    </row>
    <row r="272" customFormat="false" ht="15" hidden="false" customHeight="false" outlineLevel="0" collapsed="false">
      <c r="B272" s="4" t="n">
        <f aca="false">MOD(B271,12)+1</f>
        <v>8</v>
      </c>
      <c r="C272" s="4" t="n">
        <f aca="false">C271+1</f>
        <v>7</v>
      </c>
      <c r="D272" s="12" t="n">
        <f aca="false">IF(B272&gt;=10,1,0)</f>
        <v>0</v>
      </c>
      <c r="E272" s="27" t="n">
        <f aca="false">EXP($C$261*D272)</f>
        <v>1</v>
      </c>
      <c r="F272" s="27" t="n">
        <f aca="false">F271+(C272^$C$260-C271^$C$260)*E272</f>
        <v>732264.165579338</v>
      </c>
      <c r="G272" s="28" t="n">
        <f aca="false">(1-($C$259/($C$259+F272))^$C$258)</f>
        <v>0.711639346127738</v>
      </c>
      <c r="H272" s="29" t="n">
        <f aca="false">1-G272</f>
        <v>0.288360653872262</v>
      </c>
      <c r="I272" s="4" t="n">
        <f aca="false">MOD(I271,12)+1</f>
        <v>9</v>
      </c>
      <c r="J272" s="4" t="n">
        <f aca="false">J271+1</f>
        <v>7</v>
      </c>
      <c r="K272" s="12" t="n">
        <f aca="false">IF(I272&gt;=10,1,0)</f>
        <v>0</v>
      </c>
      <c r="L272" s="27" t="n">
        <f aca="false">EXP($C$261*K272)</f>
        <v>1</v>
      </c>
      <c r="M272" s="27" t="n">
        <f aca="false">M271+(J272^$C$260-J271^$C$260)*L272</f>
        <v>732264.165579338</v>
      </c>
      <c r="N272" s="28" t="n">
        <f aca="false">(1-($C$259/($C$259+M272))^$C$258)</f>
        <v>0.711639346127738</v>
      </c>
      <c r="O272" s="29" t="n">
        <f aca="false">1-N272</f>
        <v>0.288360653872262</v>
      </c>
      <c r="P272" s="4" t="n">
        <f aca="false">MOD(P271,12)+1</f>
        <v>10</v>
      </c>
      <c r="Q272" s="4" t="n">
        <f aca="false">Q271+1</f>
        <v>7</v>
      </c>
      <c r="R272" s="12" t="n">
        <f aca="false">IF(P272&gt;=10,1,0)</f>
        <v>1</v>
      </c>
      <c r="S272" s="27" t="n">
        <f aca="false">EXP($C$261*R272)</f>
        <v>12.0724488026756</v>
      </c>
      <c r="T272" s="27" t="n">
        <f aca="false">T271+(Q272^$C$260-Q271^$C$260)*S272</f>
        <v>6058424.18178376</v>
      </c>
      <c r="U272" s="28" t="n">
        <f aca="false">(1-($C$259/($C$259+T272))^$C$258)</f>
        <v>0.726124407002961</v>
      </c>
      <c r="V272" s="29" t="n">
        <f aca="false">1-U272</f>
        <v>0.273875592997039</v>
      </c>
      <c r="W272" s="4" t="n">
        <f aca="false">MOD(W271,12)+1</f>
        <v>11</v>
      </c>
      <c r="X272" s="4" t="n">
        <f aca="false">X271+1</f>
        <v>7</v>
      </c>
      <c r="Y272" s="12" t="n">
        <f aca="false">IF(W272&gt;=10,1,0)</f>
        <v>1</v>
      </c>
      <c r="Z272" s="27" t="n">
        <f aca="false">EXP($C$261*Y272)</f>
        <v>12.0724488026756</v>
      </c>
      <c r="AA272" s="27" t="n">
        <f aca="false">AA271+(X272^$C$260-X271^$C$260)*Z272</f>
        <v>8055280.76468915</v>
      </c>
      <c r="AB272" s="28" t="n">
        <f aca="false">(1-($C$259/($C$259+AA272))^$C$258)</f>
        <v>0.728020761618671</v>
      </c>
      <c r="AC272" s="29" t="n">
        <f aca="false">1-AB272</f>
        <v>0.271979238381329</v>
      </c>
      <c r="AD272" s="4" t="n">
        <f aca="false">MOD(AD271,12)+1</f>
        <v>12</v>
      </c>
      <c r="AE272" s="4" t="n">
        <f aca="false">AE271+1</f>
        <v>7</v>
      </c>
      <c r="AF272" s="12" t="n">
        <f aca="false">IF(AD272&gt;=10,1,0)</f>
        <v>1</v>
      </c>
      <c r="AG272" s="27" t="n">
        <f aca="false">EXP($C$261*AF272)</f>
        <v>12.0724488026756</v>
      </c>
      <c r="AH272" s="27" t="n">
        <f aca="false">AH271+(AE272^$C$260-AE271^$C$260)*AG272</f>
        <v>8673375.06912475</v>
      </c>
      <c r="AI272" s="28" t="n">
        <f aca="false">(1-($C$259/($C$259+AH272))^$C$258)</f>
        <v>0.728510744272435</v>
      </c>
      <c r="AJ272" s="29" t="n">
        <f aca="false">1-AI272</f>
        <v>0.271489255727565</v>
      </c>
      <c r="AK272" s="30" t="n">
        <f aca="false">MOD(AK271,12)+1</f>
        <v>1</v>
      </c>
      <c r="AL272" s="4" t="n">
        <f aca="false">AL271+1</f>
        <v>7</v>
      </c>
      <c r="AM272" s="12" t="n">
        <f aca="false">IF(AK272&gt;=10,1,0)</f>
        <v>0</v>
      </c>
      <c r="AN272" s="27" t="n">
        <f aca="false">EXP($C$261*AM272)</f>
        <v>1</v>
      </c>
      <c r="AO272" s="27" t="n">
        <f aca="false">AO271+(AL272^$C$260-AL271^$C$260)*AN272</f>
        <v>3491400.1306793</v>
      </c>
      <c r="AP272" s="28" t="n">
        <f aca="false">(1-($C$259/($C$259+AO272))^$C$258)</f>
        <v>0.722417958335616</v>
      </c>
      <c r="AQ272" s="29" t="n">
        <f aca="false">1-AP272</f>
        <v>0.277582041664384</v>
      </c>
      <c r="AR272" s="4" t="n">
        <f aca="false">MOD(AR271,12)+1</f>
        <v>2</v>
      </c>
      <c r="AS272" s="4" t="n">
        <f aca="false">AS271+1</f>
        <v>7</v>
      </c>
      <c r="AT272" s="12" t="n">
        <f aca="false">IF(AR272&gt;=10,1,0)</f>
        <v>0</v>
      </c>
      <c r="AU272" s="27" t="n">
        <f aca="false">EXP($C$261*AT272)</f>
        <v>1</v>
      </c>
      <c r="AV272" s="27" t="n">
        <f aca="false">AV271+(AS272^$C$260-AS271^$C$260)*AU272</f>
        <v>1515845.85886639</v>
      </c>
      <c r="AW272" s="28" t="n">
        <f aca="false">(1-($C$259/($C$259+AV272))^$C$258)</f>
        <v>0.716711453963324</v>
      </c>
      <c r="AX272" s="29" t="n">
        <f aca="false">1-AW272</f>
        <v>0.283288546036676</v>
      </c>
      <c r="AY272" s="4" t="n">
        <f aca="false">MOD(AY271,12)+1</f>
        <v>3</v>
      </c>
      <c r="AZ272" s="4" t="n">
        <f aca="false">AZ271+1</f>
        <v>7</v>
      </c>
      <c r="BA272" s="12" t="n">
        <f aca="false">IF(AY272&gt;=10,1,0)</f>
        <v>0</v>
      </c>
      <c r="BB272" s="27" t="n">
        <f aca="false">EXP($C$261*BA272)</f>
        <v>1</v>
      </c>
      <c r="BC272" s="27" t="n">
        <f aca="false">BC271+(AZ272^$C$260-AZ271^$C$260)*BB272</f>
        <v>899099.672996327</v>
      </c>
      <c r="BD272" s="28" t="n">
        <f aca="false">(1-($C$259/($C$259+BC272))^$C$258)</f>
        <v>0.713079314635755</v>
      </c>
      <c r="BE272" s="29" t="n">
        <f aca="false">1-BD272</f>
        <v>0.286920685364245</v>
      </c>
      <c r="BF272" s="4" t="n">
        <f aca="false">MOD(BF271,12)+1</f>
        <v>4</v>
      </c>
      <c r="BG272" s="4" t="n">
        <f aca="false">BG271+1</f>
        <v>7</v>
      </c>
      <c r="BH272" s="12" t="n">
        <f aca="false">IF(BF272&gt;=10,1,0)</f>
        <v>0</v>
      </c>
      <c r="BI272" s="27" t="n">
        <f aca="false">EXP($C$261*BH272)</f>
        <v>1</v>
      </c>
      <c r="BJ272" s="27" t="n">
        <f aca="false">BJ271+(BG272^$C$260-BG271^$C$260)*BI272</f>
        <v>754925.667686157</v>
      </c>
      <c r="BK272" s="28" t="n">
        <f aca="false">(1-($C$259/($C$259+BJ272))^$C$258)</f>
        <v>0.711853623099305</v>
      </c>
      <c r="BL272" s="29" t="n">
        <f aca="false">1-BK272</f>
        <v>0.288146376900695</v>
      </c>
      <c r="BM272" s="4" t="n">
        <f aca="false">MOD(BM271,12)+1</f>
        <v>5</v>
      </c>
      <c r="BN272" s="4" t="n">
        <f aca="false">BN271+1</f>
        <v>7</v>
      </c>
      <c r="BO272" s="12" t="n">
        <f aca="false">IF(BM272&gt;=10,1,0)</f>
        <v>0</v>
      </c>
      <c r="BP272" s="27" t="n">
        <f aca="false">EXP($C$261*BO272)</f>
        <v>1</v>
      </c>
      <c r="BQ272" s="27" t="n">
        <f aca="false">BQ271+(BN272^$C$260-BN271^$C$260)*BP272</f>
        <v>733623.356593679</v>
      </c>
      <c r="BR272" s="28" t="n">
        <f aca="false">(1-($C$259/($C$259+BQ272))^$C$258)</f>
        <v>0.71165238833677</v>
      </c>
      <c r="BS272" s="29" t="n">
        <f aca="false">1-BR272</f>
        <v>0.28834761166323</v>
      </c>
      <c r="BT272" s="4" t="n">
        <f aca="false">MOD(BT271,12)+1</f>
        <v>6</v>
      </c>
      <c r="BU272" s="4" t="n">
        <f aca="false">BU271+1</f>
        <v>7</v>
      </c>
      <c r="BV272" s="12" t="n">
        <f aca="false">IF(BT272&gt;=10,1,0)</f>
        <v>0</v>
      </c>
      <c r="BW272" s="27" t="n">
        <f aca="false">EXP($C$261*BV272)</f>
        <v>1</v>
      </c>
      <c r="BX272" s="27" t="n">
        <f aca="false">BX271+(BU272^$C$260-BU271^$C$260)*BW272</f>
        <v>732275.238028141</v>
      </c>
      <c r="BY272" s="28" t="n">
        <f aca="false">(1-($C$259/($C$259+BX272))^$C$258)</f>
        <v>0.711639452474322</v>
      </c>
      <c r="BZ272" s="29" t="n">
        <f aca="false">1-BY272</f>
        <v>0.288360547525678</v>
      </c>
      <c r="CA272" s="4" t="n">
        <f aca="false">MOD(CA271,12)+1</f>
        <v>7</v>
      </c>
      <c r="CB272" s="4" t="n">
        <f aca="false">CB271+1</f>
        <v>7</v>
      </c>
      <c r="CC272" s="12" t="n">
        <f aca="false">IF(CA272&gt;=10,1,0)</f>
        <v>0</v>
      </c>
      <c r="CD272" s="27" t="n">
        <f aca="false">EXP($C$261*CC272)</f>
        <v>1</v>
      </c>
      <c r="CE272" s="27" t="n">
        <f aca="false">CE271+(CB272^$C$260-CB271^$C$260)*CD272</f>
        <v>732264.165579338</v>
      </c>
      <c r="CF272" s="28" t="n">
        <f aca="false">(1-($C$259/($C$259+CE272))^$C$258)</f>
        <v>0.711639346127738</v>
      </c>
      <c r="CG272" s="29" t="n">
        <f aca="false">1-CF272</f>
        <v>0.288360653872262</v>
      </c>
      <c r="CI272" s="4" t="n">
        <f aca="false">CI271+1</f>
        <v>7</v>
      </c>
      <c r="CJ272" s="31" t="n">
        <f aca="false">AVERAGE(CF272,BY272,BR272,BK272,BD272,AW272,AP272,AI272,AB272,U272,N272,G272)</f>
        <v>0.717077345176864</v>
      </c>
      <c r="CK272" s="31" t="n">
        <f aca="false">1-CJ272</f>
        <v>0.282922654823136</v>
      </c>
      <c r="CL272" s="32" t="n">
        <f aca="false">CJ272-CJ271</f>
        <v>0.00770876993085567</v>
      </c>
    </row>
    <row r="273" customFormat="false" ht="15" hidden="false" customHeight="false" outlineLevel="0" collapsed="false">
      <c r="B273" s="4" t="n">
        <f aca="false">MOD(B272,12)+1</f>
        <v>9</v>
      </c>
      <c r="C273" s="4" t="n">
        <f aca="false">C272+1</f>
        <v>8</v>
      </c>
      <c r="D273" s="12" t="n">
        <f aca="false">IF(B273&gt;=10,1,0)</f>
        <v>0</v>
      </c>
      <c r="E273" s="27" t="n">
        <f aca="false">EXP($C$261*D273)</f>
        <v>1</v>
      </c>
      <c r="F273" s="27" t="n">
        <f aca="false">F272+(C273^$C$260-C272^$C$260)*E273</f>
        <v>1849738.95020788</v>
      </c>
      <c r="G273" s="28" t="n">
        <f aca="false">(1-($C$259/($C$259+F273))^$C$258)</f>
        <v>0.718083592410867</v>
      </c>
      <c r="H273" s="29" t="n">
        <f aca="false">1-G273</f>
        <v>0.281916407589133</v>
      </c>
      <c r="I273" s="4" t="n">
        <f aca="false">MOD(I272,12)+1</f>
        <v>10</v>
      </c>
      <c r="J273" s="4" t="n">
        <f aca="false">J272+1</f>
        <v>8</v>
      </c>
      <c r="K273" s="12" t="n">
        <f aca="false">IF(I273&gt;=10,1,0)</f>
        <v>1</v>
      </c>
      <c r="L273" s="27" t="n">
        <f aca="false">EXP($C$261*K273)</f>
        <v>12.0724488026756</v>
      </c>
      <c r="M273" s="27" t="n">
        <f aca="false">M272+(J273^$C$260-J272^$C$260)*L273</f>
        <v>14222921.2912884</v>
      </c>
      <c r="N273" s="28" t="n">
        <f aca="false">(1-($C$259/($C$259+M273))^$C$258)</f>
        <v>0.731766127454852</v>
      </c>
      <c r="O273" s="29" t="n">
        <f aca="false">1-N273</f>
        <v>0.268233872545148</v>
      </c>
      <c r="P273" s="4" t="n">
        <f aca="false">MOD(P272,12)+1</f>
        <v>11</v>
      </c>
      <c r="Q273" s="4" t="n">
        <f aca="false">Q272+1</f>
        <v>8</v>
      </c>
      <c r="R273" s="12" t="n">
        <f aca="false">IF(P273&gt;=10,1,0)</f>
        <v>1</v>
      </c>
      <c r="S273" s="27" t="n">
        <f aca="false">EXP($C$261*R273)</f>
        <v>12.0724488026756</v>
      </c>
      <c r="T273" s="27" t="n">
        <f aca="false">T272+(Q273^$C$260-Q272^$C$260)*S273</f>
        <v>19549081.3074928</v>
      </c>
      <c r="U273" s="28" t="n">
        <f aca="false">(1-($C$259/($C$259+T273))^$C$258)</f>
        <v>0.733838999737579</v>
      </c>
      <c r="V273" s="29" t="n">
        <f aca="false">1-U273</f>
        <v>0.266161000262421</v>
      </c>
      <c r="W273" s="4" t="n">
        <f aca="false">MOD(W272,12)+1</f>
        <v>12</v>
      </c>
      <c r="X273" s="4" t="n">
        <f aca="false">X272+1</f>
        <v>8</v>
      </c>
      <c r="Y273" s="12" t="n">
        <f aca="false">IF(W273&gt;=10,1,0)</f>
        <v>1</v>
      </c>
      <c r="Z273" s="27" t="n">
        <f aca="false">EXP($C$261*Y273)</f>
        <v>12.0724488026756</v>
      </c>
      <c r="AA273" s="27" t="n">
        <f aca="false">AA272+(X273^$C$260-X272^$C$260)*Z273</f>
        <v>21545937.8903982</v>
      </c>
      <c r="AB273" s="28" t="n">
        <f aca="false">(1-($C$259/($C$259+AA273))^$C$258)</f>
        <v>0.734469629204727</v>
      </c>
      <c r="AC273" s="29" t="n">
        <f aca="false">1-AB273</f>
        <v>0.265530370795273</v>
      </c>
      <c r="AD273" s="4" t="n">
        <f aca="false">MOD(AD272,12)+1</f>
        <v>1</v>
      </c>
      <c r="AE273" s="4" t="n">
        <f aca="false">AE272+1</f>
        <v>8</v>
      </c>
      <c r="AF273" s="12" t="n">
        <f aca="false">IF(AD273&gt;=10,1,0)</f>
        <v>0</v>
      </c>
      <c r="AG273" s="27" t="n">
        <f aca="false">EXP($C$261*AF273)</f>
        <v>1</v>
      </c>
      <c r="AH273" s="27" t="n">
        <f aca="false">AH272+(AE273^$C$260-AE272^$C$260)*AG273</f>
        <v>9790849.85375329</v>
      </c>
      <c r="AI273" s="28" t="n">
        <f aca="false">(1-($C$259/($C$259+AH273))^$C$258)</f>
        <v>0.729312041598847</v>
      </c>
      <c r="AJ273" s="29" t="n">
        <f aca="false">1-AI273</f>
        <v>0.270687958401153</v>
      </c>
      <c r="AK273" s="30" t="n">
        <f aca="false">MOD(AK272,12)+1</f>
        <v>2</v>
      </c>
      <c r="AL273" s="4" t="n">
        <f aca="false">AL272+1</f>
        <v>8</v>
      </c>
      <c r="AM273" s="12" t="n">
        <f aca="false">IF(AK273&gt;=10,1,0)</f>
        <v>0</v>
      </c>
      <c r="AN273" s="27" t="n">
        <f aca="false">EXP($C$261*AM273)</f>
        <v>1</v>
      </c>
      <c r="AO273" s="27" t="n">
        <f aca="false">AO272+(AL273^$C$260-AL272^$C$260)*AN273</f>
        <v>4608874.91530784</v>
      </c>
      <c r="AP273" s="28" t="n">
        <f aca="false">(1-($C$259/($C$259+AO273))^$C$258)</f>
        <v>0.724291583011932</v>
      </c>
      <c r="AQ273" s="29" t="n">
        <f aca="false">1-AP273</f>
        <v>0.275708416988068</v>
      </c>
      <c r="AR273" s="4" t="n">
        <f aca="false">MOD(AR272,12)+1</f>
        <v>3</v>
      </c>
      <c r="AS273" s="4" t="n">
        <f aca="false">AS272+1</f>
        <v>8</v>
      </c>
      <c r="AT273" s="12" t="n">
        <f aca="false">IF(AR273&gt;=10,1,0)</f>
        <v>0</v>
      </c>
      <c r="AU273" s="27" t="n">
        <f aca="false">EXP($C$261*AT273)</f>
        <v>1</v>
      </c>
      <c r="AV273" s="27" t="n">
        <f aca="false">AV272+(AS273^$C$260-AS272^$C$260)*AU273</f>
        <v>2633320.64349493</v>
      </c>
      <c r="AW273" s="28" t="n">
        <f aca="false">(1-($C$259/($C$259+AV273))^$C$258)</f>
        <v>0.720501769739992</v>
      </c>
      <c r="AX273" s="29" t="n">
        <f aca="false">1-AW273</f>
        <v>0.279498230260008</v>
      </c>
      <c r="AY273" s="4" t="n">
        <f aca="false">MOD(AY272,12)+1</f>
        <v>4</v>
      </c>
      <c r="AZ273" s="4" t="n">
        <f aca="false">AZ272+1</f>
        <v>8</v>
      </c>
      <c r="BA273" s="12" t="n">
        <f aca="false">IF(AY273&gt;=10,1,0)</f>
        <v>0</v>
      </c>
      <c r="BB273" s="27" t="n">
        <f aca="false">EXP($C$261*BA273)</f>
        <v>1</v>
      </c>
      <c r="BC273" s="27" t="n">
        <f aca="false">BC272+(AZ273^$C$260-AZ272^$C$260)*BB273</f>
        <v>2016574.45762487</v>
      </c>
      <c r="BD273" s="28" t="n">
        <f aca="false">(1-($C$259/($C$259+BC273))^$C$258)</f>
        <v>0.71867674888992</v>
      </c>
      <c r="BE273" s="29" t="n">
        <f aca="false">1-BD273</f>
        <v>0.28132325111008</v>
      </c>
      <c r="BF273" s="4" t="n">
        <f aca="false">MOD(BF272,12)+1</f>
        <v>5</v>
      </c>
      <c r="BG273" s="4" t="n">
        <f aca="false">BG272+1</f>
        <v>8</v>
      </c>
      <c r="BH273" s="12" t="n">
        <f aca="false">IF(BF273&gt;=10,1,0)</f>
        <v>0</v>
      </c>
      <c r="BI273" s="27" t="n">
        <f aca="false">EXP($C$261*BH273)</f>
        <v>1</v>
      </c>
      <c r="BJ273" s="27" t="n">
        <f aca="false">BJ272+(BG273^$C$260-BG272^$C$260)*BI273</f>
        <v>1872400.4523147</v>
      </c>
      <c r="BK273" s="28" t="n">
        <f aca="false">(1-($C$259/($C$259+BJ273))^$C$258)</f>
        <v>0.718167307220401</v>
      </c>
      <c r="BL273" s="29" t="n">
        <f aca="false">1-BK273</f>
        <v>0.281832692779599</v>
      </c>
      <c r="BM273" s="4" t="n">
        <f aca="false">MOD(BM272,12)+1</f>
        <v>6</v>
      </c>
      <c r="BN273" s="4" t="n">
        <f aca="false">BN272+1</f>
        <v>8</v>
      </c>
      <c r="BO273" s="12" t="n">
        <f aca="false">IF(BM273&gt;=10,1,0)</f>
        <v>0</v>
      </c>
      <c r="BP273" s="27" t="n">
        <f aca="false">EXP($C$261*BO273)</f>
        <v>1</v>
      </c>
      <c r="BQ273" s="27" t="n">
        <f aca="false">BQ272+(BN273^$C$260-BN272^$C$260)*BP273</f>
        <v>1851098.14122222</v>
      </c>
      <c r="BR273" s="28" t="n">
        <f aca="false">(1-($C$259/($C$259+BQ273))^$C$258)</f>
        <v>0.718088642999696</v>
      </c>
      <c r="BS273" s="29" t="n">
        <f aca="false">1-BR273</f>
        <v>0.281911357000304</v>
      </c>
      <c r="BT273" s="4" t="n">
        <f aca="false">MOD(BT272,12)+1</f>
        <v>7</v>
      </c>
      <c r="BU273" s="4" t="n">
        <f aca="false">BU272+1</f>
        <v>8</v>
      </c>
      <c r="BV273" s="12" t="n">
        <f aca="false">IF(BT273&gt;=10,1,0)</f>
        <v>0</v>
      </c>
      <c r="BW273" s="27" t="n">
        <f aca="false">EXP($C$261*BV273)</f>
        <v>1</v>
      </c>
      <c r="BX273" s="27" t="n">
        <f aca="false">BX272+(BU273^$C$260-BU272^$C$260)*BW273</f>
        <v>1849750.02265668</v>
      </c>
      <c r="BY273" s="28" t="n">
        <f aca="false">(1-($C$259/($C$259+BX273))^$C$258)</f>
        <v>0.7180836335701</v>
      </c>
      <c r="BZ273" s="29" t="n">
        <f aca="false">1-BY273</f>
        <v>0.2819163664299</v>
      </c>
      <c r="CA273" s="4" t="n">
        <f aca="false">MOD(CA272,12)+1</f>
        <v>8</v>
      </c>
      <c r="CB273" s="4" t="n">
        <f aca="false">CB272+1</f>
        <v>8</v>
      </c>
      <c r="CC273" s="12" t="n">
        <f aca="false">IF(CA273&gt;=10,1,0)</f>
        <v>0</v>
      </c>
      <c r="CD273" s="27" t="n">
        <f aca="false">EXP($C$261*CC273)</f>
        <v>1</v>
      </c>
      <c r="CE273" s="27" t="n">
        <f aca="false">CE272+(CB273^$C$260-CB272^$C$260)*CD273</f>
        <v>1849738.95020788</v>
      </c>
      <c r="CF273" s="28" t="n">
        <f aca="false">(1-($C$259/($C$259+CE273))^$C$258)</f>
        <v>0.718083592410867</v>
      </c>
      <c r="CG273" s="29" t="n">
        <f aca="false">1-CF273</f>
        <v>0.281916407589133</v>
      </c>
      <c r="CI273" s="4" t="n">
        <f aca="false">CI272+1</f>
        <v>8</v>
      </c>
      <c r="CJ273" s="31" t="n">
        <f aca="false">AVERAGE(CF273,BY273,BR273,BK273,BD273,AW273,AP273,AI273,AB273,U273,N273,G273)</f>
        <v>0.723613639020815</v>
      </c>
      <c r="CK273" s="31" t="n">
        <f aca="false">1-CJ273</f>
        <v>0.276386360979185</v>
      </c>
      <c r="CL273" s="32" t="n">
        <f aca="false">CJ273-CJ272</f>
        <v>0.00653629384395082</v>
      </c>
    </row>
    <row r="274" customFormat="false" ht="15" hidden="false" customHeight="false" outlineLevel="0" collapsed="false">
      <c r="B274" s="4" t="n">
        <f aca="false">MOD(B273,12)+1</f>
        <v>10</v>
      </c>
      <c r="C274" s="4" t="n">
        <f aca="false">C273+1</f>
        <v>9</v>
      </c>
      <c r="D274" s="12" t="n">
        <f aca="false">IF(B274&gt;=10,1,0)</f>
        <v>1</v>
      </c>
      <c r="E274" s="27" t="n">
        <f aca="false">EXP($C$261*D274)</f>
        <v>12.0724488026756</v>
      </c>
      <c r="F274" s="27" t="n">
        <f aca="false">F273+(C274^$C$260-C273^$C$260)*E274</f>
        <v>30087980.3422156</v>
      </c>
      <c r="G274" s="28" t="n">
        <f aca="false">(1-($C$259/($C$259+F274))^$C$258)</f>
        <v>0.736623542588074</v>
      </c>
      <c r="H274" s="29" t="n">
        <f aca="false">1-G274</f>
        <v>0.263376457411925</v>
      </c>
      <c r="I274" s="4" t="n">
        <f aca="false">MOD(I273,12)+1</f>
        <v>11</v>
      </c>
      <c r="J274" s="4" t="n">
        <f aca="false">J273+1</f>
        <v>9</v>
      </c>
      <c r="K274" s="12" t="n">
        <f aca="false">IF(I274&gt;=10,1,0)</f>
        <v>1</v>
      </c>
      <c r="L274" s="27" t="n">
        <f aca="false">EXP($C$261*K274)</f>
        <v>12.0724488026756</v>
      </c>
      <c r="M274" s="27" t="n">
        <f aca="false">M273+(J274^$C$260-J273^$C$260)*L274</f>
        <v>42461162.6832961</v>
      </c>
      <c r="N274" s="28" t="n">
        <f aca="false">(1-($C$259/($C$259+M274))^$C$258)</f>
        <v>0.738827041281787</v>
      </c>
      <c r="O274" s="29" t="n">
        <f aca="false">1-N274</f>
        <v>0.261172958718213</v>
      </c>
      <c r="P274" s="4" t="n">
        <f aca="false">MOD(P273,12)+1</f>
        <v>12</v>
      </c>
      <c r="Q274" s="4" t="n">
        <f aca="false">Q273+1</f>
        <v>9</v>
      </c>
      <c r="R274" s="12" t="n">
        <f aca="false">IF(P274&gt;=10,1,0)</f>
        <v>1</v>
      </c>
      <c r="S274" s="27" t="n">
        <f aca="false">EXP($C$261*R274)</f>
        <v>12.0724488026756</v>
      </c>
      <c r="T274" s="27" t="n">
        <f aca="false">T273+(Q274^$C$260-Q273^$C$260)*S274</f>
        <v>47787322.6995005</v>
      </c>
      <c r="U274" s="28" t="n">
        <f aca="false">(1-($C$259/($C$259+T274))^$C$258)</f>
        <v>0.739578710496119</v>
      </c>
      <c r="V274" s="29" t="n">
        <f aca="false">1-U274</f>
        <v>0.260421289503881</v>
      </c>
      <c r="W274" s="4" t="n">
        <f aca="false">MOD(W273,12)+1</f>
        <v>1</v>
      </c>
      <c r="X274" s="4" t="n">
        <f aca="false">X273+1</f>
        <v>9</v>
      </c>
      <c r="Y274" s="12" t="n">
        <f aca="false">IF(W274&gt;=10,1,0)</f>
        <v>0</v>
      </c>
      <c r="Z274" s="27" t="n">
        <f aca="false">EXP($C$261*Y274)</f>
        <v>1</v>
      </c>
      <c r="AA274" s="27" t="n">
        <f aca="false">AA273+(X274^$C$260-X273^$C$260)*Z274</f>
        <v>23885002.8020464</v>
      </c>
      <c r="AB274" s="28" t="n">
        <f aca="false">(1-($C$259/($C$259+AA274))^$C$258)</f>
        <v>0.735136264345421</v>
      </c>
      <c r="AC274" s="29" t="n">
        <f aca="false">1-AB274</f>
        <v>0.264863735654579</v>
      </c>
      <c r="AD274" s="4" t="n">
        <f aca="false">MOD(AD273,12)+1</f>
        <v>2</v>
      </c>
      <c r="AE274" s="4" t="n">
        <f aca="false">AE273+1</f>
        <v>9</v>
      </c>
      <c r="AF274" s="12" t="n">
        <f aca="false">IF(AD274&gt;=10,1,0)</f>
        <v>0</v>
      </c>
      <c r="AG274" s="27" t="n">
        <f aca="false">EXP($C$261*AF274)</f>
        <v>1</v>
      </c>
      <c r="AH274" s="27" t="n">
        <f aca="false">AH273+(AE274^$C$260-AE273^$C$260)*AG274</f>
        <v>12129914.7654015</v>
      </c>
      <c r="AI274" s="28" t="n">
        <f aca="false">(1-($C$259/($C$259+AH274))^$C$258)</f>
        <v>0.730722703385558</v>
      </c>
      <c r="AJ274" s="29" t="n">
        <f aca="false">1-AI274</f>
        <v>0.269277296614442</v>
      </c>
      <c r="AK274" s="30" t="n">
        <f aca="false">MOD(AK273,12)+1</f>
        <v>3</v>
      </c>
      <c r="AL274" s="4" t="n">
        <f aca="false">AL273+1</f>
        <v>9</v>
      </c>
      <c r="AM274" s="12" t="n">
        <f aca="false">IF(AK274&gt;=10,1,0)</f>
        <v>0</v>
      </c>
      <c r="AN274" s="27" t="n">
        <f aca="false">EXP($C$261*AM274)</f>
        <v>1</v>
      </c>
      <c r="AO274" s="27" t="n">
        <f aca="false">AO273+(AL274^$C$260-AL273^$C$260)*AN274</f>
        <v>6947939.82695603</v>
      </c>
      <c r="AP274" s="28" t="n">
        <f aca="false">(1-($C$259/($C$259+AO274))^$C$258)</f>
        <v>0.727037992394128</v>
      </c>
      <c r="AQ274" s="29" t="n">
        <f aca="false">1-AP274</f>
        <v>0.272962007605871</v>
      </c>
      <c r="AR274" s="4" t="n">
        <f aca="false">MOD(AR273,12)+1</f>
        <v>4</v>
      </c>
      <c r="AS274" s="4" t="n">
        <f aca="false">AS273+1</f>
        <v>9</v>
      </c>
      <c r="AT274" s="12" t="n">
        <f aca="false">IF(AR274&gt;=10,1,0)</f>
        <v>0</v>
      </c>
      <c r="AU274" s="27" t="n">
        <f aca="false">EXP($C$261*AT274)</f>
        <v>1</v>
      </c>
      <c r="AV274" s="27" t="n">
        <f aca="false">AV273+(AS274^$C$260-AS273^$C$260)*AU274</f>
        <v>4972385.55514312</v>
      </c>
      <c r="AW274" s="28" t="n">
        <f aca="false">(1-($C$259/($C$259+AV274))^$C$258)</f>
        <v>0.724801613349862</v>
      </c>
      <c r="AX274" s="29" t="n">
        <f aca="false">1-AW274</f>
        <v>0.275198386650138</v>
      </c>
      <c r="AY274" s="4" t="n">
        <f aca="false">MOD(AY273,12)+1</f>
        <v>5</v>
      </c>
      <c r="AZ274" s="4" t="n">
        <f aca="false">AZ273+1</f>
        <v>9</v>
      </c>
      <c r="BA274" s="12" t="n">
        <f aca="false">IF(AY274&gt;=10,1,0)</f>
        <v>0</v>
      </c>
      <c r="BB274" s="27" t="n">
        <f aca="false">EXP($C$261*BA274)</f>
        <v>1</v>
      </c>
      <c r="BC274" s="27" t="n">
        <f aca="false">BC273+(AZ274^$C$260-AZ273^$C$260)*BB274</f>
        <v>4355639.36927306</v>
      </c>
      <c r="BD274" s="28" t="n">
        <f aca="false">(1-($C$259/($C$259+BC274))^$C$258)</f>
        <v>0.723911299205934</v>
      </c>
      <c r="BE274" s="29" t="n">
        <f aca="false">1-BD274</f>
        <v>0.276088700794066</v>
      </c>
      <c r="BF274" s="4" t="n">
        <f aca="false">MOD(BF273,12)+1</f>
        <v>6</v>
      </c>
      <c r="BG274" s="4" t="n">
        <f aca="false">BG273+1</f>
        <v>9</v>
      </c>
      <c r="BH274" s="12" t="n">
        <f aca="false">IF(BF274&gt;=10,1,0)</f>
        <v>0</v>
      </c>
      <c r="BI274" s="27" t="n">
        <f aca="false">EXP($C$261*BH274)</f>
        <v>1</v>
      </c>
      <c r="BJ274" s="27" t="n">
        <f aca="false">BJ273+(BG274^$C$260-BG273^$C$260)*BI274</f>
        <v>4211465.36396289</v>
      </c>
      <c r="BK274" s="28" t="n">
        <f aca="false">(1-($C$259/($C$259+BJ274))^$C$258)</f>
        <v>0.723684539535106</v>
      </c>
      <c r="BL274" s="29" t="n">
        <f aca="false">1-BK274</f>
        <v>0.276315460464894</v>
      </c>
      <c r="BM274" s="4" t="n">
        <f aca="false">MOD(BM273,12)+1</f>
        <v>7</v>
      </c>
      <c r="BN274" s="4" t="n">
        <f aca="false">BN273+1</f>
        <v>9</v>
      </c>
      <c r="BO274" s="12" t="n">
        <f aca="false">IF(BM274&gt;=10,1,0)</f>
        <v>0</v>
      </c>
      <c r="BP274" s="27" t="n">
        <f aca="false">EXP($C$261*BO274)</f>
        <v>1</v>
      </c>
      <c r="BQ274" s="27" t="n">
        <f aca="false">BQ273+(BN274^$C$260-BN273^$C$260)*BP274</f>
        <v>4190163.05287041</v>
      </c>
      <c r="BR274" s="28" t="n">
        <f aca="false">(1-($C$259/($C$259+BQ274))^$C$258)</f>
        <v>0.723650361961148</v>
      </c>
      <c r="BS274" s="29" t="n">
        <f aca="false">1-BR274</f>
        <v>0.276349638038852</v>
      </c>
      <c r="BT274" s="4" t="n">
        <f aca="false">MOD(BT273,12)+1</f>
        <v>8</v>
      </c>
      <c r="BU274" s="4" t="n">
        <f aca="false">BU273+1</f>
        <v>9</v>
      </c>
      <c r="BV274" s="12" t="n">
        <f aca="false">IF(BT274&gt;=10,1,0)</f>
        <v>0</v>
      </c>
      <c r="BW274" s="27" t="n">
        <f aca="false">EXP($C$261*BV274)</f>
        <v>1</v>
      </c>
      <c r="BX274" s="27" t="n">
        <f aca="false">BX273+(BU274^$C$260-BU273^$C$260)*BW274</f>
        <v>4188814.93430487</v>
      </c>
      <c r="BY274" s="28" t="n">
        <f aca="false">(1-($C$259/($C$259+BX274))^$C$258)</f>
        <v>0.723648193045543</v>
      </c>
      <c r="BZ274" s="29" t="n">
        <f aca="false">1-BY274</f>
        <v>0.276351806954457</v>
      </c>
      <c r="CA274" s="4" t="n">
        <f aca="false">MOD(CA273,12)+1</f>
        <v>9</v>
      </c>
      <c r="CB274" s="4" t="n">
        <f aca="false">CB273+1</f>
        <v>9</v>
      </c>
      <c r="CC274" s="12" t="n">
        <f aca="false">IF(CA274&gt;=10,1,0)</f>
        <v>0</v>
      </c>
      <c r="CD274" s="27" t="n">
        <f aca="false">EXP($C$261*CC274)</f>
        <v>1</v>
      </c>
      <c r="CE274" s="27" t="n">
        <f aca="false">CE273+(CB274^$C$260-CB273^$C$260)*CD274</f>
        <v>4188803.86185607</v>
      </c>
      <c r="CF274" s="28" t="n">
        <f aca="false">(1-($C$259/($C$259+CE274))^$C$258)</f>
        <v>0.723648175228714</v>
      </c>
      <c r="CG274" s="29" t="n">
        <f aca="false">1-CF274</f>
        <v>0.276351824771286</v>
      </c>
      <c r="CI274" s="4" t="n">
        <f aca="false">CI273+1</f>
        <v>9</v>
      </c>
      <c r="CJ274" s="31" t="n">
        <f aca="false">AVERAGE(CF274,BY274,BR274,BK274,BD274,AW274,AP274,AI274,AB274,U274,N274,G274)</f>
        <v>0.72927253640145</v>
      </c>
      <c r="CK274" s="31" t="n">
        <f aca="false">1-CJ274</f>
        <v>0.27072746359855</v>
      </c>
      <c r="CL274" s="32" t="n">
        <f aca="false">CJ274-CJ273</f>
        <v>0.00565889738063441</v>
      </c>
    </row>
    <row r="275" customFormat="false" ht="15" hidden="false" customHeight="false" outlineLevel="0" collapsed="false">
      <c r="B275" s="4" t="n">
        <f aca="false">MOD(B274,12)+1</f>
        <v>11</v>
      </c>
      <c r="C275" s="4" t="n">
        <f aca="false">C274+1</f>
        <v>10</v>
      </c>
      <c r="D275" s="12" t="n">
        <f aca="false">IF(B275&gt;=10,1,0)</f>
        <v>1</v>
      </c>
      <c r="E275" s="27" t="n">
        <f aca="false">EXP($C$261*D275)</f>
        <v>12.0724488026756</v>
      </c>
      <c r="F275" s="27" t="n">
        <f aca="false">F274+(C275^$C$260-C274^$C$260)*E275</f>
        <v>84575971.605298</v>
      </c>
      <c r="G275" s="28" t="n">
        <f aca="false">(1-($C$259/($C$259+F275))^$C$258)</f>
        <v>0.743179715427291</v>
      </c>
      <c r="H275" s="29" t="n">
        <f aca="false">1-G275</f>
        <v>0.256820284572709</v>
      </c>
      <c r="I275" s="4" t="n">
        <f aca="false">MOD(I274,12)+1</f>
        <v>12</v>
      </c>
      <c r="J275" s="4" t="n">
        <f aca="false">J274+1</f>
        <v>10</v>
      </c>
      <c r="K275" s="12" t="n">
        <f aca="false">IF(I275&gt;=10,1,0)</f>
        <v>1</v>
      </c>
      <c r="L275" s="27" t="n">
        <f aca="false">EXP($C$261*K275)</f>
        <v>12.0724488026756</v>
      </c>
      <c r="M275" s="27" t="n">
        <f aca="false">M274+(J275^$C$260-J274^$C$260)*L275</f>
        <v>96949153.9463784</v>
      </c>
      <c r="N275" s="28" t="n">
        <f aca="false">(1-($C$259/($C$259+M275))^$C$258)</f>
        <v>0.744033542683834</v>
      </c>
      <c r="O275" s="29" t="n">
        <f aca="false">1-N275</f>
        <v>0.255966457316166</v>
      </c>
      <c r="P275" s="4" t="n">
        <f aca="false">MOD(P274,12)+1</f>
        <v>1</v>
      </c>
      <c r="Q275" s="4" t="n">
        <f aca="false">Q274+1</f>
        <v>10</v>
      </c>
      <c r="R275" s="12" t="n">
        <f aca="false">IF(P275&gt;=10,1,0)</f>
        <v>0</v>
      </c>
      <c r="S275" s="27" t="n">
        <f aca="false">EXP($C$261*R275)</f>
        <v>1</v>
      </c>
      <c r="T275" s="27" t="n">
        <f aca="false">T274+(Q275^$C$260-Q274^$C$260)*S275</f>
        <v>52300739.3354863</v>
      </c>
      <c r="U275" s="28" t="n">
        <f aca="false">(1-($C$259/($C$259+T275))^$C$258)</f>
        <v>0.740151323722648</v>
      </c>
      <c r="V275" s="29" t="n">
        <f aca="false">1-U275</f>
        <v>0.259848676277352</v>
      </c>
      <c r="W275" s="4" t="n">
        <f aca="false">MOD(W274,12)+1</f>
        <v>2</v>
      </c>
      <c r="X275" s="4" t="n">
        <f aca="false">X274+1</f>
        <v>10</v>
      </c>
      <c r="Y275" s="12" t="n">
        <f aca="false">IF(W275&gt;=10,1,0)</f>
        <v>0</v>
      </c>
      <c r="Z275" s="27" t="n">
        <f aca="false">EXP($C$261*Y275)</f>
        <v>1</v>
      </c>
      <c r="AA275" s="27" t="n">
        <f aca="false">AA274+(X275^$C$260-X274^$C$260)*Z275</f>
        <v>28398419.4380321</v>
      </c>
      <c r="AB275" s="28" t="n">
        <f aca="false">(1-($C$259/($C$259+AA275))^$C$258)</f>
        <v>0.736252034825901</v>
      </c>
      <c r="AC275" s="29" t="n">
        <f aca="false">1-AB275</f>
        <v>0.263747965174099</v>
      </c>
      <c r="AD275" s="4" t="n">
        <f aca="false">MOD(AD274,12)+1</f>
        <v>3</v>
      </c>
      <c r="AE275" s="4" t="n">
        <f aca="false">AE274+1</f>
        <v>10</v>
      </c>
      <c r="AF275" s="12" t="n">
        <f aca="false">IF(AD275&gt;=10,1,0)</f>
        <v>0</v>
      </c>
      <c r="AG275" s="27" t="n">
        <f aca="false">EXP($C$261*AF275)</f>
        <v>1</v>
      </c>
      <c r="AH275" s="27" t="n">
        <f aca="false">AH274+(AE275^$C$260-AE274^$C$260)*AG275</f>
        <v>16643331.4013872</v>
      </c>
      <c r="AI275" s="28" t="n">
        <f aca="false">(1-($C$259/($C$259+AH275))^$C$258)</f>
        <v>0.732792308906605</v>
      </c>
      <c r="AJ275" s="29" t="n">
        <f aca="false">1-AI275</f>
        <v>0.267207691093395</v>
      </c>
      <c r="AK275" s="30" t="n">
        <f aca="false">MOD(AK274,12)+1</f>
        <v>4</v>
      </c>
      <c r="AL275" s="4" t="n">
        <f aca="false">AL274+1</f>
        <v>10</v>
      </c>
      <c r="AM275" s="12" t="n">
        <f aca="false">IF(AK275&gt;=10,1,0)</f>
        <v>0</v>
      </c>
      <c r="AN275" s="27" t="n">
        <f aca="false">EXP($C$261*AM275)</f>
        <v>1</v>
      </c>
      <c r="AO275" s="27" t="n">
        <f aca="false">AO274+(AL275^$C$260-AL274^$C$260)*AN275</f>
        <v>11461356.4629418</v>
      </c>
      <c r="AP275" s="28" t="n">
        <f aca="false">(1-($C$259/($C$259+AO275))^$C$258)</f>
        <v>0.730350097862389</v>
      </c>
      <c r="AQ275" s="29" t="n">
        <f aca="false">1-AP275</f>
        <v>0.269649902137611</v>
      </c>
      <c r="AR275" s="4" t="n">
        <f aca="false">MOD(AR274,12)+1</f>
        <v>5</v>
      </c>
      <c r="AS275" s="4" t="n">
        <f aca="false">AS274+1</f>
        <v>10</v>
      </c>
      <c r="AT275" s="12" t="n">
        <f aca="false">IF(AR275&gt;=10,1,0)</f>
        <v>0</v>
      </c>
      <c r="AU275" s="27" t="n">
        <f aca="false">EXP($C$261*AT275)</f>
        <v>1</v>
      </c>
      <c r="AV275" s="27" t="n">
        <f aca="false">AV274+(AS275^$C$260-AS274^$C$260)*AU275</f>
        <v>9485802.19112887</v>
      </c>
      <c r="AW275" s="28" t="n">
        <f aca="false">(1-($C$259/($C$259+AV275))^$C$258)</f>
        <v>0.729102989785052</v>
      </c>
      <c r="AX275" s="29" t="n">
        <f aca="false">1-AW275</f>
        <v>0.270897010214948</v>
      </c>
      <c r="AY275" s="4" t="n">
        <f aca="false">MOD(AY274,12)+1</f>
        <v>6</v>
      </c>
      <c r="AZ275" s="4" t="n">
        <f aca="false">AZ274+1</f>
        <v>10</v>
      </c>
      <c r="BA275" s="12" t="n">
        <f aca="false">IF(AY275&gt;=10,1,0)</f>
        <v>0</v>
      </c>
      <c r="BB275" s="27" t="n">
        <f aca="false">EXP($C$261*BA275)</f>
        <v>1</v>
      </c>
      <c r="BC275" s="27" t="n">
        <f aca="false">BC274+(AZ275^$C$260-AZ274^$C$260)*BB275</f>
        <v>8869056.0052588</v>
      </c>
      <c r="BD275" s="28" t="n">
        <f aca="false">(1-($C$259/($C$259+BC275))^$C$258)</f>
        <v>0.728658436026458</v>
      </c>
      <c r="BE275" s="29" t="n">
        <f aca="false">1-BD275</f>
        <v>0.271341563973542</v>
      </c>
      <c r="BF275" s="4" t="n">
        <f aca="false">MOD(BF274,12)+1</f>
        <v>7</v>
      </c>
      <c r="BG275" s="4" t="n">
        <f aca="false">BG274+1</f>
        <v>10</v>
      </c>
      <c r="BH275" s="12" t="n">
        <f aca="false">IF(BF275&gt;=10,1,0)</f>
        <v>0</v>
      </c>
      <c r="BI275" s="27" t="n">
        <f aca="false">EXP($C$261*BH275)</f>
        <v>1</v>
      </c>
      <c r="BJ275" s="27" t="n">
        <f aca="false">BJ274+(BG275^$C$260-BG274^$C$260)*BI275</f>
        <v>8724881.99994863</v>
      </c>
      <c r="BK275" s="28" t="n">
        <f aca="false">(1-($C$259/($C$259+BJ275))^$C$258)</f>
        <v>0.728549948011601</v>
      </c>
      <c r="BL275" s="29" t="n">
        <f aca="false">1-BK275</f>
        <v>0.271450051988399</v>
      </c>
      <c r="BM275" s="4" t="n">
        <f aca="false">MOD(BM274,12)+1</f>
        <v>8</v>
      </c>
      <c r="BN275" s="4" t="n">
        <f aca="false">BN274+1</f>
        <v>10</v>
      </c>
      <c r="BO275" s="12" t="n">
        <f aca="false">IF(BM275&gt;=10,1,0)</f>
        <v>0</v>
      </c>
      <c r="BP275" s="27" t="n">
        <f aca="false">EXP($C$261*BO275)</f>
        <v>1</v>
      </c>
      <c r="BQ275" s="27" t="n">
        <f aca="false">BQ274+(BN275^$C$260-BN274^$C$260)*BP275</f>
        <v>8703579.68885615</v>
      </c>
      <c r="BR275" s="28" t="n">
        <f aca="false">(1-($C$259/($C$259+BQ275))^$C$258)</f>
        <v>0.728533762897541</v>
      </c>
      <c r="BS275" s="29" t="n">
        <f aca="false">1-BR275</f>
        <v>0.271466237102459</v>
      </c>
      <c r="BT275" s="4" t="n">
        <f aca="false">MOD(BT274,12)+1</f>
        <v>9</v>
      </c>
      <c r="BU275" s="4" t="n">
        <f aca="false">BU274+1</f>
        <v>10</v>
      </c>
      <c r="BV275" s="12" t="n">
        <f aca="false">IF(BT275&gt;=10,1,0)</f>
        <v>0</v>
      </c>
      <c r="BW275" s="27" t="n">
        <f aca="false">EXP($C$261*BV275)</f>
        <v>1</v>
      </c>
      <c r="BX275" s="27" t="n">
        <f aca="false">BX274+(BU275^$C$260-BU274^$C$260)*BW275</f>
        <v>8702231.57029062</v>
      </c>
      <c r="BY275" s="28" t="n">
        <f aca="false">(1-($C$259/($C$259+BX275))^$C$258)</f>
        <v>0.728532737256315</v>
      </c>
      <c r="BZ275" s="29" t="n">
        <f aca="false">1-BY275</f>
        <v>0.271467262743685</v>
      </c>
      <c r="CA275" s="4" t="n">
        <f aca="false">MOD(CA274,12)+1</f>
        <v>10</v>
      </c>
      <c r="CB275" s="4" t="n">
        <f aca="false">CB274+1</f>
        <v>10</v>
      </c>
      <c r="CC275" s="12" t="n">
        <f aca="false">IF(CA275&gt;=10,1,0)</f>
        <v>1</v>
      </c>
      <c r="CD275" s="27" t="n">
        <f aca="false">EXP($C$261*CC275)</f>
        <v>12.0724488026756</v>
      </c>
      <c r="CE275" s="27" t="n">
        <f aca="false">CE274+(CB275^$C$260-CB274^$C$260)*CD275</f>
        <v>58676795.1249384</v>
      </c>
      <c r="CF275" s="28" t="n">
        <f aca="false">(1-($C$259/($C$259+CE275))^$C$258)</f>
        <v>0.740879358264008</v>
      </c>
      <c r="CG275" s="29" t="n">
        <f aca="false">1-CF275</f>
        <v>0.259120641735992</v>
      </c>
      <c r="CI275" s="4" t="n">
        <f aca="false">CI274+1</f>
        <v>10</v>
      </c>
      <c r="CJ275" s="31" t="n">
        <f aca="false">AVERAGE(CF275,BY275,BR275,BK275,BD275,AW275,AP275,AI275,AB275,U275,N275,G275)</f>
        <v>0.734251354639137</v>
      </c>
      <c r="CK275" s="31" t="n">
        <f aca="false">1-CJ275</f>
        <v>0.265748645360863</v>
      </c>
      <c r="CL275" s="32" t="n">
        <f aca="false">CJ275-CJ274</f>
        <v>0.00497881823768731</v>
      </c>
    </row>
    <row r="276" customFormat="false" ht="15" hidden="false" customHeight="false" outlineLevel="0" collapsed="false">
      <c r="B276" s="4" t="n">
        <f aca="false">MOD(B275,12)+1</f>
        <v>12</v>
      </c>
      <c r="C276" s="4" t="n">
        <f aca="false">C275+1</f>
        <v>11</v>
      </c>
      <c r="D276" s="12" t="n">
        <f aca="false">IF(B276&gt;=10,1,0)</f>
        <v>1</v>
      </c>
      <c r="E276" s="27" t="n">
        <f aca="false">EXP($C$261*D276)</f>
        <v>12.0724488026756</v>
      </c>
      <c r="F276" s="27" t="n">
        <f aca="false">F275+(C276^$C$260-C275^$C$260)*E276</f>
        <v>183070862.452193</v>
      </c>
      <c r="G276" s="28" t="n">
        <f aca="false">(1-($C$259/($C$259+F276))^$C$258)</f>
        <v>0.747971570195411</v>
      </c>
      <c r="H276" s="29" t="n">
        <f aca="false">1-G276</f>
        <v>0.252028429804589</v>
      </c>
      <c r="I276" s="4" t="n">
        <f aca="false">MOD(I275,12)+1</f>
        <v>1</v>
      </c>
      <c r="J276" s="4" t="n">
        <f aca="false">J275+1</f>
        <v>11</v>
      </c>
      <c r="K276" s="12" t="n">
        <f aca="false">IF(I276&gt;=10,1,0)</f>
        <v>0</v>
      </c>
      <c r="L276" s="27" t="n">
        <f aca="false">EXP($C$261*K276)</f>
        <v>1</v>
      </c>
      <c r="M276" s="27" t="n">
        <f aca="false">M275+(J276^$C$260-J275^$C$260)*L276</f>
        <v>105107804.478412</v>
      </c>
      <c r="N276" s="28" t="n">
        <f aca="false">(1-($C$259/($C$259+M276))^$C$258)</f>
        <v>0.744537485089036</v>
      </c>
      <c r="O276" s="29" t="n">
        <f aca="false">1-N276</f>
        <v>0.255462514910964</v>
      </c>
      <c r="P276" s="4" t="n">
        <f aca="false">MOD(P275,12)+1</f>
        <v>2</v>
      </c>
      <c r="Q276" s="4" t="n">
        <f aca="false">Q275+1</f>
        <v>11</v>
      </c>
      <c r="R276" s="12" t="n">
        <f aca="false">IF(P276&gt;=10,1,0)</f>
        <v>0</v>
      </c>
      <c r="S276" s="27" t="n">
        <f aca="false">EXP($C$261*R276)</f>
        <v>1</v>
      </c>
      <c r="T276" s="27" t="n">
        <f aca="false">T275+(Q276^$C$260-Q275^$C$260)*S276</f>
        <v>60459389.8675196</v>
      </c>
      <c r="U276" s="28" t="n">
        <f aca="false">(1-($C$259/($C$259+T276))^$C$258)</f>
        <v>0.7410684314172</v>
      </c>
      <c r="V276" s="29" t="n">
        <f aca="false">1-U276</f>
        <v>0.2589315685828</v>
      </c>
      <c r="W276" s="4" t="n">
        <f aca="false">MOD(W275,12)+1</f>
        <v>3</v>
      </c>
      <c r="X276" s="4" t="n">
        <f aca="false">X275+1</f>
        <v>11</v>
      </c>
      <c r="Y276" s="12" t="n">
        <f aca="false">IF(W276&gt;=10,1,0)</f>
        <v>0</v>
      </c>
      <c r="Z276" s="27" t="n">
        <f aca="false">EXP($C$261*Y276)</f>
        <v>1</v>
      </c>
      <c r="AA276" s="27" t="n">
        <f aca="false">AA275+(X276^$C$260-X275^$C$260)*Z276</f>
        <v>36557069.9700655</v>
      </c>
      <c r="AB276" s="28" t="n">
        <f aca="false">(1-($C$259/($C$259+AA276))^$C$258)</f>
        <v>0.737871603529522</v>
      </c>
      <c r="AC276" s="29" t="n">
        <f aca="false">1-AB276</f>
        <v>0.262128396470478</v>
      </c>
      <c r="AD276" s="4" t="n">
        <f aca="false">MOD(AD275,12)+1</f>
        <v>4</v>
      </c>
      <c r="AE276" s="4" t="n">
        <f aca="false">AE275+1</f>
        <v>11</v>
      </c>
      <c r="AF276" s="12" t="n">
        <f aca="false">IF(AD276&gt;=10,1,0)</f>
        <v>0</v>
      </c>
      <c r="AG276" s="27" t="n">
        <f aca="false">EXP($C$261*AF276)</f>
        <v>1</v>
      </c>
      <c r="AH276" s="27" t="n">
        <f aca="false">AH275+(AE276^$C$260-AE275^$C$260)*AG276</f>
        <v>24801981.9334206</v>
      </c>
      <c r="AI276" s="28" t="n">
        <f aca="false">(1-($C$259/($C$259+AH276))^$C$258)</f>
        <v>0.735379521671559</v>
      </c>
      <c r="AJ276" s="29" t="n">
        <f aca="false">1-AI276</f>
        <v>0.264620478328441</v>
      </c>
      <c r="AK276" s="30" t="n">
        <f aca="false">MOD(AK275,12)+1</f>
        <v>5</v>
      </c>
      <c r="AL276" s="4" t="n">
        <f aca="false">AL275+1</f>
        <v>11</v>
      </c>
      <c r="AM276" s="12" t="n">
        <f aca="false">IF(AK276&gt;=10,1,0)</f>
        <v>0</v>
      </c>
      <c r="AN276" s="27" t="n">
        <f aca="false">EXP($C$261*AM276)</f>
        <v>1</v>
      </c>
      <c r="AO276" s="27" t="n">
        <f aca="false">AO275+(AL276^$C$260-AL275^$C$260)*AN276</f>
        <v>19620006.9949751</v>
      </c>
      <c r="AP276" s="28" t="n">
        <f aca="false">(1-($C$259/($C$259+AO276))^$C$258)</f>
        <v>0.733862508556491</v>
      </c>
      <c r="AQ276" s="29" t="n">
        <f aca="false">1-AP276</f>
        <v>0.266137491443509</v>
      </c>
      <c r="AR276" s="4" t="n">
        <f aca="false">MOD(AR275,12)+1</f>
        <v>6</v>
      </c>
      <c r="AS276" s="4" t="n">
        <f aca="false">AS275+1</f>
        <v>11</v>
      </c>
      <c r="AT276" s="12" t="n">
        <f aca="false">IF(AR276&gt;=10,1,0)</f>
        <v>0</v>
      </c>
      <c r="AU276" s="27" t="n">
        <f aca="false">EXP($C$261*AT276)</f>
        <v>1</v>
      </c>
      <c r="AV276" s="27" t="n">
        <f aca="false">AV275+(AS276^$C$260-AS275^$C$260)*AU276</f>
        <v>17644452.7231622</v>
      </c>
      <c r="AW276" s="28" t="n">
        <f aca="false">(1-($C$259/($C$259+AV276))^$C$258)</f>
        <v>0.733172721934333</v>
      </c>
      <c r="AX276" s="29" t="n">
        <f aca="false">1-AW276</f>
        <v>0.266827278065667</v>
      </c>
      <c r="AY276" s="4" t="n">
        <f aca="false">MOD(AY275,12)+1</f>
        <v>7</v>
      </c>
      <c r="AZ276" s="4" t="n">
        <f aca="false">AZ275+1</f>
        <v>11</v>
      </c>
      <c r="BA276" s="12" t="n">
        <f aca="false">IF(AY276&gt;=10,1,0)</f>
        <v>0</v>
      </c>
      <c r="BB276" s="27" t="n">
        <f aca="false">EXP($C$261*BA276)</f>
        <v>1</v>
      </c>
      <c r="BC276" s="27" t="n">
        <f aca="false">BC275+(AZ276^$C$260-AZ275^$C$260)*BB276</f>
        <v>17027706.5372922</v>
      </c>
      <c r="BD276" s="28" t="n">
        <f aca="false">(1-($C$259/($C$259+BC276))^$C$258)</f>
        <v>0.732941070454565</v>
      </c>
      <c r="BE276" s="29" t="n">
        <f aca="false">1-BD276</f>
        <v>0.267058929545434</v>
      </c>
      <c r="BF276" s="4" t="n">
        <f aca="false">MOD(BF275,12)+1</f>
        <v>8</v>
      </c>
      <c r="BG276" s="4" t="n">
        <f aca="false">BG275+1</f>
        <v>11</v>
      </c>
      <c r="BH276" s="12" t="n">
        <f aca="false">IF(BF276&gt;=10,1,0)</f>
        <v>0</v>
      </c>
      <c r="BI276" s="27" t="n">
        <f aca="false">EXP($C$261*BH276)</f>
        <v>1</v>
      </c>
      <c r="BJ276" s="27" t="n">
        <f aca="false">BJ275+(BG276^$C$260-BG275^$C$260)*BI276</f>
        <v>16883532.531982</v>
      </c>
      <c r="BK276" s="28" t="n">
        <f aca="false">(1-($C$259/($C$259+BJ276))^$C$258)</f>
        <v>0.732885678962173</v>
      </c>
      <c r="BL276" s="29" t="n">
        <f aca="false">1-BK276</f>
        <v>0.267114321037827</v>
      </c>
      <c r="BM276" s="4" t="n">
        <f aca="false">MOD(BM275,12)+1</f>
        <v>9</v>
      </c>
      <c r="BN276" s="4" t="n">
        <f aca="false">BN275+1</f>
        <v>11</v>
      </c>
      <c r="BO276" s="12" t="n">
        <f aca="false">IF(BM276&gt;=10,1,0)</f>
        <v>0</v>
      </c>
      <c r="BP276" s="27" t="n">
        <f aca="false">EXP($C$261*BO276)</f>
        <v>1</v>
      </c>
      <c r="BQ276" s="27" t="n">
        <f aca="false">BQ275+(BN276^$C$260-BN275^$C$260)*BP276</f>
        <v>16862230.2208895</v>
      </c>
      <c r="BR276" s="28" t="n">
        <f aca="false">(1-($C$259/($C$259+BQ276))^$C$258)</f>
        <v>0.732877453574116</v>
      </c>
      <c r="BS276" s="29" t="n">
        <f aca="false">1-BR276</f>
        <v>0.267122546425884</v>
      </c>
      <c r="BT276" s="4" t="n">
        <f aca="false">MOD(BT275,12)+1</f>
        <v>10</v>
      </c>
      <c r="BU276" s="4" t="n">
        <f aca="false">BU275+1</f>
        <v>11</v>
      </c>
      <c r="BV276" s="12" t="n">
        <f aca="false">IF(BT276&gt;=10,1,0)</f>
        <v>1</v>
      </c>
      <c r="BW276" s="27" t="n">
        <f aca="false">EXP($C$261*BV276)</f>
        <v>12.0724488026756</v>
      </c>
      <c r="BX276" s="27" t="n">
        <f aca="false">BX275+(BU276^$C$260-BU275^$C$260)*BW276</f>
        <v>107197122.417185</v>
      </c>
      <c r="BY276" s="28" t="n">
        <f aca="false">(1-($C$259/($C$259+BX276))^$C$258)</f>
        <v>0.744660095240273</v>
      </c>
      <c r="BZ276" s="29" t="n">
        <f aca="false">1-BY276</f>
        <v>0.255339904759727</v>
      </c>
      <c r="CA276" s="4" t="n">
        <f aca="false">MOD(CA275,12)+1</f>
        <v>11</v>
      </c>
      <c r="CB276" s="4" t="n">
        <f aca="false">CB275+1</f>
        <v>11</v>
      </c>
      <c r="CC276" s="12" t="n">
        <f aca="false">IF(CA276&gt;=10,1,0)</f>
        <v>1</v>
      </c>
      <c r="CD276" s="27" t="n">
        <f aca="false">EXP($C$261*CC276)</f>
        <v>12.0724488026756</v>
      </c>
      <c r="CE276" s="27" t="n">
        <f aca="false">CE275+(CB276^$C$260-CB275^$C$260)*CD276</f>
        <v>157171685.971833</v>
      </c>
      <c r="CF276" s="28" t="n">
        <f aca="false">(1-($C$259/($C$259+CE276))^$C$258)</f>
        <v>0.747032191088256</v>
      </c>
      <c r="CG276" s="29" t="n">
        <f aca="false">1-CF276</f>
        <v>0.252967808911744</v>
      </c>
      <c r="CI276" s="4" t="n">
        <f aca="false">CI275+1</f>
        <v>11</v>
      </c>
      <c r="CJ276" s="31" t="n">
        <f aca="false">AVERAGE(CF276,BY276,BR276,BK276,BD276,AW276,AP276,AI276,AB276,U276,N276,G276)</f>
        <v>0.738688360976078</v>
      </c>
      <c r="CK276" s="31" t="n">
        <f aca="false">1-CJ276</f>
        <v>0.261311639023922</v>
      </c>
      <c r="CL276" s="32" t="n">
        <f aca="false">CJ276-CJ275</f>
        <v>0.004437006336941</v>
      </c>
    </row>
    <row r="277" customFormat="false" ht="15" hidden="false" customHeight="false" outlineLevel="0" collapsed="false">
      <c r="B277" s="4" t="n">
        <f aca="false">MOD(B276,12)+1</f>
        <v>1</v>
      </c>
      <c r="C277" s="4" t="n">
        <f aca="false">C276+1</f>
        <v>12</v>
      </c>
      <c r="D277" s="12" t="n">
        <f aca="false">IF(B277&gt;=10,1,0)</f>
        <v>0</v>
      </c>
      <c r="E277" s="27" t="n">
        <f aca="false">EXP($C$261*D277)</f>
        <v>1</v>
      </c>
      <c r="F277" s="27" t="n">
        <f aca="false">F276+(C277^$C$260-C276^$C$260)*E277</f>
        <v>197050294.716644</v>
      </c>
      <c r="G277" s="28" t="n">
        <f aca="false">(1-($C$259/($C$259+F277))^$C$258)</f>
        <v>0.748423497173828</v>
      </c>
      <c r="H277" s="29" t="n">
        <f aca="false">1-G277</f>
        <v>0.251576502826172</v>
      </c>
      <c r="I277" s="4" t="n">
        <f aca="false">MOD(I276,12)+1</f>
        <v>2</v>
      </c>
      <c r="J277" s="4" t="n">
        <f aca="false">J276+1</f>
        <v>12</v>
      </c>
      <c r="K277" s="12" t="n">
        <f aca="false">IF(I277&gt;=10,1,0)</f>
        <v>0</v>
      </c>
      <c r="L277" s="27" t="n">
        <f aca="false">EXP($C$261*K277)</f>
        <v>1</v>
      </c>
      <c r="M277" s="27" t="n">
        <f aca="false">M276+(J277^$C$260-J276^$C$260)*L277</f>
        <v>119087236.742863</v>
      </c>
      <c r="N277" s="28" t="n">
        <f aca="false">(1-($C$259/($C$259+M277))^$C$258)</f>
        <v>0.745314337185994</v>
      </c>
      <c r="O277" s="29" t="n">
        <f aca="false">1-N277</f>
        <v>0.254685662814006</v>
      </c>
      <c r="P277" s="4" t="n">
        <f aca="false">MOD(P276,12)+1</f>
        <v>3</v>
      </c>
      <c r="Q277" s="4" t="n">
        <f aca="false">Q276+1</f>
        <v>12</v>
      </c>
      <c r="R277" s="12" t="n">
        <f aca="false">IF(P277&gt;=10,1,0)</f>
        <v>0</v>
      </c>
      <c r="S277" s="27" t="n">
        <f aca="false">EXP($C$261*R277)</f>
        <v>1</v>
      </c>
      <c r="T277" s="27" t="n">
        <f aca="false">T276+(Q277^$C$260-Q276^$C$260)*S277</f>
        <v>74438822.1319704</v>
      </c>
      <c r="U277" s="28" t="n">
        <f aca="false">(1-($C$259/($C$259+T277))^$C$258)</f>
        <v>0.742378741502998</v>
      </c>
      <c r="V277" s="29" t="n">
        <f aca="false">1-U277</f>
        <v>0.257621258497002</v>
      </c>
      <c r="W277" s="4" t="n">
        <f aca="false">MOD(W276,12)+1</f>
        <v>4</v>
      </c>
      <c r="X277" s="4" t="n">
        <f aca="false">X276+1</f>
        <v>12</v>
      </c>
      <c r="Y277" s="12" t="n">
        <f aca="false">IF(W277&gt;=10,1,0)</f>
        <v>0</v>
      </c>
      <c r="Z277" s="27" t="n">
        <f aca="false">EXP($C$261*Y277)</f>
        <v>1</v>
      </c>
      <c r="AA277" s="27" t="n">
        <f aca="false">AA276+(X277^$C$260-X276^$C$260)*Z277</f>
        <v>50536502.2345162</v>
      </c>
      <c r="AB277" s="28" t="n">
        <f aca="false">(1-($C$259/($C$259+AA277))^$C$258)</f>
        <v>0.739933755026189</v>
      </c>
      <c r="AC277" s="29" t="n">
        <f aca="false">1-AB277</f>
        <v>0.260066244973811</v>
      </c>
      <c r="AD277" s="4" t="n">
        <f aca="false">MOD(AD276,12)+1</f>
        <v>5</v>
      </c>
      <c r="AE277" s="4" t="n">
        <f aca="false">AE276+1</f>
        <v>12</v>
      </c>
      <c r="AF277" s="12" t="n">
        <f aca="false">IF(AD277&gt;=10,1,0)</f>
        <v>0</v>
      </c>
      <c r="AG277" s="27" t="n">
        <f aca="false">EXP($C$261*AF277)</f>
        <v>1</v>
      </c>
      <c r="AH277" s="27" t="n">
        <f aca="false">AH276+(AE277^$C$260-AE276^$C$260)*AG277</f>
        <v>38781414.1978714</v>
      </c>
      <c r="AI277" s="28" t="n">
        <f aca="false">(1-($C$259/($C$259+AH277))^$C$258)</f>
        <v>0.73824896507467</v>
      </c>
      <c r="AJ277" s="29" t="n">
        <f aca="false">1-AI277</f>
        <v>0.26175103492533</v>
      </c>
      <c r="AK277" s="30" t="n">
        <f aca="false">MOD(AK276,12)+1</f>
        <v>6</v>
      </c>
      <c r="AL277" s="4" t="n">
        <f aca="false">AL276+1</f>
        <v>12</v>
      </c>
      <c r="AM277" s="12" t="n">
        <f aca="false">IF(AK277&gt;=10,1,0)</f>
        <v>0</v>
      </c>
      <c r="AN277" s="27" t="n">
        <f aca="false">EXP($C$261*AM277)</f>
        <v>1</v>
      </c>
      <c r="AO277" s="27" t="n">
        <f aca="false">AO276+(AL277^$C$260-AL276^$C$260)*AN277</f>
        <v>33599439.2594259</v>
      </c>
      <c r="AP277" s="28" t="n">
        <f aca="false">(1-($C$259/($C$259+AO277))^$C$258)</f>
        <v>0.737331671076426</v>
      </c>
      <c r="AQ277" s="29" t="n">
        <f aca="false">1-AP277</f>
        <v>0.262668328923574</v>
      </c>
      <c r="AR277" s="4" t="n">
        <f aca="false">MOD(AR276,12)+1</f>
        <v>7</v>
      </c>
      <c r="AS277" s="4" t="n">
        <f aca="false">AS276+1</f>
        <v>12</v>
      </c>
      <c r="AT277" s="12" t="n">
        <f aca="false">IF(AR277&gt;=10,1,0)</f>
        <v>0</v>
      </c>
      <c r="AU277" s="27" t="n">
        <f aca="false">EXP($C$261*AT277)</f>
        <v>1</v>
      </c>
      <c r="AV277" s="27" t="n">
        <f aca="false">AV276+(AS277^$C$260-AS276^$C$260)*AU277</f>
        <v>31623884.987613</v>
      </c>
      <c r="AW277" s="28" t="n">
        <f aca="false">(1-($C$259/($C$259+AV277))^$C$258)</f>
        <v>0.736943169673752</v>
      </c>
      <c r="AX277" s="29" t="n">
        <f aca="false">1-AW277</f>
        <v>0.263056830326248</v>
      </c>
      <c r="AY277" s="4" t="n">
        <f aca="false">MOD(AY276,12)+1</f>
        <v>8</v>
      </c>
      <c r="AZ277" s="4" t="n">
        <f aca="false">AZ276+1</f>
        <v>12</v>
      </c>
      <c r="BA277" s="12" t="n">
        <f aca="false">IF(AY277&gt;=10,1,0)</f>
        <v>0</v>
      </c>
      <c r="BB277" s="27" t="n">
        <f aca="false">EXP($C$261*BA277)</f>
        <v>1</v>
      </c>
      <c r="BC277" s="27" t="n">
        <f aca="false">BC276+(AZ277^$C$260-AZ276^$C$260)*BB277</f>
        <v>31007138.8017429</v>
      </c>
      <c r="BD277" s="28" t="n">
        <f aca="false">(1-($C$259/($C$259+BC277))^$C$258)</f>
        <v>0.736816774671163</v>
      </c>
      <c r="BE277" s="29" t="n">
        <f aca="false">1-BD277</f>
        <v>0.263183225328837</v>
      </c>
      <c r="BF277" s="4" t="n">
        <f aca="false">MOD(BF276,12)+1</f>
        <v>9</v>
      </c>
      <c r="BG277" s="4" t="n">
        <f aca="false">BG276+1</f>
        <v>12</v>
      </c>
      <c r="BH277" s="12" t="n">
        <f aca="false">IF(BF277&gt;=10,1,0)</f>
        <v>0</v>
      </c>
      <c r="BI277" s="27" t="n">
        <f aca="false">EXP($C$261*BH277)</f>
        <v>1</v>
      </c>
      <c r="BJ277" s="27" t="n">
        <f aca="false">BJ276+(BG277^$C$260-BG276^$C$260)*BI277</f>
        <v>30862964.7964328</v>
      </c>
      <c r="BK277" s="28" t="n">
        <f aca="false">(1-($C$259/($C$259+BJ277))^$C$258)</f>
        <v>0.736786856516663</v>
      </c>
      <c r="BL277" s="29" t="n">
        <f aca="false">1-BK277</f>
        <v>0.263213143483337</v>
      </c>
      <c r="BM277" s="4" t="n">
        <f aca="false">MOD(BM276,12)+1</f>
        <v>10</v>
      </c>
      <c r="BN277" s="4" t="n">
        <f aca="false">BN276+1</f>
        <v>12</v>
      </c>
      <c r="BO277" s="12" t="n">
        <f aca="false">IF(BM277&gt;=10,1,0)</f>
        <v>1</v>
      </c>
      <c r="BP277" s="27" t="n">
        <f aca="false">EXP($C$261*BO277)</f>
        <v>12.0724488026756</v>
      </c>
      <c r="BQ277" s="27" t="n">
        <f aca="false">BQ276+(BN277^$C$260-BN276^$C$260)*BP277</f>
        <v>185628210.523943</v>
      </c>
      <c r="BR277" s="28" t="n">
        <f aca="false">(1-($C$259/($C$259+BQ277))^$C$258)</f>
        <v>0.74805683029393</v>
      </c>
      <c r="BS277" s="29" t="n">
        <f aca="false">1-BR277</f>
        <v>0.25194316970607</v>
      </c>
      <c r="BT277" s="4" t="n">
        <f aca="false">MOD(BT276,12)+1</f>
        <v>11</v>
      </c>
      <c r="BU277" s="4" t="n">
        <f aca="false">BU276+1</f>
        <v>12</v>
      </c>
      <c r="BV277" s="12" t="n">
        <f aca="false">IF(BT277&gt;=10,1,0)</f>
        <v>1</v>
      </c>
      <c r="BW277" s="27" t="n">
        <f aca="false">EXP($C$261*BV277)</f>
        <v>12.0724488026756</v>
      </c>
      <c r="BX277" s="27" t="n">
        <f aca="false">BX276+(BU277^$C$260-BU276^$C$260)*BW277</f>
        <v>275963102.720239</v>
      </c>
      <c r="BY277" s="28" t="n">
        <f aca="false">(1-($C$259/($C$259+BX277))^$C$258)</f>
        <v>0.750481685461945</v>
      </c>
      <c r="BZ277" s="29" t="n">
        <f aca="false">1-BY277</f>
        <v>0.249518314538055</v>
      </c>
      <c r="CA277" s="4" t="n">
        <f aca="false">MOD(CA276,12)+1</f>
        <v>12</v>
      </c>
      <c r="CB277" s="4" t="n">
        <f aca="false">CB276+1</f>
        <v>12</v>
      </c>
      <c r="CC277" s="12" t="n">
        <f aca="false">IF(CA277&gt;=10,1,0)</f>
        <v>1</v>
      </c>
      <c r="CD277" s="27" t="n">
        <f aca="false">EXP($C$261*CC277)</f>
        <v>12.0724488026756</v>
      </c>
      <c r="CE277" s="27" t="n">
        <f aca="false">CE276+(CB277^$C$260-CB276^$C$260)*CD277</f>
        <v>325937666.274887</v>
      </c>
      <c r="CF277" s="28" t="n">
        <f aca="false">(1-($C$259/($C$259+CE277))^$C$258)</f>
        <v>0.751492546106734</v>
      </c>
      <c r="CG277" s="29" t="n">
        <f aca="false">1-CF277</f>
        <v>0.248507453893266</v>
      </c>
      <c r="CI277" s="4" t="n">
        <f aca="false">CI276+1</f>
        <v>12</v>
      </c>
      <c r="CJ277" s="31" t="n">
        <f aca="false">AVERAGE(CF277,BY277,BR277,BK277,BD277,AW277,AP277,AI277,AB277,U277,N277,G277)</f>
        <v>0.742684069147024</v>
      </c>
      <c r="CK277" s="31" t="n">
        <f aca="false">1-CJ277</f>
        <v>0.257315930852976</v>
      </c>
      <c r="CL277" s="32" t="n">
        <f aca="false">CJ277-CJ276</f>
        <v>0.00399570817094641</v>
      </c>
    </row>
    <row r="278" customFormat="false" ht="15" hidden="false" customHeight="false" outlineLevel="0" collapsed="false">
      <c r="B278" s="4" t="n">
        <f aca="false">MOD(B277,12)+1</f>
        <v>2</v>
      </c>
      <c r="C278" s="4" t="n">
        <f aca="false">C277+1</f>
        <v>13</v>
      </c>
      <c r="D278" s="12" t="n">
        <f aca="false">IF(B278&gt;=10,1,0)</f>
        <v>0</v>
      </c>
      <c r="E278" s="27" t="n">
        <f aca="false">EXP($C$261*D278)</f>
        <v>1</v>
      </c>
      <c r="F278" s="27" t="n">
        <f aca="false">F277+(C278^$C$260-C277^$C$260)*E278</f>
        <v>219957062.030682</v>
      </c>
      <c r="G278" s="28" t="n">
        <f aca="false">(1-($C$259/($C$259+F278))^$C$258)</f>
        <v>0.749097389085965</v>
      </c>
      <c r="H278" s="29" t="n">
        <f aca="false">1-G278</f>
        <v>0.250902610914035</v>
      </c>
      <c r="I278" s="4" t="n">
        <f aca="false">MOD(I277,12)+1</f>
        <v>3</v>
      </c>
      <c r="J278" s="4" t="n">
        <f aca="false">J277+1</f>
        <v>13</v>
      </c>
      <c r="K278" s="12" t="n">
        <f aca="false">IF(I278&gt;=10,1,0)</f>
        <v>0</v>
      </c>
      <c r="L278" s="27" t="n">
        <f aca="false">EXP($C$261*K278)</f>
        <v>1</v>
      </c>
      <c r="M278" s="27" t="n">
        <f aca="false">M277+(J278^$C$260-J277^$C$260)*L278</f>
        <v>141994004.056901</v>
      </c>
      <c r="N278" s="28" t="n">
        <f aca="false">(1-($C$259/($C$259+M278))^$C$258)</f>
        <v>0.746404833845501</v>
      </c>
      <c r="O278" s="29" t="n">
        <f aca="false">1-N278</f>
        <v>0.253595166154499</v>
      </c>
      <c r="P278" s="4" t="n">
        <f aca="false">MOD(P277,12)+1</f>
        <v>4</v>
      </c>
      <c r="Q278" s="4" t="n">
        <f aca="false">Q277+1</f>
        <v>13</v>
      </c>
      <c r="R278" s="12" t="n">
        <f aca="false">IF(P278&gt;=10,1,0)</f>
        <v>0</v>
      </c>
      <c r="S278" s="27" t="n">
        <f aca="false">EXP($C$261*R278)</f>
        <v>1</v>
      </c>
      <c r="T278" s="27" t="n">
        <f aca="false">T277+(Q278^$C$260-Q277^$C$260)*S278</f>
        <v>97345589.4460091</v>
      </c>
      <c r="U278" s="28" t="n">
        <f aca="false">(1-($C$259/($C$259+T278))^$C$258)</f>
        <v>0.744059017938803</v>
      </c>
      <c r="V278" s="29" t="n">
        <f aca="false">1-U278</f>
        <v>0.255940982061197</v>
      </c>
      <c r="W278" s="4" t="n">
        <f aca="false">MOD(W277,12)+1</f>
        <v>5</v>
      </c>
      <c r="X278" s="4" t="n">
        <f aca="false">X277+1</f>
        <v>13</v>
      </c>
      <c r="Y278" s="12" t="n">
        <f aca="false">IF(W278&gt;=10,1,0)</f>
        <v>0</v>
      </c>
      <c r="Z278" s="27" t="n">
        <f aca="false">EXP($C$261*Y278)</f>
        <v>1</v>
      </c>
      <c r="AA278" s="27" t="n">
        <f aca="false">AA277+(X278^$C$260-X277^$C$260)*Z278</f>
        <v>73443269.548555</v>
      </c>
      <c r="AB278" s="28" t="n">
        <f aca="false">(1-($C$259/($C$259+AA278))^$C$258)</f>
        <v>0.742294125365843</v>
      </c>
      <c r="AC278" s="29" t="n">
        <f aca="false">1-AB278</f>
        <v>0.257705874634157</v>
      </c>
      <c r="AD278" s="4" t="n">
        <f aca="false">MOD(AD277,12)+1</f>
        <v>6</v>
      </c>
      <c r="AE278" s="4" t="n">
        <f aca="false">AE277+1</f>
        <v>13</v>
      </c>
      <c r="AF278" s="12" t="n">
        <f aca="false">IF(AD278&gt;=10,1,0)</f>
        <v>0</v>
      </c>
      <c r="AG278" s="27" t="n">
        <f aca="false">EXP($C$261*AF278)</f>
        <v>1</v>
      </c>
      <c r="AH278" s="27" t="n">
        <f aca="false">AH277+(AE278^$C$260-AE277^$C$260)*AG278</f>
        <v>61688181.5119101</v>
      </c>
      <c r="AI278" s="28" t="n">
        <f aca="false">(1-($C$259/($C$259+AH278))^$C$258)</f>
        <v>0.741195468792654</v>
      </c>
      <c r="AJ278" s="29" t="n">
        <f aca="false">1-AI278</f>
        <v>0.258804531207346</v>
      </c>
      <c r="AK278" s="30" t="n">
        <f aca="false">MOD(AK277,12)+1</f>
        <v>7</v>
      </c>
      <c r="AL278" s="4" t="n">
        <f aca="false">AL277+1</f>
        <v>13</v>
      </c>
      <c r="AM278" s="12" t="n">
        <f aca="false">IF(AK278&gt;=10,1,0)</f>
        <v>0</v>
      </c>
      <c r="AN278" s="27" t="n">
        <f aca="false">EXP($C$261*AM278)</f>
        <v>1</v>
      </c>
      <c r="AO278" s="27" t="n">
        <f aca="false">AO277+(AL278^$C$260-AL277^$C$260)*AN278</f>
        <v>56506206.5734646</v>
      </c>
      <c r="AP278" s="28" t="n">
        <f aca="false">(1-($C$259/($C$259+AO278))^$C$258)</f>
        <v>0.74064102360615</v>
      </c>
      <c r="AQ278" s="29" t="n">
        <f aca="false">1-AP278</f>
        <v>0.25935897639385</v>
      </c>
      <c r="AR278" s="4" t="n">
        <f aca="false">MOD(AR277,12)+1</f>
        <v>8</v>
      </c>
      <c r="AS278" s="4" t="n">
        <f aca="false">AS277+1</f>
        <v>13</v>
      </c>
      <c r="AT278" s="12" t="n">
        <f aca="false">IF(AR278&gt;=10,1,0)</f>
        <v>0</v>
      </c>
      <c r="AU278" s="27" t="n">
        <f aca="false">EXP($C$261*AT278)</f>
        <v>1</v>
      </c>
      <c r="AV278" s="27" t="n">
        <f aca="false">AV277+(AS278^$C$260-AS277^$C$260)*AU278</f>
        <v>54530652.3016517</v>
      </c>
      <c r="AW278" s="28" t="n">
        <f aca="false">(1-($C$259/($C$259+AV278))^$C$258)</f>
        <v>0.740415805961469</v>
      </c>
      <c r="AX278" s="29" t="n">
        <f aca="false">1-AW278</f>
        <v>0.259584194038531</v>
      </c>
      <c r="AY278" s="4" t="n">
        <f aca="false">MOD(AY277,12)+1</f>
        <v>9</v>
      </c>
      <c r="AZ278" s="4" t="n">
        <f aca="false">AZ277+1</f>
        <v>13</v>
      </c>
      <c r="BA278" s="12" t="n">
        <f aca="false">IF(AY278&gt;=10,1,0)</f>
        <v>0</v>
      </c>
      <c r="BB278" s="27" t="n">
        <f aca="false">EXP($C$261*BA278)</f>
        <v>1</v>
      </c>
      <c r="BC278" s="27" t="n">
        <f aca="false">BC277+(AZ278^$C$260-AZ277^$C$260)*BB278</f>
        <v>53913906.1157817</v>
      </c>
      <c r="BD278" s="28" t="n">
        <f aca="false">(1-($C$259/($C$259+BC278))^$C$258)</f>
        <v>0.740343780361575</v>
      </c>
      <c r="BE278" s="29" t="n">
        <f aca="false">1-BD278</f>
        <v>0.259656219638425</v>
      </c>
      <c r="BF278" s="4" t="n">
        <f aca="false">MOD(BF277,12)+1</f>
        <v>10</v>
      </c>
      <c r="BG278" s="4" t="n">
        <f aca="false">BG277+1</f>
        <v>13</v>
      </c>
      <c r="BH278" s="12" t="n">
        <f aca="false">IF(BF278&gt;=10,1,0)</f>
        <v>1</v>
      </c>
      <c r="BI278" s="27" t="n">
        <f aca="false">EXP($C$261*BH278)</f>
        <v>12.0724488026756</v>
      </c>
      <c r="BJ278" s="27" t="n">
        <f aca="false">BJ277+(BG278^$C$260-BG277^$C$260)*BI278</f>
        <v>307403740.429969</v>
      </c>
      <c r="BK278" s="28" t="n">
        <f aca="false">(1-($C$259/($C$259+BJ278))^$C$258)</f>
        <v>0.751137448223564</v>
      </c>
      <c r="BL278" s="29" t="n">
        <f aca="false">1-BK278</f>
        <v>0.248862551776436</v>
      </c>
      <c r="BM278" s="4" t="n">
        <f aca="false">MOD(BM277,12)+1</f>
        <v>11</v>
      </c>
      <c r="BN278" s="4" t="n">
        <f aca="false">BN277+1</f>
        <v>13</v>
      </c>
      <c r="BO278" s="12" t="n">
        <f aca="false">IF(BM278&gt;=10,1,0)</f>
        <v>1</v>
      </c>
      <c r="BP278" s="27" t="n">
        <f aca="false">EXP($C$261*BO278)</f>
        <v>12.0724488026756</v>
      </c>
      <c r="BQ278" s="27" t="n">
        <f aca="false">BQ277+(BN278^$C$260-BN277^$C$260)*BP278</f>
        <v>462168986.157479</v>
      </c>
      <c r="BR278" s="28" t="n">
        <f aca="false">(1-($C$259/($C$259+BQ278))^$C$258)</f>
        <v>0.753600255776534</v>
      </c>
      <c r="BS278" s="29" t="n">
        <f aca="false">1-BR278</f>
        <v>0.246399744223466</v>
      </c>
      <c r="BT278" s="4" t="n">
        <f aca="false">MOD(BT277,12)+1</f>
        <v>12</v>
      </c>
      <c r="BU278" s="4" t="n">
        <f aca="false">BU277+1</f>
        <v>13</v>
      </c>
      <c r="BV278" s="12" t="n">
        <f aca="false">IF(BT278&gt;=10,1,0)</f>
        <v>1</v>
      </c>
      <c r="BW278" s="27" t="n">
        <f aca="false">EXP($C$261*BV278)</f>
        <v>12.0724488026756</v>
      </c>
      <c r="BX278" s="27" t="n">
        <f aca="false">BX277+(BU278^$C$260-BU277^$C$260)*BW278</f>
        <v>552503878.353775</v>
      </c>
      <c r="BY278" s="28" t="n">
        <f aca="false">(1-($C$259/($C$259+BX278))^$C$258)</f>
        <v>0.754670840209373</v>
      </c>
      <c r="BZ278" s="29" t="n">
        <f aca="false">1-BY278</f>
        <v>0.245329159790627</v>
      </c>
      <c r="CA278" s="4" t="n">
        <f aca="false">MOD(CA277,12)+1</f>
        <v>1</v>
      </c>
      <c r="CB278" s="4" t="n">
        <f aca="false">CB277+1</f>
        <v>13</v>
      </c>
      <c r="CC278" s="12" t="n">
        <f aca="false">IF(CA278&gt;=10,1,0)</f>
        <v>0</v>
      </c>
      <c r="CD278" s="27" t="n">
        <f aca="false">EXP($C$261*CC278)</f>
        <v>1</v>
      </c>
      <c r="CE278" s="27" t="n">
        <f aca="false">CE277+(CB278^$C$260-CB277^$C$260)*CD278</f>
        <v>348844433.588926</v>
      </c>
      <c r="CF278" s="28" t="n">
        <f aca="false">(1-($C$259/($C$259+CE278))^$C$258)</f>
        <v>0.751903877553717</v>
      </c>
      <c r="CG278" s="29" t="n">
        <f aca="false">1-CF278</f>
        <v>0.248096122446283</v>
      </c>
      <c r="CI278" s="4" t="n">
        <f aca="false">CI277+1</f>
        <v>13</v>
      </c>
      <c r="CJ278" s="31" t="n">
        <f aca="false">AVERAGE(CF278,BY278,BR278,BK278,BD278,AW278,AP278,AI278,AB278,U278,N278,G278)</f>
        <v>0.746313655560095</v>
      </c>
      <c r="CK278" s="31" t="n">
        <f aca="false">1-CJ278</f>
        <v>0.253686344439905</v>
      </c>
      <c r="CL278" s="32" t="n">
        <f aca="false">CJ278-CJ277</f>
        <v>0.00362958641307121</v>
      </c>
    </row>
    <row r="279" customFormat="false" ht="15" hidden="false" customHeight="false" outlineLevel="0" collapsed="false">
      <c r="B279" s="4" t="n">
        <f aca="false">MOD(B278,12)+1</f>
        <v>3</v>
      </c>
      <c r="C279" s="4" t="n">
        <f aca="false">C278+1</f>
        <v>14</v>
      </c>
      <c r="D279" s="12" t="n">
        <f aca="false">IF(B279&gt;=10,1,0)</f>
        <v>0</v>
      </c>
      <c r="E279" s="27" t="n">
        <f aca="false">EXP($C$261*D279)</f>
        <v>1</v>
      </c>
      <c r="F279" s="27" t="n">
        <f aca="false">F278+(C279^$C$260-C278^$C$260)*E279</f>
        <v>256098587.13557</v>
      </c>
      <c r="G279" s="28" t="n">
        <f aca="false">(1-($C$259/($C$259+F279))^$C$258)</f>
        <v>0.750026633440182</v>
      </c>
      <c r="H279" s="29" t="n">
        <f aca="false">1-G279</f>
        <v>0.249973366559818</v>
      </c>
      <c r="I279" s="4" t="n">
        <f aca="false">MOD(I278,12)+1</f>
        <v>4</v>
      </c>
      <c r="J279" s="4" t="n">
        <f aca="false">J278+1</f>
        <v>14</v>
      </c>
      <c r="K279" s="12" t="n">
        <f aca="false">IF(I279&gt;=10,1,0)</f>
        <v>0</v>
      </c>
      <c r="L279" s="27" t="n">
        <f aca="false">EXP($C$261*K279)</f>
        <v>1</v>
      </c>
      <c r="M279" s="27" t="n">
        <f aca="false">M278+(J279^$C$260-J278^$C$260)*L279</f>
        <v>178135529.161789</v>
      </c>
      <c r="N279" s="28" t="n">
        <f aca="false">(1-($C$259/($C$259+M279))^$C$258)</f>
        <v>0.747803524506699</v>
      </c>
      <c r="O279" s="29" t="n">
        <f aca="false">1-N279</f>
        <v>0.252196475493301</v>
      </c>
      <c r="P279" s="4" t="n">
        <f aca="false">MOD(P278,12)+1</f>
        <v>5</v>
      </c>
      <c r="Q279" s="4" t="n">
        <f aca="false">Q278+1</f>
        <v>14</v>
      </c>
      <c r="R279" s="12" t="n">
        <f aca="false">IF(P279&gt;=10,1,0)</f>
        <v>0</v>
      </c>
      <c r="S279" s="27" t="n">
        <f aca="false">EXP($C$261*R279)</f>
        <v>1</v>
      </c>
      <c r="T279" s="27" t="n">
        <f aca="false">T278+(Q279^$C$260-Q278^$C$260)*S279</f>
        <v>133487114.550897</v>
      </c>
      <c r="U279" s="28" t="n">
        <f aca="false">(1-($C$259/($C$259+T279))^$C$258)</f>
        <v>0.746022422933706</v>
      </c>
      <c r="V279" s="29" t="n">
        <f aca="false">1-U279</f>
        <v>0.253977577066294</v>
      </c>
      <c r="W279" s="4" t="n">
        <f aca="false">MOD(W278,12)+1</f>
        <v>6</v>
      </c>
      <c r="X279" s="4" t="n">
        <f aca="false">X278+1</f>
        <v>14</v>
      </c>
      <c r="Y279" s="12" t="n">
        <f aca="false">IF(W279&gt;=10,1,0)</f>
        <v>0</v>
      </c>
      <c r="Z279" s="27" t="n">
        <f aca="false">EXP($C$261*Y279)</f>
        <v>1</v>
      </c>
      <c r="AA279" s="27" t="n">
        <f aca="false">AA278+(X279^$C$260-X278^$C$260)*Z279</f>
        <v>109584794.653443</v>
      </c>
      <c r="AB279" s="28" t="n">
        <f aca="false">(1-($C$259/($C$259+AA279))^$C$258)</f>
        <v>0.744797251694624</v>
      </c>
      <c r="AC279" s="29" t="n">
        <f aca="false">1-AB279</f>
        <v>0.255202748305376</v>
      </c>
      <c r="AD279" s="4" t="n">
        <f aca="false">MOD(AD278,12)+1</f>
        <v>7</v>
      </c>
      <c r="AE279" s="4" t="n">
        <f aca="false">AE278+1</f>
        <v>14</v>
      </c>
      <c r="AF279" s="12" t="n">
        <f aca="false">IF(AD279&gt;=10,1,0)</f>
        <v>0</v>
      </c>
      <c r="AG279" s="27" t="n">
        <f aca="false">EXP($C$261*AF279)</f>
        <v>1</v>
      </c>
      <c r="AH279" s="27" t="n">
        <f aca="false">AH278+(AE279^$C$260-AE278^$C$260)*AG279</f>
        <v>97829706.6167982</v>
      </c>
      <c r="AI279" s="28" t="n">
        <f aca="false">(1-($C$259/($C$259+AH279))^$C$258)</f>
        <v>0.744089983937702</v>
      </c>
      <c r="AJ279" s="29" t="n">
        <f aca="false">1-AI279</f>
        <v>0.255910016062298</v>
      </c>
      <c r="AK279" s="30" t="n">
        <f aca="false">MOD(AK278,12)+1</f>
        <v>8</v>
      </c>
      <c r="AL279" s="4" t="n">
        <f aca="false">AL278+1</f>
        <v>14</v>
      </c>
      <c r="AM279" s="12" t="n">
        <f aca="false">IF(AK279&gt;=10,1,0)</f>
        <v>0</v>
      </c>
      <c r="AN279" s="27" t="n">
        <f aca="false">EXP($C$261*AM279)</f>
        <v>1</v>
      </c>
      <c r="AO279" s="27" t="n">
        <f aca="false">AO278+(AL279^$C$260-AL278^$C$260)*AN279</f>
        <v>92647731.6783528</v>
      </c>
      <c r="AP279" s="28" t="n">
        <f aca="false">(1-($C$259/($C$259+AO279))^$C$258)</f>
        <v>0.743750061753591</v>
      </c>
      <c r="AQ279" s="29" t="n">
        <f aca="false">1-AP279</f>
        <v>0.256249938246409</v>
      </c>
      <c r="AR279" s="4" t="n">
        <f aca="false">MOD(AR278,12)+1</f>
        <v>9</v>
      </c>
      <c r="AS279" s="4" t="n">
        <f aca="false">AS278+1</f>
        <v>14</v>
      </c>
      <c r="AT279" s="12" t="n">
        <f aca="false">IF(AR279&gt;=10,1,0)</f>
        <v>0</v>
      </c>
      <c r="AU279" s="27" t="n">
        <f aca="false">EXP($C$261*AT279)</f>
        <v>1</v>
      </c>
      <c r="AV279" s="27" t="n">
        <f aca="false">AV278+(AS279^$C$260-AS278^$C$260)*AU279</f>
        <v>90672177.4065399</v>
      </c>
      <c r="AW279" s="28" t="n">
        <f aca="false">(1-($C$259/($C$259+AV279))^$C$258)</f>
        <v>0.743615314761443</v>
      </c>
      <c r="AX279" s="29" t="n">
        <f aca="false">1-AW279</f>
        <v>0.256384685238557</v>
      </c>
      <c r="AY279" s="4" t="n">
        <f aca="false">MOD(AY278,12)+1</f>
        <v>10</v>
      </c>
      <c r="AZ279" s="4" t="n">
        <f aca="false">AZ278+1</f>
        <v>14</v>
      </c>
      <c r="BA279" s="12" t="n">
        <f aca="false">IF(AY279&gt;=10,1,0)</f>
        <v>1</v>
      </c>
      <c r="BB279" s="27" t="n">
        <f aca="false">EXP($C$261*BA279)</f>
        <v>12.0724488026756</v>
      </c>
      <c r="BC279" s="27" t="n">
        <f aca="false">BC278+(AZ279^$C$260-AZ278^$C$260)*BB279</f>
        <v>490230617.595159</v>
      </c>
      <c r="BD279" s="28" t="n">
        <f aca="false">(1-($C$259/($C$259+BC279))^$C$258)</f>
        <v>0.753954247035757</v>
      </c>
      <c r="BE279" s="29" t="n">
        <f aca="false">1-BD279</f>
        <v>0.246045752964243</v>
      </c>
      <c r="BF279" s="4" t="n">
        <f aca="false">MOD(BF278,12)+1</f>
        <v>11</v>
      </c>
      <c r="BG279" s="4" t="n">
        <f aca="false">BG278+1</f>
        <v>14</v>
      </c>
      <c r="BH279" s="12" t="n">
        <f aca="false">IF(BF279&gt;=10,1,0)</f>
        <v>1</v>
      </c>
      <c r="BI279" s="27" t="n">
        <f aca="false">EXP($C$261*BH279)</f>
        <v>12.0724488026756</v>
      </c>
      <c r="BJ279" s="27" t="n">
        <f aca="false">BJ278+(BG279^$C$260-BG278^$C$260)*BI279</f>
        <v>743720451.909347</v>
      </c>
      <c r="BK279" s="28" t="n">
        <f aca="false">(1-($C$259/($C$259+BJ279))^$C$258)</f>
        <v>0.756442771347496</v>
      </c>
      <c r="BL279" s="29" t="n">
        <f aca="false">1-BK279</f>
        <v>0.243557228652504</v>
      </c>
      <c r="BM279" s="4" t="n">
        <f aca="false">MOD(BM278,12)+1</f>
        <v>12</v>
      </c>
      <c r="BN279" s="4" t="n">
        <f aca="false">BN278+1</f>
        <v>14</v>
      </c>
      <c r="BO279" s="12" t="n">
        <f aca="false">IF(BM279&gt;=10,1,0)</f>
        <v>1</v>
      </c>
      <c r="BP279" s="27" t="n">
        <f aca="false">EXP($C$261*BO279)</f>
        <v>12.0724488026756</v>
      </c>
      <c r="BQ279" s="27" t="n">
        <f aca="false">BQ278+(BN279^$C$260-BN278^$C$260)*BP279</f>
        <v>898485697.636857</v>
      </c>
      <c r="BR279" s="28" t="n">
        <f aca="false">(1-($C$259/($C$259+BQ279))^$C$258)</f>
        <v>0.757563193447376</v>
      </c>
      <c r="BS279" s="29" t="n">
        <f aca="false">1-BR279</f>
        <v>0.242436806552624</v>
      </c>
      <c r="BT279" s="4" t="n">
        <f aca="false">MOD(BT278,12)+1</f>
        <v>1</v>
      </c>
      <c r="BU279" s="4" t="n">
        <f aca="false">BU278+1</f>
        <v>14</v>
      </c>
      <c r="BV279" s="12" t="n">
        <f aca="false">IF(BT279&gt;=10,1,0)</f>
        <v>0</v>
      </c>
      <c r="BW279" s="27" t="n">
        <f aca="false">EXP($C$261*BV279)</f>
        <v>1</v>
      </c>
      <c r="BX279" s="27" t="n">
        <f aca="false">BX278+(BU279^$C$260-BU278^$C$260)*BW279</f>
        <v>588645403.458663</v>
      </c>
      <c r="BY279" s="28" t="n">
        <f aca="false">(1-($C$259/($C$259+BX279))^$C$258)</f>
        <v>0.755049690753515</v>
      </c>
      <c r="BZ279" s="29" t="n">
        <f aca="false">1-BY279</f>
        <v>0.244950309246485</v>
      </c>
      <c r="CA279" s="4" t="n">
        <f aca="false">MOD(CA278,12)+1</f>
        <v>2</v>
      </c>
      <c r="CB279" s="4" t="n">
        <f aca="false">CB278+1</f>
        <v>14</v>
      </c>
      <c r="CC279" s="12" t="n">
        <f aca="false">IF(CA279&gt;=10,1,0)</f>
        <v>0</v>
      </c>
      <c r="CD279" s="27" t="n">
        <f aca="false">EXP($C$261*CC279)</f>
        <v>1</v>
      </c>
      <c r="CE279" s="27" t="n">
        <f aca="false">CE278+(CB279^$C$260-CB278^$C$260)*CD279</f>
        <v>384985958.693814</v>
      </c>
      <c r="CF279" s="28" t="n">
        <f aca="false">(1-($C$259/($C$259+CE279))^$C$258)</f>
        <v>0.752499684100038</v>
      </c>
      <c r="CG279" s="29" t="n">
        <f aca="false">1-CF279</f>
        <v>0.247500315899962</v>
      </c>
      <c r="CI279" s="4" t="n">
        <f aca="false">CI278+1</f>
        <v>14</v>
      </c>
      <c r="CJ279" s="31" t="n">
        <f aca="false">AVERAGE(CF279,BY279,BR279,BK279,BD279,AW279,AP279,AI279,AB279,U279,N279,G279)</f>
        <v>0.749634564976011</v>
      </c>
      <c r="CK279" s="31" t="n">
        <f aca="false">1-CJ279</f>
        <v>0.250365435023989</v>
      </c>
      <c r="CL279" s="32" t="n">
        <f aca="false">CJ279-CJ278</f>
        <v>0.00332090941591545</v>
      </c>
    </row>
    <row r="280" customFormat="false" ht="15" hidden="false" customHeight="false" outlineLevel="0" collapsed="false">
      <c r="B280" s="4" t="n">
        <f aca="false">MOD(B279,12)+1</f>
        <v>4</v>
      </c>
      <c r="C280" s="4" t="n">
        <f aca="false">C279+1</f>
        <v>15</v>
      </c>
      <c r="D280" s="12" t="n">
        <f aca="false">IF(B280&gt;=10,1,0)</f>
        <v>0</v>
      </c>
      <c r="E280" s="27" t="n">
        <f aca="false">EXP($C$261*D280)</f>
        <v>1</v>
      </c>
      <c r="F280" s="27" t="n">
        <f aca="false">F279+(C280^$C$260-C279^$C$260)*E280</f>
        <v>311300259.136786</v>
      </c>
      <c r="G280" s="28" t="n">
        <f aca="false">(1-($C$259/($C$259+F280))^$C$258)</f>
        <v>0.751213891172022</v>
      </c>
      <c r="H280" s="29" t="n">
        <f aca="false">1-G280</f>
        <v>0.248786108827978</v>
      </c>
      <c r="I280" s="4" t="n">
        <f aca="false">MOD(I279,12)+1</f>
        <v>5</v>
      </c>
      <c r="J280" s="4" t="n">
        <f aca="false">J279+1</f>
        <v>15</v>
      </c>
      <c r="K280" s="12" t="n">
        <f aca="false">IF(I280&gt;=10,1,0)</f>
        <v>0</v>
      </c>
      <c r="L280" s="27" t="n">
        <f aca="false">EXP($C$261*K280)</f>
        <v>1</v>
      </c>
      <c r="M280" s="27" t="n">
        <f aca="false">M279+(J280^$C$260-J279^$C$260)*L280</f>
        <v>233337201.163005</v>
      </c>
      <c r="N280" s="28" t="n">
        <f aca="false">(1-($C$259/($C$259+M280))^$C$258)</f>
        <v>0.74945850285923</v>
      </c>
      <c r="O280" s="29" t="n">
        <f aca="false">1-N280</f>
        <v>0.25054149714077</v>
      </c>
      <c r="P280" s="4" t="n">
        <f aca="false">MOD(P279,12)+1</f>
        <v>6</v>
      </c>
      <c r="Q280" s="4" t="n">
        <f aca="false">Q279+1</f>
        <v>15</v>
      </c>
      <c r="R280" s="12" t="n">
        <f aca="false">IF(P280&gt;=10,1,0)</f>
        <v>0</v>
      </c>
      <c r="S280" s="27" t="n">
        <f aca="false">EXP($C$261*R280)</f>
        <v>1</v>
      </c>
      <c r="T280" s="27" t="n">
        <f aca="false">T279+(Q280^$C$260-Q279^$C$260)*S280</f>
        <v>188688786.552113</v>
      </c>
      <c r="U280" s="28" t="n">
        <f aca="false">(1-($C$259/($C$259+T280))^$C$258)</f>
        <v>0.748157299804997</v>
      </c>
      <c r="V280" s="29" t="n">
        <f aca="false">1-U280</f>
        <v>0.251842700195003</v>
      </c>
      <c r="W280" s="4" t="n">
        <f aca="false">MOD(W279,12)+1</f>
        <v>7</v>
      </c>
      <c r="X280" s="4" t="n">
        <f aca="false">X279+1</f>
        <v>15</v>
      </c>
      <c r="Y280" s="12" t="n">
        <f aca="false">IF(W280&gt;=10,1,0)</f>
        <v>0</v>
      </c>
      <c r="Z280" s="27" t="n">
        <f aca="false">EXP($C$261*Y280)</f>
        <v>1</v>
      </c>
      <c r="AA280" s="27" t="n">
        <f aca="false">AA279+(X280^$C$260-X279^$C$260)*Z280</f>
        <v>164786466.654659</v>
      </c>
      <c r="AB280" s="28" t="n">
        <f aca="false">(1-($C$259/($C$259+AA280))^$C$258)</f>
        <v>0.74732393290681</v>
      </c>
      <c r="AC280" s="29" t="n">
        <f aca="false">1-AB280</f>
        <v>0.25267606709319</v>
      </c>
      <c r="AD280" s="4" t="n">
        <f aca="false">MOD(AD279,12)+1</f>
        <v>8</v>
      </c>
      <c r="AE280" s="4" t="n">
        <f aca="false">AE279+1</f>
        <v>15</v>
      </c>
      <c r="AF280" s="12" t="n">
        <f aca="false">IF(AD280&gt;=10,1,0)</f>
        <v>0</v>
      </c>
      <c r="AG280" s="27" t="n">
        <f aca="false">EXP($C$261*AF280)</f>
        <v>1</v>
      </c>
      <c r="AH280" s="27" t="n">
        <f aca="false">AH279+(AE280^$C$260-AE279^$C$260)*AG280</f>
        <v>153031378.618014</v>
      </c>
      <c r="AI280" s="28" t="n">
        <f aca="false">(1-($C$259/($C$259+AH280))^$C$258)</f>
        <v>0.746867426472918</v>
      </c>
      <c r="AJ280" s="29" t="n">
        <f aca="false">1-AI280</f>
        <v>0.253132573527082</v>
      </c>
      <c r="AK280" s="30" t="n">
        <f aca="false">MOD(AK279,12)+1</f>
        <v>9</v>
      </c>
      <c r="AL280" s="4" t="n">
        <f aca="false">AL279+1</f>
        <v>15</v>
      </c>
      <c r="AM280" s="12" t="n">
        <f aca="false">IF(AK280&gt;=10,1,0)</f>
        <v>0</v>
      </c>
      <c r="AN280" s="27" t="n">
        <f aca="false">EXP($C$261*AM280)</f>
        <v>1</v>
      </c>
      <c r="AO280" s="27" t="n">
        <f aca="false">AO279+(AL280^$C$260-AL279^$C$260)*AN280</f>
        <v>147849403.679569</v>
      </c>
      <c r="AP280" s="28" t="n">
        <f aca="false">(1-($C$259/($C$259+AO280))^$C$258)</f>
        <v>0.74665465210614</v>
      </c>
      <c r="AQ280" s="29" t="n">
        <f aca="false">1-AP280</f>
        <v>0.25334534789386</v>
      </c>
      <c r="AR280" s="4" t="n">
        <f aca="false">MOD(AR279,12)+1</f>
        <v>10</v>
      </c>
      <c r="AS280" s="4" t="n">
        <f aca="false">AS279+1</f>
        <v>15</v>
      </c>
      <c r="AT280" s="12" t="n">
        <f aca="false">IF(AR280&gt;=10,1,0)</f>
        <v>1</v>
      </c>
      <c r="AU280" s="27" t="n">
        <f aca="false">EXP($C$261*AT280)</f>
        <v>12.0724488026756</v>
      </c>
      <c r="AV280" s="27" t="n">
        <f aca="false">AV279+(AS280^$C$260-AS279^$C$260)*AU280</f>
        <v>757091536.463312</v>
      </c>
      <c r="AW280" s="28" t="n">
        <f aca="false">(1-($C$259/($C$259+AV280))^$C$258)</f>
        <v>0.756548600055636</v>
      </c>
      <c r="AX280" s="29" t="n">
        <f aca="false">1-AW280</f>
        <v>0.243451399944364</v>
      </c>
      <c r="AY280" s="4" t="n">
        <f aca="false">MOD(AY279,12)+1</f>
        <v>11</v>
      </c>
      <c r="AZ280" s="4" t="n">
        <f aca="false">AZ279+1</f>
        <v>15</v>
      </c>
      <c r="BA280" s="12" t="n">
        <f aca="false">IF(AY280&gt;=10,1,0)</f>
        <v>1</v>
      </c>
      <c r="BB280" s="27" t="n">
        <f aca="false">EXP($C$261*BA280)</f>
        <v>12.0724488026756</v>
      </c>
      <c r="BC280" s="27" t="n">
        <f aca="false">BC279+(AZ280^$C$260-AZ279^$C$260)*BB280</f>
        <v>1156649976.65193</v>
      </c>
      <c r="BD280" s="28" t="n">
        <f aca="false">(1-($C$259/($C$259+BC280))^$C$258)</f>
        <v>0.759052082702724</v>
      </c>
      <c r="BE280" s="29" t="n">
        <f aca="false">1-BD280</f>
        <v>0.240947917297276</v>
      </c>
      <c r="BF280" s="4" t="n">
        <f aca="false">MOD(BF279,12)+1</f>
        <v>12</v>
      </c>
      <c r="BG280" s="4" t="n">
        <f aca="false">BG279+1</f>
        <v>15</v>
      </c>
      <c r="BH280" s="12" t="n">
        <f aca="false">IF(BF280&gt;=10,1,0)</f>
        <v>1</v>
      </c>
      <c r="BI280" s="27" t="n">
        <f aca="false">EXP($C$261*BH280)</f>
        <v>12.0724488026756</v>
      </c>
      <c r="BJ280" s="27" t="n">
        <f aca="false">BJ279+(BG280^$C$260-BG279^$C$260)*BI280</f>
        <v>1410139810.96612</v>
      </c>
      <c r="BK280" s="28" t="n">
        <f aca="false">(1-($C$259/($C$259+BJ280))^$C$258)</f>
        <v>0.760213818145316</v>
      </c>
      <c r="BL280" s="29" t="n">
        <f aca="false">1-BK280</f>
        <v>0.239786181854684</v>
      </c>
      <c r="BM280" s="4" t="n">
        <f aca="false">MOD(BM279,12)+1</f>
        <v>1</v>
      </c>
      <c r="BN280" s="4" t="n">
        <f aca="false">BN279+1</f>
        <v>15</v>
      </c>
      <c r="BO280" s="12" t="n">
        <f aca="false">IF(BM280&gt;=10,1,0)</f>
        <v>0</v>
      </c>
      <c r="BP280" s="27" t="n">
        <f aca="false">EXP($C$261*BO280)</f>
        <v>1</v>
      </c>
      <c r="BQ280" s="27" t="n">
        <f aca="false">BQ279+(BN280^$C$260-BN279^$C$260)*BP280</f>
        <v>953687369.638073</v>
      </c>
      <c r="BR280" s="28" t="n">
        <f aca="false">(1-($C$259/($C$259+BQ280))^$C$258)</f>
        <v>0.757915505186525</v>
      </c>
      <c r="BS280" s="29" t="n">
        <f aca="false">1-BR280</f>
        <v>0.242084494813475</v>
      </c>
      <c r="BT280" s="4" t="n">
        <f aca="false">MOD(BT279,12)+1</f>
        <v>2</v>
      </c>
      <c r="BU280" s="4" t="n">
        <f aca="false">BU279+1</f>
        <v>15</v>
      </c>
      <c r="BV280" s="12" t="n">
        <f aca="false">IF(BT280&gt;=10,1,0)</f>
        <v>0</v>
      </c>
      <c r="BW280" s="27" t="n">
        <f aca="false">EXP($C$261*BV280)</f>
        <v>1</v>
      </c>
      <c r="BX280" s="27" t="n">
        <f aca="false">BX279+(BU280^$C$260-BU279^$C$260)*BW280</f>
        <v>643847075.459879</v>
      </c>
      <c r="BY280" s="28" t="n">
        <f aca="false">(1-($C$259/($C$259+BX280))^$C$258)</f>
        <v>0.755584633065529</v>
      </c>
      <c r="BZ280" s="29" t="n">
        <f aca="false">1-BY280</f>
        <v>0.244415366934471</v>
      </c>
      <c r="CA280" s="4" t="n">
        <f aca="false">MOD(CA279,12)+1</f>
        <v>3</v>
      </c>
      <c r="CB280" s="4" t="n">
        <f aca="false">CB279+1</f>
        <v>15</v>
      </c>
      <c r="CC280" s="12" t="n">
        <f aca="false">IF(CA280&gt;=10,1,0)</f>
        <v>0</v>
      </c>
      <c r="CD280" s="27" t="n">
        <f aca="false">EXP($C$261*CC280)</f>
        <v>1</v>
      </c>
      <c r="CE280" s="27" t="n">
        <f aca="false">CE279+(CB280^$C$260-CB279^$C$260)*CD280</f>
        <v>440187630.69503</v>
      </c>
      <c r="CF280" s="28" t="n">
        <f aca="false">(1-($C$259/($C$259+CE280))^$C$258)</f>
        <v>0.753307230181632</v>
      </c>
      <c r="CG280" s="29" t="n">
        <f aca="false">1-CF280</f>
        <v>0.246692769818368</v>
      </c>
      <c r="CI280" s="4" t="n">
        <f aca="false">CI279+1</f>
        <v>15</v>
      </c>
      <c r="CJ280" s="31" t="n">
        <f aca="false">AVERAGE(CF280,BY280,BR280,BK280,BD280,AW280,AP280,AI280,AB280,U280,N280,G280)</f>
        <v>0.752691464554957</v>
      </c>
      <c r="CK280" s="31" t="n">
        <f aca="false">1-CJ280</f>
        <v>0.247308535445043</v>
      </c>
      <c r="CL280" s="32" t="n">
        <f aca="false">CJ280-CJ279</f>
        <v>0.00305689957894573</v>
      </c>
    </row>
    <row r="281" customFormat="false" ht="15" hidden="false" customHeight="false" outlineLevel="0" collapsed="false">
      <c r="B281" s="4" t="n">
        <f aca="false">MOD(B280,12)+1</f>
        <v>5</v>
      </c>
      <c r="C281" s="4" t="n">
        <f aca="false">C280+1</f>
        <v>16</v>
      </c>
      <c r="D281" s="12" t="n">
        <f aca="false">IF(B281&gt;=10,1,0)</f>
        <v>0</v>
      </c>
      <c r="E281" s="27" t="n">
        <f aca="false">EXP($C$261*D281)</f>
        <v>1</v>
      </c>
      <c r="F281" s="27" t="n">
        <f aca="false">F280+(C281^$C$260-C280^$C$260)*E281</f>
        <v>393273453.607097</v>
      </c>
      <c r="G281" s="28" t="n">
        <f aca="false">(1-($C$259/($C$259+F281))^$C$258)</f>
        <v>0.752628219654695</v>
      </c>
      <c r="H281" s="29" t="n">
        <f aca="false">1-G281</f>
        <v>0.247371780345305</v>
      </c>
      <c r="I281" s="4" t="n">
        <f aca="false">MOD(I280,12)+1</f>
        <v>6</v>
      </c>
      <c r="J281" s="4" t="n">
        <f aca="false">J280+1</f>
        <v>16</v>
      </c>
      <c r="K281" s="12" t="n">
        <f aca="false">IF(I281&gt;=10,1,0)</f>
        <v>0</v>
      </c>
      <c r="L281" s="27" t="n">
        <f aca="false">EXP($C$261*K281)</f>
        <v>1</v>
      </c>
      <c r="M281" s="27" t="n">
        <f aca="false">M280+(J281^$C$260-J280^$C$260)*L281</f>
        <v>315310395.633316</v>
      </c>
      <c r="N281" s="28" t="n">
        <f aca="false">(1-($C$259/($C$259+M281))^$C$258)</f>
        <v>0.751291546391882</v>
      </c>
      <c r="O281" s="29" t="n">
        <f aca="false">1-N281</f>
        <v>0.248708453608118</v>
      </c>
      <c r="P281" s="4" t="n">
        <f aca="false">MOD(P280,12)+1</f>
        <v>7</v>
      </c>
      <c r="Q281" s="4" t="n">
        <f aca="false">Q280+1</f>
        <v>16</v>
      </c>
      <c r="R281" s="12" t="n">
        <f aca="false">IF(P281&gt;=10,1,0)</f>
        <v>0</v>
      </c>
      <c r="S281" s="27" t="n">
        <f aca="false">EXP($C$261*R281)</f>
        <v>1</v>
      </c>
      <c r="T281" s="27" t="n">
        <f aca="false">T280+(Q281^$C$260-Q280^$C$260)*S281</f>
        <v>270661981.022424</v>
      </c>
      <c r="U281" s="28" t="n">
        <f aca="false">(1-($C$259/($C$259+T281))^$C$258)</f>
        <v>0.750363614799688</v>
      </c>
      <c r="V281" s="29" t="n">
        <f aca="false">1-U281</f>
        <v>0.249636385200312</v>
      </c>
      <c r="W281" s="4" t="n">
        <f aca="false">MOD(W280,12)+1</f>
        <v>8</v>
      </c>
      <c r="X281" s="4" t="n">
        <f aca="false">X280+1</f>
        <v>16</v>
      </c>
      <c r="Y281" s="12" t="n">
        <f aca="false">IF(W281&gt;=10,1,0)</f>
        <v>0</v>
      </c>
      <c r="Z281" s="27" t="n">
        <f aca="false">EXP($C$261*Y281)</f>
        <v>1</v>
      </c>
      <c r="AA281" s="27" t="n">
        <f aca="false">AA280+(X281^$C$260-X280^$C$260)*Z281</f>
        <v>246759661.124969</v>
      </c>
      <c r="AB281" s="28" t="n">
        <f aca="false">(1-($C$259/($C$259+AA281))^$C$258)</f>
        <v>0.749800045496917</v>
      </c>
      <c r="AC281" s="29" t="n">
        <f aca="false">1-AB281</f>
        <v>0.250199954503083</v>
      </c>
      <c r="AD281" s="4" t="n">
        <f aca="false">MOD(AD280,12)+1</f>
        <v>9</v>
      </c>
      <c r="AE281" s="4" t="n">
        <f aca="false">AE280+1</f>
        <v>16</v>
      </c>
      <c r="AF281" s="12" t="n">
        <f aca="false">IF(AD281&gt;=10,1,0)</f>
        <v>0</v>
      </c>
      <c r="AG281" s="27" t="n">
        <f aca="false">EXP($C$261*AF281)</f>
        <v>1</v>
      </c>
      <c r="AH281" s="27" t="n">
        <f aca="false">AH280+(AE281^$C$260-AE280^$C$260)*AG281</f>
        <v>235004573.088325</v>
      </c>
      <c r="AI281" s="28" t="n">
        <f aca="false">(1-($C$259/($C$259+AH281))^$C$258)</f>
        <v>0.749502009783872</v>
      </c>
      <c r="AJ281" s="29" t="n">
        <f aca="false">1-AI281</f>
        <v>0.250497990216128</v>
      </c>
      <c r="AK281" s="30" t="n">
        <f aca="false">MOD(AK280,12)+1</f>
        <v>10</v>
      </c>
      <c r="AL281" s="4" t="n">
        <f aca="false">AL280+1</f>
        <v>16</v>
      </c>
      <c r="AM281" s="12" t="n">
        <f aca="false">IF(AK281&gt;=10,1,0)</f>
        <v>1</v>
      </c>
      <c r="AN281" s="27" t="n">
        <f aca="false">EXP($C$261*AM281)</f>
        <v>12.0724488026756</v>
      </c>
      <c r="AO281" s="27" t="n">
        <f aca="false">AO280+(AL281^$C$260-AL280^$C$260)*AN281</f>
        <v>1137466597.11416</v>
      </c>
      <c r="AP281" s="28" t="n">
        <f aca="false">(1-($C$259/($C$259+AO281))^$C$258)</f>
        <v>0.758953777495933</v>
      </c>
      <c r="AQ281" s="29" t="n">
        <f aca="false">1-AP281</f>
        <v>0.241046222504067</v>
      </c>
      <c r="AR281" s="4" t="n">
        <f aca="false">MOD(AR280,12)+1</f>
        <v>11</v>
      </c>
      <c r="AS281" s="4" t="n">
        <f aca="false">AS280+1</f>
        <v>16</v>
      </c>
      <c r="AT281" s="12" t="n">
        <f aca="false">IF(AR281&gt;=10,1,0)</f>
        <v>1</v>
      </c>
      <c r="AU281" s="27" t="n">
        <f aca="false">EXP($C$261*AT281)</f>
        <v>12.0724488026756</v>
      </c>
      <c r="AV281" s="27" t="n">
        <f aca="false">AV280+(AS281^$C$260-AS280^$C$260)*AU281</f>
        <v>1746708729.89791</v>
      </c>
      <c r="AW281" s="28" t="n">
        <f aca="false">(1-($C$259/($C$259+AV281))^$C$258)</f>
        <v>0.761462379709726</v>
      </c>
      <c r="AX281" s="29" t="n">
        <f aca="false">1-AW281</f>
        <v>0.238537620290274</v>
      </c>
      <c r="AY281" s="4" t="n">
        <f aca="false">MOD(AY280,12)+1</f>
        <v>12</v>
      </c>
      <c r="AZ281" s="4" t="n">
        <f aca="false">AZ280+1</f>
        <v>16</v>
      </c>
      <c r="BA281" s="12" t="n">
        <f aca="false">IF(AY281&gt;=10,1,0)</f>
        <v>1</v>
      </c>
      <c r="BB281" s="27" t="n">
        <f aca="false">EXP($C$261*BA281)</f>
        <v>12.0724488026756</v>
      </c>
      <c r="BC281" s="27" t="n">
        <f aca="false">BC280+(AZ281^$C$260-AZ280^$C$260)*BB281</f>
        <v>2146267170.08652</v>
      </c>
      <c r="BD281" s="28" t="n">
        <f aca="false">(1-($C$259/($C$259+BC281))^$C$258)</f>
        <v>0.762657858562294</v>
      </c>
      <c r="BE281" s="29" t="n">
        <f aca="false">1-BD281</f>
        <v>0.237342141437706</v>
      </c>
      <c r="BF281" s="4" t="n">
        <f aca="false">MOD(BF280,12)+1</f>
        <v>1</v>
      </c>
      <c r="BG281" s="4" t="n">
        <f aca="false">BG280+1</f>
        <v>16</v>
      </c>
      <c r="BH281" s="12" t="n">
        <f aca="false">IF(BF281&gt;=10,1,0)</f>
        <v>0</v>
      </c>
      <c r="BI281" s="27" t="n">
        <f aca="false">EXP($C$261*BH281)</f>
        <v>1</v>
      </c>
      <c r="BJ281" s="27" t="n">
        <f aca="false">BJ280+(BG281^$C$260-BG280^$C$260)*BI281</f>
        <v>1492113005.43643</v>
      </c>
      <c r="BK281" s="28" t="n">
        <f aca="false">(1-($C$259/($C$259+BJ281))^$C$258)</f>
        <v>0.76054405236685</v>
      </c>
      <c r="BL281" s="29" t="n">
        <f aca="false">1-BK281</f>
        <v>0.23945594763315</v>
      </c>
      <c r="BM281" s="4" t="n">
        <f aca="false">MOD(BM280,12)+1</f>
        <v>2</v>
      </c>
      <c r="BN281" s="4" t="n">
        <f aca="false">BN280+1</f>
        <v>16</v>
      </c>
      <c r="BO281" s="12" t="n">
        <f aca="false">IF(BM281&gt;=10,1,0)</f>
        <v>0</v>
      </c>
      <c r="BP281" s="27" t="n">
        <f aca="false">EXP($C$261*BO281)</f>
        <v>1</v>
      </c>
      <c r="BQ281" s="27" t="n">
        <f aca="false">BQ280+(BN281^$C$260-BN280^$C$260)*BP281</f>
        <v>1035660564.10838</v>
      </c>
      <c r="BR281" s="28" t="n">
        <f aca="false">(1-($C$259/($C$259+BQ281))^$C$258)</f>
        <v>0.758401892708729</v>
      </c>
      <c r="BS281" s="29" t="n">
        <f aca="false">1-BR281</f>
        <v>0.241598107291271</v>
      </c>
      <c r="BT281" s="4" t="n">
        <f aca="false">MOD(BT280,12)+1</f>
        <v>3</v>
      </c>
      <c r="BU281" s="4" t="n">
        <f aca="false">BU280+1</f>
        <v>16</v>
      </c>
      <c r="BV281" s="12" t="n">
        <f aca="false">IF(BT281&gt;=10,1,0)</f>
        <v>0</v>
      </c>
      <c r="BW281" s="27" t="n">
        <f aca="false">EXP($C$261*BV281)</f>
        <v>1</v>
      </c>
      <c r="BX281" s="27" t="n">
        <f aca="false">BX280+(BU281^$C$260-BU280^$C$260)*BW281</f>
        <v>725820269.93019</v>
      </c>
      <c r="BY281" s="28" t="n">
        <f aca="false">(1-($C$259/($C$259+BX281))^$C$258)</f>
        <v>0.756298003416146</v>
      </c>
      <c r="BZ281" s="29" t="n">
        <f aca="false">1-BY281</f>
        <v>0.243701996583854</v>
      </c>
      <c r="CA281" s="4" t="n">
        <f aca="false">MOD(CA280,12)+1</f>
        <v>4</v>
      </c>
      <c r="CB281" s="4" t="n">
        <f aca="false">CB280+1</f>
        <v>16</v>
      </c>
      <c r="CC281" s="12" t="n">
        <f aca="false">IF(CA281&gt;=10,1,0)</f>
        <v>0</v>
      </c>
      <c r="CD281" s="27" t="n">
        <f aca="false">EXP($C$261*CC281)</f>
        <v>1</v>
      </c>
      <c r="CE281" s="27" t="n">
        <f aca="false">CE280+(CB281^$C$260-CB280^$C$260)*CD281</f>
        <v>522160825.16534</v>
      </c>
      <c r="CF281" s="28" t="n">
        <f aca="false">(1-($C$259/($C$259+CE281))^$C$258)</f>
        <v>0.754332623460533</v>
      </c>
      <c r="CG281" s="29" t="n">
        <f aca="false">1-CF281</f>
        <v>0.245667376539467</v>
      </c>
      <c r="CI281" s="4" t="n">
        <f aca="false">CI280+1</f>
        <v>16</v>
      </c>
      <c r="CJ281" s="31" t="n">
        <f aca="false">AVERAGE(CF281,BY281,BR281,BK281,BD281,AW281,AP281,AI281,AB281,U281,N281,G281)</f>
        <v>0.755519668653939</v>
      </c>
      <c r="CK281" s="31" t="n">
        <f aca="false">1-CJ281</f>
        <v>0.244480331346061</v>
      </c>
      <c r="CL281" s="32" t="n">
        <f aca="false">CJ281-CJ280</f>
        <v>0.00282820409898232</v>
      </c>
    </row>
    <row r="282" customFormat="false" ht="15" hidden="false" customHeight="false" outlineLevel="0" collapsed="false">
      <c r="B282" s="4" t="n">
        <f aca="false">MOD(B281,12)+1</f>
        <v>6</v>
      </c>
      <c r="C282" s="4" t="n">
        <f aca="false">C281+1</f>
        <v>17</v>
      </c>
      <c r="D282" s="12" t="n">
        <f aca="false">IF(B282&gt;=10,1,0)</f>
        <v>0</v>
      </c>
      <c r="E282" s="27" t="n">
        <f aca="false">EXP($C$261*D282)</f>
        <v>1</v>
      </c>
      <c r="F282" s="27" t="n">
        <f aca="false">F281+(C282^$C$260-C281^$C$260)*E282</f>
        <v>512038148.850188</v>
      </c>
      <c r="G282" s="28" t="n">
        <f aca="false">(1-($C$259/($C$259+F282))^$C$258)</f>
        <v>0.754215295560749</v>
      </c>
      <c r="H282" s="29" t="n">
        <f aca="false">1-G282</f>
        <v>0.245784704439251</v>
      </c>
      <c r="I282" s="4" t="n">
        <f aca="false">MOD(I281,12)+1</f>
        <v>7</v>
      </c>
      <c r="J282" s="4" t="n">
        <f aca="false">J281+1</f>
        <v>17</v>
      </c>
      <c r="K282" s="12" t="n">
        <f aca="false">IF(I282&gt;=10,1,0)</f>
        <v>0</v>
      </c>
      <c r="L282" s="27" t="n">
        <f aca="false">EXP($C$261*K282)</f>
        <v>1</v>
      </c>
      <c r="M282" s="27" t="n">
        <f aca="false">M281+(J282^$C$260-J281^$C$260)*L282</f>
        <v>434075090.876407</v>
      </c>
      <c r="N282" s="28" t="n">
        <f aca="false">(1-($C$259/($C$259+M282))^$C$258)</f>
        <v>0.753223078595459</v>
      </c>
      <c r="O282" s="29" t="n">
        <f aca="false">1-N282</f>
        <v>0.246776921404541</v>
      </c>
      <c r="P282" s="4" t="n">
        <f aca="false">MOD(P281,12)+1</f>
        <v>8</v>
      </c>
      <c r="Q282" s="4" t="n">
        <f aca="false">Q281+1</f>
        <v>17</v>
      </c>
      <c r="R282" s="12" t="n">
        <f aca="false">IF(P282&gt;=10,1,0)</f>
        <v>0</v>
      </c>
      <c r="S282" s="27" t="n">
        <f aca="false">EXP($C$261*R282)</f>
        <v>1</v>
      </c>
      <c r="T282" s="27" t="n">
        <f aca="false">T281+(Q282^$C$260-Q281^$C$260)*S282</f>
        <v>389426676.265515</v>
      </c>
      <c r="U282" s="28" t="n">
        <f aca="false">(1-($C$259/($C$259+T282))^$C$258)</f>
        <v>0.752568906317298</v>
      </c>
      <c r="V282" s="29" t="n">
        <f aca="false">1-U282</f>
        <v>0.247431093682702</v>
      </c>
      <c r="W282" s="4" t="n">
        <f aca="false">MOD(W281,12)+1</f>
        <v>9</v>
      </c>
      <c r="X282" s="4" t="n">
        <f aca="false">X281+1</f>
        <v>17</v>
      </c>
      <c r="Y282" s="12" t="n">
        <f aca="false">IF(W282&gt;=10,1,0)</f>
        <v>0</v>
      </c>
      <c r="Z282" s="27" t="n">
        <f aca="false">EXP($C$261*Y282)</f>
        <v>1</v>
      </c>
      <c r="AA282" s="27" t="n">
        <f aca="false">AA281+(X282^$C$260-X281^$C$260)*Z282</f>
        <v>365524356.368061</v>
      </c>
      <c r="AB282" s="28" t="n">
        <f aca="false">(1-($C$259/($C$259+AA282))^$C$258)</f>
        <v>0.752186344828041</v>
      </c>
      <c r="AC282" s="29" t="n">
        <f aca="false">1-AB282</f>
        <v>0.247813655171959</v>
      </c>
      <c r="AD282" s="4" t="n">
        <f aca="false">MOD(AD281,12)+1</f>
        <v>10</v>
      </c>
      <c r="AE282" s="4" t="n">
        <f aca="false">AE281+1</f>
        <v>17</v>
      </c>
      <c r="AF282" s="12" t="n">
        <f aca="false">IF(AD282&gt;=10,1,0)</f>
        <v>1</v>
      </c>
      <c r="AG282" s="27" t="n">
        <f aca="false">EXP($C$261*AF282)</f>
        <v>12.0724488026756</v>
      </c>
      <c r="AH282" s="27" t="n">
        <f aca="false">AH281+(AE282^$C$260-AE281^$C$260)*AG282</f>
        <v>1668785275.97592</v>
      </c>
      <c r="AI282" s="28" t="n">
        <f aca="false">(1-($C$259/($C$259+AH282))^$C$258)</f>
        <v>0.761196715131647</v>
      </c>
      <c r="AJ282" s="29" t="n">
        <f aca="false">1-AI282</f>
        <v>0.238803284868353</v>
      </c>
      <c r="AK282" s="30" t="n">
        <f aca="false">MOD(AK281,12)+1</f>
        <v>11</v>
      </c>
      <c r="AL282" s="4" t="n">
        <f aca="false">AL281+1</f>
        <v>17</v>
      </c>
      <c r="AM282" s="12" t="n">
        <f aca="false">IF(AK282&gt;=10,1,0)</f>
        <v>1</v>
      </c>
      <c r="AN282" s="27" t="n">
        <f aca="false">EXP($C$261*AM282)</f>
        <v>12.0724488026756</v>
      </c>
      <c r="AO282" s="27" t="n">
        <f aca="false">AO281+(AL282^$C$260-AL281^$C$260)*AN282</f>
        <v>2571247300.00175</v>
      </c>
      <c r="AP282" s="28" t="n">
        <f aca="false">(1-($C$259/($C$259+AO282))^$C$258)</f>
        <v>0.763701371285009</v>
      </c>
      <c r="AQ282" s="29" t="n">
        <f aca="false">1-AP282</f>
        <v>0.236298628714991</v>
      </c>
      <c r="AR282" s="4" t="n">
        <f aca="false">MOD(AR281,12)+1</f>
        <v>12</v>
      </c>
      <c r="AS282" s="4" t="n">
        <f aca="false">AS281+1</f>
        <v>17</v>
      </c>
      <c r="AT282" s="12" t="n">
        <f aca="false">IF(AR282&gt;=10,1,0)</f>
        <v>1</v>
      </c>
      <c r="AU282" s="27" t="n">
        <f aca="false">EXP($C$261*AT282)</f>
        <v>12.0724488026756</v>
      </c>
      <c r="AV282" s="27" t="n">
        <f aca="false">AV281+(AS282^$C$260-AS281^$C$260)*AU282</f>
        <v>3180489432.7855</v>
      </c>
      <c r="AW282" s="28" t="n">
        <f aca="false">(1-($C$259/($C$259+AV282))^$C$258)</f>
        <v>0.764923743803873</v>
      </c>
      <c r="AX282" s="29" t="n">
        <f aca="false">1-AW282</f>
        <v>0.235076256196126</v>
      </c>
      <c r="AY282" s="4" t="n">
        <f aca="false">MOD(AY281,12)+1</f>
        <v>1</v>
      </c>
      <c r="AZ282" s="4" t="n">
        <f aca="false">AZ281+1</f>
        <v>17</v>
      </c>
      <c r="BA282" s="12" t="n">
        <f aca="false">IF(AY282&gt;=10,1,0)</f>
        <v>0</v>
      </c>
      <c r="BB282" s="27" t="n">
        <f aca="false">EXP($C$261*BA282)</f>
        <v>1</v>
      </c>
      <c r="BC282" s="27" t="n">
        <f aca="false">BC281+(AZ282^$C$260-AZ281^$C$260)*BB282</f>
        <v>2265031865.32962</v>
      </c>
      <c r="BD282" s="28" t="n">
        <f aca="false">(1-($C$259/($C$259+BC282))^$C$258)</f>
        <v>0.762969432029554</v>
      </c>
      <c r="BE282" s="29" t="n">
        <f aca="false">1-BD282</f>
        <v>0.237030567970446</v>
      </c>
      <c r="BF282" s="4" t="n">
        <f aca="false">MOD(BF281,12)+1</f>
        <v>2</v>
      </c>
      <c r="BG282" s="4" t="n">
        <f aca="false">BG281+1</f>
        <v>17</v>
      </c>
      <c r="BH282" s="12" t="n">
        <f aca="false">IF(BF282&gt;=10,1,0)</f>
        <v>0</v>
      </c>
      <c r="BI282" s="27" t="n">
        <f aca="false">EXP($C$261*BH282)</f>
        <v>1</v>
      </c>
      <c r="BJ282" s="27" t="n">
        <f aca="false">BJ281+(BG282^$C$260-BG281^$C$260)*BI282</f>
        <v>1610877700.67952</v>
      </c>
      <c r="BK282" s="28" t="n">
        <f aca="false">(1-($C$259/($C$259+BJ282))^$C$258)</f>
        <v>0.76099092541813</v>
      </c>
      <c r="BL282" s="29" t="n">
        <f aca="false">1-BK282</f>
        <v>0.23900907458187</v>
      </c>
      <c r="BM282" s="4" t="n">
        <f aca="false">MOD(BM281,12)+1</f>
        <v>3</v>
      </c>
      <c r="BN282" s="4" t="n">
        <f aca="false">BN281+1</f>
        <v>17</v>
      </c>
      <c r="BO282" s="12" t="n">
        <f aca="false">IF(BM282&gt;=10,1,0)</f>
        <v>0</v>
      </c>
      <c r="BP282" s="27" t="n">
        <f aca="false">EXP($C$261*BO282)</f>
        <v>1</v>
      </c>
      <c r="BQ282" s="27" t="n">
        <f aca="false">BQ281+(BN282^$C$260-BN281^$C$260)*BP282</f>
        <v>1154425259.35147</v>
      </c>
      <c r="BR282" s="28" t="n">
        <f aca="false">(1-($C$259/($C$259+BQ282))^$C$258)</f>
        <v>0.759040768101268</v>
      </c>
      <c r="BS282" s="29" t="n">
        <f aca="false">1-BR282</f>
        <v>0.240959231898732</v>
      </c>
      <c r="BT282" s="4" t="n">
        <f aca="false">MOD(BT281,12)+1</f>
        <v>4</v>
      </c>
      <c r="BU282" s="4" t="n">
        <f aca="false">BU281+1</f>
        <v>17</v>
      </c>
      <c r="BV282" s="12" t="n">
        <f aca="false">IF(BT282&gt;=10,1,0)</f>
        <v>0</v>
      </c>
      <c r="BW282" s="27" t="n">
        <f aca="false">EXP($C$261*BV282)</f>
        <v>1</v>
      </c>
      <c r="BX282" s="27" t="n">
        <f aca="false">BX281+(BU282^$C$260-BU281^$C$260)*BW282</f>
        <v>844584965.173281</v>
      </c>
      <c r="BY282" s="28" t="n">
        <f aca="false">(1-($C$259/($C$259+BX282))^$C$258)</f>
        <v>0.757197102141569</v>
      </c>
      <c r="BZ282" s="29" t="n">
        <f aca="false">1-BY282</f>
        <v>0.242802897858431</v>
      </c>
      <c r="CA282" s="4" t="n">
        <f aca="false">MOD(CA281,12)+1</f>
        <v>5</v>
      </c>
      <c r="CB282" s="4" t="n">
        <f aca="false">CB281+1</f>
        <v>17</v>
      </c>
      <c r="CC282" s="12" t="n">
        <f aca="false">IF(CA282&gt;=10,1,0)</f>
        <v>0</v>
      </c>
      <c r="CD282" s="27" t="n">
        <f aca="false">EXP($C$261*CC282)</f>
        <v>1</v>
      </c>
      <c r="CE282" s="27" t="n">
        <f aca="false">CE281+(CB282^$C$260-CB281^$C$260)*CD282</f>
        <v>640925520.408431</v>
      </c>
      <c r="CF282" s="28" t="n">
        <f aca="false">(1-($C$259/($C$259+CE282))^$C$258)</f>
        <v>0.755557519529597</v>
      </c>
      <c r="CG282" s="29" t="n">
        <f aca="false">1-CF282</f>
        <v>0.244442480470403</v>
      </c>
      <c r="CI282" s="4" t="n">
        <f aca="false">CI281+1</f>
        <v>17</v>
      </c>
      <c r="CJ282" s="31" t="n">
        <f aca="false">AVERAGE(CF282,BY282,BR282,BK282,BD282,AW282,AP282,AI282,AB282,U282,N282,G282)</f>
        <v>0.758147600228516</v>
      </c>
      <c r="CK282" s="31" t="n">
        <f aca="false">1-CJ282</f>
        <v>0.241852399771484</v>
      </c>
      <c r="CL282" s="32" t="n">
        <f aca="false">CJ282-CJ281</f>
        <v>0.00262793157457697</v>
      </c>
    </row>
    <row r="283" customFormat="false" ht="15" hidden="false" customHeight="false" outlineLevel="0" collapsed="false">
      <c r="B283" s="4" t="n">
        <f aca="false">MOD(B282,12)+1</f>
        <v>7</v>
      </c>
      <c r="C283" s="4" t="n">
        <f aca="false">C282+1</f>
        <v>18</v>
      </c>
      <c r="D283" s="12" t="n">
        <f aca="false">IF(B283&gt;=10,1,0)</f>
        <v>0</v>
      </c>
      <c r="E283" s="27" t="n">
        <f aca="false">EXP($C$261*D283)</f>
        <v>1</v>
      </c>
      <c r="F283" s="27" t="n">
        <f aca="false">F282+(C283^$C$260-C282^$C$260)*E283</f>
        <v>680403795.461056</v>
      </c>
      <c r="G283" s="28" t="n">
        <f aca="false">(1-($C$259/($C$259+F283))^$C$258)</f>
        <v>0.755913627363397</v>
      </c>
      <c r="H283" s="29" t="n">
        <f aca="false">1-G283</f>
        <v>0.244086372636603</v>
      </c>
      <c r="I283" s="4" t="n">
        <f aca="false">MOD(I282,12)+1</f>
        <v>8</v>
      </c>
      <c r="J283" s="4" t="n">
        <f aca="false">J282+1</f>
        <v>18</v>
      </c>
      <c r="K283" s="12" t="n">
        <f aca="false">IF(I283&gt;=10,1,0)</f>
        <v>0</v>
      </c>
      <c r="L283" s="27" t="n">
        <f aca="false">EXP($C$261*K283)</f>
        <v>1</v>
      </c>
      <c r="M283" s="27" t="n">
        <f aca="false">M282+(J283^$C$260-J282^$C$260)*L283</f>
        <v>602440737.487275</v>
      </c>
      <c r="N283" s="28" t="n">
        <f aca="false">(1-($C$259/($C$259+M283))^$C$258)</f>
        <v>0.755188050189669</v>
      </c>
      <c r="O283" s="29" t="n">
        <f aca="false">1-N283</f>
        <v>0.24481194981033</v>
      </c>
      <c r="P283" s="4" t="n">
        <f aca="false">MOD(P282,12)+1</f>
        <v>9</v>
      </c>
      <c r="Q283" s="4" t="n">
        <f aca="false">Q282+1</f>
        <v>18</v>
      </c>
      <c r="R283" s="12" t="n">
        <f aca="false">IF(P283&gt;=10,1,0)</f>
        <v>0</v>
      </c>
      <c r="S283" s="27" t="n">
        <f aca="false">EXP($C$261*R283)</f>
        <v>1</v>
      </c>
      <c r="T283" s="27" t="n">
        <f aca="false">T282+(Q283^$C$260-Q282^$C$260)*S283</f>
        <v>557792322.876383</v>
      </c>
      <c r="U283" s="28" t="n">
        <f aca="false">(1-($C$259/($C$259+T283))^$C$258)</f>
        <v>0.754727835123991</v>
      </c>
      <c r="V283" s="29" t="n">
        <f aca="false">1-U283</f>
        <v>0.245272164876009</v>
      </c>
      <c r="W283" s="4" t="n">
        <f aca="false">MOD(W282,12)+1</f>
        <v>10</v>
      </c>
      <c r="X283" s="4" t="n">
        <f aca="false">X282+1</f>
        <v>18</v>
      </c>
      <c r="Y283" s="12" t="n">
        <f aca="false">IF(W283&gt;=10,1,0)</f>
        <v>1</v>
      </c>
      <c r="Z283" s="27" t="n">
        <f aca="false">EXP($C$261*Y283)</f>
        <v>12.0724488026756</v>
      </c>
      <c r="AA283" s="27" t="n">
        <f aca="false">AA282+(X283^$C$260-X282^$C$260)*Z283</f>
        <v>2398110005.20714</v>
      </c>
      <c r="AB283" s="28" t="n">
        <f aca="false">(1-($C$259/($C$259+AA283))^$C$258)</f>
        <v>0.763299264235418</v>
      </c>
      <c r="AC283" s="29" t="n">
        <f aca="false">1-AB283</f>
        <v>0.236700735764582</v>
      </c>
      <c r="AD283" s="4" t="n">
        <f aca="false">MOD(AD282,12)+1</f>
        <v>11</v>
      </c>
      <c r="AE283" s="4" t="n">
        <f aca="false">AE282+1</f>
        <v>18</v>
      </c>
      <c r="AF283" s="12" t="n">
        <f aca="false">IF(AD283&gt;=10,1,0)</f>
        <v>1</v>
      </c>
      <c r="AG283" s="27" t="n">
        <f aca="false">EXP($C$261*AF283)</f>
        <v>12.0724488026756</v>
      </c>
      <c r="AH283" s="27" t="n">
        <f aca="false">AH282+(AE283^$C$260-AE282^$C$260)*AG283</f>
        <v>3701370924.81499</v>
      </c>
      <c r="AI283" s="28" t="n">
        <f aca="false">(1-($C$259/($C$259+AH283))^$C$258)</f>
        <v>0.765791734788225</v>
      </c>
      <c r="AJ283" s="29" t="n">
        <f aca="false">1-AI283</f>
        <v>0.234208265211775</v>
      </c>
      <c r="AK283" s="30" t="n">
        <f aca="false">MOD(AK282,12)+1</f>
        <v>12</v>
      </c>
      <c r="AL283" s="4" t="n">
        <f aca="false">AL282+1</f>
        <v>18</v>
      </c>
      <c r="AM283" s="12" t="n">
        <f aca="false">IF(AK283&gt;=10,1,0)</f>
        <v>1</v>
      </c>
      <c r="AN283" s="27" t="n">
        <f aca="false">EXP($C$261*AM283)</f>
        <v>12.0724488026756</v>
      </c>
      <c r="AO283" s="27" t="n">
        <f aca="false">AO282+(AL283^$C$260-AL282^$C$260)*AN283</f>
        <v>4603832948.84083</v>
      </c>
      <c r="AP283" s="28" t="n">
        <f aca="false">(1-($C$259/($C$259+AO283))^$C$258)</f>
        <v>0.767034785712907</v>
      </c>
      <c r="AQ283" s="29" t="n">
        <f aca="false">1-AP283</f>
        <v>0.232965214287093</v>
      </c>
      <c r="AR283" s="4" t="n">
        <f aca="false">MOD(AR282,12)+1</f>
        <v>1</v>
      </c>
      <c r="AS283" s="4" t="n">
        <f aca="false">AS282+1</f>
        <v>18</v>
      </c>
      <c r="AT283" s="12" t="n">
        <f aca="false">IF(AR283&gt;=10,1,0)</f>
        <v>0</v>
      </c>
      <c r="AU283" s="27" t="n">
        <f aca="false">EXP($C$261*AT283)</f>
        <v>1</v>
      </c>
      <c r="AV283" s="27" t="n">
        <f aca="false">AV282+(AS283^$C$260-AS282^$C$260)*AU283</f>
        <v>3348855079.39636</v>
      </c>
      <c r="AW283" s="28" t="n">
        <f aca="false">(1-($C$259/($C$259+AV283))^$C$258)</f>
        <v>0.765219314097525</v>
      </c>
      <c r="AX283" s="29" t="n">
        <f aca="false">1-AW283</f>
        <v>0.234780685902475</v>
      </c>
      <c r="AY283" s="4" t="n">
        <f aca="false">MOD(AY282,12)+1</f>
        <v>2</v>
      </c>
      <c r="AZ283" s="4" t="n">
        <f aca="false">AZ282+1</f>
        <v>18</v>
      </c>
      <c r="BA283" s="12" t="n">
        <f aca="false">IF(AY283&gt;=10,1,0)</f>
        <v>0</v>
      </c>
      <c r="BB283" s="27" t="n">
        <f aca="false">EXP($C$261*BA283)</f>
        <v>1</v>
      </c>
      <c r="BC283" s="27" t="n">
        <f aca="false">BC282+(AZ283^$C$260-AZ282^$C$260)*BB283</f>
        <v>2433397511.94048</v>
      </c>
      <c r="BD283" s="28" t="n">
        <f aca="false">(1-($C$259/($C$259+BC283))^$C$258)</f>
        <v>0.763383580874536</v>
      </c>
      <c r="BE283" s="29" t="n">
        <f aca="false">1-BD283</f>
        <v>0.236616419125464</v>
      </c>
      <c r="BF283" s="4" t="n">
        <f aca="false">MOD(BF282,12)+1</f>
        <v>3</v>
      </c>
      <c r="BG283" s="4" t="n">
        <f aca="false">BG282+1</f>
        <v>18</v>
      </c>
      <c r="BH283" s="12" t="n">
        <f aca="false">IF(BF283&gt;=10,1,0)</f>
        <v>0</v>
      </c>
      <c r="BI283" s="27" t="n">
        <f aca="false">EXP($C$261*BH283)</f>
        <v>1</v>
      </c>
      <c r="BJ283" s="27" t="n">
        <f aca="false">BJ282+(BG283^$C$260-BG282^$C$260)*BI283</f>
        <v>1779243347.29039</v>
      </c>
      <c r="BK283" s="28" t="n">
        <f aca="false">(1-($C$259/($C$259+BJ283))^$C$258)</f>
        <v>0.761569725686881</v>
      </c>
      <c r="BL283" s="29" t="n">
        <f aca="false">1-BK283</f>
        <v>0.238430274313119</v>
      </c>
      <c r="BM283" s="4" t="n">
        <f aca="false">MOD(BM282,12)+1</f>
        <v>4</v>
      </c>
      <c r="BN283" s="4" t="n">
        <f aca="false">BN282+1</f>
        <v>18</v>
      </c>
      <c r="BO283" s="12" t="n">
        <f aca="false">IF(BM283&gt;=10,1,0)</f>
        <v>0</v>
      </c>
      <c r="BP283" s="27" t="n">
        <f aca="false">EXP($C$261*BO283)</f>
        <v>1</v>
      </c>
      <c r="BQ283" s="27" t="n">
        <f aca="false">BQ282+(BN283^$C$260-BN282^$C$260)*BP283</f>
        <v>1322790905.96234</v>
      </c>
      <c r="BR283" s="28" t="n">
        <f aca="false">(1-($C$259/($C$259+BQ283))^$C$258)</f>
        <v>0.759839548449923</v>
      </c>
      <c r="BS283" s="29" t="n">
        <f aca="false">1-BR283</f>
        <v>0.240160451550077</v>
      </c>
      <c r="BT283" s="4" t="n">
        <f aca="false">MOD(BT282,12)+1</f>
        <v>5</v>
      </c>
      <c r="BU283" s="4" t="n">
        <f aca="false">BU282+1</f>
        <v>18</v>
      </c>
      <c r="BV283" s="12" t="n">
        <f aca="false">IF(BT283&gt;=10,1,0)</f>
        <v>0</v>
      </c>
      <c r="BW283" s="27" t="n">
        <f aca="false">EXP($C$261*BV283)</f>
        <v>1</v>
      </c>
      <c r="BX283" s="27" t="n">
        <f aca="false">BX282+(BU283^$C$260-BU282^$C$260)*BW283</f>
        <v>1012950611.78415</v>
      </c>
      <c r="BY283" s="28" t="n">
        <f aca="false">(1-($C$259/($C$259+BX283))^$C$258)</f>
        <v>0.758271206294299</v>
      </c>
      <c r="BZ283" s="29" t="n">
        <f aca="false">1-BY283</f>
        <v>0.241728793705701</v>
      </c>
      <c r="CA283" s="4" t="n">
        <f aca="false">MOD(CA282,12)+1</f>
        <v>6</v>
      </c>
      <c r="CB283" s="4" t="n">
        <f aca="false">CB282+1</f>
        <v>18</v>
      </c>
      <c r="CC283" s="12" t="n">
        <f aca="false">IF(CA283&gt;=10,1,0)</f>
        <v>0</v>
      </c>
      <c r="CD283" s="27" t="n">
        <f aca="false">EXP($C$261*CC283)</f>
        <v>1</v>
      </c>
      <c r="CE283" s="27" t="n">
        <f aca="false">CE282+(CB283^$C$260-CB282^$C$260)*CD283</f>
        <v>809291167.019299</v>
      </c>
      <c r="CF283" s="28" t="n">
        <f aca="false">(1-($C$259/($C$259+CE283))^$C$258)</f>
        <v>0.756944180305239</v>
      </c>
      <c r="CG283" s="29" t="n">
        <f aca="false">1-CF283</f>
        <v>0.243055819694761</v>
      </c>
      <c r="CI283" s="4" t="n">
        <f aca="false">CI282+1</f>
        <v>18</v>
      </c>
      <c r="CJ283" s="31" t="n">
        <f aca="false">AVERAGE(CF283,BY283,BR283,BK283,BD283,AW283,AP283,AI283,AB283,U283,N283,G283)</f>
        <v>0.760598571093501</v>
      </c>
      <c r="CK283" s="31" t="n">
        <f aca="false">1-CJ283</f>
        <v>0.239401428906499</v>
      </c>
      <c r="CL283" s="32" t="n">
        <f aca="false">CJ283-CJ282</f>
        <v>0.00245097086498491</v>
      </c>
    </row>
    <row r="284" customFormat="false" ht="15" hidden="false" customHeight="false" outlineLevel="0" collapsed="false">
      <c r="B284" s="4" t="n">
        <f aca="false">MOD(B283,12)+1</f>
        <v>8</v>
      </c>
      <c r="C284" s="4" t="n">
        <f aca="false">C283+1</f>
        <v>19</v>
      </c>
      <c r="D284" s="12" t="n">
        <f aca="false">IF(B284&gt;=10,1,0)</f>
        <v>0</v>
      </c>
      <c r="E284" s="27" t="n">
        <f aca="false">EXP($C$261*D284)</f>
        <v>1</v>
      </c>
      <c r="F284" s="27" t="n">
        <f aca="false">F283+(C284^$C$260-C283^$C$260)*E284</f>
        <v>914512081.584059</v>
      </c>
      <c r="G284" s="28" t="n">
        <f aca="false">(1-($C$259/($C$259+F284))^$C$258)</f>
        <v>0.757667713473436</v>
      </c>
      <c r="H284" s="29" t="n">
        <f aca="false">1-G284</f>
        <v>0.242332286526564</v>
      </c>
      <c r="I284" s="4" t="n">
        <f aca="false">MOD(I283,12)+1</f>
        <v>9</v>
      </c>
      <c r="J284" s="4" t="n">
        <f aca="false">J283+1</f>
        <v>19</v>
      </c>
      <c r="K284" s="12" t="n">
        <f aca="false">IF(I284&gt;=10,1,0)</f>
        <v>0</v>
      </c>
      <c r="L284" s="27" t="n">
        <f aca="false">EXP($C$261*K284)</f>
        <v>1</v>
      </c>
      <c r="M284" s="27" t="n">
        <f aca="false">M283+(J284^$C$260-J283^$C$260)*L284</f>
        <v>836549023.610277</v>
      </c>
      <c r="N284" s="28" t="n">
        <f aca="false">(1-($C$259/($C$259+M284))^$C$258)</f>
        <v>0.757140479874431</v>
      </c>
      <c r="O284" s="29" t="n">
        <f aca="false">1-N284</f>
        <v>0.242859520125569</v>
      </c>
      <c r="P284" s="4" t="n">
        <f aca="false">MOD(P283,12)+1</f>
        <v>10</v>
      </c>
      <c r="Q284" s="4" t="n">
        <f aca="false">Q283+1</f>
        <v>19</v>
      </c>
      <c r="R284" s="12" t="n">
        <f aca="false">IF(P284&gt;=10,1,0)</f>
        <v>1</v>
      </c>
      <c r="S284" s="27" t="n">
        <f aca="false">EXP($C$261*R284)</f>
        <v>12.0724488026756</v>
      </c>
      <c r="T284" s="27" t="n">
        <f aca="false">T283+(Q284^$C$260-Q283^$C$260)*S284</f>
        <v>3384052621.37846</v>
      </c>
      <c r="U284" s="28" t="n">
        <f aca="false">(1-($C$259/($C$259+T284))^$C$258)</f>
        <v>0.765279178083381</v>
      </c>
      <c r="V284" s="29" t="n">
        <f aca="false">1-U284</f>
        <v>0.234720821916619</v>
      </c>
      <c r="W284" s="4" t="n">
        <f aca="false">MOD(W283,12)+1</f>
        <v>11</v>
      </c>
      <c r="X284" s="4" t="n">
        <f aca="false">X283+1</f>
        <v>19</v>
      </c>
      <c r="Y284" s="12" t="n">
        <f aca="false">IF(W284&gt;=10,1,0)</f>
        <v>1</v>
      </c>
      <c r="Z284" s="27" t="n">
        <f aca="false">EXP($C$261*Y284)</f>
        <v>12.0724488026756</v>
      </c>
      <c r="AA284" s="27" t="n">
        <f aca="false">AA283+(X284^$C$260-X283^$C$260)*Z284</f>
        <v>5224370303.70922</v>
      </c>
      <c r="AB284" s="28" t="n">
        <f aca="false">(1-($C$259/($C$259+AA284))^$C$258)</f>
        <v>0.767752147880784</v>
      </c>
      <c r="AC284" s="29" t="n">
        <f aca="false">1-AB284</f>
        <v>0.232247852119216</v>
      </c>
      <c r="AD284" s="4" t="n">
        <f aca="false">MOD(AD283,12)+1</f>
        <v>12</v>
      </c>
      <c r="AE284" s="4" t="n">
        <f aca="false">AE283+1</f>
        <v>19</v>
      </c>
      <c r="AF284" s="12" t="n">
        <f aca="false">IF(AD284&gt;=10,1,0)</f>
        <v>1</v>
      </c>
      <c r="AG284" s="27" t="n">
        <f aca="false">EXP($C$261*AF284)</f>
        <v>12.0724488026756</v>
      </c>
      <c r="AH284" s="27" t="n">
        <f aca="false">AH283+(AE284^$C$260-AE283^$C$260)*AG284</f>
        <v>6527631223.31708</v>
      </c>
      <c r="AI284" s="28" t="n">
        <f aca="false">(1-($C$259/($C$259+AH284))^$C$258)</f>
        <v>0.769010282595943</v>
      </c>
      <c r="AJ284" s="29" t="n">
        <f aca="false">1-AI284</f>
        <v>0.230989717404056</v>
      </c>
      <c r="AK284" s="30" t="n">
        <f aca="false">MOD(AK283,12)+1</f>
        <v>1</v>
      </c>
      <c r="AL284" s="4" t="n">
        <f aca="false">AL283+1</f>
        <v>19</v>
      </c>
      <c r="AM284" s="12" t="n">
        <f aca="false">IF(AK284&gt;=10,1,0)</f>
        <v>0</v>
      </c>
      <c r="AN284" s="27" t="n">
        <f aca="false">EXP($C$261*AM284)</f>
        <v>1</v>
      </c>
      <c r="AO284" s="27" t="n">
        <f aca="false">AO283+(AL284^$C$260-AL283^$C$260)*AN284</f>
        <v>4837941234.96384</v>
      </c>
      <c r="AP284" s="28" t="n">
        <f aca="false">(1-($C$259/($C$259+AO284))^$C$258)</f>
        <v>0.767316445998301</v>
      </c>
      <c r="AQ284" s="29" t="n">
        <f aca="false">1-AP284</f>
        <v>0.232683554001699</v>
      </c>
      <c r="AR284" s="4" t="n">
        <f aca="false">MOD(AR283,12)+1</f>
        <v>2</v>
      </c>
      <c r="AS284" s="4" t="n">
        <f aca="false">AS283+1</f>
        <v>19</v>
      </c>
      <c r="AT284" s="12" t="n">
        <f aca="false">IF(AR284&gt;=10,1,0)</f>
        <v>0</v>
      </c>
      <c r="AU284" s="27" t="n">
        <f aca="false">EXP($C$261*AT284)</f>
        <v>1</v>
      </c>
      <c r="AV284" s="27" t="n">
        <f aca="false">AV283+(AS284^$C$260-AS283^$C$260)*AU284</f>
        <v>3582963365.51937</v>
      </c>
      <c r="AW284" s="28" t="n">
        <f aca="false">(1-($C$259/($C$259+AV284))^$C$258)</f>
        <v>0.765605934130096</v>
      </c>
      <c r="AX284" s="29" t="n">
        <f aca="false">1-AW284</f>
        <v>0.234394065869904</v>
      </c>
      <c r="AY284" s="4" t="n">
        <f aca="false">MOD(AY283,12)+1</f>
        <v>3</v>
      </c>
      <c r="AZ284" s="4" t="n">
        <f aca="false">AZ283+1</f>
        <v>19</v>
      </c>
      <c r="BA284" s="12" t="n">
        <f aca="false">IF(AY284&gt;=10,1,0)</f>
        <v>0</v>
      </c>
      <c r="BB284" s="27" t="n">
        <f aca="false">EXP($C$261*BA284)</f>
        <v>1</v>
      </c>
      <c r="BC284" s="27" t="n">
        <f aca="false">BC283+(AZ284^$C$260-AZ283^$C$260)*BB284</f>
        <v>2667505798.06349</v>
      </c>
      <c r="BD284" s="28" t="n">
        <f aca="false">(1-($C$259/($C$259+BC284))^$C$258)</f>
        <v>0.76391309602163</v>
      </c>
      <c r="BE284" s="29" t="n">
        <f aca="false">1-BD284</f>
        <v>0.23608690397837</v>
      </c>
      <c r="BF284" s="4" t="n">
        <f aca="false">MOD(BF283,12)+1</f>
        <v>4</v>
      </c>
      <c r="BG284" s="4" t="n">
        <f aca="false">BG283+1</f>
        <v>19</v>
      </c>
      <c r="BH284" s="12" t="n">
        <f aca="false">IF(BF284&gt;=10,1,0)</f>
        <v>0</v>
      </c>
      <c r="BI284" s="27" t="n">
        <f aca="false">EXP($C$261*BH284)</f>
        <v>1</v>
      </c>
      <c r="BJ284" s="27" t="n">
        <f aca="false">BJ283+(BG284^$C$260-BG283^$C$260)*BI284</f>
        <v>2013351633.41339</v>
      </c>
      <c r="BK284" s="28" t="n">
        <f aca="false">(1-($C$259/($C$259+BJ284))^$C$258)</f>
        <v>0.762287494716408</v>
      </c>
      <c r="BL284" s="29" t="n">
        <f aca="false">1-BK284</f>
        <v>0.237712505283592</v>
      </c>
      <c r="BM284" s="4" t="n">
        <f aca="false">MOD(BM283,12)+1</f>
        <v>5</v>
      </c>
      <c r="BN284" s="4" t="n">
        <f aca="false">BN283+1</f>
        <v>19</v>
      </c>
      <c r="BO284" s="12" t="n">
        <f aca="false">IF(BM284&gt;=10,1,0)</f>
        <v>0</v>
      </c>
      <c r="BP284" s="27" t="n">
        <f aca="false">EXP($C$261*BO284)</f>
        <v>1</v>
      </c>
      <c r="BQ284" s="27" t="n">
        <f aca="false">BQ283+(BN284^$C$260-BN283^$C$260)*BP284</f>
        <v>1556899192.08534</v>
      </c>
      <c r="BR284" s="28" t="n">
        <f aca="false">(1-($C$259/($C$259+BQ284))^$C$258)</f>
        <v>0.760792156600638</v>
      </c>
      <c r="BS284" s="29" t="n">
        <f aca="false">1-BR284</f>
        <v>0.239207843399362</v>
      </c>
      <c r="BT284" s="4" t="n">
        <f aca="false">MOD(BT283,12)+1</f>
        <v>6</v>
      </c>
      <c r="BU284" s="4" t="n">
        <f aca="false">BU283+1</f>
        <v>19</v>
      </c>
      <c r="BV284" s="12" t="n">
        <f aca="false">IF(BT284&gt;=10,1,0)</f>
        <v>0</v>
      </c>
      <c r="BW284" s="27" t="n">
        <f aca="false">EXP($C$261*BV284)</f>
        <v>1</v>
      </c>
      <c r="BX284" s="27" t="n">
        <f aca="false">BX283+(BU284^$C$260-BU283^$C$260)*BW284</f>
        <v>1247058897.90715</v>
      </c>
      <c r="BY284" s="28" t="n">
        <f aca="false">(1-($C$259/($C$259+BX284))^$C$258)</f>
        <v>0.759493962339745</v>
      </c>
      <c r="BZ284" s="29" t="n">
        <f aca="false">1-BY284</f>
        <v>0.240506037660255</v>
      </c>
      <c r="CA284" s="4" t="n">
        <f aca="false">MOD(CA283,12)+1</f>
        <v>7</v>
      </c>
      <c r="CB284" s="4" t="n">
        <f aca="false">CB283+1</f>
        <v>19</v>
      </c>
      <c r="CC284" s="12" t="n">
        <f aca="false">IF(CA284&gt;=10,1,0)</f>
        <v>0</v>
      </c>
      <c r="CD284" s="27" t="n">
        <f aca="false">EXP($C$261*CC284)</f>
        <v>1</v>
      </c>
      <c r="CE284" s="27" t="n">
        <f aca="false">CE283+(CB284^$C$260-CB283^$C$260)*CD284</f>
        <v>1043399453.1423</v>
      </c>
      <c r="CF284" s="28" t="n">
        <f aca="false">(1-($C$259/($C$259+CE284))^$C$258)</f>
        <v>0.758445757160271</v>
      </c>
      <c r="CG284" s="29" t="n">
        <f aca="false">1-CF284</f>
        <v>0.241554242839729</v>
      </c>
      <c r="CI284" s="4" t="n">
        <f aca="false">CI283+1</f>
        <v>19</v>
      </c>
      <c r="CJ284" s="31" t="n">
        <f aca="false">AVERAGE(CF284,BY284,BR284,BK284,BD284,AW284,AP284,AI284,AB284,U284,N284,G284)</f>
        <v>0.762892054072922</v>
      </c>
      <c r="CK284" s="31" t="n">
        <f aca="false">1-CJ284</f>
        <v>0.237107945927078</v>
      </c>
      <c r="CL284" s="32" t="n">
        <f aca="false">CJ284-CJ283</f>
        <v>0.00229348297942122</v>
      </c>
    </row>
    <row r="285" customFormat="false" ht="15" hidden="false" customHeight="false" outlineLevel="0" collapsed="false">
      <c r="B285" s="4" t="n">
        <f aca="false">MOD(B284,12)+1</f>
        <v>9</v>
      </c>
      <c r="C285" s="4" t="n">
        <f aca="false">C284+1</f>
        <v>20</v>
      </c>
      <c r="D285" s="12" t="n">
        <f aca="false">IF(B285&gt;=10,1,0)</f>
        <v>0</v>
      </c>
      <c r="E285" s="27" t="n">
        <f aca="false">EXP($C$261*D285)</f>
        <v>1</v>
      </c>
      <c r="F285" s="27" t="n">
        <f aca="false">F284+(C285^$C$260-C284^$C$260)*E285</f>
        <v>1234445222.51439</v>
      </c>
      <c r="G285" s="28" t="n">
        <f aca="false">(1-($C$259/($C$259+F285))^$C$258)</f>
        <v>0.759434319924371</v>
      </c>
      <c r="H285" s="29" t="n">
        <f aca="false">1-G285</f>
        <v>0.240565680075629</v>
      </c>
      <c r="I285" s="4" t="n">
        <f aca="false">MOD(I284,12)+1</f>
        <v>10</v>
      </c>
      <c r="J285" s="4" t="n">
        <f aca="false">J284+1</f>
        <v>20</v>
      </c>
      <c r="K285" s="12" t="n">
        <f aca="false">IF(I285&gt;=10,1,0)</f>
        <v>1</v>
      </c>
      <c r="L285" s="27" t="n">
        <f aca="false">EXP($C$261*K285)</f>
        <v>12.0724488026756</v>
      </c>
      <c r="M285" s="27" t="n">
        <f aca="false">M284+(J285^$C$260-J284^$C$260)*L285</f>
        <v>4698925487.77087</v>
      </c>
      <c r="N285" s="28" t="n">
        <f aca="false">(1-($C$259/($C$259+M285))^$C$258)</f>
        <v>0.767150924593015</v>
      </c>
      <c r="O285" s="29" t="n">
        <f aca="false">1-N285</f>
        <v>0.232849075406985</v>
      </c>
      <c r="P285" s="4" t="n">
        <f aca="false">MOD(P284,12)+1</f>
        <v>11</v>
      </c>
      <c r="Q285" s="4" t="n">
        <f aca="false">Q284+1</f>
        <v>20</v>
      </c>
      <c r="R285" s="12" t="n">
        <f aca="false">IF(P285&gt;=10,1,0)</f>
        <v>1</v>
      </c>
      <c r="S285" s="27" t="n">
        <f aca="false">EXP($C$261*R285)</f>
        <v>12.0724488026756</v>
      </c>
      <c r="T285" s="27" t="n">
        <f aca="false">T284+(Q285^$C$260-Q284^$C$260)*S285</f>
        <v>7246429085.53906</v>
      </c>
      <c r="U285" s="28" t="n">
        <f aca="false">(1-($C$259/($C$259+T285))^$C$258)</f>
        <v>0.769598075032482</v>
      </c>
      <c r="V285" s="29" t="n">
        <f aca="false">1-U285</f>
        <v>0.230401924967518</v>
      </c>
      <c r="W285" s="4" t="n">
        <f aca="false">MOD(W284,12)+1</f>
        <v>12</v>
      </c>
      <c r="X285" s="4" t="n">
        <f aca="false">X284+1</f>
        <v>20</v>
      </c>
      <c r="Y285" s="12" t="n">
        <f aca="false">IF(W285&gt;=10,1,0)</f>
        <v>1</v>
      </c>
      <c r="Z285" s="27" t="n">
        <f aca="false">EXP($C$261*Y285)</f>
        <v>12.0724488026756</v>
      </c>
      <c r="AA285" s="27" t="n">
        <f aca="false">AA284+(X285^$C$260-X284^$C$260)*Z285</f>
        <v>9086746767.86981</v>
      </c>
      <c r="AB285" s="28" t="n">
        <f aca="false">(1-($C$259/($C$259+AA285))^$C$258)</f>
        <v>0.770866320335322</v>
      </c>
      <c r="AC285" s="29" t="n">
        <f aca="false">1-AB285</f>
        <v>0.229133679664678</v>
      </c>
      <c r="AD285" s="4" t="n">
        <f aca="false">MOD(AD284,12)+1</f>
        <v>1</v>
      </c>
      <c r="AE285" s="4" t="n">
        <f aca="false">AE284+1</f>
        <v>20</v>
      </c>
      <c r="AF285" s="12" t="n">
        <f aca="false">IF(AD285&gt;=10,1,0)</f>
        <v>0</v>
      </c>
      <c r="AG285" s="27" t="n">
        <f aca="false">EXP($C$261*AF285)</f>
        <v>1</v>
      </c>
      <c r="AH285" s="27" t="n">
        <f aca="false">AH284+(AE285^$C$260-AE284^$C$260)*AG285</f>
        <v>6847564364.24741</v>
      </c>
      <c r="AI285" s="28" t="n">
        <f aca="false">(1-($C$259/($C$259+AH285))^$C$258)</f>
        <v>0.769279700339672</v>
      </c>
      <c r="AJ285" s="29" t="n">
        <f aca="false">1-AI285</f>
        <v>0.230720299660328</v>
      </c>
      <c r="AK285" s="30" t="n">
        <f aca="false">MOD(AK284,12)+1</f>
        <v>2</v>
      </c>
      <c r="AL285" s="4" t="n">
        <f aca="false">AL284+1</f>
        <v>20</v>
      </c>
      <c r="AM285" s="12" t="n">
        <f aca="false">IF(AK285&gt;=10,1,0)</f>
        <v>0</v>
      </c>
      <c r="AN285" s="27" t="n">
        <f aca="false">EXP($C$261*AM285)</f>
        <v>1</v>
      </c>
      <c r="AO285" s="27" t="n">
        <f aca="false">AO284+(AL285^$C$260-AL284^$C$260)*AN285</f>
        <v>5157874375.89416</v>
      </c>
      <c r="AP285" s="28" t="n">
        <f aca="false">(1-($C$259/($C$259+AO285))^$C$258)</f>
        <v>0.767679575012865</v>
      </c>
      <c r="AQ285" s="29" t="n">
        <f aca="false">1-AP285</f>
        <v>0.232320424987135</v>
      </c>
      <c r="AR285" s="4" t="n">
        <f aca="false">MOD(AR284,12)+1</f>
        <v>3</v>
      </c>
      <c r="AS285" s="4" t="n">
        <f aca="false">AS284+1</f>
        <v>20</v>
      </c>
      <c r="AT285" s="12" t="n">
        <f aca="false">IF(AR285&gt;=10,1,0)</f>
        <v>0</v>
      </c>
      <c r="AU285" s="27" t="n">
        <f aca="false">EXP($C$261*AT285)</f>
        <v>1</v>
      </c>
      <c r="AV285" s="27" t="n">
        <f aca="false">AV284+(AS285^$C$260-AS284^$C$260)*AU285</f>
        <v>3902896506.44969</v>
      </c>
      <c r="AW285" s="28" t="n">
        <f aca="false">(1-($C$259/($C$259+AV285))^$C$258)</f>
        <v>0.766094384994187</v>
      </c>
      <c r="AX285" s="29" t="n">
        <f aca="false">1-AW285</f>
        <v>0.233905615005813</v>
      </c>
      <c r="AY285" s="4" t="n">
        <f aca="false">MOD(AY284,12)+1</f>
        <v>4</v>
      </c>
      <c r="AZ285" s="4" t="n">
        <f aca="false">AZ284+1</f>
        <v>20</v>
      </c>
      <c r="BA285" s="12" t="n">
        <f aca="false">IF(AY285&gt;=10,1,0)</f>
        <v>0</v>
      </c>
      <c r="BB285" s="27" t="n">
        <f aca="false">EXP($C$261*BA285)</f>
        <v>1</v>
      </c>
      <c r="BC285" s="27" t="n">
        <f aca="false">BC284+(AZ285^$C$260-AZ284^$C$260)*BB285</f>
        <v>2987438938.99381</v>
      </c>
      <c r="BD285" s="28" t="n">
        <f aca="false">(1-($C$259/($C$259+BC285))^$C$258)</f>
        <v>0.764564442387403</v>
      </c>
      <c r="BE285" s="29" t="n">
        <f aca="false">1-BD285</f>
        <v>0.235435557612597</v>
      </c>
      <c r="BF285" s="4" t="n">
        <f aca="false">MOD(BF284,12)+1</f>
        <v>5</v>
      </c>
      <c r="BG285" s="4" t="n">
        <f aca="false">BG284+1</f>
        <v>20</v>
      </c>
      <c r="BH285" s="12" t="n">
        <f aca="false">IF(BF285&gt;=10,1,0)</f>
        <v>0</v>
      </c>
      <c r="BI285" s="27" t="n">
        <f aca="false">EXP($C$261*BH285)</f>
        <v>1</v>
      </c>
      <c r="BJ285" s="27" t="n">
        <f aca="false">BJ284+(BG285^$C$260-BG284^$C$260)*BI285</f>
        <v>2333284774.34372</v>
      </c>
      <c r="BK285" s="28" t="n">
        <f aca="false">(1-($C$259/($C$259+BJ285))^$C$258)</f>
        <v>0.763141003994502</v>
      </c>
      <c r="BL285" s="29" t="n">
        <f aca="false">1-BK285</f>
        <v>0.236858996005498</v>
      </c>
      <c r="BM285" s="4" t="n">
        <f aca="false">MOD(BM284,12)+1</f>
        <v>6</v>
      </c>
      <c r="BN285" s="4" t="n">
        <f aca="false">BN284+1</f>
        <v>20</v>
      </c>
      <c r="BO285" s="12" t="n">
        <f aca="false">IF(BM285&gt;=10,1,0)</f>
        <v>0</v>
      </c>
      <c r="BP285" s="27" t="n">
        <f aca="false">EXP($C$261*BO285)</f>
        <v>1</v>
      </c>
      <c r="BQ285" s="27" t="n">
        <f aca="false">BQ284+(BN285^$C$260-BN284^$C$260)*BP285</f>
        <v>1876832333.01567</v>
      </c>
      <c r="BR285" s="28" t="n">
        <f aca="false">(1-($C$259/($C$259+BQ285))^$C$258)</f>
        <v>0.761880047589676</v>
      </c>
      <c r="BS285" s="29" t="n">
        <f aca="false">1-BR285</f>
        <v>0.238119952410324</v>
      </c>
      <c r="BT285" s="4" t="n">
        <f aca="false">MOD(BT284,12)+1</f>
        <v>7</v>
      </c>
      <c r="BU285" s="4" t="n">
        <f aca="false">BU284+1</f>
        <v>20</v>
      </c>
      <c r="BV285" s="12" t="n">
        <f aca="false">IF(BT285&gt;=10,1,0)</f>
        <v>0</v>
      </c>
      <c r="BW285" s="27" t="n">
        <f aca="false">EXP($C$261*BV285)</f>
        <v>1</v>
      </c>
      <c r="BX285" s="27" t="n">
        <f aca="false">BX284+(BU285^$C$260-BU284^$C$260)*BW285</f>
        <v>1566992038.83748</v>
      </c>
      <c r="BY285" s="28" t="n">
        <f aca="false">(1-($C$259/($C$259+BX285))^$C$258)</f>
        <v>0.760829853487358</v>
      </c>
      <c r="BZ285" s="29" t="n">
        <f aca="false">1-BY285</f>
        <v>0.239170146512642</v>
      </c>
      <c r="CA285" s="4" t="n">
        <f aca="false">MOD(CA284,12)+1</f>
        <v>8</v>
      </c>
      <c r="CB285" s="4" t="n">
        <f aca="false">CB284+1</f>
        <v>20</v>
      </c>
      <c r="CC285" s="12" t="n">
        <f aca="false">IF(CA285&gt;=10,1,0)</f>
        <v>0</v>
      </c>
      <c r="CD285" s="27" t="n">
        <f aca="false">EXP($C$261*CC285)</f>
        <v>1</v>
      </c>
      <c r="CE285" s="27" t="n">
        <f aca="false">CE284+(CB285^$C$260-CB284^$C$260)*CD285</f>
        <v>1363332594.07263</v>
      </c>
      <c r="CF285" s="28" t="n">
        <f aca="false">(1-($C$259/($C$259+CE285))^$C$258)</f>
        <v>0.760016313114638</v>
      </c>
      <c r="CG285" s="29" t="n">
        <f aca="false">1-CF285</f>
        <v>0.239983686885362</v>
      </c>
      <c r="CI285" s="4" t="n">
        <f aca="false">CI284+1</f>
        <v>20</v>
      </c>
      <c r="CJ285" s="31" t="n">
        <f aca="false">AVERAGE(CF285,BY285,BR285,BK285,BD285,AW285,AP285,AI285,AB285,U285,N285,G285)</f>
        <v>0.765044580067124</v>
      </c>
      <c r="CK285" s="31" t="n">
        <f aca="false">1-CJ285</f>
        <v>0.234955419932876</v>
      </c>
      <c r="CL285" s="32" t="n">
        <f aca="false">CJ285-CJ284</f>
        <v>0.00215252599420224</v>
      </c>
    </row>
    <row r="286" customFormat="false" ht="15" hidden="false" customHeight="false" outlineLevel="0" collapsed="false">
      <c r="B286" s="4" t="n">
        <f aca="false">MOD(B285,12)+1</f>
        <v>10</v>
      </c>
      <c r="C286" s="4" t="n">
        <f aca="false">C285+1</f>
        <v>21</v>
      </c>
      <c r="D286" s="12" t="n">
        <f aca="false">IF(B286&gt;=10,1,0)</f>
        <v>1</v>
      </c>
      <c r="E286" s="27" t="n">
        <f aca="false">EXP($C$261*D286)</f>
        <v>12.0724488026756</v>
      </c>
      <c r="F286" s="27" t="n">
        <f aca="false">F285+(C286^$C$260-C285^$C$260)*E286</f>
        <v>6431129415.93722</v>
      </c>
      <c r="G286" s="28" t="n">
        <f aca="false">(1-($C$259/($C$259+F286))^$C$258)</f>
        <v>0.768926356592046</v>
      </c>
      <c r="H286" s="29" t="n">
        <f aca="false">1-G286</f>
        <v>0.231073643407954</v>
      </c>
      <c r="I286" s="4" t="n">
        <f aca="false">MOD(I285,12)+1</f>
        <v>11</v>
      </c>
      <c r="J286" s="4" t="n">
        <f aca="false">J285+1</f>
        <v>21</v>
      </c>
      <c r="K286" s="12" t="n">
        <f aca="false">IF(I286&gt;=10,1,0)</f>
        <v>1</v>
      </c>
      <c r="L286" s="27" t="n">
        <f aca="false">EXP($C$261*K286)</f>
        <v>12.0724488026756</v>
      </c>
      <c r="M286" s="27" t="n">
        <f aca="false">M285+(J286^$C$260-J285^$C$260)*L286</f>
        <v>9895609681.1937</v>
      </c>
      <c r="N286" s="28" t="n">
        <f aca="false">(1-($C$259/($C$259+M286))^$C$258)</f>
        <v>0.771342389702303</v>
      </c>
      <c r="O286" s="29" t="n">
        <f aca="false">1-N286</f>
        <v>0.228657610297697</v>
      </c>
      <c r="P286" s="4" t="n">
        <f aca="false">MOD(P285,12)+1</f>
        <v>12</v>
      </c>
      <c r="Q286" s="4" t="n">
        <f aca="false">Q285+1</f>
        <v>21</v>
      </c>
      <c r="R286" s="12" t="n">
        <f aca="false">IF(P286&gt;=10,1,0)</f>
        <v>1</v>
      </c>
      <c r="S286" s="27" t="n">
        <f aca="false">EXP($C$261*R286)</f>
        <v>12.0724488026756</v>
      </c>
      <c r="T286" s="27" t="n">
        <f aca="false">T285+(Q286^$C$260-Q285^$C$260)*S286</f>
        <v>12443113278.9619</v>
      </c>
      <c r="U286" s="28" t="n">
        <f aca="false">(1-($C$259/($C$259+T286))^$C$258)</f>
        <v>0.772616384986972</v>
      </c>
      <c r="V286" s="29" t="n">
        <f aca="false">1-U286</f>
        <v>0.227383615013028</v>
      </c>
      <c r="W286" s="4" t="n">
        <f aca="false">MOD(W285,12)+1</f>
        <v>1</v>
      </c>
      <c r="X286" s="4" t="n">
        <f aca="false">X285+1</f>
        <v>21</v>
      </c>
      <c r="Y286" s="12" t="n">
        <f aca="false">IF(W286&gt;=10,1,0)</f>
        <v>0</v>
      </c>
      <c r="Z286" s="27" t="n">
        <f aca="false">EXP($C$261*Y286)</f>
        <v>1</v>
      </c>
      <c r="AA286" s="27" t="n">
        <f aca="false">AA285+(X286^$C$260-X285^$C$260)*Z286</f>
        <v>9517204935.74964</v>
      </c>
      <c r="AB286" s="28" t="n">
        <f aca="false">(1-($C$259/($C$259+AA286))^$C$258)</f>
        <v>0.771124839113202</v>
      </c>
      <c r="AC286" s="29" t="n">
        <f aca="false">1-AB286</f>
        <v>0.228875160886798</v>
      </c>
      <c r="AD286" s="4" t="n">
        <f aca="false">MOD(AD285,12)+1</f>
        <v>2</v>
      </c>
      <c r="AE286" s="4" t="n">
        <f aca="false">AE285+1</f>
        <v>21</v>
      </c>
      <c r="AF286" s="12" t="n">
        <f aca="false">IF(AD286&gt;=10,1,0)</f>
        <v>0</v>
      </c>
      <c r="AG286" s="27" t="n">
        <f aca="false">EXP($C$261*AF286)</f>
        <v>1</v>
      </c>
      <c r="AH286" s="27" t="n">
        <f aca="false">AH285+(AE286^$C$260-AE285^$C$260)*AG286</f>
        <v>7278022532.12724</v>
      </c>
      <c r="AI286" s="28" t="n">
        <f aca="false">(1-($C$259/($C$259+AH286))^$C$258)</f>
        <v>0.769622520931595</v>
      </c>
      <c r="AJ286" s="29" t="n">
        <f aca="false">1-AI286</f>
        <v>0.230377479068405</v>
      </c>
      <c r="AK286" s="30" t="n">
        <f aca="false">MOD(AK285,12)+1</f>
        <v>3</v>
      </c>
      <c r="AL286" s="4" t="n">
        <f aca="false">AL285+1</f>
        <v>21</v>
      </c>
      <c r="AM286" s="12" t="n">
        <f aca="false">IF(AK286&gt;=10,1,0)</f>
        <v>0</v>
      </c>
      <c r="AN286" s="27" t="n">
        <f aca="false">EXP($C$261*AM286)</f>
        <v>1</v>
      </c>
      <c r="AO286" s="27" t="n">
        <f aca="false">AO285+(AL286^$C$260-AL285^$C$260)*AN286</f>
        <v>5588332543.774</v>
      </c>
      <c r="AP286" s="28" t="n">
        <f aca="false">(1-($C$259/($C$259+AO286))^$C$258)</f>
        <v>0.768133324488433</v>
      </c>
      <c r="AQ286" s="29" t="n">
        <f aca="false">1-AP286</f>
        <v>0.231866675511567</v>
      </c>
      <c r="AR286" s="4" t="n">
        <f aca="false">MOD(AR285,12)+1</f>
        <v>4</v>
      </c>
      <c r="AS286" s="4" t="n">
        <f aca="false">AS285+1</f>
        <v>21</v>
      </c>
      <c r="AT286" s="12" t="n">
        <f aca="false">IF(AR286&gt;=10,1,0)</f>
        <v>0</v>
      </c>
      <c r="AU286" s="27" t="n">
        <f aca="false">EXP($C$261*AT286)</f>
        <v>1</v>
      </c>
      <c r="AV286" s="27" t="n">
        <f aca="false">AV285+(AS286^$C$260-AS285^$C$260)*AU286</f>
        <v>4333354674.32953</v>
      </c>
      <c r="AW286" s="28" t="n">
        <f aca="false">(1-($C$259/($C$259+AV286))^$C$258)</f>
        <v>0.766690498450093</v>
      </c>
      <c r="AX286" s="29" t="n">
        <f aca="false">1-AW286</f>
        <v>0.233309501549907</v>
      </c>
      <c r="AY286" s="4" t="n">
        <f aca="false">MOD(AY285,12)+1</f>
        <v>5</v>
      </c>
      <c r="AZ286" s="4" t="n">
        <f aca="false">AZ285+1</f>
        <v>21</v>
      </c>
      <c r="BA286" s="12" t="n">
        <f aca="false">IF(AY286&gt;=10,1,0)</f>
        <v>0</v>
      </c>
      <c r="BB286" s="27" t="n">
        <f aca="false">EXP($C$261*BA286)</f>
        <v>1</v>
      </c>
      <c r="BC286" s="27" t="n">
        <f aca="false">BC285+(AZ286^$C$260-AZ285^$C$260)*BB286</f>
        <v>3417897106.87365</v>
      </c>
      <c r="BD286" s="28" t="n">
        <f aca="false">(1-($C$259/($C$259+BC286))^$C$258)</f>
        <v>0.765336142283109</v>
      </c>
      <c r="BE286" s="29" t="n">
        <f aca="false">1-BD286</f>
        <v>0.234663857716891</v>
      </c>
      <c r="BF286" s="4" t="n">
        <f aca="false">MOD(BF285,12)+1</f>
        <v>6</v>
      </c>
      <c r="BG286" s="4" t="n">
        <f aca="false">BG285+1</f>
        <v>21</v>
      </c>
      <c r="BH286" s="12" t="n">
        <f aca="false">IF(BF286&gt;=10,1,0)</f>
        <v>0</v>
      </c>
      <c r="BI286" s="27" t="n">
        <f aca="false">EXP($C$261*BH286)</f>
        <v>1</v>
      </c>
      <c r="BJ286" s="27" t="n">
        <f aca="false">BJ285+(BG286^$C$260-BG285^$C$260)*BI286</f>
        <v>2763742942.22355</v>
      </c>
      <c r="BK286" s="28" t="n">
        <f aca="false">(1-($C$259/($C$259+BJ286))^$C$258)</f>
        <v>0.76411709016405</v>
      </c>
      <c r="BL286" s="29" t="n">
        <f aca="false">1-BK286</f>
        <v>0.23588290983595</v>
      </c>
      <c r="BM286" s="4" t="n">
        <f aca="false">MOD(BM285,12)+1</f>
        <v>7</v>
      </c>
      <c r="BN286" s="4" t="n">
        <f aca="false">BN285+1</f>
        <v>21</v>
      </c>
      <c r="BO286" s="12" t="n">
        <f aca="false">IF(BM286&gt;=10,1,0)</f>
        <v>0</v>
      </c>
      <c r="BP286" s="27" t="n">
        <f aca="false">EXP($C$261*BO286)</f>
        <v>1</v>
      </c>
      <c r="BQ286" s="27" t="n">
        <f aca="false">BQ285+(BN286^$C$260-BN285^$C$260)*BP286</f>
        <v>2307290500.89551</v>
      </c>
      <c r="BR286" s="28" t="n">
        <f aca="false">(1-($C$259/($C$259+BQ286))^$C$258)</f>
        <v>0.763076274140228</v>
      </c>
      <c r="BS286" s="29" t="n">
        <f aca="false">1-BR286</f>
        <v>0.236923725859772</v>
      </c>
      <c r="BT286" s="4" t="n">
        <f aca="false">MOD(BT285,12)+1</f>
        <v>8</v>
      </c>
      <c r="BU286" s="4" t="n">
        <f aca="false">BU285+1</f>
        <v>21</v>
      </c>
      <c r="BV286" s="12" t="n">
        <f aca="false">IF(BT286&gt;=10,1,0)</f>
        <v>0</v>
      </c>
      <c r="BW286" s="27" t="n">
        <f aca="false">EXP($C$261*BV286)</f>
        <v>1</v>
      </c>
      <c r="BX286" s="27" t="n">
        <f aca="false">BX285+(BU286^$C$260-BU285^$C$260)*BW286</f>
        <v>1997450206.71731</v>
      </c>
      <c r="BY286" s="28" t="n">
        <f aca="false">(1-($C$259/($C$259+BX286))^$C$258)</f>
        <v>0.762241517127544</v>
      </c>
      <c r="BZ286" s="29" t="n">
        <f aca="false">1-BY286</f>
        <v>0.237758482872456</v>
      </c>
      <c r="CA286" s="4" t="n">
        <f aca="false">MOD(CA285,12)+1</f>
        <v>9</v>
      </c>
      <c r="CB286" s="4" t="n">
        <f aca="false">CB285+1</f>
        <v>21</v>
      </c>
      <c r="CC286" s="12" t="n">
        <f aca="false">IF(CA286&gt;=10,1,0)</f>
        <v>0</v>
      </c>
      <c r="CD286" s="27" t="n">
        <f aca="false">EXP($C$261*CC286)</f>
        <v>1</v>
      </c>
      <c r="CE286" s="27" t="n">
        <f aca="false">CE285+(CB286^$C$260-CB285^$C$260)*CD286</f>
        <v>1793790761.95246</v>
      </c>
      <c r="CF286" s="28" t="n">
        <f aca="false">(1-($C$259/($C$259+CE286))^$C$258)</f>
        <v>0.761617075070858</v>
      </c>
      <c r="CG286" s="29" t="n">
        <f aca="false">1-CF286</f>
        <v>0.238382924929142</v>
      </c>
      <c r="CI286" s="4" t="n">
        <f aca="false">CI285+1</f>
        <v>21</v>
      </c>
      <c r="CJ286" s="31" t="n">
        <f aca="false">AVERAGE(CF286,BY286,BR286,BK286,BD286,AW286,AP286,AI286,AB286,U286,N286,G286)</f>
        <v>0.767070367754203</v>
      </c>
      <c r="CK286" s="31" t="n">
        <f aca="false">1-CJ286</f>
        <v>0.232929632245797</v>
      </c>
      <c r="CL286" s="32" t="n">
        <f aca="false">CJ286-CJ285</f>
        <v>0.0020257876870784</v>
      </c>
    </row>
    <row r="287" customFormat="false" ht="15" hidden="false" customHeight="false" outlineLevel="0" collapsed="false">
      <c r="B287" s="4" t="n">
        <f aca="false">MOD(B286,12)+1</f>
        <v>11</v>
      </c>
      <c r="C287" s="4" t="n">
        <f aca="false">C286+1</f>
        <v>22</v>
      </c>
      <c r="D287" s="12" t="n">
        <f aca="false">IF(B287&gt;=10,1,0)</f>
        <v>1</v>
      </c>
      <c r="E287" s="27" t="n">
        <f aca="false">EXP($C$261*D287)</f>
        <v>12.0724488026756</v>
      </c>
      <c r="F287" s="27" t="n">
        <f aca="false">F286+(C287^$C$260-C286^$C$260)*E287</f>
        <v>13325119379.9107</v>
      </c>
      <c r="G287" s="28" t="n">
        <f aca="false">(1-($C$259/($C$259+F287))^$C$258)</f>
        <v>0.772995873087279</v>
      </c>
      <c r="H287" s="29" t="n">
        <f aca="false">1-G287</f>
        <v>0.227004126912721</v>
      </c>
      <c r="I287" s="4" t="n">
        <f aca="false">MOD(I286,12)+1</f>
        <v>12</v>
      </c>
      <c r="J287" s="4" t="n">
        <f aca="false">J286+1</f>
        <v>22</v>
      </c>
      <c r="K287" s="12" t="n">
        <f aca="false">IF(I287&gt;=10,1,0)</f>
        <v>1</v>
      </c>
      <c r="L287" s="27" t="n">
        <f aca="false">EXP($C$261*K287)</f>
        <v>12.0724488026756</v>
      </c>
      <c r="M287" s="27" t="n">
        <f aca="false">M286+(J287^$C$260-J286^$C$260)*L287</f>
        <v>16789599645.1672</v>
      </c>
      <c r="N287" s="28" t="n">
        <f aca="false">(1-($C$259/($C$259+M287))^$C$258)</f>
        <v>0.774271846467788</v>
      </c>
      <c r="O287" s="29" t="n">
        <f aca="false">1-N287</f>
        <v>0.225728153532212</v>
      </c>
      <c r="P287" s="4" t="n">
        <f aca="false">MOD(P286,12)+1</f>
        <v>1</v>
      </c>
      <c r="Q287" s="4" t="n">
        <f aca="false">Q286+1</f>
        <v>22</v>
      </c>
      <c r="R287" s="12" t="n">
        <f aca="false">IF(P287&gt;=10,1,0)</f>
        <v>0</v>
      </c>
      <c r="S287" s="27" t="n">
        <f aca="false">EXP($C$261*R287)</f>
        <v>1</v>
      </c>
      <c r="T287" s="27" t="n">
        <f aca="false">T286+(Q287^$C$260-Q286^$C$260)*S287</f>
        <v>13014164776.1897</v>
      </c>
      <c r="U287" s="28" t="n">
        <f aca="false">(1-($C$259/($C$259+T287))^$C$258)</f>
        <v>0.77286510040745</v>
      </c>
      <c r="V287" s="29" t="n">
        <f aca="false">1-U287</f>
        <v>0.22713489959255</v>
      </c>
      <c r="W287" s="4" t="n">
        <f aca="false">MOD(W286,12)+1</f>
        <v>2</v>
      </c>
      <c r="X287" s="4" t="n">
        <f aca="false">X286+1</f>
        <v>22</v>
      </c>
      <c r="Y287" s="12" t="n">
        <f aca="false">IF(W287&gt;=10,1,0)</f>
        <v>0</v>
      </c>
      <c r="Z287" s="27" t="n">
        <f aca="false">EXP($C$261*Y287)</f>
        <v>1</v>
      </c>
      <c r="AA287" s="27" t="n">
        <f aca="false">AA286+(X287^$C$260-X286^$C$260)*Z287</f>
        <v>10088256432.9774</v>
      </c>
      <c r="AB287" s="28" t="n">
        <f aca="false">(1-($C$259/($C$259+AA287))^$C$258)</f>
        <v>0.771449893594079</v>
      </c>
      <c r="AC287" s="29" t="n">
        <f aca="false">1-AB287</f>
        <v>0.228550106405921</v>
      </c>
      <c r="AD287" s="4" t="n">
        <f aca="false">MOD(AD286,12)+1</f>
        <v>3</v>
      </c>
      <c r="AE287" s="4" t="n">
        <f aca="false">AE286+1</f>
        <v>22</v>
      </c>
      <c r="AF287" s="12" t="n">
        <f aca="false">IF(AD287&gt;=10,1,0)</f>
        <v>0</v>
      </c>
      <c r="AG287" s="27" t="n">
        <f aca="false">EXP($C$261*AF287)</f>
        <v>1</v>
      </c>
      <c r="AH287" s="27" t="n">
        <f aca="false">AH286+(AE287^$C$260-AE286^$C$260)*AG287</f>
        <v>7849074029.35501</v>
      </c>
      <c r="AI287" s="28" t="n">
        <f aca="false">(1-($C$259/($C$259+AH287))^$C$258)</f>
        <v>0.770046565156097</v>
      </c>
      <c r="AJ287" s="29" t="n">
        <f aca="false">1-AI287</f>
        <v>0.229953434843903</v>
      </c>
      <c r="AK287" s="30" t="n">
        <f aca="false">MOD(AK286,12)+1</f>
        <v>4</v>
      </c>
      <c r="AL287" s="4" t="n">
        <f aca="false">AL286+1</f>
        <v>22</v>
      </c>
      <c r="AM287" s="12" t="n">
        <f aca="false">IF(AK287&gt;=10,1,0)</f>
        <v>0</v>
      </c>
      <c r="AN287" s="27" t="n">
        <f aca="false">EXP($C$261*AM287)</f>
        <v>1</v>
      </c>
      <c r="AO287" s="27" t="n">
        <f aca="false">AO286+(AL287^$C$260-AL286^$C$260)*AN287</f>
        <v>6159384041.00177</v>
      </c>
      <c r="AP287" s="28" t="n">
        <f aca="false">(1-($C$259/($C$259+AO287))^$C$258)</f>
        <v>0.768682906319246</v>
      </c>
      <c r="AQ287" s="29" t="n">
        <f aca="false">1-AP287</f>
        <v>0.231317093680754</v>
      </c>
      <c r="AR287" s="4" t="n">
        <f aca="false">MOD(AR286,12)+1</f>
        <v>5</v>
      </c>
      <c r="AS287" s="4" t="n">
        <f aca="false">AS286+1</f>
        <v>22</v>
      </c>
      <c r="AT287" s="12" t="n">
        <f aca="false">IF(AR287&gt;=10,1,0)</f>
        <v>0</v>
      </c>
      <c r="AU287" s="27" t="n">
        <f aca="false">EXP($C$261*AT287)</f>
        <v>1</v>
      </c>
      <c r="AV287" s="27" t="n">
        <f aca="false">AV286+(AS287^$C$260-AS286^$C$260)*AU287</f>
        <v>4904406171.5573</v>
      </c>
      <c r="AW287" s="28" t="n">
        <f aca="false">(1-($C$259/($C$259+AV287))^$C$258)</f>
        <v>0.767393869738996</v>
      </c>
      <c r="AX287" s="29" t="n">
        <f aca="false">1-AW287</f>
        <v>0.232606130261004</v>
      </c>
      <c r="AY287" s="4" t="n">
        <f aca="false">MOD(AY286,12)+1</f>
        <v>6</v>
      </c>
      <c r="AZ287" s="4" t="n">
        <f aca="false">AZ286+1</f>
        <v>22</v>
      </c>
      <c r="BA287" s="12" t="n">
        <f aca="false">IF(AY287&gt;=10,1,0)</f>
        <v>0</v>
      </c>
      <c r="BB287" s="27" t="n">
        <f aca="false">EXP($C$261*BA287)</f>
        <v>1</v>
      </c>
      <c r="BC287" s="27" t="n">
        <f aca="false">BC286+(AZ287^$C$260-AZ286^$C$260)*BB287</f>
        <v>3988948604.10142</v>
      </c>
      <c r="BD287" s="28" t="n">
        <f aca="false">(1-($C$259/($C$259+BC287))^$C$258)</f>
        <v>0.766218770642562</v>
      </c>
      <c r="BE287" s="29" t="n">
        <f aca="false">1-BD287</f>
        <v>0.233781229357438</v>
      </c>
      <c r="BF287" s="4" t="n">
        <f aca="false">MOD(BF286,12)+1</f>
        <v>7</v>
      </c>
      <c r="BG287" s="4" t="n">
        <f aca="false">BG286+1</f>
        <v>22</v>
      </c>
      <c r="BH287" s="12" t="n">
        <f aca="false">IF(BF287&gt;=10,1,0)</f>
        <v>0</v>
      </c>
      <c r="BI287" s="27" t="n">
        <f aca="false">EXP($C$261*BH287)</f>
        <v>1</v>
      </c>
      <c r="BJ287" s="27" t="n">
        <f aca="false">BJ286+(BG287^$C$260-BG286^$C$260)*BI287</f>
        <v>3334794439.45132</v>
      </c>
      <c r="BK287" s="28" t="n">
        <f aca="false">(1-($C$259/($C$259+BJ287))^$C$258)</f>
        <v>0.765195219386815</v>
      </c>
      <c r="BL287" s="29" t="n">
        <f aca="false">1-BK287</f>
        <v>0.234804780613185</v>
      </c>
      <c r="BM287" s="4" t="n">
        <f aca="false">MOD(BM286,12)+1</f>
        <v>8</v>
      </c>
      <c r="BN287" s="4" t="n">
        <f aca="false">BN286+1</f>
        <v>22</v>
      </c>
      <c r="BO287" s="12" t="n">
        <f aca="false">IF(BM287&gt;=10,1,0)</f>
        <v>0</v>
      </c>
      <c r="BP287" s="27" t="n">
        <f aca="false">EXP($C$261*BO287)</f>
        <v>1</v>
      </c>
      <c r="BQ287" s="27" t="n">
        <f aca="false">BQ286+(BN287^$C$260-BN286^$C$260)*BP287</f>
        <v>2878341998.12328</v>
      </c>
      <c r="BR287" s="28" t="n">
        <f aca="false">(1-($C$259/($C$259+BQ287))^$C$258)</f>
        <v>0.764350719553655</v>
      </c>
      <c r="BS287" s="29" t="n">
        <f aca="false">1-BR287</f>
        <v>0.235649280446345</v>
      </c>
      <c r="BT287" s="4" t="n">
        <f aca="false">MOD(BT286,12)+1</f>
        <v>9</v>
      </c>
      <c r="BU287" s="4" t="n">
        <f aca="false">BU286+1</f>
        <v>22</v>
      </c>
      <c r="BV287" s="12" t="n">
        <f aca="false">IF(BT287&gt;=10,1,0)</f>
        <v>0</v>
      </c>
      <c r="BW287" s="27" t="n">
        <f aca="false">EXP($C$261*BV287)</f>
        <v>1</v>
      </c>
      <c r="BX287" s="27" t="n">
        <f aca="false">BX286+(BU287^$C$260-BU286^$C$260)*BW287</f>
        <v>2568501703.94508</v>
      </c>
      <c r="BY287" s="28" t="n">
        <f aca="false">(1-($C$259/($C$259+BX287))^$C$258)</f>
        <v>0.763695213753573</v>
      </c>
      <c r="BZ287" s="29" t="n">
        <f aca="false">1-BY287</f>
        <v>0.236304786246427</v>
      </c>
      <c r="CA287" s="4" t="n">
        <f aca="false">MOD(CA286,12)+1</f>
        <v>10</v>
      </c>
      <c r="CB287" s="4" t="n">
        <f aca="false">CB286+1</f>
        <v>22</v>
      </c>
      <c r="CC287" s="12" t="n">
        <f aca="false">IF(CA287&gt;=10,1,0)</f>
        <v>1</v>
      </c>
      <c r="CD287" s="27" t="n">
        <f aca="false">EXP($C$261*CC287)</f>
        <v>12.0724488026756</v>
      </c>
      <c r="CE287" s="27" t="n">
        <f aca="false">CE286+(CB287^$C$260-CB286^$C$260)*CD287</f>
        <v>8687780725.92597</v>
      </c>
      <c r="CF287" s="28" t="n">
        <f aca="false">(1-($C$259/($C$259+CE287))^$C$258)</f>
        <v>0.770615257415896</v>
      </c>
      <c r="CG287" s="29" t="n">
        <f aca="false">1-CF287</f>
        <v>0.229384742584104</v>
      </c>
      <c r="CI287" s="4" t="n">
        <f aca="false">CI286+1</f>
        <v>22</v>
      </c>
      <c r="CJ287" s="31" t="n">
        <f aca="false">AVERAGE(CF287,BY287,BR287,BK287,BD287,AW287,AP287,AI287,AB287,U287,N287,G287)</f>
        <v>0.768981769626953</v>
      </c>
      <c r="CK287" s="31" t="n">
        <f aca="false">1-CJ287</f>
        <v>0.231018230373047</v>
      </c>
      <c r="CL287" s="32" t="n">
        <f aca="false">CJ287-CJ286</f>
        <v>0.00191140187275018</v>
      </c>
    </row>
    <row r="288" customFormat="false" ht="15" hidden="false" customHeight="false" outlineLevel="0" collapsed="false">
      <c r="B288" s="4" t="n">
        <f aca="false">MOD(B287,12)+1</f>
        <v>12</v>
      </c>
      <c r="C288" s="4" t="n">
        <f aca="false">C287+1</f>
        <v>23</v>
      </c>
      <c r="D288" s="12" t="n">
        <f aca="false">IF(B288&gt;=10,1,0)</f>
        <v>1</v>
      </c>
      <c r="E288" s="27" t="n">
        <f aca="false">EXP($C$261*D288)</f>
        <v>12.0724488026756</v>
      </c>
      <c r="F288" s="27" t="n">
        <f aca="false">F287+(C288^$C$260-C287^$C$260)*E288</f>
        <v>22354197624.456</v>
      </c>
      <c r="G288" s="28" t="n">
        <f aca="false">(1-($C$259/($C$259+F288))^$C$258)</f>
        <v>0.775842346142737</v>
      </c>
      <c r="H288" s="29" t="n">
        <f aca="false">1-G288</f>
        <v>0.224157653857263</v>
      </c>
      <c r="I288" s="4" t="n">
        <f aca="false">MOD(I287,12)+1</f>
        <v>1</v>
      </c>
      <c r="J288" s="4" t="n">
        <f aca="false">J287+1</f>
        <v>23</v>
      </c>
      <c r="K288" s="12" t="n">
        <f aca="false">IF(I288&gt;=10,1,0)</f>
        <v>0</v>
      </c>
      <c r="L288" s="27" t="n">
        <f aca="false">EXP($C$261*K288)</f>
        <v>1</v>
      </c>
      <c r="M288" s="27" t="n">
        <f aca="false">M287+(J288^$C$260-J287^$C$260)*L288</f>
        <v>17537507413.6842</v>
      </c>
      <c r="N288" s="28" t="n">
        <f aca="false">(1-($C$259/($C$259+M288))^$C$258)</f>
        <v>0.774511663213872</v>
      </c>
      <c r="O288" s="29" t="n">
        <f aca="false">1-N288</f>
        <v>0.225488336786128</v>
      </c>
      <c r="P288" s="4" t="n">
        <f aca="false">MOD(P287,12)+1</f>
        <v>2</v>
      </c>
      <c r="Q288" s="4" t="n">
        <f aca="false">Q287+1</f>
        <v>23</v>
      </c>
      <c r="R288" s="12" t="n">
        <f aca="false">IF(P288&gt;=10,1,0)</f>
        <v>0</v>
      </c>
      <c r="S288" s="27" t="n">
        <f aca="false">EXP($C$261*R288)</f>
        <v>1</v>
      </c>
      <c r="T288" s="27" t="n">
        <f aca="false">T287+(Q288^$C$260-Q287^$C$260)*S288</f>
        <v>13762072544.7067</v>
      </c>
      <c r="U288" s="28" t="n">
        <f aca="false">(1-($C$259/($C$259+T288))^$C$258)</f>
        <v>0.773174446361626</v>
      </c>
      <c r="V288" s="29" t="n">
        <f aca="false">1-U288</f>
        <v>0.226825553638374</v>
      </c>
      <c r="W288" s="4" t="n">
        <f aca="false">MOD(W287,12)+1</f>
        <v>3</v>
      </c>
      <c r="X288" s="4" t="n">
        <f aca="false">X287+1</f>
        <v>23</v>
      </c>
      <c r="Y288" s="12" t="n">
        <f aca="false">IF(W288&gt;=10,1,0)</f>
        <v>0</v>
      </c>
      <c r="Z288" s="27" t="n">
        <f aca="false">EXP($C$261*Y288)</f>
        <v>1</v>
      </c>
      <c r="AA288" s="27" t="n">
        <f aca="false">AA287+(X288^$C$260-X287^$C$260)*Z288</f>
        <v>10836164201.4945</v>
      </c>
      <c r="AB288" s="28" t="n">
        <f aca="false">(1-($C$259/($C$259+AA288))^$C$258)</f>
        <v>0.771848209242974</v>
      </c>
      <c r="AC288" s="29" t="n">
        <f aca="false">1-AB288</f>
        <v>0.228151790757026</v>
      </c>
      <c r="AD288" s="4" t="n">
        <f aca="false">MOD(AD287,12)+1</f>
        <v>4</v>
      </c>
      <c r="AE288" s="4" t="n">
        <f aca="false">AE287+1</f>
        <v>23</v>
      </c>
      <c r="AF288" s="12" t="n">
        <f aca="false">IF(AD288&gt;=10,1,0)</f>
        <v>0</v>
      </c>
      <c r="AG288" s="27" t="n">
        <f aca="false">EXP($C$261*AF288)</f>
        <v>1</v>
      </c>
      <c r="AH288" s="27" t="n">
        <f aca="false">AH287+(AE288^$C$260-AE287^$C$260)*AG288</f>
        <v>8596981797.87205</v>
      </c>
      <c r="AI288" s="28" t="n">
        <f aca="false">(1-($C$259/($C$259+AH288))^$C$258)</f>
        <v>0.770556469714776</v>
      </c>
      <c r="AJ288" s="29" t="n">
        <f aca="false">1-AI288</f>
        <v>0.229443530285224</v>
      </c>
      <c r="AK288" s="30" t="n">
        <f aca="false">MOD(AK287,12)+1</f>
        <v>5</v>
      </c>
      <c r="AL288" s="4" t="n">
        <f aca="false">AL287+1</f>
        <v>23</v>
      </c>
      <c r="AM288" s="12" t="n">
        <f aca="false">IF(AK288&gt;=10,1,0)</f>
        <v>0</v>
      </c>
      <c r="AN288" s="27" t="n">
        <f aca="false">EXP($C$261*AM288)</f>
        <v>1</v>
      </c>
      <c r="AO288" s="27" t="n">
        <f aca="false">AO287+(AL288^$C$260-AL287^$C$260)*AN288</f>
        <v>6907291809.5188</v>
      </c>
      <c r="AP288" s="28" t="n">
        <f aca="false">(1-($C$259/($C$259+AO288))^$C$258)</f>
        <v>0.769328566186827</v>
      </c>
      <c r="AQ288" s="29" t="n">
        <f aca="false">1-AP288</f>
        <v>0.230671433813173</v>
      </c>
      <c r="AR288" s="4" t="n">
        <f aca="false">MOD(AR287,12)+1</f>
        <v>6</v>
      </c>
      <c r="AS288" s="4" t="n">
        <f aca="false">AS287+1</f>
        <v>23</v>
      </c>
      <c r="AT288" s="12" t="n">
        <f aca="false">IF(AR288&gt;=10,1,0)</f>
        <v>0</v>
      </c>
      <c r="AU288" s="27" t="n">
        <f aca="false">EXP($C$261*AT288)</f>
        <v>1</v>
      </c>
      <c r="AV288" s="27" t="n">
        <f aca="false">AV287+(AS288^$C$260-AS287^$C$260)*AU288</f>
        <v>5652313940.07434</v>
      </c>
      <c r="AW288" s="28" t="n">
        <f aca="false">(1-($C$259/($C$259+AV288))^$C$258)</f>
        <v>0.768197695474702</v>
      </c>
      <c r="AX288" s="29" t="n">
        <f aca="false">1-AW288</f>
        <v>0.231802304525298</v>
      </c>
      <c r="AY288" s="4" t="n">
        <f aca="false">MOD(AY287,12)+1</f>
        <v>7</v>
      </c>
      <c r="AZ288" s="4" t="n">
        <f aca="false">AZ287+1</f>
        <v>23</v>
      </c>
      <c r="BA288" s="12" t="n">
        <f aca="false">IF(AY288&gt;=10,1,0)</f>
        <v>0</v>
      </c>
      <c r="BB288" s="27" t="n">
        <f aca="false">EXP($C$261*BA288)</f>
        <v>1</v>
      </c>
      <c r="BC288" s="27" t="n">
        <f aca="false">BC287+(AZ288^$C$260-AZ287^$C$260)*BB288</f>
        <v>4736856372.61845</v>
      </c>
      <c r="BD288" s="28" t="n">
        <f aca="false">(1-($C$259/($C$259+BC288))^$C$258)</f>
        <v>0.767196580225526</v>
      </c>
      <c r="BE288" s="29" t="n">
        <f aca="false">1-BD288</f>
        <v>0.232803419774474</v>
      </c>
      <c r="BF288" s="4" t="n">
        <f aca="false">MOD(BF287,12)+1</f>
        <v>8</v>
      </c>
      <c r="BG288" s="4" t="n">
        <f aca="false">BG287+1</f>
        <v>23</v>
      </c>
      <c r="BH288" s="12" t="n">
        <f aca="false">IF(BF288&gt;=10,1,0)</f>
        <v>0</v>
      </c>
      <c r="BI288" s="27" t="n">
        <f aca="false">EXP($C$261*BH288)</f>
        <v>1</v>
      </c>
      <c r="BJ288" s="27" t="n">
        <f aca="false">BJ287+(BG288^$C$260-BG287^$C$260)*BI288</f>
        <v>4082702207.96836</v>
      </c>
      <c r="BK288" s="28" t="n">
        <f aca="false">(1-($C$259/($C$259+BJ288))^$C$258)</f>
        <v>0.766351197705378</v>
      </c>
      <c r="BL288" s="29" t="n">
        <f aca="false">1-BK288</f>
        <v>0.233648802294622</v>
      </c>
      <c r="BM288" s="4" t="n">
        <f aca="false">MOD(BM287,12)+1</f>
        <v>9</v>
      </c>
      <c r="BN288" s="4" t="n">
        <f aca="false">BN287+1</f>
        <v>23</v>
      </c>
      <c r="BO288" s="12" t="n">
        <f aca="false">IF(BM288&gt;=10,1,0)</f>
        <v>0</v>
      </c>
      <c r="BP288" s="27" t="n">
        <f aca="false">EXP($C$261*BO288)</f>
        <v>1</v>
      </c>
      <c r="BQ288" s="27" t="n">
        <f aca="false">BQ287+(BN288^$C$260-BN287^$C$260)*BP288</f>
        <v>3626249766.64031</v>
      </c>
      <c r="BR288" s="28" t="n">
        <f aca="false">(1-($C$259/($C$259+BQ288))^$C$258)</f>
        <v>0.765674577224212</v>
      </c>
      <c r="BS288" s="29" t="n">
        <f aca="false">1-BR288</f>
        <v>0.234325422775788</v>
      </c>
      <c r="BT288" s="4" t="n">
        <f aca="false">MOD(BT287,12)+1</f>
        <v>10</v>
      </c>
      <c r="BU288" s="4" t="n">
        <f aca="false">BU287+1</f>
        <v>23</v>
      </c>
      <c r="BV288" s="12" t="n">
        <f aca="false">IF(BT288&gt;=10,1,0)</f>
        <v>1</v>
      </c>
      <c r="BW288" s="27" t="n">
        <f aca="false">EXP($C$261*BV288)</f>
        <v>12.0724488026756</v>
      </c>
      <c r="BX288" s="27" t="n">
        <f aca="false">BX287+(BU288^$C$260-BU287^$C$260)*BW288</f>
        <v>11597579948.4904</v>
      </c>
      <c r="BY288" s="28" t="n">
        <f aca="false">(1-($C$259/($C$259+BX288))^$C$258)</f>
        <v>0.772225778148545</v>
      </c>
      <c r="BZ288" s="29" t="n">
        <f aca="false">1-BY288</f>
        <v>0.227774221851455</v>
      </c>
      <c r="CA288" s="4" t="n">
        <f aca="false">MOD(CA287,12)+1</f>
        <v>11</v>
      </c>
      <c r="CB288" s="4" t="n">
        <f aca="false">CB287+1</f>
        <v>23</v>
      </c>
      <c r="CC288" s="12" t="n">
        <f aca="false">IF(CA288&gt;=10,1,0)</f>
        <v>1</v>
      </c>
      <c r="CD288" s="27" t="n">
        <f aca="false">EXP($C$261*CC288)</f>
        <v>12.0724488026756</v>
      </c>
      <c r="CE288" s="27" t="n">
        <f aca="false">CE287+(CB288^$C$260-CB287^$C$260)*CD288</f>
        <v>17716858970.4713</v>
      </c>
      <c r="CF288" s="28" t="n">
        <f aca="false">(1-($C$259/($C$259+CE288))^$C$258)</f>
        <v>0.774567614643151</v>
      </c>
      <c r="CG288" s="29" t="n">
        <f aca="false">1-CF288</f>
        <v>0.225432385356849</v>
      </c>
      <c r="CI288" s="4" t="n">
        <f aca="false">CI287+1</f>
        <v>23</v>
      </c>
      <c r="CJ288" s="31" t="n">
        <f aca="false">AVERAGE(CF288,BY288,BR288,BK288,BD288,AW288,AP288,AI288,AB288,U288,N288,G288)</f>
        <v>0.770789595357027</v>
      </c>
      <c r="CK288" s="31" t="n">
        <f aca="false">1-CJ288</f>
        <v>0.229210404642973</v>
      </c>
      <c r="CL288" s="32" t="n">
        <f aca="false">CJ288-CJ287</f>
        <v>0.00180782573007443</v>
      </c>
    </row>
    <row r="289" customFormat="false" ht="15" hidden="false" customHeight="false" outlineLevel="0" collapsed="false">
      <c r="B289" s="4" t="n">
        <f aca="false">MOD(B288,12)+1</f>
        <v>1</v>
      </c>
      <c r="C289" s="4" t="n">
        <f aca="false">C288+1</f>
        <v>24</v>
      </c>
      <c r="D289" s="12" t="n">
        <f aca="false">IF(B289&gt;=10,1,0)</f>
        <v>0</v>
      </c>
      <c r="E289" s="27" t="n">
        <f aca="false">EXP($C$261*D289)</f>
        <v>1</v>
      </c>
      <c r="F289" s="27" t="n">
        <f aca="false">F288+(C289^$C$260-C288^$C$260)*E289</f>
        <v>23322325672.2292</v>
      </c>
      <c r="G289" s="28" t="n">
        <f aca="false">(1-($C$259/($C$259+F289))^$C$258)</f>
        <v>0.776074020977063</v>
      </c>
      <c r="H289" s="29" t="n">
        <f aca="false">1-G289</f>
        <v>0.223925979022937</v>
      </c>
      <c r="I289" s="4" t="n">
        <f aca="false">MOD(I288,12)+1</f>
        <v>2</v>
      </c>
      <c r="J289" s="4" t="n">
        <f aca="false">J288+1</f>
        <v>24</v>
      </c>
      <c r="K289" s="12" t="n">
        <f aca="false">IF(I289&gt;=10,1,0)</f>
        <v>0</v>
      </c>
      <c r="L289" s="27" t="n">
        <f aca="false">EXP($C$261*K289)</f>
        <v>1</v>
      </c>
      <c r="M289" s="27" t="n">
        <f aca="false">M288+(J289^$C$260-J288^$C$260)*L289</f>
        <v>18505635461.4574</v>
      </c>
      <c r="N289" s="28" t="n">
        <f aca="false">(1-($C$259/($C$259+M289))^$C$258)</f>
        <v>0.774806987497309</v>
      </c>
      <c r="O289" s="29" t="n">
        <f aca="false">1-N289</f>
        <v>0.225193012502691</v>
      </c>
      <c r="P289" s="4" t="n">
        <f aca="false">MOD(P288,12)+1</f>
        <v>3</v>
      </c>
      <c r="Q289" s="4" t="n">
        <f aca="false">Q288+1</f>
        <v>24</v>
      </c>
      <c r="R289" s="12" t="n">
        <f aca="false">IF(P289&gt;=10,1,0)</f>
        <v>0</v>
      </c>
      <c r="S289" s="27" t="n">
        <f aca="false">EXP($C$261*R289)</f>
        <v>1</v>
      </c>
      <c r="T289" s="27" t="n">
        <f aca="false">T288+(Q289^$C$260-Q288^$C$260)*S289</f>
        <v>14730200592.4799</v>
      </c>
      <c r="U289" s="28" t="n">
        <f aca="false">(1-($C$259/($C$259+T289))^$C$258)</f>
        <v>0.773550240413295</v>
      </c>
      <c r="V289" s="29" t="n">
        <f aca="false">1-U289</f>
        <v>0.226449759586705</v>
      </c>
      <c r="W289" s="4" t="n">
        <f aca="false">MOD(W288,12)+1</f>
        <v>4</v>
      </c>
      <c r="X289" s="4" t="n">
        <f aca="false">X288+1</f>
        <v>24</v>
      </c>
      <c r="Y289" s="12" t="n">
        <f aca="false">IF(W289&gt;=10,1,0)</f>
        <v>0</v>
      </c>
      <c r="Z289" s="27" t="n">
        <f aca="false">EXP($C$261*Y289)</f>
        <v>1</v>
      </c>
      <c r="AA289" s="27" t="n">
        <f aca="false">AA288+(X289^$C$260-X288^$C$260)*Z289</f>
        <v>11804292249.2676</v>
      </c>
      <c r="AB289" s="28" t="n">
        <f aca="false">(1-($C$259/($C$259+AA289))^$C$258)</f>
        <v>0.77232390390679</v>
      </c>
      <c r="AC289" s="29" t="n">
        <f aca="false">1-AB289</f>
        <v>0.22767609609321</v>
      </c>
      <c r="AD289" s="4" t="n">
        <f aca="false">MOD(AD288,12)+1</f>
        <v>5</v>
      </c>
      <c r="AE289" s="4" t="n">
        <f aca="false">AE288+1</f>
        <v>24</v>
      </c>
      <c r="AF289" s="12" t="n">
        <f aca="false">IF(AD289&gt;=10,1,0)</f>
        <v>0</v>
      </c>
      <c r="AG289" s="27" t="n">
        <f aca="false">EXP($C$261*AF289)</f>
        <v>1</v>
      </c>
      <c r="AH289" s="27" t="n">
        <f aca="false">AH288+(AE289^$C$260-AE288^$C$260)*AG289</f>
        <v>9565109845.64523</v>
      </c>
      <c r="AI289" s="28" t="n">
        <f aca="false">(1-($C$259/($C$259+AH289))^$C$258)</f>
        <v>0.77115286549026</v>
      </c>
      <c r="AJ289" s="29" t="n">
        <f aca="false">1-AI289</f>
        <v>0.22884713450974</v>
      </c>
      <c r="AK289" s="30" t="n">
        <f aca="false">MOD(AK288,12)+1</f>
        <v>6</v>
      </c>
      <c r="AL289" s="4" t="n">
        <f aca="false">AL288+1</f>
        <v>24</v>
      </c>
      <c r="AM289" s="12" t="n">
        <f aca="false">IF(AK289&gt;=10,1,0)</f>
        <v>0</v>
      </c>
      <c r="AN289" s="27" t="n">
        <f aca="false">EXP($C$261*AM289)</f>
        <v>1</v>
      </c>
      <c r="AO289" s="27" t="n">
        <f aca="false">AO288+(AL289^$C$260-AL288^$C$260)*AN289</f>
        <v>7875419857.29199</v>
      </c>
      <c r="AP289" s="28" t="n">
        <f aca="false">(1-($C$259/($C$259+AO289))^$C$258)</f>
        <v>0.770065358442858</v>
      </c>
      <c r="AQ289" s="29" t="n">
        <f aca="false">1-AP289</f>
        <v>0.229934641557142</v>
      </c>
      <c r="AR289" s="4" t="n">
        <f aca="false">MOD(AR288,12)+1</f>
        <v>7</v>
      </c>
      <c r="AS289" s="4" t="n">
        <f aca="false">AS288+1</f>
        <v>24</v>
      </c>
      <c r="AT289" s="12" t="n">
        <f aca="false">IF(AR289&gt;=10,1,0)</f>
        <v>0</v>
      </c>
      <c r="AU289" s="27" t="n">
        <f aca="false">EXP($C$261*AT289)</f>
        <v>1</v>
      </c>
      <c r="AV289" s="27" t="n">
        <f aca="false">AV288+(AS289^$C$260-AS288^$C$260)*AU289</f>
        <v>6620441987.84752</v>
      </c>
      <c r="AW289" s="28" t="n">
        <f aca="false">(1-($C$259/($C$259+AV289))^$C$258)</f>
        <v>0.769089808082028</v>
      </c>
      <c r="AX289" s="29" t="n">
        <f aca="false">1-AW289</f>
        <v>0.230910191917972</v>
      </c>
      <c r="AY289" s="4" t="n">
        <f aca="false">MOD(AY288,12)+1</f>
        <v>8</v>
      </c>
      <c r="AZ289" s="4" t="n">
        <f aca="false">AZ288+1</f>
        <v>24</v>
      </c>
      <c r="BA289" s="12" t="n">
        <f aca="false">IF(AY289&gt;=10,1,0)</f>
        <v>0</v>
      </c>
      <c r="BB289" s="27" t="n">
        <f aca="false">EXP($C$261*BA289)</f>
        <v>1</v>
      </c>
      <c r="BC289" s="27" t="n">
        <f aca="false">BC288+(AZ289^$C$260-AZ288^$C$260)*BB289</f>
        <v>5704984420.39164</v>
      </c>
      <c r="BD289" s="28" t="n">
        <f aca="false">(1-($C$259/($C$259+BC289))^$C$258)</f>
        <v>0.768250128991649</v>
      </c>
      <c r="BE289" s="29" t="n">
        <f aca="false">1-BD289</f>
        <v>0.231749871008351</v>
      </c>
      <c r="BF289" s="4" t="n">
        <f aca="false">MOD(BF288,12)+1</f>
        <v>9</v>
      </c>
      <c r="BG289" s="4" t="n">
        <f aca="false">BG288+1</f>
        <v>24</v>
      </c>
      <c r="BH289" s="12" t="n">
        <f aca="false">IF(BF289&gt;=10,1,0)</f>
        <v>0</v>
      </c>
      <c r="BI289" s="27" t="n">
        <f aca="false">EXP($C$261*BH289)</f>
        <v>1</v>
      </c>
      <c r="BJ289" s="27" t="n">
        <f aca="false">BJ288+(BG289^$C$260-BG288^$C$260)*BI289</f>
        <v>5050830255.74155</v>
      </c>
      <c r="BK289" s="28" t="n">
        <f aca="false">(1-($C$259/($C$259+BJ289))^$C$258)</f>
        <v>0.767560710676016</v>
      </c>
      <c r="BL289" s="29" t="n">
        <f aca="false">1-BK289</f>
        <v>0.232439289323983</v>
      </c>
      <c r="BM289" s="4" t="n">
        <f aca="false">MOD(BM288,12)+1</f>
        <v>10</v>
      </c>
      <c r="BN289" s="4" t="n">
        <f aca="false">BN288+1</f>
        <v>24</v>
      </c>
      <c r="BO289" s="12" t="n">
        <f aca="false">IF(BM289&gt;=10,1,0)</f>
        <v>1</v>
      </c>
      <c r="BP289" s="27" t="n">
        <f aca="false">EXP($C$261*BO289)</f>
        <v>12.0724488026756</v>
      </c>
      <c r="BQ289" s="27" t="n">
        <f aca="false">BQ288+(BN289^$C$260-BN288^$C$260)*BP289</f>
        <v>15313926057.8164</v>
      </c>
      <c r="BR289" s="28" t="n">
        <f aca="false">(1-($C$259/($C$259+BQ289))^$C$258)</f>
        <v>0.77376478362091</v>
      </c>
      <c r="BS289" s="29" t="n">
        <f aca="false">1-BR289</f>
        <v>0.22623521637909</v>
      </c>
      <c r="BT289" s="4" t="n">
        <f aca="false">MOD(BT288,12)+1</f>
        <v>11</v>
      </c>
      <c r="BU289" s="4" t="n">
        <f aca="false">BU288+1</f>
        <v>24</v>
      </c>
      <c r="BV289" s="12" t="n">
        <f aca="false">IF(BT289&gt;=10,1,0)</f>
        <v>1</v>
      </c>
      <c r="BW289" s="27" t="n">
        <f aca="false">EXP($C$261*BV289)</f>
        <v>12.0724488026756</v>
      </c>
      <c r="BX289" s="27" t="n">
        <f aca="false">BX288+(BU289^$C$260-BU288^$C$260)*BW289</f>
        <v>23285256239.6665</v>
      </c>
      <c r="BY289" s="28" t="n">
        <f aca="false">(1-($C$259/($C$259+BX289))^$C$258)</f>
        <v>0.77606533302592</v>
      </c>
      <c r="BZ289" s="29" t="n">
        <f aca="false">1-BY289</f>
        <v>0.22393466697408</v>
      </c>
      <c r="CA289" s="4" t="n">
        <f aca="false">MOD(CA288,12)+1</f>
        <v>12</v>
      </c>
      <c r="CB289" s="4" t="n">
        <f aca="false">CB288+1</f>
        <v>24</v>
      </c>
      <c r="CC289" s="12" t="n">
        <f aca="false">IF(CA289&gt;=10,1,0)</f>
        <v>1</v>
      </c>
      <c r="CD289" s="27" t="n">
        <f aca="false">EXP($C$261*CC289)</f>
        <v>12.0724488026756</v>
      </c>
      <c r="CE289" s="27" t="n">
        <f aca="false">CE288+(CB289^$C$260-CB288^$C$260)*CD289</f>
        <v>29404535261.6474</v>
      </c>
      <c r="CF289" s="28" t="n">
        <f aca="false">(1-($C$259/($C$259+CE289))^$C$258)</f>
        <v>0.777336109089411</v>
      </c>
      <c r="CG289" s="29" t="n">
        <f aca="false">1-CF289</f>
        <v>0.222663890910589</v>
      </c>
      <c r="CI289" s="4" t="n">
        <f aca="false">CI288+1</f>
        <v>24</v>
      </c>
      <c r="CJ289" s="31" t="n">
        <f aca="false">AVERAGE(CF289,BY289,BR289,BK289,BD289,AW289,AP289,AI289,AB289,U289,N289,G289)</f>
        <v>0.772503354184459</v>
      </c>
      <c r="CK289" s="31" t="n">
        <f aca="false">1-CJ289</f>
        <v>0.227496645815541</v>
      </c>
      <c r="CL289" s="32" t="n">
        <f aca="false">CJ289-CJ288</f>
        <v>0.00171375882743174</v>
      </c>
    </row>
    <row r="290" customFormat="false" ht="15" hidden="false" customHeight="false" outlineLevel="0" collapsed="false">
      <c r="B290" s="4" t="n">
        <f aca="false">MOD(B289,12)+1</f>
        <v>2</v>
      </c>
      <c r="C290" s="4" t="n">
        <f aca="false">C289+1</f>
        <v>25</v>
      </c>
      <c r="D290" s="12" t="n">
        <f aca="false">IF(B290&gt;=10,1,0)</f>
        <v>0</v>
      </c>
      <c r="E290" s="27" t="n">
        <f aca="false">EXP($C$261*D290)</f>
        <v>1</v>
      </c>
      <c r="F290" s="27" t="n">
        <f aca="false">F289+(C290^$C$260-C289^$C$260)*E290</f>
        <v>24562128987.9512</v>
      </c>
      <c r="G290" s="28" t="n">
        <f aca="false">(1-($C$259/($C$259+F290))^$C$258)</f>
        <v>0.776356724043977</v>
      </c>
      <c r="H290" s="29" t="n">
        <f aca="false">1-G290</f>
        <v>0.223643275956023</v>
      </c>
      <c r="I290" s="4" t="n">
        <f aca="false">MOD(I289,12)+1</f>
        <v>3</v>
      </c>
      <c r="J290" s="4" t="n">
        <f aca="false">J289+1</f>
        <v>25</v>
      </c>
      <c r="K290" s="12" t="n">
        <f aca="false">IF(I290&gt;=10,1,0)</f>
        <v>0</v>
      </c>
      <c r="L290" s="27" t="n">
        <f aca="false">EXP($C$261*K290)</f>
        <v>1</v>
      </c>
      <c r="M290" s="27" t="n">
        <f aca="false">M289+(J290^$C$260-J289^$C$260)*L290</f>
        <v>19745438777.1795</v>
      </c>
      <c r="N290" s="28" t="n">
        <f aca="false">(1-($C$259/($C$259+M290))^$C$258)</f>
        <v>0.775162879167456</v>
      </c>
      <c r="O290" s="29" t="n">
        <f aca="false">1-N290</f>
        <v>0.224837120832544</v>
      </c>
      <c r="P290" s="4" t="n">
        <f aca="false">MOD(P289,12)+1</f>
        <v>4</v>
      </c>
      <c r="Q290" s="4" t="n">
        <f aca="false">Q289+1</f>
        <v>25</v>
      </c>
      <c r="R290" s="12" t="n">
        <f aca="false">IF(P290&gt;=10,1,0)</f>
        <v>0</v>
      </c>
      <c r="S290" s="27" t="n">
        <f aca="false">EXP($C$261*R290)</f>
        <v>1</v>
      </c>
      <c r="T290" s="27" t="n">
        <f aca="false">T289+(Q290^$C$260-Q289^$C$260)*S290</f>
        <v>15970003908.2019</v>
      </c>
      <c r="U290" s="28" t="n">
        <f aca="false">(1-($C$259/($C$259+T290))^$C$258)</f>
        <v>0.773996139643876</v>
      </c>
      <c r="V290" s="29" t="n">
        <f aca="false">1-U290</f>
        <v>0.226003860356125</v>
      </c>
      <c r="W290" s="4" t="n">
        <f aca="false">MOD(W289,12)+1</f>
        <v>5</v>
      </c>
      <c r="X290" s="4" t="n">
        <f aca="false">X289+1</f>
        <v>25</v>
      </c>
      <c r="Y290" s="12" t="n">
        <f aca="false">IF(W290&gt;=10,1,0)</f>
        <v>0</v>
      </c>
      <c r="Z290" s="27" t="n">
        <f aca="false">EXP($C$261*Y290)</f>
        <v>1</v>
      </c>
      <c r="AA290" s="27" t="n">
        <f aca="false">AA289+(X290^$C$260-X289^$C$260)*Z290</f>
        <v>13044095564.9897</v>
      </c>
      <c r="AB290" s="28" t="n">
        <f aca="false">(1-($C$259/($C$259+AA290))^$C$258)</f>
        <v>0.772877826340751</v>
      </c>
      <c r="AC290" s="29" t="n">
        <f aca="false">1-AB290</f>
        <v>0.227122173659249</v>
      </c>
      <c r="AD290" s="4" t="n">
        <f aca="false">MOD(AD289,12)+1</f>
        <v>6</v>
      </c>
      <c r="AE290" s="4" t="n">
        <f aca="false">AE289+1</f>
        <v>25</v>
      </c>
      <c r="AF290" s="12" t="n">
        <f aca="false">IF(AD290&gt;=10,1,0)</f>
        <v>0</v>
      </c>
      <c r="AG290" s="27" t="n">
        <f aca="false">EXP($C$261*AF290)</f>
        <v>1</v>
      </c>
      <c r="AH290" s="27" t="n">
        <f aca="false">AH289+(AE290^$C$260-AE289^$C$260)*AG290</f>
        <v>10804913161.3673</v>
      </c>
      <c r="AI290" s="28" t="n">
        <f aca="false">(1-($C$259/($C$259+AH290))^$C$258)</f>
        <v>0.77183213723703</v>
      </c>
      <c r="AJ290" s="29" t="n">
        <f aca="false">1-AI290</f>
        <v>0.22816786276297</v>
      </c>
      <c r="AK290" s="30" t="n">
        <f aca="false">MOD(AK289,12)+1</f>
        <v>7</v>
      </c>
      <c r="AL290" s="4" t="n">
        <f aca="false">AL289+1</f>
        <v>25</v>
      </c>
      <c r="AM290" s="12" t="n">
        <f aca="false">IF(AK290&gt;=10,1,0)</f>
        <v>0</v>
      </c>
      <c r="AN290" s="27" t="n">
        <f aca="false">EXP($C$261*AM290)</f>
        <v>1</v>
      </c>
      <c r="AO290" s="27" t="n">
        <f aca="false">AO289+(AL290^$C$260-AL289^$C$260)*AN290</f>
        <v>9115223173.01401</v>
      </c>
      <c r="AP290" s="28" t="n">
        <f aca="false">(1-($C$259/($C$259+AO290))^$C$258)</f>
        <v>0.770883806094303</v>
      </c>
      <c r="AQ290" s="29" t="n">
        <f aca="false">1-AP290</f>
        <v>0.229116193905697</v>
      </c>
      <c r="AR290" s="4" t="n">
        <f aca="false">MOD(AR289,12)+1</f>
        <v>8</v>
      </c>
      <c r="AS290" s="4" t="n">
        <f aca="false">AS289+1</f>
        <v>25</v>
      </c>
      <c r="AT290" s="12" t="n">
        <f aca="false">IF(AR290&gt;=10,1,0)</f>
        <v>0</v>
      </c>
      <c r="AU290" s="27" t="n">
        <f aca="false">EXP($C$261*AT290)</f>
        <v>1</v>
      </c>
      <c r="AV290" s="27" t="n">
        <f aca="false">AV289+(AS290^$C$260-AS289^$C$260)*AU290</f>
        <v>7860245303.56954</v>
      </c>
      <c r="AW290" s="28" t="n">
        <f aca="false">(1-($C$259/($C$259+AV290))^$C$258)</f>
        <v>0.770054541847512</v>
      </c>
      <c r="AX290" s="29" t="n">
        <f aca="false">1-AW290</f>
        <v>0.229945458152488</v>
      </c>
      <c r="AY290" s="4" t="n">
        <f aca="false">MOD(AY289,12)+1</f>
        <v>9</v>
      </c>
      <c r="AZ290" s="4" t="n">
        <f aca="false">AZ289+1</f>
        <v>25</v>
      </c>
      <c r="BA290" s="12" t="n">
        <f aca="false">IF(AY290&gt;=10,1,0)</f>
        <v>0</v>
      </c>
      <c r="BB290" s="27" t="n">
        <f aca="false">EXP($C$261*BA290)</f>
        <v>1</v>
      </c>
      <c r="BC290" s="27" t="n">
        <f aca="false">BC289+(AZ290^$C$260-AZ289^$C$260)*BB290</f>
        <v>6944787736.11366</v>
      </c>
      <c r="BD290" s="28" t="n">
        <f aca="false">(1-($C$259/($C$259+BC290))^$C$258)</f>
        <v>0.769359022709868</v>
      </c>
      <c r="BE290" s="29" t="n">
        <f aca="false">1-BD290</f>
        <v>0.230640977290132</v>
      </c>
      <c r="BF290" s="4" t="n">
        <f aca="false">MOD(BF289,12)+1</f>
        <v>10</v>
      </c>
      <c r="BG290" s="4" t="n">
        <f aca="false">BG289+1</f>
        <v>25</v>
      </c>
      <c r="BH290" s="12" t="n">
        <f aca="false">IF(BF290&gt;=10,1,0)</f>
        <v>1</v>
      </c>
      <c r="BI290" s="27" t="n">
        <f aca="false">EXP($C$261*BH290)</f>
        <v>12.0724488026756</v>
      </c>
      <c r="BJ290" s="27" t="n">
        <f aca="false">BJ289+(BG290^$C$260-BG289^$C$260)*BI290</f>
        <v>20018292310.1831</v>
      </c>
      <c r="BK290" s="28" t="n">
        <f aca="false">(1-($C$259/($C$259+BJ290))^$C$258)</f>
        <v>0.775238126239699</v>
      </c>
      <c r="BL290" s="29" t="n">
        <f aca="false">1-BK290</f>
        <v>0.224761873760301</v>
      </c>
      <c r="BM290" s="4" t="n">
        <f aca="false">MOD(BM289,12)+1</f>
        <v>11</v>
      </c>
      <c r="BN290" s="4" t="n">
        <f aca="false">BN289+1</f>
        <v>25</v>
      </c>
      <c r="BO290" s="12" t="n">
        <f aca="false">IF(BM290&gt;=10,1,0)</f>
        <v>1</v>
      </c>
      <c r="BP290" s="27" t="n">
        <f aca="false">EXP($C$261*BO290)</f>
        <v>12.0724488026756</v>
      </c>
      <c r="BQ290" s="27" t="n">
        <f aca="false">BQ289+(BN290^$C$260-BN289^$C$260)*BP290</f>
        <v>30281388112.2579</v>
      </c>
      <c r="BR290" s="28" t="n">
        <f aca="false">(1-($C$259/($C$259+BQ290))^$C$258)</f>
        <v>0.777495632795151</v>
      </c>
      <c r="BS290" s="29" t="n">
        <f aca="false">1-BR290</f>
        <v>0.222504367204849</v>
      </c>
      <c r="BT290" s="4" t="n">
        <f aca="false">MOD(BT289,12)+1</f>
        <v>12</v>
      </c>
      <c r="BU290" s="4" t="n">
        <f aca="false">BU289+1</f>
        <v>25</v>
      </c>
      <c r="BV290" s="12" t="n">
        <f aca="false">IF(BT290&gt;=10,1,0)</f>
        <v>1</v>
      </c>
      <c r="BW290" s="27" t="n">
        <f aca="false">EXP($C$261*BV290)</f>
        <v>12.0724488026756</v>
      </c>
      <c r="BX290" s="27" t="n">
        <f aca="false">BX289+(BU290^$C$260-BU289^$C$260)*BW290</f>
        <v>38252718294.108</v>
      </c>
      <c r="BY290" s="28" t="n">
        <f aca="false">(1-($C$259/($C$259+BX290))^$C$258)</f>
        <v>0.778760196056667</v>
      </c>
      <c r="BZ290" s="29" t="n">
        <f aca="false">1-BY290</f>
        <v>0.221239803943333</v>
      </c>
      <c r="CA290" s="4" t="n">
        <f aca="false">MOD(CA289,12)+1</f>
        <v>1</v>
      </c>
      <c r="CB290" s="4" t="n">
        <f aca="false">CB289+1</f>
        <v>25</v>
      </c>
      <c r="CC290" s="12" t="n">
        <f aca="false">IF(CA290&gt;=10,1,0)</f>
        <v>0</v>
      </c>
      <c r="CD290" s="27" t="n">
        <f aca="false">EXP($C$261*CC290)</f>
        <v>1</v>
      </c>
      <c r="CE290" s="27" t="n">
        <f aca="false">CE289+(CB290^$C$260-CB289^$C$260)*CD290</f>
        <v>30644338577.3694</v>
      </c>
      <c r="CF290" s="28" t="n">
        <f aca="false">(1-($C$259/($C$259+CE290))^$C$258)</f>
        <v>0.777560283344594</v>
      </c>
      <c r="CG290" s="29" t="n">
        <f aca="false">1-CF290</f>
        <v>0.222439716655406</v>
      </c>
      <c r="CI290" s="4" t="n">
        <f aca="false">CI289+1</f>
        <v>25</v>
      </c>
      <c r="CJ290" s="31" t="n">
        <f aca="false">AVERAGE(CF290,BY290,BR290,BK290,BD290,AW290,AP290,AI290,AB290,U290,N290,G290)</f>
        <v>0.774131442960074</v>
      </c>
      <c r="CK290" s="31" t="n">
        <f aca="false">1-CJ290</f>
        <v>0.225868557039926</v>
      </c>
      <c r="CL290" s="32" t="n">
        <f aca="false">CJ290-CJ289</f>
        <v>0.0016280887756146</v>
      </c>
    </row>
    <row r="291" customFormat="false" ht="15" hidden="false" customHeight="false" outlineLevel="0" collapsed="false">
      <c r="B291" s="4" t="n">
        <f aca="false">MOD(B290,12)+1</f>
        <v>3</v>
      </c>
      <c r="C291" s="4" t="n">
        <f aca="false">C290+1</f>
        <v>26</v>
      </c>
      <c r="D291" s="12" t="n">
        <f aca="false">IF(B291&gt;=10,1,0)</f>
        <v>0</v>
      </c>
      <c r="E291" s="27" t="n">
        <f aca="false">EXP($C$261*D291)</f>
        <v>1</v>
      </c>
      <c r="F291" s="27" t="n">
        <f aca="false">F290+(C291^$C$260-C290^$C$260)*E291</f>
        <v>26134230505.18</v>
      </c>
      <c r="G291" s="28" t="n">
        <f aca="false">(1-($C$259/($C$259+F291))^$C$258)</f>
        <v>0.776694878716054</v>
      </c>
      <c r="H291" s="29" t="n">
        <f aca="false">1-G291</f>
        <v>0.223305121283946</v>
      </c>
      <c r="I291" s="4" t="n">
        <f aca="false">MOD(I290,12)+1</f>
        <v>4</v>
      </c>
      <c r="J291" s="4" t="n">
        <f aca="false">J290+1</f>
        <v>26</v>
      </c>
      <c r="K291" s="12" t="n">
        <f aca="false">IF(I291&gt;=10,1,0)</f>
        <v>0</v>
      </c>
      <c r="L291" s="27" t="n">
        <f aca="false">EXP($C$261*K291)</f>
        <v>1</v>
      </c>
      <c r="M291" s="27" t="n">
        <f aca="false">M290+(J291^$C$260-J290^$C$260)*L291</f>
        <v>21317540294.4082</v>
      </c>
      <c r="N291" s="28" t="n">
        <f aca="false">(1-($C$259/($C$259+M291))^$C$258)</f>
        <v>0.77558258964077</v>
      </c>
      <c r="O291" s="29" t="n">
        <f aca="false">1-N291</f>
        <v>0.22441741035923</v>
      </c>
      <c r="P291" s="4" t="n">
        <f aca="false">MOD(P290,12)+1</f>
        <v>5</v>
      </c>
      <c r="Q291" s="4" t="n">
        <f aca="false">Q290+1</f>
        <v>26</v>
      </c>
      <c r="R291" s="12" t="n">
        <f aca="false">IF(P291&gt;=10,1,0)</f>
        <v>0</v>
      </c>
      <c r="S291" s="27" t="n">
        <f aca="false">EXP($C$261*R291)</f>
        <v>1</v>
      </c>
      <c r="T291" s="27" t="n">
        <f aca="false">T290+(Q291^$C$260-Q290^$C$260)*S291</f>
        <v>17542105425.4306</v>
      </c>
      <c r="U291" s="28" t="n">
        <f aca="false">(1-($C$259/($C$259+T291))^$C$258)</f>
        <v>0.774513104940724</v>
      </c>
      <c r="V291" s="29" t="n">
        <f aca="false">1-U291</f>
        <v>0.225486895059276</v>
      </c>
      <c r="W291" s="4" t="n">
        <f aca="false">MOD(W290,12)+1</f>
        <v>6</v>
      </c>
      <c r="X291" s="4" t="n">
        <f aca="false">X290+1</f>
        <v>26</v>
      </c>
      <c r="Y291" s="12" t="n">
        <f aca="false">IF(W291&gt;=10,1,0)</f>
        <v>0</v>
      </c>
      <c r="Z291" s="27" t="n">
        <f aca="false">EXP($C$261*Y291)</f>
        <v>1</v>
      </c>
      <c r="AA291" s="27" t="n">
        <f aca="false">AA290+(X291^$C$260-X290^$C$260)*Z291</f>
        <v>14616197082.2184</v>
      </c>
      <c r="AB291" s="28" t="n">
        <f aca="false">(1-($C$259/($C$259+AA291))^$C$258)</f>
        <v>0.773507323979194</v>
      </c>
      <c r="AC291" s="29" t="n">
        <f aca="false">1-AB291</f>
        <v>0.226492676020806</v>
      </c>
      <c r="AD291" s="4" t="n">
        <f aca="false">MOD(AD290,12)+1</f>
        <v>7</v>
      </c>
      <c r="AE291" s="4" t="n">
        <f aca="false">AE290+1</f>
        <v>26</v>
      </c>
      <c r="AF291" s="12" t="n">
        <f aca="false">IF(AD291&gt;=10,1,0)</f>
        <v>0</v>
      </c>
      <c r="AG291" s="27" t="n">
        <f aca="false">EXP($C$261*AF291)</f>
        <v>1</v>
      </c>
      <c r="AH291" s="27" t="n">
        <f aca="false">AH290+(AE291^$C$260-AE290^$C$260)*AG291</f>
        <v>12377014678.596</v>
      </c>
      <c r="AI291" s="28" t="n">
        <f aca="false">(1-($C$259/($C$259+AH291))^$C$258)</f>
        <v>0.772586844227578</v>
      </c>
      <c r="AJ291" s="29" t="n">
        <f aca="false">1-AI291</f>
        <v>0.227413155772422</v>
      </c>
      <c r="AK291" s="30" t="n">
        <f aca="false">MOD(AK290,12)+1</f>
        <v>8</v>
      </c>
      <c r="AL291" s="4" t="n">
        <f aca="false">AL290+1</f>
        <v>26</v>
      </c>
      <c r="AM291" s="12" t="n">
        <f aca="false">IF(AK291&gt;=10,1,0)</f>
        <v>0</v>
      </c>
      <c r="AN291" s="27" t="n">
        <f aca="false">EXP($C$261*AM291)</f>
        <v>1</v>
      </c>
      <c r="AO291" s="27" t="n">
        <f aca="false">AO290+(AL291^$C$260-AL290^$C$260)*AN291</f>
        <v>10687324690.2427</v>
      </c>
      <c r="AP291" s="28" t="n">
        <f aca="false">(1-($C$259/($C$259+AO291))^$C$258)</f>
        <v>0.771771233369184</v>
      </c>
      <c r="AQ291" s="29" t="n">
        <f aca="false">1-AP291</f>
        <v>0.228228766630816</v>
      </c>
      <c r="AR291" s="4" t="n">
        <f aca="false">MOD(AR290,12)+1</f>
        <v>9</v>
      </c>
      <c r="AS291" s="4" t="n">
        <f aca="false">AS290+1</f>
        <v>26</v>
      </c>
      <c r="AT291" s="12" t="n">
        <f aca="false">IF(AR291&gt;=10,1,0)</f>
        <v>0</v>
      </c>
      <c r="AU291" s="27" t="n">
        <f aca="false">EXP($C$261*AT291)</f>
        <v>1</v>
      </c>
      <c r="AV291" s="27" t="n">
        <f aca="false">AV290+(AS291^$C$260-AS290^$C$260)*AU291</f>
        <v>9432346820.79827</v>
      </c>
      <c r="AW291" s="28" t="n">
        <f aca="false">(1-($C$259/($C$259+AV291))^$C$258)</f>
        <v>0.77107483699007</v>
      </c>
      <c r="AX291" s="29" t="n">
        <f aca="false">1-AW291</f>
        <v>0.22892516300993</v>
      </c>
      <c r="AY291" s="4" t="n">
        <f aca="false">MOD(AY290,12)+1</f>
        <v>10</v>
      </c>
      <c r="AZ291" s="4" t="n">
        <f aca="false">AZ290+1</f>
        <v>26</v>
      </c>
      <c r="BA291" s="12" t="n">
        <f aca="false">IF(AY291&gt;=10,1,0)</f>
        <v>1</v>
      </c>
      <c r="BB291" s="27" t="n">
        <f aca="false">EXP($C$261*BA291)</f>
        <v>12.0724488026756</v>
      </c>
      <c r="BC291" s="27" t="n">
        <f aca="false">BC290+(AZ291^$C$260-AZ290^$C$260)*BB291</f>
        <v>25923902815.4661</v>
      </c>
      <c r="BD291" s="28" t="n">
        <f aca="false">(1-($C$259/($C$259+BC291))^$C$258)</f>
        <v>0.776650864121142</v>
      </c>
      <c r="BE291" s="29" t="n">
        <f aca="false">1-BD291</f>
        <v>0.223349135878858</v>
      </c>
      <c r="BF291" s="4" t="n">
        <f aca="false">MOD(BF290,12)+1</f>
        <v>11</v>
      </c>
      <c r="BG291" s="4" t="n">
        <f aca="false">BG290+1</f>
        <v>26</v>
      </c>
      <c r="BH291" s="12" t="n">
        <f aca="false">IF(BF291&gt;=10,1,0)</f>
        <v>1</v>
      </c>
      <c r="BI291" s="27" t="n">
        <f aca="false">EXP($C$261*BH291)</f>
        <v>12.0724488026756</v>
      </c>
      <c r="BJ291" s="27" t="n">
        <f aca="false">BJ290+(BG291^$C$260-BG290^$C$260)*BI291</f>
        <v>38997407389.5355</v>
      </c>
      <c r="BK291" s="28" t="n">
        <f aca="false">(1-($C$259/($C$259+BJ291))^$C$258)</f>
        <v>0.778864210922359</v>
      </c>
      <c r="BL291" s="29" t="n">
        <f aca="false">1-BK291</f>
        <v>0.221135789077641</v>
      </c>
      <c r="BM291" s="4" t="n">
        <f aca="false">MOD(BM290,12)+1</f>
        <v>12</v>
      </c>
      <c r="BN291" s="4" t="n">
        <f aca="false">BN290+1</f>
        <v>26</v>
      </c>
      <c r="BO291" s="12" t="n">
        <f aca="false">IF(BM291&gt;=10,1,0)</f>
        <v>1</v>
      </c>
      <c r="BP291" s="27" t="n">
        <f aca="false">EXP($C$261*BO291)</f>
        <v>12.0724488026756</v>
      </c>
      <c r="BQ291" s="27" t="n">
        <f aca="false">BQ290+(BN291^$C$260-BN290^$C$260)*BP291</f>
        <v>49260503191.6104</v>
      </c>
      <c r="BR291" s="28" t="n">
        <f aca="false">(1-($C$259/($C$259+BQ291))^$C$258)</f>
        <v>0.780120706986973</v>
      </c>
      <c r="BS291" s="29" t="n">
        <f aca="false">1-BR291</f>
        <v>0.219879293013027</v>
      </c>
      <c r="BT291" s="4" t="n">
        <f aca="false">MOD(BT290,12)+1</f>
        <v>1</v>
      </c>
      <c r="BU291" s="4" t="n">
        <f aca="false">BU290+1</f>
        <v>26</v>
      </c>
      <c r="BV291" s="12" t="n">
        <f aca="false">IF(BT291&gt;=10,1,0)</f>
        <v>0</v>
      </c>
      <c r="BW291" s="27" t="n">
        <f aca="false">EXP($C$261*BV291)</f>
        <v>1</v>
      </c>
      <c r="BX291" s="27" t="n">
        <f aca="false">BX290+(BU291^$C$260-BU290^$C$260)*BW291</f>
        <v>39824819811.3367</v>
      </c>
      <c r="BY291" s="28" t="n">
        <f aca="false">(1-($C$259/($C$259+BX291))^$C$258)</f>
        <v>0.778977420230578</v>
      </c>
      <c r="BZ291" s="29" t="n">
        <f aca="false">1-BY291</f>
        <v>0.221022579769422</v>
      </c>
      <c r="CA291" s="4" t="n">
        <f aca="false">MOD(CA290,12)+1</f>
        <v>2</v>
      </c>
      <c r="CB291" s="4" t="n">
        <f aca="false">CB290+1</f>
        <v>26</v>
      </c>
      <c r="CC291" s="12" t="n">
        <f aca="false">IF(CA291&gt;=10,1,0)</f>
        <v>0</v>
      </c>
      <c r="CD291" s="27" t="n">
        <f aca="false">EXP($C$261*CC291)</f>
        <v>1</v>
      </c>
      <c r="CE291" s="27" t="n">
        <f aca="false">CE290+(CB291^$C$260-CB290^$C$260)*CD291</f>
        <v>32216440094.5981</v>
      </c>
      <c r="CF291" s="28" t="n">
        <f aca="false">(1-($C$259/($C$259+CE291))^$C$258)</f>
        <v>0.77783154212142</v>
      </c>
      <c r="CG291" s="29" t="n">
        <f aca="false">1-CF291</f>
        <v>0.22216845787858</v>
      </c>
      <c r="CI291" s="4" t="n">
        <f aca="false">CI290+1</f>
        <v>26</v>
      </c>
      <c r="CJ291" s="31" t="n">
        <f aca="false">AVERAGE(CF291,BY291,BR291,BK291,BD291,AW291,AP291,AI291,AB291,U291,N291,G291)</f>
        <v>0.775681296353837</v>
      </c>
      <c r="CK291" s="31" t="n">
        <f aca="false">1-CJ291</f>
        <v>0.224318703646163</v>
      </c>
      <c r="CL291" s="32" t="n">
        <f aca="false">CJ291-CJ290</f>
        <v>0.00154985339376346</v>
      </c>
    </row>
    <row r="292" customFormat="false" ht="15" hidden="false" customHeight="false" outlineLevel="0" collapsed="false">
      <c r="B292" s="4" t="n">
        <f aca="false">MOD(B291,12)+1</f>
        <v>4</v>
      </c>
      <c r="C292" s="4" t="n">
        <f aca="false">C291+1</f>
        <v>27</v>
      </c>
      <c r="D292" s="12" t="n">
        <f aca="false">IF(B292&gt;=10,1,0)</f>
        <v>0</v>
      </c>
      <c r="E292" s="27" t="n">
        <f aca="false">EXP($C$261*D292)</f>
        <v>1</v>
      </c>
      <c r="F292" s="27" t="n">
        <f aca="false">F291+(C292^$C$260-C291^$C$260)*E292</f>
        <v>28109588667.791</v>
      </c>
      <c r="G292" s="28" t="n">
        <f aca="false">(1-($C$259/($C$259+F292))^$C$258)</f>
        <v>0.777091380838407</v>
      </c>
      <c r="H292" s="29" t="n">
        <f aca="false">1-G292</f>
        <v>0.222908619161593</v>
      </c>
      <c r="I292" s="4" t="n">
        <f aca="false">MOD(I291,12)+1</f>
        <v>5</v>
      </c>
      <c r="J292" s="4" t="n">
        <f aca="false">J291+1</f>
        <v>27</v>
      </c>
      <c r="K292" s="12" t="n">
        <f aca="false">IF(I292&gt;=10,1,0)</f>
        <v>0</v>
      </c>
      <c r="L292" s="27" t="n">
        <f aca="false">EXP($C$261*K292)</f>
        <v>1</v>
      </c>
      <c r="M292" s="27" t="n">
        <f aca="false">M291+(J292^$C$260-J291^$C$260)*L292</f>
        <v>23292898457.0193</v>
      </c>
      <c r="N292" s="28" t="n">
        <f aca="false">(1-($C$259/($C$259+M292))^$C$258)</f>
        <v>0.776067125288795</v>
      </c>
      <c r="O292" s="29" t="n">
        <f aca="false">1-N292</f>
        <v>0.223932874711205</v>
      </c>
      <c r="P292" s="4" t="n">
        <f aca="false">MOD(P291,12)+1</f>
        <v>6</v>
      </c>
      <c r="Q292" s="4" t="n">
        <f aca="false">Q291+1</f>
        <v>27</v>
      </c>
      <c r="R292" s="12" t="n">
        <f aca="false">IF(P292&gt;=10,1,0)</f>
        <v>0</v>
      </c>
      <c r="S292" s="27" t="n">
        <f aca="false">EXP($C$261*R292)</f>
        <v>1</v>
      </c>
      <c r="T292" s="27" t="n">
        <f aca="false">T291+(Q292^$C$260-Q291^$C$260)*S292</f>
        <v>19517463588.0417</v>
      </c>
      <c r="U292" s="28" t="n">
        <f aca="false">(1-($C$259/($C$259+T292))^$C$258)</f>
        <v>0.775099187210615</v>
      </c>
      <c r="V292" s="29" t="n">
        <f aca="false">1-U292</f>
        <v>0.224900812789385</v>
      </c>
      <c r="W292" s="4" t="n">
        <f aca="false">MOD(W291,12)+1</f>
        <v>7</v>
      </c>
      <c r="X292" s="4" t="n">
        <f aca="false">X291+1</f>
        <v>27</v>
      </c>
      <c r="Y292" s="12" t="n">
        <f aca="false">IF(W292&gt;=10,1,0)</f>
        <v>0</v>
      </c>
      <c r="Z292" s="27" t="n">
        <f aca="false">EXP($C$261*Y292)</f>
        <v>1</v>
      </c>
      <c r="AA292" s="27" t="n">
        <f aca="false">AA291+(X292^$C$260-X291^$C$260)*Z292</f>
        <v>16591555244.8295</v>
      </c>
      <c r="AB292" s="28" t="n">
        <f aca="false">(1-($C$259/($C$259+AA292))^$C$258)</f>
        <v>0.774206509363162</v>
      </c>
      <c r="AC292" s="29" t="n">
        <f aca="false">1-AB292</f>
        <v>0.225793490636838</v>
      </c>
      <c r="AD292" s="4" t="n">
        <f aca="false">MOD(AD291,12)+1</f>
        <v>8</v>
      </c>
      <c r="AE292" s="4" t="n">
        <f aca="false">AE291+1</f>
        <v>27</v>
      </c>
      <c r="AF292" s="12" t="n">
        <f aca="false">IF(AD292&gt;=10,1,0)</f>
        <v>0</v>
      </c>
      <c r="AG292" s="27" t="n">
        <f aca="false">EXP($C$261*AF292)</f>
        <v>1</v>
      </c>
      <c r="AH292" s="27" t="n">
        <f aca="false">AH291+(AE292^$C$260-AE291^$C$260)*AG292</f>
        <v>14352372841.2071</v>
      </c>
      <c r="AI292" s="28" t="n">
        <f aca="false">(1-($C$259/($C$259+AH292))^$C$258)</f>
        <v>0.773406678263578</v>
      </c>
      <c r="AJ292" s="29" t="n">
        <f aca="false">1-AI292</f>
        <v>0.226593321736422</v>
      </c>
      <c r="AK292" s="30" t="n">
        <f aca="false">MOD(AK291,12)+1</f>
        <v>9</v>
      </c>
      <c r="AL292" s="4" t="n">
        <f aca="false">AL291+1</f>
        <v>27</v>
      </c>
      <c r="AM292" s="12" t="n">
        <f aca="false">IF(AK292&gt;=10,1,0)</f>
        <v>0</v>
      </c>
      <c r="AN292" s="27" t="n">
        <f aca="false">EXP($C$261*AM292)</f>
        <v>1</v>
      </c>
      <c r="AO292" s="27" t="n">
        <f aca="false">AO291+(AL292^$C$260-AL291^$C$260)*AN292</f>
        <v>12662682852.8538</v>
      </c>
      <c r="AP292" s="28" t="n">
        <f aca="false">(1-($C$259/($C$259+AO292))^$C$258)</f>
        <v>0.772713373604194</v>
      </c>
      <c r="AQ292" s="29" t="n">
        <f aca="false">1-AP292</f>
        <v>0.227286626395806</v>
      </c>
      <c r="AR292" s="4" t="n">
        <f aca="false">MOD(AR291,12)+1</f>
        <v>10</v>
      </c>
      <c r="AS292" s="4" t="n">
        <f aca="false">AS291+1</f>
        <v>27</v>
      </c>
      <c r="AT292" s="12" t="n">
        <f aca="false">IF(AR292&gt;=10,1,0)</f>
        <v>1</v>
      </c>
      <c r="AU292" s="27" t="n">
        <f aca="false">EXP($C$261*AT292)</f>
        <v>12.0724488026756</v>
      </c>
      <c r="AV292" s="27" t="n">
        <f aca="false">AV291+(AS292^$C$260-AS291^$C$260)*AU292</f>
        <v>33279757105.8681</v>
      </c>
      <c r="AW292" s="28" t="n">
        <f aca="false">(1-($C$259/($C$259+AV292))^$C$258)</f>
        <v>0.778007431766023</v>
      </c>
      <c r="AX292" s="29" t="n">
        <f aca="false">1-AW292</f>
        <v>0.221992568233977</v>
      </c>
      <c r="AY292" s="4" t="n">
        <f aca="false">MOD(AY291,12)+1</f>
        <v>11</v>
      </c>
      <c r="AZ292" s="4" t="n">
        <f aca="false">AZ291+1</f>
        <v>27</v>
      </c>
      <c r="BA292" s="12" t="n">
        <f aca="false">IF(AY292&gt;=10,1,0)</f>
        <v>1</v>
      </c>
      <c r="BB292" s="27" t="n">
        <f aca="false">EXP($C$261*BA292)</f>
        <v>12.0724488026756</v>
      </c>
      <c r="BC292" s="27" t="n">
        <f aca="false">BC291+(AZ292^$C$260-AZ291^$C$260)*BB292</f>
        <v>49771313100.536</v>
      </c>
      <c r="BD292" s="28" t="n">
        <f aca="false">(1-($C$259/($C$259+BC292))^$C$258)</f>
        <v>0.780176024560501</v>
      </c>
      <c r="BE292" s="29" t="n">
        <f aca="false">1-BD292</f>
        <v>0.219823975439499</v>
      </c>
      <c r="BF292" s="4" t="n">
        <f aca="false">MOD(BF291,12)+1</f>
        <v>12</v>
      </c>
      <c r="BG292" s="4" t="n">
        <f aca="false">BG291+1</f>
        <v>27</v>
      </c>
      <c r="BH292" s="12" t="n">
        <f aca="false">IF(BF292&gt;=10,1,0)</f>
        <v>1</v>
      </c>
      <c r="BI292" s="27" t="n">
        <f aca="false">EXP($C$261*BH292)</f>
        <v>12.0724488026756</v>
      </c>
      <c r="BJ292" s="27" t="n">
        <f aca="false">BJ291+(BG292^$C$260-BG291^$C$260)*BI292</f>
        <v>62844817674.6054</v>
      </c>
      <c r="BK292" s="28" t="n">
        <f aca="false">(1-($C$259/($C$259+BJ292))^$C$258)</f>
        <v>0.78142294648686</v>
      </c>
      <c r="BL292" s="29" t="n">
        <f aca="false">1-BK292</f>
        <v>0.21857705351314</v>
      </c>
      <c r="BM292" s="4" t="n">
        <f aca="false">MOD(BM291,12)+1</f>
        <v>1</v>
      </c>
      <c r="BN292" s="4" t="n">
        <f aca="false">BN291+1</f>
        <v>27</v>
      </c>
      <c r="BO292" s="12" t="n">
        <f aca="false">IF(BM292&gt;=10,1,0)</f>
        <v>0</v>
      </c>
      <c r="BP292" s="27" t="n">
        <f aca="false">EXP($C$261*BO292)</f>
        <v>1</v>
      </c>
      <c r="BQ292" s="27" t="n">
        <f aca="false">BQ291+(BN292^$C$260-BN291^$C$260)*BP292</f>
        <v>51235861354.2215</v>
      </c>
      <c r="BR292" s="28" t="n">
        <f aca="false">(1-($C$259/($C$259+BQ292))^$C$258)</f>
        <v>0.780331459402354</v>
      </c>
      <c r="BS292" s="29" t="n">
        <f aca="false">1-BR292</f>
        <v>0.219668540597646</v>
      </c>
      <c r="BT292" s="4" t="n">
        <f aca="false">MOD(BT291,12)+1</f>
        <v>2</v>
      </c>
      <c r="BU292" s="4" t="n">
        <f aca="false">BU291+1</f>
        <v>27</v>
      </c>
      <c r="BV292" s="12" t="n">
        <f aca="false">IF(BT292&gt;=10,1,0)</f>
        <v>0</v>
      </c>
      <c r="BW292" s="27" t="n">
        <f aca="false">EXP($C$261*BV292)</f>
        <v>1</v>
      </c>
      <c r="BX292" s="27" t="n">
        <f aca="false">BX291+(BU292^$C$260-BU291^$C$260)*BW292</f>
        <v>41800177973.9478</v>
      </c>
      <c r="BY292" s="28" t="n">
        <f aca="false">(1-($C$259/($C$259+BX292))^$C$258)</f>
        <v>0.779238235344172</v>
      </c>
      <c r="BZ292" s="29" t="n">
        <f aca="false">1-BY292</f>
        <v>0.220761764655828</v>
      </c>
      <c r="CA292" s="4" t="n">
        <f aca="false">MOD(CA291,12)+1</f>
        <v>3</v>
      </c>
      <c r="CB292" s="4" t="n">
        <f aca="false">CB291+1</f>
        <v>27</v>
      </c>
      <c r="CC292" s="12" t="n">
        <f aca="false">IF(CA292&gt;=10,1,0)</f>
        <v>0</v>
      </c>
      <c r="CD292" s="27" t="n">
        <f aca="false">EXP($C$261*CC292)</f>
        <v>1</v>
      </c>
      <c r="CE292" s="27" t="n">
        <f aca="false">CE291+(CB292^$C$260-CB291^$C$260)*CD292</f>
        <v>34191798257.2092</v>
      </c>
      <c r="CF292" s="28" t="n">
        <f aca="false">(1-($C$259/($C$259+CE292))^$C$258)</f>
        <v>0.77815377088045</v>
      </c>
      <c r="CG292" s="29" t="n">
        <f aca="false">1-CF292</f>
        <v>0.22184622911955</v>
      </c>
      <c r="CI292" s="4" t="n">
        <f aca="false">CI291+1</f>
        <v>27</v>
      </c>
      <c r="CJ292" s="31" t="n">
        <f aca="false">AVERAGE(CF292,BY292,BR292,BK292,BD292,AW292,AP292,AI292,AB292,U292,N292,G292)</f>
        <v>0.777159510250759</v>
      </c>
      <c r="CK292" s="31" t="n">
        <f aca="false">1-CJ292</f>
        <v>0.22284048974924</v>
      </c>
      <c r="CL292" s="32" t="n">
        <f aca="false">CJ292-CJ291</f>
        <v>0.00147821389692238</v>
      </c>
    </row>
    <row r="293" customFormat="false" ht="15" hidden="false" customHeight="false" outlineLevel="0" collapsed="false">
      <c r="B293" s="4" t="n">
        <f aca="false">MOD(B292,12)+1</f>
        <v>5</v>
      </c>
      <c r="C293" s="4" t="n">
        <f aca="false">C292+1</f>
        <v>28</v>
      </c>
      <c r="D293" s="12" t="n">
        <f aca="false">IF(B293&gt;=10,1,0)</f>
        <v>0</v>
      </c>
      <c r="E293" s="27" t="n">
        <f aca="false">EXP($C$261*D293)</f>
        <v>1</v>
      </c>
      <c r="F293" s="27" t="n">
        <f aca="false">F292+(C293^$C$260-C292^$C$260)*E293</f>
        <v>30570759139.6836</v>
      </c>
      <c r="G293" s="28" t="n">
        <f aca="false">(1-($C$259/($C$259+F293))^$C$258)</f>
        <v>0.777547240623808</v>
      </c>
      <c r="H293" s="29" t="n">
        <f aca="false">1-G293</f>
        <v>0.222452759376192</v>
      </c>
      <c r="I293" s="4" t="n">
        <f aca="false">MOD(I292,12)+1</f>
        <v>6</v>
      </c>
      <c r="J293" s="4" t="n">
        <f aca="false">J292+1</f>
        <v>28</v>
      </c>
      <c r="K293" s="12" t="n">
        <f aca="false">IF(I293&gt;=10,1,0)</f>
        <v>0</v>
      </c>
      <c r="L293" s="27" t="n">
        <f aca="false">EXP($C$261*K293)</f>
        <v>1</v>
      </c>
      <c r="M293" s="27" t="n">
        <f aca="false">M292+(J293^$C$260-J292^$C$260)*L293</f>
        <v>25754068928.9118</v>
      </c>
      <c r="N293" s="28" t="n">
        <f aca="false">(1-($C$259/($C$259+M293))^$C$258)</f>
        <v>0.776615055751727</v>
      </c>
      <c r="O293" s="29" t="n">
        <f aca="false">1-N293</f>
        <v>0.223384944248273</v>
      </c>
      <c r="P293" s="4" t="n">
        <f aca="false">MOD(P292,12)+1</f>
        <v>7</v>
      </c>
      <c r="Q293" s="4" t="n">
        <f aca="false">Q292+1</f>
        <v>28</v>
      </c>
      <c r="R293" s="12" t="n">
        <f aca="false">IF(P293&gt;=10,1,0)</f>
        <v>0</v>
      </c>
      <c r="S293" s="27" t="n">
        <f aca="false">EXP($C$261*R293)</f>
        <v>1</v>
      </c>
      <c r="T293" s="27" t="n">
        <f aca="false">T292+(Q293^$C$260-Q292^$C$260)*S293</f>
        <v>21978634059.9343</v>
      </c>
      <c r="U293" s="28" t="n">
        <f aca="false">(1-($C$259/($C$259+T293))^$C$258)</f>
        <v>0.77574969373989</v>
      </c>
      <c r="V293" s="29" t="n">
        <f aca="false">1-U293</f>
        <v>0.22425030626011</v>
      </c>
      <c r="W293" s="4" t="n">
        <f aca="false">MOD(W292,12)+1</f>
        <v>8</v>
      </c>
      <c r="X293" s="4" t="n">
        <f aca="false">X292+1</f>
        <v>28</v>
      </c>
      <c r="Y293" s="12" t="n">
        <f aca="false">IF(W293&gt;=10,1,0)</f>
        <v>0</v>
      </c>
      <c r="Z293" s="27" t="n">
        <f aca="false">EXP($C$261*Y293)</f>
        <v>1</v>
      </c>
      <c r="AA293" s="27" t="n">
        <f aca="false">AA292+(X293^$C$260-X292^$C$260)*Z293</f>
        <v>19052725716.7221</v>
      </c>
      <c r="AB293" s="28" t="n">
        <f aca="false">(1-($C$259/($C$259+AA293))^$C$258)</f>
        <v>0.774966953865003</v>
      </c>
      <c r="AC293" s="29" t="n">
        <f aca="false">1-AB293</f>
        <v>0.225033046134997</v>
      </c>
      <c r="AD293" s="4" t="n">
        <f aca="false">MOD(AD292,12)+1</f>
        <v>9</v>
      </c>
      <c r="AE293" s="4" t="n">
        <f aca="false">AE292+1</f>
        <v>28</v>
      </c>
      <c r="AF293" s="12" t="n">
        <f aca="false">IF(AD293&gt;=10,1,0)</f>
        <v>0</v>
      </c>
      <c r="AG293" s="27" t="n">
        <f aca="false">EXP($C$261*AF293)</f>
        <v>1</v>
      </c>
      <c r="AH293" s="27" t="n">
        <f aca="false">AH292+(AE293^$C$260-AE292^$C$260)*AG293</f>
        <v>16813543313.0996</v>
      </c>
      <c r="AI293" s="28" t="n">
        <f aca="false">(1-($C$259/($C$259+AH293))^$C$258)</f>
        <v>0.774279692210127</v>
      </c>
      <c r="AJ293" s="29" t="n">
        <f aca="false">1-AI293</f>
        <v>0.225720307789873</v>
      </c>
      <c r="AK293" s="30" t="n">
        <f aca="false">MOD(AK292,12)+1</f>
        <v>10</v>
      </c>
      <c r="AL293" s="4" t="n">
        <f aca="false">AL292+1</f>
        <v>28</v>
      </c>
      <c r="AM293" s="12" t="n">
        <f aca="false">IF(AK293&gt;=10,1,0)</f>
        <v>1</v>
      </c>
      <c r="AN293" s="27" t="n">
        <f aca="false">EXP($C$261*AM293)</f>
        <v>12.0724488026756</v>
      </c>
      <c r="AO293" s="27" t="n">
        <f aca="false">AO292+(AL293^$C$260-AL292^$C$260)*AN293</f>
        <v>42375037369.4339</v>
      </c>
      <c r="AP293" s="28" t="n">
        <f aca="false">(1-($C$259/($C$259+AO293))^$C$258)</f>
        <v>0.779311768071297</v>
      </c>
      <c r="AQ293" s="29" t="n">
        <f aca="false">1-AP293</f>
        <v>0.220688231928703</v>
      </c>
      <c r="AR293" s="4" t="n">
        <f aca="false">MOD(AR292,12)+1</f>
        <v>11</v>
      </c>
      <c r="AS293" s="4" t="n">
        <f aca="false">AS292+1</f>
        <v>28</v>
      </c>
      <c r="AT293" s="12" t="n">
        <f aca="false">IF(AR293&gt;=10,1,0)</f>
        <v>1</v>
      </c>
      <c r="AU293" s="27" t="n">
        <f aca="false">EXP($C$261*AT293)</f>
        <v>12.0724488026756</v>
      </c>
      <c r="AV293" s="27" t="n">
        <f aca="false">AV292+(AS293^$C$260-AS292^$C$260)*AU293</f>
        <v>62992111622.4482</v>
      </c>
      <c r="AW293" s="28" t="n">
        <f aca="false">(1-($C$259/($C$259+AV293))^$C$258)</f>
        <v>0.781435426474716</v>
      </c>
      <c r="AX293" s="29" t="n">
        <f aca="false">1-AW293</f>
        <v>0.218564573525284</v>
      </c>
      <c r="AY293" s="4" t="n">
        <f aca="false">MOD(AY292,12)+1</f>
        <v>12</v>
      </c>
      <c r="AZ293" s="4" t="n">
        <f aca="false">AZ292+1</f>
        <v>28</v>
      </c>
      <c r="BA293" s="12" t="n">
        <f aca="false">IF(AY293&gt;=10,1,0)</f>
        <v>1</v>
      </c>
      <c r="BB293" s="27" t="n">
        <f aca="false">EXP($C$261*BA293)</f>
        <v>12.0724488026756</v>
      </c>
      <c r="BC293" s="27" t="n">
        <f aca="false">BC292+(AZ293^$C$260-AZ292^$C$260)*BB293</f>
        <v>79483667617.1161</v>
      </c>
      <c r="BD293" s="28" t="n">
        <f aca="false">(1-($C$259/($C$259+BC293))^$C$258)</f>
        <v>0.782671559659234</v>
      </c>
      <c r="BE293" s="29" t="n">
        <f aca="false">1-BD293</f>
        <v>0.217328440340766</v>
      </c>
      <c r="BF293" s="4" t="n">
        <f aca="false">MOD(BF292,12)+1</f>
        <v>1</v>
      </c>
      <c r="BG293" s="4" t="n">
        <f aca="false">BG292+1</f>
        <v>28</v>
      </c>
      <c r="BH293" s="12" t="n">
        <f aca="false">IF(BF293&gt;=10,1,0)</f>
        <v>0</v>
      </c>
      <c r="BI293" s="27" t="n">
        <f aca="false">EXP($C$261*BH293)</f>
        <v>1</v>
      </c>
      <c r="BJ293" s="27" t="n">
        <f aca="false">BJ292+(BG293^$C$260-BG292^$C$260)*BI293</f>
        <v>65305988146.498</v>
      </c>
      <c r="BK293" s="28" t="n">
        <f aca="false">(1-($C$259/($C$259+BJ293))^$C$258)</f>
        <v>0.781627647451702</v>
      </c>
      <c r="BL293" s="29" t="n">
        <f aca="false">1-BK293</f>
        <v>0.218372352548298</v>
      </c>
      <c r="BM293" s="4" t="n">
        <f aca="false">MOD(BM292,12)+1</f>
        <v>2</v>
      </c>
      <c r="BN293" s="4" t="n">
        <f aca="false">BN292+1</f>
        <v>28</v>
      </c>
      <c r="BO293" s="12" t="n">
        <f aca="false">IF(BM293&gt;=10,1,0)</f>
        <v>0</v>
      </c>
      <c r="BP293" s="27" t="n">
        <f aca="false">EXP($C$261*BO293)</f>
        <v>1</v>
      </c>
      <c r="BQ293" s="27" t="n">
        <f aca="false">BQ292+(BN293^$C$260-BN292^$C$260)*BP293</f>
        <v>53697031826.1141</v>
      </c>
      <c r="BR293" s="28" t="n">
        <f aca="false">(1-($C$259/($C$259+BQ293))^$C$258)</f>
        <v>0.78058269091305</v>
      </c>
      <c r="BS293" s="29" t="n">
        <f aca="false">1-BR293</f>
        <v>0.21941730908695</v>
      </c>
      <c r="BT293" s="4" t="n">
        <f aca="false">MOD(BT292,12)+1</f>
        <v>3</v>
      </c>
      <c r="BU293" s="4" t="n">
        <f aca="false">BU292+1</f>
        <v>28</v>
      </c>
      <c r="BV293" s="12" t="n">
        <f aca="false">IF(BT293&gt;=10,1,0)</f>
        <v>0</v>
      </c>
      <c r="BW293" s="27" t="n">
        <f aca="false">EXP($C$261*BV293)</f>
        <v>1</v>
      </c>
      <c r="BX293" s="27" t="n">
        <f aca="false">BX292+(BU293^$C$260-BU292^$C$260)*BW293</f>
        <v>44261348445.8404</v>
      </c>
      <c r="BY293" s="28" t="n">
        <f aca="false">(1-($C$259/($C$259+BX293))^$C$258)</f>
        <v>0.779546069623</v>
      </c>
      <c r="BZ293" s="29" t="n">
        <f aca="false">1-BY293</f>
        <v>0.220453930377</v>
      </c>
      <c r="CA293" s="4" t="n">
        <f aca="false">MOD(CA292,12)+1</f>
        <v>4</v>
      </c>
      <c r="CB293" s="4" t="n">
        <f aca="false">CB292+1</f>
        <v>28</v>
      </c>
      <c r="CC293" s="12" t="n">
        <f aca="false">IF(CA293&gt;=10,1,0)</f>
        <v>0</v>
      </c>
      <c r="CD293" s="27" t="n">
        <f aca="false">EXP($C$261*CC293)</f>
        <v>1</v>
      </c>
      <c r="CE293" s="27" t="n">
        <f aca="false">CE292+(CB293^$C$260-CB292^$C$260)*CD293</f>
        <v>36652968729.1018</v>
      </c>
      <c r="CF293" s="28" t="n">
        <f aca="false">(1-($C$259/($C$259+CE293))^$C$258)</f>
        <v>0.778529554373527</v>
      </c>
      <c r="CG293" s="29" t="n">
        <f aca="false">1-CF293</f>
        <v>0.221470445626473</v>
      </c>
      <c r="CI293" s="4" t="n">
        <f aca="false">CI292+1</f>
        <v>28</v>
      </c>
      <c r="CJ293" s="31" t="n">
        <f aca="false">AVERAGE(CF293,BY293,BR293,BK293,BD293,AW293,AP293,AI293,AB293,U293,N293,G293)</f>
        <v>0.77857194606309</v>
      </c>
      <c r="CK293" s="31" t="n">
        <f aca="false">1-CJ293</f>
        <v>0.22142805393691</v>
      </c>
      <c r="CL293" s="32" t="n">
        <f aca="false">CJ293-CJ292</f>
        <v>0.00141243581233064</v>
      </c>
    </row>
    <row r="294" customFormat="false" ht="15" hidden="false" customHeight="false" outlineLevel="0" collapsed="false">
      <c r="B294" s="4" t="n">
        <f aca="false">MOD(B293,12)+1</f>
        <v>6</v>
      </c>
      <c r="C294" s="4" t="n">
        <f aca="false">C293+1</f>
        <v>29</v>
      </c>
      <c r="D294" s="12" t="n">
        <f aca="false">IF(B294&gt;=10,1,0)</f>
        <v>0</v>
      </c>
      <c r="E294" s="27" t="n">
        <f aca="false">EXP($C$261*D294)</f>
        <v>1</v>
      </c>
      <c r="F294" s="27" t="n">
        <f aca="false">F293+(C294^$C$260-C293^$C$260)*E294</f>
        <v>33613254193.1241</v>
      </c>
      <c r="G294" s="28" t="n">
        <f aca="false">(1-($C$259/($C$259+F294))^$C$258)</f>
        <v>0.77806141333817</v>
      </c>
      <c r="H294" s="29" t="n">
        <f aca="false">1-G294</f>
        <v>0.22193858666183</v>
      </c>
      <c r="I294" s="4" t="n">
        <f aca="false">MOD(I293,12)+1</f>
        <v>7</v>
      </c>
      <c r="J294" s="4" t="n">
        <f aca="false">J293+1</f>
        <v>29</v>
      </c>
      <c r="K294" s="12" t="n">
        <f aca="false">IF(I294&gt;=10,1,0)</f>
        <v>0</v>
      </c>
      <c r="L294" s="27" t="n">
        <f aca="false">EXP($C$261*K294)</f>
        <v>1</v>
      </c>
      <c r="M294" s="27" t="n">
        <f aca="false">M293+(J294^$C$260-J293^$C$260)*L294</f>
        <v>28796563982.3523</v>
      </c>
      <c r="N294" s="28" t="n">
        <f aca="false">(1-($C$259/($C$259+M294))^$C$258)</f>
        <v>0.777222615029581</v>
      </c>
      <c r="O294" s="29" t="n">
        <f aca="false">1-N294</f>
        <v>0.222777384970419</v>
      </c>
      <c r="P294" s="4" t="n">
        <f aca="false">MOD(P293,12)+1</f>
        <v>8</v>
      </c>
      <c r="Q294" s="4" t="n">
        <f aca="false">Q293+1</f>
        <v>29</v>
      </c>
      <c r="R294" s="12" t="n">
        <f aca="false">IF(P294&gt;=10,1,0)</f>
        <v>0</v>
      </c>
      <c r="S294" s="27" t="n">
        <f aca="false">EXP($C$261*R294)</f>
        <v>1</v>
      </c>
      <c r="T294" s="27" t="n">
        <f aca="false">T293+(Q294^$C$260-Q293^$C$260)*S294</f>
        <v>25021129113.3747</v>
      </c>
      <c r="U294" s="28" t="n">
        <f aca="false">(1-($C$259/($C$259+T294))^$C$258)</f>
        <v>0.776457694180694</v>
      </c>
      <c r="V294" s="29" t="n">
        <f aca="false">1-U294</f>
        <v>0.223542305819306</v>
      </c>
      <c r="W294" s="4" t="n">
        <f aca="false">MOD(W293,12)+1</f>
        <v>9</v>
      </c>
      <c r="X294" s="4" t="n">
        <f aca="false">X293+1</f>
        <v>29</v>
      </c>
      <c r="Y294" s="12" t="n">
        <f aca="false">IF(W294&gt;=10,1,0)</f>
        <v>0</v>
      </c>
      <c r="Z294" s="27" t="n">
        <f aca="false">EXP($C$261*Y294)</f>
        <v>1</v>
      </c>
      <c r="AA294" s="27" t="n">
        <f aca="false">AA293+(X294^$C$260-X293^$C$260)*Z294</f>
        <v>22095220770.1625</v>
      </c>
      <c r="AB294" s="28" t="n">
        <f aca="false">(1-($C$259/($C$259+AA294))^$C$258)</f>
        <v>0.775778628444584</v>
      </c>
      <c r="AC294" s="29" t="n">
        <f aca="false">1-AB294</f>
        <v>0.224221371555416</v>
      </c>
      <c r="AD294" s="4" t="n">
        <f aca="false">MOD(AD293,12)+1</f>
        <v>10</v>
      </c>
      <c r="AE294" s="4" t="n">
        <f aca="false">AE293+1</f>
        <v>29</v>
      </c>
      <c r="AF294" s="12" t="n">
        <f aca="false">IF(AD294&gt;=10,1,0)</f>
        <v>1</v>
      </c>
      <c r="AG294" s="27" t="n">
        <f aca="false">EXP($C$261*AF294)</f>
        <v>12.0724488026756</v>
      </c>
      <c r="AH294" s="27" t="n">
        <f aca="false">AH293+(AE294^$C$260-AE293^$C$260)*AG294</f>
        <v>53543909078.1533</v>
      </c>
      <c r="AI294" s="28" t="n">
        <f aca="false">(1-($C$259/($C$259+AH294))^$C$258)</f>
        <v>0.78056740784988</v>
      </c>
      <c r="AJ294" s="29" t="n">
        <f aca="false">1-AI294</f>
        <v>0.21943259215012</v>
      </c>
      <c r="AK294" s="30" t="n">
        <f aca="false">MOD(AK293,12)+1</f>
        <v>11</v>
      </c>
      <c r="AL294" s="4" t="n">
        <f aca="false">AL293+1</f>
        <v>29</v>
      </c>
      <c r="AM294" s="12" t="n">
        <f aca="false">IF(AK294&gt;=10,1,0)</f>
        <v>1</v>
      </c>
      <c r="AN294" s="27" t="n">
        <f aca="false">EXP($C$261*AM294)</f>
        <v>12.0724488026756</v>
      </c>
      <c r="AO294" s="27" t="n">
        <f aca="false">AO293+(AL294^$C$260-AL293^$C$260)*AN294</f>
        <v>79105403134.4875</v>
      </c>
      <c r="AP294" s="28" t="n">
        <f aca="false">(1-($C$259/($C$259+AO294))^$C$258)</f>
        <v>0.782646271922118</v>
      </c>
      <c r="AQ294" s="29" t="n">
        <f aca="false">1-AP294</f>
        <v>0.217353728077882</v>
      </c>
      <c r="AR294" s="4" t="n">
        <f aca="false">MOD(AR293,12)+1</f>
        <v>12</v>
      </c>
      <c r="AS294" s="4" t="n">
        <f aca="false">AS293+1</f>
        <v>29</v>
      </c>
      <c r="AT294" s="12" t="n">
        <f aca="false">IF(AR294&gt;=10,1,0)</f>
        <v>1</v>
      </c>
      <c r="AU294" s="27" t="n">
        <f aca="false">EXP($C$261*AT294)</f>
        <v>12.0724488026756</v>
      </c>
      <c r="AV294" s="27" t="n">
        <f aca="false">AV293+(AS294^$C$260-AS293^$C$260)*AU294</f>
        <v>99722477387.5018</v>
      </c>
      <c r="AW294" s="28" t="n">
        <f aca="false">(1-($C$259/($C$259+AV294))^$C$258)</f>
        <v>0.78387064331548</v>
      </c>
      <c r="AX294" s="29" t="n">
        <f aca="false">1-AW294</f>
        <v>0.21612935668452</v>
      </c>
      <c r="AY294" s="4" t="n">
        <f aca="false">MOD(AY293,12)+1</f>
        <v>1</v>
      </c>
      <c r="AZ294" s="4" t="n">
        <f aca="false">AZ293+1</f>
        <v>29</v>
      </c>
      <c r="BA294" s="12" t="n">
        <f aca="false">IF(AY294&gt;=10,1,0)</f>
        <v>0</v>
      </c>
      <c r="BB294" s="27" t="n">
        <f aca="false">EXP($C$261*BA294)</f>
        <v>1</v>
      </c>
      <c r="BC294" s="27" t="n">
        <f aca="false">BC293+(AZ294^$C$260-AZ293^$C$260)*BB294</f>
        <v>82526162670.5565</v>
      </c>
      <c r="BD294" s="28" t="n">
        <f aca="false">(1-($C$259/($C$259+BC294))^$C$258)</f>
        <v>0.782870582175526</v>
      </c>
      <c r="BE294" s="29" t="n">
        <f aca="false">1-BD294</f>
        <v>0.217129417824474</v>
      </c>
      <c r="BF294" s="4" t="n">
        <f aca="false">MOD(BF293,12)+1</f>
        <v>2</v>
      </c>
      <c r="BG294" s="4" t="n">
        <f aca="false">BG293+1</f>
        <v>29</v>
      </c>
      <c r="BH294" s="12" t="n">
        <f aca="false">IF(BF294&gt;=10,1,0)</f>
        <v>0</v>
      </c>
      <c r="BI294" s="27" t="n">
        <f aca="false">EXP($C$261*BH294)</f>
        <v>1</v>
      </c>
      <c r="BJ294" s="27" t="n">
        <f aca="false">BJ293+(BG294^$C$260-BG293^$C$260)*BI294</f>
        <v>68348483199.9384</v>
      </c>
      <c r="BK294" s="28" t="n">
        <f aca="false">(1-($C$259/($C$259+BJ294))^$C$258)</f>
        <v>0.781870042047725</v>
      </c>
      <c r="BL294" s="29" t="n">
        <f aca="false">1-BK294</f>
        <v>0.218129957952275</v>
      </c>
      <c r="BM294" s="4" t="n">
        <f aca="false">MOD(BM293,12)+1</f>
        <v>3</v>
      </c>
      <c r="BN294" s="4" t="n">
        <f aca="false">BN293+1</f>
        <v>29</v>
      </c>
      <c r="BO294" s="12" t="n">
        <f aca="false">IF(BM294&gt;=10,1,0)</f>
        <v>0</v>
      </c>
      <c r="BP294" s="27" t="n">
        <f aca="false">EXP($C$261*BO294)</f>
        <v>1</v>
      </c>
      <c r="BQ294" s="27" t="n">
        <f aca="false">BQ293+(BN294^$C$260-BN293^$C$260)*BP294</f>
        <v>56739526879.5545</v>
      </c>
      <c r="BR294" s="28" t="n">
        <f aca="false">(1-($C$259/($C$259+BQ294))^$C$258)</f>
        <v>0.780877438972285</v>
      </c>
      <c r="BS294" s="29" t="n">
        <f aca="false">1-BR294</f>
        <v>0.219122561027715</v>
      </c>
      <c r="BT294" s="4" t="n">
        <f aca="false">MOD(BT293,12)+1</f>
        <v>4</v>
      </c>
      <c r="BU294" s="4" t="n">
        <f aca="false">BU293+1</f>
        <v>29</v>
      </c>
      <c r="BV294" s="12" t="n">
        <f aca="false">IF(BT294&gt;=10,1,0)</f>
        <v>0</v>
      </c>
      <c r="BW294" s="27" t="n">
        <f aca="false">EXP($C$261*BV294)</f>
        <v>1</v>
      </c>
      <c r="BX294" s="27" t="n">
        <f aca="false">BX293+(BU294^$C$260-BU293^$C$260)*BW294</f>
        <v>47303843499.2809</v>
      </c>
      <c r="BY294" s="28" t="n">
        <f aca="false">(1-($C$259/($C$259+BX294))^$C$258)</f>
        <v>0.779903235683363</v>
      </c>
      <c r="BZ294" s="29" t="n">
        <f aca="false">1-BY294</f>
        <v>0.220096764316637</v>
      </c>
      <c r="CA294" s="4" t="n">
        <f aca="false">MOD(CA293,12)+1</f>
        <v>5</v>
      </c>
      <c r="CB294" s="4" t="n">
        <f aca="false">CB293+1</f>
        <v>29</v>
      </c>
      <c r="CC294" s="12" t="n">
        <f aca="false">IF(CA294&gt;=10,1,0)</f>
        <v>0</v>
      </c>
      <c r="CD294" s="27" t="n">
        <f aca="false">EXP($C$261*CC294)</f>
        <v>1</v>
      </c>
      <c r="CE294" s="27" t="n">
        <f aca="false">CE293+(CB294^$C$260-CB293^$C$260)*CD294</f>
        <v>39695463782.5422</v>
      </c>
      <c r="CF294" s="28" t="n">
        <f aca="false">(1-($C$259/($C$259+CE294))^$C$258)</f>
        <v>0.778959881101786</v>
      </c>
      <c r="CG294" s="29" t="n">
        <f aca="false">1-CF294</f>
        <v>0.221040118898214</v>
      </c>
      <c r="CI294" s="4" t="n">
        <f aca="false">CI293+1</f>
        <v>29</v>
      </c>
      <c r="CJ294" s="31" t="n">
        <f aca="false">AVERAGE(CF294,BY294,BR294,BK294,BD294,AW294,AP294,AI294,AB294,U294,N294,G294)</f>
        <v>0.779923821171766</v>
      </c>
      <c r="CK294" s="31" t="n">
        <f aca="false">1-CJ294</f>
        <v>0.220076178828234</v>
      </c>
      <c r="CL294" s="32" t="n">
        <f aca="false">CJ294-CJ293</f>
        <v>0.00135187510867585</v>
      </c>
    </row>
    <row r="295" customFormat="false" ht="15" hidden="false" customHeight="false" outlineLevel="0" collapsed="false">
      <c r="B295" s="4" t="n">
        <f aca="false">MOD(B294,12)+1</f>
        <v>7</v>
      </c>
      <c r="C295" s="4" t="n">
        <f aca="false">C294+1</f>
        <v>30</v>
      </c>
      <c r="D295" s="12" t="n">
        <f aca="false">IF(B295&gt;=10,1,0)</f>
        <v>0</v>
      </c>
      <c r="E295" s="27" t="n">
        <f aca="false">EXP($C$261*D295)</f>
        <v>1</v>
      </c>
      <c r="F295" s="27" t="n">
        <f aca="false">F294+(C295^$C$260-C294^$C$260)*E295</f>
        <v>37347003301.9077</v>
      </c>
      <c r="G295" s="28" t="n">
        <f aca="false">(1-($C$259/($C$259+F295))^$C$258)</f>
        <v>0.778630857704071</v>
      </c>
      <c r="H295" s="29" t="n">
        <f aca="false">1-G295</f>
        <v>0.221369142295929</v>
      </c>
      <c r="I295" s="4" t="n">
        <f aca="false">MOD(I294,12)+1</f>
        <v>8</v>
      </c>
      <c r="J295" s="4" t="n">
        <f aca="false">J294+1</f>
        <v>30</v>
      </c>
      <c r="K295" s="12" t="n">
        <f aca="false">IF(I295&gt;=10,1,0)</f>
        <v>0</v>
      </c>
      <c r="L295" s="27" t="n">
        <f aca="false">EXP($C$261*K295)</f>
        <v>1</v>
      </c>
      <c r="M295" s="27" t="n">
        <f aca="false">M294+(J295^$C$260-J294^$C$260)*L295</f>
        <v>32530313091.1359</v>
      </c>
      <c r="N295" s="28" t="n">
        <f aca="false">(1-($C$259/($C$259+M295))^$C$258)</f>
        <v>0.777884073091104</v>
      </c>
      <c r="O295" s="29" t="n">
        <f aca="false">1-N295</f>
        <v>0.222115926908896</v>
      </c>
      <c r="P295" s="4" t="n">
        <f aca="false">MOD(P294,12)+1</f>
        <v>9</v>
      </c>
      <c r="Q295" s="4" t="n">
        <f aca="false">Q294+1</f>
        <v>30</v>
      </c>
      <c r="R295" s="12" t="n">
        <f aca="false">IF(P295&gt;=10,1,0)</f>
        <v>0</v>
      </c>
      <c r="S295" s="27" t="n">
        <f aca="false">EXP($C$261*R295)</f>
        <v>1</v>
      </c>
      <c r="T295" s="27" t="n">
        <f aca="false">T294+(Q295^$C$260-Q294^$C$260)*S295</f>
        <v>28754878222.1584</v>
      </c>
      <c r="U295" s="28" t="n">
        <f aca="false">(1-($C$259/($C$259+T295))^$C$258)</f>
        <v>0.777214743568184</v>
      </c>
      <c r="V295" s="29" t="n">
        <f aca="false">1-U295</f>
        <v>0.222785256431816</v>
      </c>
      <c r="W295" s="4" t="n">
        <f aca="false">MOD(W294,12)+1</f>
        <v>10</v>
      </c>
      <c r="X295" s="4" t="n">
        <f aca="false">X294+1</f>
        <v>30</v>
      </c>
      <c r="Y295" s="12" t="n">
        <f aca="false">IF(W295&gt;=10,1,0)</f>
        <v>1</v>
      </c>
      <c r="Z295" s="27" t="n">
        <f aca="false">EXP($C$261*Y295)</f>
        <v>12.0724488026756</v>
      </c>
      <c r="AA295" s="27" t="n">
        <f aca="false">AA294+(X295^$C$260-X294^$C$260)*Z295</f>
        <v>67170715727.9889</v>
      </c>
      <c r="AB295" s="28" t="n">
        <f aca="false">(1-($C$259/($C$259+AA295))^$C$258)</f>
        <v>0.781777546240274</v>
      </c>
      <c r="AC295" s="29" t="n">
        <f aca="false">1-AB295</f>
        <v>0.218222453759726</v>
      </c>
      <c r="AD295" s="4" t="n">
        <f aca="false">MOD(AD294,12)+1</f>
        <v>11</v>
      </c>
      <c r="AE295" s="4" t="n">
        <f aca="false">AE294+1</f>
        <v>30</v>
      </c>
      <c r="AF295" s="12" t="n">
        <f aca="false">IF(AD295&gt;=10,1,0)</f>
        <v>1</v>
      </c>
      <c r="AG295" s="27" t="n">
        <f aca="false">EXP($C$261*AF295)</f>
        <v>12.0724488026756</v>
      </c>
      <c r="AH295" s="27" t="n">
        <f aca="false">AH294+(AE295^$C$260-AE294^$C$260)*AG295</f>
        <v>98619404035.9797</v>
      </c>
      <c r="AI295" s="28" t="n">
        <f aca="false">(1-($C$259/($C$259+AH295))^$C$258)</f>
        <v>0.783812000863622</v>
      </c>
      <c r="AJ295" s="29" t="n">
        <f aca="false">1-AI295</f>
        <v>0.216187999136378</v>
      </c>
      <c r="AK295" s="30" t="n">
        <f aca="false">MOD(AK294,12)+1</f>
        <v>12</v>
      </c>
      <c r="AL295" s="4" t="n">
        <f aca="false">AL294+1</f>
        <v>30</v>
      </c>
      <c r="AM295" s="12" t="n">
        <f aca="false">IF(AK295&gt;=10,1,0)</f>
        <v>1</v>
      </c>
      <c r="AN295" s="27" t="n">
        <f aca="false">EXP($C$261*AM295)</f>
        <v>12.0724488026756</v>
      </c>
      <c r="AO295" s="27" t="n">
        <f aca="false">AO294+(AL295^$C$260-AL294^$C$260)*AN295</f>
        <v>124180898092.314</v>
      </c>
      <c r="AP295" s="28" t="n">
        <f aca="false">(1-($C$259/($C$259+AO295))^$C$258)</f>
        <v>0.785023835656167</v>
      </c>
      <c r="AQ295" s="29" t="n">
        <f aca="false">1-AP295</f>
        <v>0.214976164343833</v>
      </c>
      <c r="AR295" s="4" t="n">
        <f aca="false">MOD(AR294,12)+1</f>
        <v>1</v>
      </c>
      <c r="AS295" s="4" t="n">
        <f aca="false">AS294+1</f>
        <v>30</v>
      </c>
      <c r="AT295" s="12" t="n">
        <f aca="false">IF(AR295&gt;=10,1,0)</f>
        <v>0</v>
      </c>
      <c r="AU295" s="27" t="n">
        <f aca="false">EXP($C$261*AT295)</f>
        <v>1</v>
      </c>
      <c r="AV295" s="27" t="n">
        <f aca="false">AV294+(AS295^$C$260-AS294^$C$260)*AU295</f>
        <v>103456226496.285</v>
      </c>
      <c r="AW295" s="28" t="n">
        <f aca="false">(1-($C$259/($C$259+AV295))^$C$258)</f>
        <v>0.784064321160541</v>
      </c>
      <c r="AX295" s="29" t="n">
        <f aca="false">1-AW295</f>
        <v>0.215935678839459</v>
      </c>
      <c r="AY295" s="4" t="n">
        <f aca="false">MOD(AY294,12)+1</f>
        <v>2</v>
      </c>
      <c r="AZ295" s="4" t="n">
        <f aca="false">AZ294+1</f>
        <v>30</v>
      </c>
      <c r="BA295" s="12" t="n">
        <f aca="false">IF(AY295&gt;=10,1,0)</f>
        <v>0</v>
      </c>
      <c r="BB295" s="27" t="n">
        <f aca="false">EXP($C$261*BA295)</f>
        <v>1</v>
      </c>
      <c r="BC295" s="27" t="n">
        <f aca="false">BC294+(AZ295^$C$260-AZ294^$C$260)*BB295</f>
        <v>86259911779.3402</v>
      </c>
      <c r="BD295" s="28" t="n">
        <f aca="false">(1-($C$259/($C$259+BC295))^$C$258)</f>
        <v>0.783104793942959</v>
      </c>
      <c r="BE295" s="29" t="n">
        <f aca="false">1-BD295</f>
        <v>0.216895206057041</v>
      </c>
      <c r="BF295" s="4" t="n">
        <f aca="false">MOD(BF294,12)+1</f>
        <v>3</v>
      </c>
      <c r="BG295" s="4" t="n">
        <f aca="false">BG294+1</f>
        <v>30</v>
      </c>
      <c r="BH295" s="12" t="n">
        <f aca="false">IF(BF295&gt;=10,1,0)</f>
        <v>0</v>
      </c>
      <c r="BI295" s="27" t="n">
        <f aca="false">EXP($C$261*BH295)</f>
        <v>1</v>
      </c>
      <c r="BJ295" s="27" t="n">
        <f aca="false">BJ294+(BG295^$C$260-BG294^$C$260)*BI295</f>
        <v>72082232308.7221</v>
      </c>
      <c r="BK295" s="28" t="n">
        <f aca="false">(1-($C$259/($C$259+BJ295))^$C$258)</f>
        <v>0.782152832044924</v>
      </c>
      <c r="BL295" s="29" t="n">
        <f aca="false">1-BK295</f>
        <v>0.217847167955076</v>
      </c>
      <c r="BM295" s="4" t="n">
        <f aca="false">MOD(BM294,12)+1</f>
        <v>4</v>
      </c>
      <c r="BN295" s="4" t="n">
        <f aca="false">BN294+1</f>
        <v>30</v>
      </c>
      <c r="BO295" s="12" t="n">
        <f aca="false">IF(BM295&gt;=10,1,0)</f>
        <v>0</v>
      </c>
      <c r="BP295" s="27" t="n">
        <f aca="false">EXP($C$261*BO295)</f>
        <v>1</v>
      </c>
      <c r="BQ295" s="27" t="n">
        <f aca="false">BQ294+(BN295^$C$260-BN294^$C$260)*BP295</f>
        <v>60473275988.3382</v>
      </c>
      <c r="BR295" s="28" t="n">
        <f aca="false">(1-($C$259/($C$259+BQ295))^$C$258)</f>
        <v>0.781217777918762</v>
      </c>
      <c r="BS295" s="29" t="n">
        <f aca="false">1-BR295</f>
        <v>0.218782222081238</v>
      </c>
      <c r="BT295" s="4" t="n">
        <f aca="false">MOD(BT294,12)+1</f>
        <v>5</v>
      </c>
      <c r="BU295" s="4" t="n">
        <f aca="false">BU294+1</f>
        <v>30</v>
      </c>
      <c r="BV295" s="12" t="n">
        <f aca="false">IF(BT295&gt;=10,1,0)</f>
        <v>0</v>
      </c>
      <c r="BW295" s="27" t="n">
        <f aca="false">EXP($C$261*BV295)</f>
        <v>1</v>
      </c>
      <c r="BX295" s="27" t="n">
        <f aca="false">BX294+(BU295^$C$260-BU294^$C$260)*BW295</f>
        <v>51037592608.0645</v>
      </c>
      <c r="BY295" s="28" t="n">
        <f aca="false">(1-($C$259/($C$259+BX295))^$C$258)</f>
        <v>0.780310685155587</v>
      </c>
      <c r="BZ295" s="29" t="n">
        <f aca="false">1-BY295</f>
        <v>0.219689314844413</v>
      </c>
      <c r="CA295" s="4" t="n">
        <f aca="false">MOD(CA294,12)+1</f>
        <v>6</v>
      </c>
      <c r="CB295" s="4" t="n">
        <f aca="false">CB294+1</f>
        <v>30</v>
      </c>
      <c r="CC295" s="12" t="n">
        <f aca="false">IF(CA295&gt;=10,1,0)</f>
        <v>0</v>
      </c>
      <c r="CD295" s="27" t="n">
        <f aca="false">EXP($C$261*CC295)</f>
        <v>1</v>
      </c>
      <c r="CE295" s="27" t="n">
        <f aca="false">CE294+(CB295^$C$260-CB294^$C$260)*CD295</f>
        <v>43429212891.3259</v>
      </c>
      <c r="CF295" s="28" t="n">
        <f aca="false">(1-($C$259/($C$259+CE295))^$C$258)</f>
        <v>0.779443995033909</v>
      </c>
      <c r="CG295" s="29" t="n">
        <f aca="false">1-CF295</f>
        <v>0.220556004966091</v>
      </c>
      <c r="CI295" s="4" t="n">
        <f aca="false">CI294+1</f>
        <v>30</v>
      </c>
      <c r="CJ295" s="31" t="n">
        <f aca="false">AVERAGE(CF295,BY295,BR295,BK295,BD295,AW295,AP295,AI295,AB295,U295,N295,G295)</f>
        <v>0.781219788531675</v>
      </c>
      <c r="CK295" s="31" t="n">
        <f aca="false">1-CJ295</f>
        <v>0.218780211468325</v>
      </c>
      <c r="CL295" s="32" t="n">
        <f aca="false">CJ295-CJ294</f>
        <v>0.00129596735990933</v>
      </c>
    </row>
    <row r="296" customFormat="false" ht="15" hidden="false" customHeight="false" outlineLevel="0" collapsed="false">
      <c r="B296" s="4" t="n">
        <f aca="false">MOD(B295,12)+1</f>
        <v>8</v>
      </c>
      <c r="C296" s="4" t="n">
        <f aca="false">C295+1</f>
        <v>31</v>
      </c>
      <c r="D296" s="12" t="n">
        <f aca="false">IF(B296&gt;=10,1,0)</f>
        <v>0</v>
      </c>
      <c r="E296" s="27" t="n">
        <f aca="false">EXP($C$261*D296)</f>
        <v>1</v>
      </c>
      <c r="F296" s="27" t="n">
        <f aca="false">F295+(C296^$C$260-C295^$C$260)*E296</f>
        <v>41897918457.6348</v>
      </c>
      <c r="G296" s="28" t="n">
        <f aca="false">(1-($C$259/($C$259+F296))^$C$258)</f>
        <v>0.779250810564213</v>
      </c>
      <c r="H296" s="29" t="n">
        <f aca="false">1-G296</f>
        <v>0.220749189435787</v>
      </c>
      <c r="I296" s="4" t="n">
        <f aca="false">MOD(I295,12)+1</f>
        <v>9</v>
      </c>
      <c r="J296" s="4" t="n">
        <f aca="false">J295+1</f>
        <v>31</v>
      </c>
      <c r="K296" s="12" t="n">
        <f aca="false">IF(I296&gt;=10,1,0)</f>
        <v>0</v>
      </c>
      <c r="L296" s="27" t="n">
        <f aca="false">EXP($C$261*K296)</f>
        <v>1</v>
      </c>
      <c r="M296" s="27" t="n">
        <f aca="false">M295+(J296^$C$260-J295^$C$260)*L296</f>
        <v>37081228246.863</v>
      </c>
      <c r="N296" s="28" t="n">
        <f aca="false">(1-($C$259/($C$259+M296))^$C$258)</f>
        <v>0.77859229404136</v>
      </c>
      <c r="O296" s="29" t="n">
        <f aca="false">1-N296</f>
        <v>0.22140770595864</v>
      </c>
      <c r="P296" s="4" t="n">
        <f aca="false">MOD(P295,12)+1</f>
        <v>10</v>
      </c>
      <c r="Q296" s="4" t="n">
        <f aca="false">Q295+1</f>
        <v>31</v>
      </c>
      <c r="R296" s="12" t="n">
        <f aca="false">IF(P296&gt;=10,1,0)</f>
        <v>1</v>
      </c>
      <c r="S296" s="27" t="n">
        <f aca="false">EXP($C$261*R296)</f>
        <v>12.0724488026756</v>
      </c>
      <c r="T296" s="27" t="n">
        <f aca="false">T295+(Q296^$C$260-Q295^$C$260)*S296</f>
        <v>83695568444.994</v>
      </c>
      <c r="U296" s="28" t="n">
        <f aca="false">(1-($C$259/($C$259+T296))^$C$258)</f>
        <v>0.782945085173967</v>
      </c>
      <c r="V296" s="29" t="n">
        <f aca="false">1-U296</f>
        <v>0.217054914826033</v>
      </c>
      <c r="W296" s="4" t="n">
        <f aca="false">MOD(W295,12)+1</f>
        <v>11</v>
      </c>
      <c r="X296" s="4" t="n">
        <f aca="false">X295+1</f>
        <v>31</v>
      </c>
      <c r="Y296" s="12" t="n">
        <f aca="false">IF(W296&gt;=10,1,0)</f>
        <v>1</v>
      </c>
      <c r="Z296" s="27" t="n">
        <f aca="false">EXP($C$261*Y296)</f>
        <v>12.0724488026756</v>
      </c>
      <c r="AA296" s="27" t="n">
        <f aca="false">AA295+(X296^$C$260-X295^$C$260)*Z296</f>
        <v>122111405950.825</v>
      </c>
      <c r="AB296" s="28" t="n">
        <f aca="false">(1-($C$259/($C$259+AA296))^$C$258)</f>
        <v>0.784935700843436</v>
      </c>
      <c r="AC296" s="29" t="n">
        <f aca="false">1-AB296</f>
        <v>0.215064299156564</v>
      </c>
      <c r="AD296" s="4" t="n">
        <f aca="false">MOD(AD295,12)+1</f>
        <v>12</v>
      </c>
      <c r="AE296" s="4" t="n">
        <f aca="false">AE295+1</f>
        <v>31</v>
      </c>
      <c r="AF296" s="12" t="n">
        <f aca="false">IF(AD296&gt;=10,1,0)</f>
        <v>1</v>
      </c>
      <c r="AG296" s="27" t="n">
        <f aca="false">EXP($C$261*AF296)</f>
        <v>12.0724488026756</v>
      </c>
      <c r="AH296" s="27" t="n">
        <f aca="false">AH295+(AE296^$C$260-AE295^$C$260)*AG296</f>
        <v>153560094258.815</v>
      </c>
      <c r="AI296" s="28" t="n">
        <f aca="false">(1-($C$259/($C$259+AH296))^$C$258)</f>
        <v>0.786134387316488</v>
      </c>
      <c r="AJ296" s="29" t="n">
        <f aca="false">1-AI296</f>
        <v>0.213865612683512</v>
      </c>
      <c r="AK296" s="30" t="n">
        <f aca="false">MOD(AK295,12)+1</f>
        <v>1</v>
      </c>
      <c r="AL296" s="4" t="n">
        <f aca="false">AL295+1</f>
        <v>31</v>
      </c>
      <c r="AM296" s="12" t="n">
        <f aca="false">IF(AK296&gt;=10,1,0)</f>
        <v>0</v>
      </c>
      <c r="AN296" s="27" t="n">
        <f aca="false">EXP($C$261*AM296)</f>
        <v>1</v>
      </c>
      <c r="AO296" s="27" t="n">
        <f aca="false">AO295+(AL296^$C$260-AL295^$C$260)*AN296</f>
        <v>128731813248.041</v>
      </c>
      <c r="AP296" s="28" t="n">
        <f aca="false">(1-($C$259/($C$259+AO296))^$C$258)</f>
        <v>0.785212469522841</v>
      </c>
      <c r="AQ296" s="29" t="n">
        <f aca="false">1-AP296</f>
        <v>0.214787530477159</v>
      </c>
      <c r="AR296" s="4" t="n">
        <f aca="false">MOD(AR295,12)+1</f>
        <v>2</v>
      </c>
      <c r="AS296" s="4" t="n">
        <f aca="false">AS295+1</f>
        <v>31</v>
      </c>
      <c r="AT296" s="12" t="n">
        <f aca="false">IF(AR296&gt;=10,1,0)</f>
        <v>0</v>
      </c>
      <c r="AU296" s="27" t="n">
        <f aca="false">EXP($C$261*AT296)</f>
        <v>1</v>
      </c>
      <c r="AV296" s="27" t="n">
        <f aca="false">AV295+(AS296^$C$260-AS295^$C$260)*AU296</f>
        <v>108007141652.013</v>
      </c>
      <c r="AW296" s="28" t="n">
        <f aca="false">(1-($C$259/($C$259+AV296))^$C$258)</f>
        <v>0.784290927517984</v>
      </c>
      <c r="AX296" s="29" t="n">
        <f aca="false">1-AW296</f>
        <v>0.215709072482016</v>
      </c>
      <c r="AY296" s="4" t="n">
        <f aca="false">MOD(AY295,12)+1</f>
        <v>3</v>
      </c>
      <c r="AZ296" s="4" t="n">
        <f aca="false">AZ295+1</f>
        <v>31</v>
      </c>
      <c r="BA296" s="12" t="n">
        <f aca="false">IF(AY296&gt;=10,1,0)</f>
        <v>0</v>
      </c>
      <c r="BB296" s="27" t="n">
        <f aca="false">EXP($C$261*BA296)</f>
        <v>1</v>
      </c>
      <c r="BC296" s="27" t="n">
        <f aca="false">BC295+(AZ296^$C$260-AZ295^$C$260)*BB296</f>
        <v>90810826935.0672</v>
      </c>
      <c r="BD296" s="28" t="n">
        <f aca="false">(1-($C$259/($C$259+BC296))^$C$258)</f>
        <v>0.7833766069771</v>
      </c>
      <c r="BE296" s="29" t="n">
        <f aca="false">1-BD296</f>
        <v>0.2166233930229</v>
      </c>
      <c r="BF296" s="4" t="n">
        <f aca="false">MOD(BF295,12)+1</f>
        <v>4</v>
      </c>
      <c r="BG296" s="4" t="n">
        <f aca="false">BG295+1</f>
        <v>31</v>
      </c>
      <c r="BH296" s="12" t="n">
        <f aca="false">IF(BF296&gt;=10,1,0)</f>
        <v>0</v>
      </c>
      <c r="BI296" s="27" t="n">
        <f aca="false">EXP($C$261*BH296)</f>
        <v>1</v>
      </c>
      <c r="BJ296" s="27" t="n">
        <f aca="false">BJ295+(BG296^$C$260-BG295^$C$260)*BI296</f>
        <v>76633147464.4492</v>
      </c>
      <c r="BK296" s="28" t="n">
        <f aca="false">(1-($C$259/($C$259+BJ296))^$C$258)</f>
        <v>0.782477882808424</v>
      </c>
      <c r="BL296" s="29" t="n">
        <f aca="false">1-BK296</f>
        <v>0.217522117191576</v>
      </c>
      <c r="BM296" s="4" t="n">
        <f aca="false">MOD(BM295,12)+1</f>
        <v>5</v>
      </c>
      <c r="BN296" s="4" t="n">
        <f aca="false">BN295+1</f>
        <v>31</v>
      </c>
      <c r="BO296" s="12" t="n">
        <f aca="false">IF(BM296&gt;=10,1,0)</f>
        <v>0</v>
      </c>
      <c r="BP296" s="27" t="n">
        <f aca="false">EXP($C$261*BO296)</f>
        <v>1</v>
      </c>
      <c r="BQ296" s="27" t="n">
        <f aca="false">BQ295+(BN296^$C$260-BN295^$C$260)*BP296</f>
        <v>65024191144.0653</v>
      </c>
      <c r="BR296" s="28" t="n">
        <f aca="false">(1-($C$259/($C$259+BQ296))^$C$258)</f>
        <v>0.781604614074787</v>
      </c>
      <c r="BS296" s="29" t="n">
        <f aca="false">1-BR296</f>
        <v>0.218395385925213</v>
      </c>
      <c r="BT296" s="4" t="n">
        <f aca="false">MOD(BT295,12)+1</f>
        <v>6</v>
      </c>
      <c r="BU296" s="4" t="n">
        <f aca="false">BU295+1</f>
        <v>31</v>
      </c>
      <c r="BV296" s="12" t="n">
        <f aca="false">IF(BT296&gt;=10,1,0)</f>
        <v>0</v>
      </c>
      <c r="BW296" s="27" t="n">
        <f aca="false">EXP($C$261*BV296)</f>
        <v>1</v>
      </c>
      <c r="BX296" s="27" t="n">
        <f aca="false">BX295+(BU296^$C$260-BU295^$C$260)*BW296</f>
        <v>55588507763.7916</v>
      </c>
      <c r="BY296" s="28" t="n">
        <f aca="false">(1-($C$259/($C$259+BX296))^$C$258)</f>
        <v>0.780767879425576</v>
      </c>
      <c r="BZ296" s="29" t="n">
        <f aca="false">1-BY296</f>
        <v>0.219232120574424</v>
      </c>
      <c r="CA296" s="4" t="n">
        <f aca="false">MOD(CA295,12)+1</f>
        <v>7</v>
      </c>
      <c r="CB296" s="4" t="n">
        <f aca="false">CB295+1</f>
        <v>31</v>
      </c>
      <c r="CC296" s="12" t="n">
        <f aca="false">IF(CA296&gt;=10,1,0)</f>
        <v>0</v>
      </c>
      <c r="CD296" s="27" t="n">
        <f aca="false">EXP($C$261*CC296)</f>
        <v>1</v>
      </c>
      <c r="CE296" s="27" t="n">
        <f aca="false">CE295+(CB296^$C$260-CB295^$C$260)*CD296</f>
        <v>47980128047.053</v>
      </c>
      <c r="CF296" s="28" t="n">
        <f aca="false">(1-($C$259/($C$259+CE296))^$C$258)</f>
        <v>0.779979426107195</v>
      </c>
      <c r="CG296" s="29" t="n">
        <f aca="false">1-CF296</f>
        <v>0.220020573892805</v>
      </c>
      <c r="CI296" s="4" t="n">
        <f aca="false">CI295+1</f>
        <v>31</v>
      </c>
      <c r="CJ296" s="31" t="n">
        <f aca="false">AVERAGE(CF296,BY296,BR296,BK296,BD296,AW296,AP296,AI296,AB296,U296,N296,G296)</f>
        <v>0.782464007031114</v>
      </c>
      <c r="CK296" s="31" t="n">
        <f aca="false">1-CJ296</f>
        <v>0.217535992968886</v>
      </c>
      <c r="CL296" s="32" t="n">
        <f aca="false">CJ296-CJ295</f>
        <v>0.00124421849943879</v>
      </c>
    </row>
    <row r="297" customFormat="false" ht="15" hidden="false" customHeight="false" outlineLevel="0" collapsed="false">
      <c r="B297" s="4" t="n">
        <f aca="false">MOD(B296,12)+1</f>
        <v>9</v>
      </c>
      <c r="C297" s="4" t="n">
        <f aca="false">C296+1</f>
        <v>32</v>
      </c>
      <c r="D297" s="12" t="n">
        <f aca="false">IF(B297&gt;=10,1,0)</f>
        <v>0</v>
      </c>
      <c r="E297" s="27" t="n">
        <f aca="false">EXP($C$261*D297)</f>
        <v>1</v>
      </c>
      <c r="F297" s="27" t="n">
        <f aca="false">F296+(C297^$C$260-C296^$C$260)*E297</f>
        <v>47409567719.8128</v>
      </c>
      <c r="G297" s="28" t="n">
        <f aca="false">(1-($C$259/($C$259+F297))^$C$258)</f>
        <v>0.779915219910541</v>
      </c>
      <c r="H297" s="29" t="n">
        <f aca="false">1-G297</f>
        <v>0.220084780089459</v>
      </c>
      <c r="I297" s="4" t="n">
        <f aca="false">MOD(I296,12)+1</f>
        <v>10</v>
      </c>
      <c r="J297" s="4" t="n">
        <f aca="false">J296+1</f>
        <v>32</v>
      </c>
      <c r="K297" s="12" t="n">
        <f aca="false">IF(I297&gt;=10,1,0)</f>
        <v>1</v>
      </c>
      <c r="L297" s="27" t="n">
        <f aca="false">EXP($C$261*K297)</f>
        <v>12.0724488026756</v>
      </c>
      <c r="M297" s="27" t="n">
        <f aca="false">M296+(J297^$C$260-J296^$C$260)*L297</f>
        <v>103620331782.812</v>
      </c>
      <c r="N297" s="28" t="n">
        <f aca="false">(1-($C$259/($C$259+M297))^$C$258)</f>
        <v>0.784072668589693</v>
      </c>
      <c r="O297" s="29" t="n">
        <f aca="false">1-N297</f>
        <v>0.215927331410307</v>
      </c>
      <c r="P297" s="4" t="n">
        <f aca="false">MOD(P296,12)+1</f>
        <v>11</v>
      </c>
      <c r="Q297" s="4" t="n">
        <f aca="false">Q296+1</f>
        <v>32</v>
      </c>
      <c r="R297" s="12" t="n">
        <f aca="false">IF(P297&gt;=10,1,0)</f>
        <v>1</v>
      </c>
      <c r="S297" s="27" t="n">
        <f aca="false">EXP($C$261*R297)</f>
        <v>12.0724488026756</v>
      </c>
      <c r="T297" s="27" t="n">
        <f aca="false">T296+(Q297^$C$260-Q296^$C$260)*S297</f>
        <v>150234671980.943</v>
      </c>
      <c r="U297" s="28" t="n">
        <f aca="false">(1-($C$259/($C$259+T297))^$C$258)</f>
        <v>0.786020155841358</v>
      </c>
      <c r="V297" s="29" t="n">
        <f aca="false">1-U297</f>
        <v>0.213979844158642</v>
      </c>
      <c r="W297" s="4" t="n">
        <f aca="false">MOD(W296,12)+1</f>
        <v>12</v>
      </c>
      <c r="X297" s="4" t="n">
        <f aca="false">X296+1</f>
        <v>32</v>
      </c>
      <c r="Y297" s="12" t="n">
        <f aca="false">IF(W297&gt;=10,1,0)</f>
        <v>1</v>
      </c>
      <c r="Z297" s="27" t="n">
        <f aca="false">EXP($C$261*Y297)</f>
        <v>12.0724488026756</v>
      </c>
      <c r="AA297" s="27" t="n">
        <f aca="false">AA296+(X297^$C$260-X296^$C$260)*Z297</f>
        <v>188650509486.773</v>
      </c>
      <c r="AB297" s="28" t="n">
        <f aca="false">(1-($C$259/($C$259+AA297))^$C$258)</f>
        <v>0.787205217462886</v>
      </c>
      <c r="AC297" s="29" t="n">
        <f aca="false">1-AB297</f>
        <v>0.212794782537114</v>
      </c>
      <c r="AD297" s="4" t="n">
        <f aca="false">MOD(AD296,12)+1</f>
        <v>1</v>
      </c>
      <c r="AE297" s="4" t="n">
        <f aca="false">AE296+1</f>
        <v>32</v>
      </c>
      <c r="AF297" s="12" t="n">
        <f aca="false">IF(AD297&gt;=10,1,0)</f>
        <v>0</v>
      </c>
      <c r="AG297" s="27" t="n">
        <f aca="false">EXP($C$261*AF297)</f>
        <v>1</v>
      </c>
      <c r="AH297" s="27" t="n">
        <f aca="false">AH296+(AE297^$C$260-AE296^$C$260)*AG297</f>
        <v>159071743520.993</v>
      </c>
      <c r="AI297" s="28" t="n">
        <f aca="false">(1-($C$259/($C$259+AH297))^$C$258)</f>
        <v>0.786318249572755</v>
      </c>
      <c r="AJ297" s="29" t="n">
        <f aca="false">1-AI297</f>
        <v>0.213681750427245</v>
      </c>
      <c r="AK297" s="30" t="n">
        <f aca="false">MOD(AK296,12)+1</f>
        <v>2</v>
      </c>
      <c r="AL297" s="4" t="n">
        <f aca="false">AL296+1</f>
        <v>32</v>
      </c>
      <c r="AM297" s="12" t="n">
        <f aca="false">IF(AK297&gt;=10,1,0)</f>
        <v>0</v>
      </c>
      <c r="AN297" s="27" t="n">
        <f aca="false">EXP($C$261*AM297)</f>
        <v>1</v>
      </c>
      <c r="AO297" s="27" t="n">
        <f aca="false">AO296+(AL297^$C$260-AL296^$C$260)*AN297</f>
        <v>134243462510.219</v>
      </c>
      <c r="AP297" s="28" t="n">
        <f aca="false">(1-($C$259/($C$259+AO297))^$C$258)</f>
        <v>0.785431983564969</v>
      </c>
      <c r="AQ297" s="29" t="n">
        <f aca="false">1-AP297</f>
        <v>0.214568016435031</v>
      </c>
      <c r="AR297" s="4" t="n">
        <f aca="false">MOD(AR296,12)+1</f>
        <v>3</v>
      </c>
      <c r="AS297" s="4" t="n">
        <f aca="false">AS296+1</f>
        <v>32</v>
      </c>
      <c r="AT297" s="12" t="n">
        <f aca="false">IF(AR297&gt;=10,1,0)</f>
        <v>0</v>
      </c>
      <c r="AU297" s="27" t="n">
        <f aca="false">EXP($C$261*AT297)</f>
        <v>1</v>
      </c>
      <c r="AV297" s="27" t="n">
        <f aca="false">AV296+(AS297^$C$260-AS296^$C$260)*AU297</f>
        <v>113518790914.191</v>
      </c>
      <c r="AW297" s="28" t="n">
        <f aca="false">(1-($C$259/($C$259+AV297))^$C$258)</f>
        <v>0.784552623154282</v>
      </c>
      <c r="AX297" s="29" t="n">
        <f aca="false">1-AW297</f>
        <v>0.215447376845718</v>
      </c>
      <c r="AY297" s="4" t="n">
        <f aca="false">MOD(AY296,12)+1</f>
        <v>4</v>
      </c>
      <c r="AZ297" s="4" t="n">
        <f aca="false">AZ296+1</f>
        <v>32</v>
      </c>
      <c r="BA297" s="12" t="n">
        <f aca="false">IF(AY297&gt;=10,1,0)</f>
        <v>0</v>
      </c>
      <c r="BB297" s="27" t="n">
        <f aca="false">EXP($C$261*BA297)</f>
        <v>1</v>
      </c>
      <c r="BC297" s="27" t="n">
        <f aca="false">BC296+(AZ297^$C$260-AZ296^$C$260)*BB297</f>
        <v>96322476197.2452</v>
      </c>
      <c r="BD297" s="28" t="n">
        <f aca="false">(1-($C$259/($C$259+BC297))^$C$258)</f>
        <v>0.783687702987859</v>
      </c>
      <c r="BE297" s="29" t="n">
        <f aca="false">1-BD297</f>
        <v>0.216312297012141</v>
      </c>
      <c r="BF297" s="4" t="n">
        <f aca="false">MOD(BF296,12)+1</f>
        <v>5</v>
      </c>
      <c r="BG297" s="4" t="n">
        <f aca="false">BG296+1</f>
        <v>32</v>
      </c>
      <c r="BH297" s="12" t="n">
        <f aca="false">IF(BF297&gt;=10,1,0)</f>
        <v>0</v>
      </c>
      <c r="BI297" s="27" t="n">
        <f aca="false">EXP($C$261*BH297)</f>
        <v>1</v>
      </c>
      <c r="BJ297" s="27" t="n">
        <f aca="false">BJ296+(BG297^$C$260-BG296^$C$260)*BI297</f>
        <v>82144796726.6271</v>
      </c>
      <c r="BK297" s="28" t="n">
        <f aca="false">(1-($C$259/($C$259+BJ297))^$C$258)</f>
        <v>0.782846051253417</v>
      </c>
      <c r="BL297" s="29" t="n">
        <f aca="false">1-BK297</f>
        <v>0.217153948746583</v>
      </c>
      <c r="BM297" s="4" t="n">
        <f aca="false">MOD(BM296,12)+1</f>
        <v>6</v>
      </c>
      <c r="BN297" s="4" t="n">
        <f aca="false">BN296+1</f>
        <v>32</v>
      </c>
      <c r="BO297" s="12" t="n">
        <f aca="false">IF(BM297&gt;=10,1,0)</f>
        <v>0</v>
      </c>
      <c r="BP297" s="27" t="n">
        <f aca="false">EXP($C$261*BO297)</f>
        <v>1</v>
      </c>
      <c r="BQ297" s="27" t="n">
        <f aca="false">BQ296+(BN297^$C$260-BN296^$C$260)*BP297</f>
        <v>70535840406.2432</v>
      </c>
      <c r="BR297" s="28" t="n">
        <f aca="false">(1-($C$259/($C$259+BQ297))^$C$258)</f>
        <v>0.78203757331994</v>
      </c>
      <c r="BS297" s="29" t="n">
        <f aca="false">1-BR297</f>
        <v>0.21796242668006</v>
      </c>
      <c r="BT297" s="4" t="n">
        <f aca="false">MOD(BT296,12)+1</f>
        <v>7</v>
      </c>
      <c r="BU297" s="4" t="n">
        <f aca="false">BU296+1</f>
        <v>32</v>
      </c>
      <c r="BV297" s="12" t="n">
        <f aca="false">IF(BT297&gt;=10,1,0)</f>
        <v>0</v>
      </c>
      <c r="BW297" s="27" t="n">
        <f aca="false">EXP($C$261*BV297)</f>
        <v>1</v>
      </c>
      <c r="BX297" s="27" t="n">
        <f aca="false">BX296+(BU297^$C$260-BU296^$C$260)*BW297</f>
        <v>61100157025.9696</v>
      </c>
      <c r="BY297" s="28" t="n">
        <f aca="false">(1-($C$259/($C$259+BX297))^$C$258)</f>
        <v>0.781272801989573</v>
      </c>
      <c r="BZ297" s="29" t="n">
        <f aca="false">1-BY297</f>
        <v>0.218727198010427</v>
      </c>
      <c r="CA297" s="4" t="n">
        <f aca="false">MOD(CA296,12)+1</f>
        <v>8</v>
      </c>
      <c r="CB297" s="4" t="n">
        <f aca="false">CB296+1</f>
        <v>32</v>
      </c>
      <c r="CC297" s="12" t="n">
        <f aca="false">IF(CA297&gt;=10,1,0)</f>
        <v>0</v>
      </c>
      <c r="CD297" s="27" t="n">
        <f aca="false">EXP($C$261*CC297)</f>
        <v>1</v>
      </c>
      <c r="CE297" s="27" t="n">
        <f aca="false">CE296+(CB297^$C$260-CB296^$C$260)*CD297</f>
        <v>53491777309.2309</v>
      </c>
      <c r="CF297" s="28" t="n">
        <f aca="false">(1-($C$259/($C$259+CE297))^$C$258)</f>
        <v>0.780562194400089</v>
      </c>
      <c r="CG297" s="29" t="n">
        <f aca="false">1-CF297</f>
        <v>0.219437805599911</v>
      </c>
      <c r="CI297" s="4" t="n">
        <f aca="false">CI296+1</f>
        <v>32</v>
      </c>
      <c r="CJ297" s="31" t="n">
        <f aca="false">AVERAGE(CF297,BY297,BR297,BK297,BD297,AW297,AP297,AI297,AB297,U297,N297,G297)</f>
        <v>0.783660203503947</v>
      </c>
      <c r="CK297" s="31" t="n">
        <f aca="false">1-CJ297</f>
        <v>0.216339796496053</v>
      </c>
      <c r="CL297" s="32" t="n">
        <f aca="false">CJ297-CJ296</f>
        <v>0.00119619647283264</v>
      </c>
    </row>
    <row r="298" customFormat="false" ht="15" hidden="false" customHeight="false" outlineLevel="0" collapsed="false">
      <c r="B298" s="4" t="n">
        <f aca="false">MOD(B297,12)+1</f>
        <v>10</v>
      </c>
      <c r="C298" s="4" t="n">
        <f aca="false">C297+1</f>
        <v>33</v>
      </c>
      <c r="D298" s="12" t="n">
        <f aca="false">IF(B298&gt;=10,1,0)</f>
        <v>1</v>
      </c>
      <c r="E298" s="27" t="n">
        <f aca="false">EXP($C$261*D298)</f>
        <v>12.0724488026756</v>
      </c>
      <c r="F298" s="27" t="n">
        <f aca="false">F297+(C298^$C$260-C297^$C$260)*E298</f>
        <v>127515007382.786</v>
      </c>
      <c r="G298" s="28" t="n">
        <f aca="false">(1-($C$259/($C$259+F298))^$C$258)</f>
        <v>0.785162710660328</v>
      </c>
      <c r="H298" s="29" t="n">
        <f aca="false">1-G298</f>
        <v>0.214837289339672</v>
      </c>
      <c r="I298" s="4" t="n">
        <f aca="false">MOD(I297,12)+1</f>
        <v>11</v>
      </c>
      <c r="J298" s="4" t="n">
        <f aca="false">J297+1</f>
        <v>33</v>
      </c>
      <c r="K298" s="12" t="n">
        <f aca="false">IF(I298&gt;=10,1,0)</f>
        <v>1</v>
      </c>
      <c r="L298" s="27" t="n">
        <f aca="false">EXP($C$261*K298)</f>
        <v>12.0724488026756</v>
      </c>
      <c r="M298" s="27" t="n">
        <f aca="false">M297+(J298^$C$260-J297^$C$260)*L298</f>
        <v>183725771445.785</v>
      </c>
      <c r="N298" s="28" t="n">
        <f aca="false">(1-($C$259/($C$259+M298))^$C$258)</f>
        <v>0.787067885214501</v>
      </c>
      <c r="O298" s="29" t="n">
        <f aca="false">1-N298</f>
        <v>0.212932114785499</v>
      </c>
      <c r="P298" s="4" t="n">
        <f aca="false">MOD(P297,12)+1</f>
        <v>12</v>
      </c>
      <c r="Q298" s="4" t="n">
        <f aca="false">Q297+1</f>
        <v>33</v>
      </c>
      <c r="R298" s="12" t="n">
        <f aca="false">IF(P298&gt;=10,1,0)</f>
        <v>1</v>
      </c>
      <c r="S298" s="27" t="n">
        <f aca="false">EXP($C$261*R298)</f>
        <v>12.0724488026756</v>
      </c>
      <c r="T298" s="27" t="n">
        <f aca="false">T297+(Q298^$C$260-Q297^$C$260)*S298</f>
        <v>230340111643.916</v>
      </c>
      <c r="U298" s="28" t="n">
        <f aca="false">(1-($C$259/($C$259+T298))^$C$258)</f>
        <v>0.788238958601675</v>
      </c>
      <c r="V298" s="29" t="n">
        <f aca="false">1-U298</f>
        <v>0.211761041398325</v>
      </c>
      <c r="W298" s="4" t="n">
        <f aca="false">MOD(W297,12)+1</f>
        <v>1</v>
      </c>
      <c r="X298" s="4" t="n">
        <f aca="false">X297+1</f>
        <v>33</v>
      </c>
      <c r="Y298" s="12" t="n">
        <f aca="false">IF(W298&gt;=10,1,0)</f>
        <v>0</v>
      </c>
      <c r="Z298" s="27" t="n">
        <f aca="false">EXP($C$261*Y298)</f>
        <v>1</v>
      </c>
      <c r="AA298" s="27" t="n">
        <f aca="false">AA297+(X298^$C$260-X297^$C$260)*Z298</f>
        <v>195285902270.151</v>
      </c>
      <c r="AB298" s="28" t="n">
        <f aca="false">(1-($C$259/($C$259+AA298))^$C$258)</f>
        <v>0.787384555944717</v>
      </c>
      <c r="AC298" s="29" t="n">
        <f aca="false">1-AB298</f>
        <v>0.212615444055283</v>
      </c>
      <c r="AD298" s="4" t="n">
        <f aca="false">MOD(AD297,12)+1</f>
        <v>2</v>
      </c>
      <c r="AE298" s="4" t="n">
        <f aca="false">AE297+1</f>
        <v>33</v>
      </c>
      <c r="AF298" s="12" t="n">
        <f aca="false">IF(AD298&gt;=10,1,0)</f>
        <v>0</v>
      </c>
      <c r="AG298" s="27" t="n">
        <f aca="false">EXP($C$261*AF298)</f>
        <v>1</v>
      </c>
      <c r="AH298" s="27" t="n">
        <f aca="false">AH297+(AE298^$C$260-AE297^$C$260)*AG298</f>
        <v>165707136304.371</v>
      </c>
      <c r="AI298" s="28" t="n">
        <f aca="false">(1-($C$259/($C$259+AH298))^$C$258)</f>
        <v>0.786531129791795</v>
      </c>
      <c r="AJ298" s="29" t="n">
        <f aca="false">1-AI298</f>
        <v>0.213468870208205</v>
      </c>
      <c r="AK298" s="30" t="n">
        <f aca="false">MOD(AK297,12)+1</f>
        <v>3</v>
      </c>
      <c r="AL298" s="4" t="n">
        <f aca="false">AL297+1</f>
        <v>33</v>
      </c>
      <c r="AM298" s="12" t="n">
        <f aca="false">IF(AK298&gt;=10,1,0)</f>
        <v>0</v>
      </c>
      <c r="AN298" s="27" t="n">
        <f aca="false">EXP($C$261*AM298)</f>
        <v>1</v>
      </c>
      <c r="AO298" s="27" t="n">
        <f aca="false">AO297+(AL298^$C$260-AL297^$C$260)*AN298</f>
        <v>140878855293.597</v>
      </c>
      <c r="AP298" s="28" t="n">
        <f aca="false">(1-($C$259/($C$259+AO298))^$C$258)</f>
        <v>0.785684319753639</v>
      </c>
      <c r="AQ298" s="29" t="n">
        <f aca="false">1-AP298</f>
        <v>0.214315680246361</v>
      </c>
      <c r="AR298" s="4" t="n">
        <f aca="false">MOD(AR297,12)+1</f>
        <v>4</v>
      </c>
      <c r="AS298" s="4" t="n">
        <f aca="false">AS297+1</f>
        <v>33</v>
      </c>
      <c r="AT298" s="12" t="n">
        <f aca="false">IF(AR298&gt;=10,1,0)</f>
        <v>0</v>
      </c>
      <c r="AU298" s="27" t="n">
        <f aca="false">EXP($C$261*AT298)</f>
        <v>1</v>
      </c>
      <c r="AV298" s="27" t="n">
        <f aca="false">AV297+(AS298^$C$260-AS297^$C$260)*AU298</f>
        <v>120154183697.568</v>
      </c>
      <c r="AW298" s="28" t="n">
        <f aca="false">(1-($C$259/($C$259+AV298))^$C$258)</f>
        <v>0.784850927996433</v>
      </c>
      <c r="AX298" s="29" t="n">
        <f aca="false">1-AW298</f>
        <v>0.215149072003567</v>
      </c>
      <c r="AY298" s="4" t="n">
        <f aca="false">MOD(AY297,12)+1</f>
        <v>5</v>
      </c>
      <c r="AZ298" s="4" t="n">
        <f aca="false">AZ297+1</f>
        <v>33</v>
      </c>
      <c r="BA298" s="12" t="n">
        <f aca="false">IF(AY298&gt;=10,1,0)</f>
        <v>0</v>
      </c>
      <c r="BB298" s="27" t="n">
        <f aca="false">EXP($C$261*BA298)</f>
        <v>1</v>
      </c>
      <c r="BC298" s="27" t="n">
        <f aca="false">BC297+(AZ298^$C$260-AZ297^$C$260)*BB298</f>
        <v>102957868980.623</v>
      </c>
      <c r="BD298" s="28" t="n">
        <f aca="false">(1-($C$259/($C$259+BC298))^$C$258)</f>
        <v>0.784038888166398</v>
      </c>
      <c r="BE298" s="29" t="n">
        <f aca="false">1-BD298</f>
        <v>0.215961111833602</v>
      </c>
      <c r="BF298" s="4" t="n">
        <f aca="false">MOD(BF297,12)+1</f>
        <v>6</v>
      </c>
      <c r="BG298" s="4" t="n">
        <f aca="false">BG297+1</f>
        <v>33</v>
      </c>
      <c r="BH298" s="12" t="n">
        <f aca="false">IF(BF298&gt;=10,1,0)</f>
        <v>0</v>
      </c>
      <c r="BI298" s="27" t="n">
        <f aca="false">EXP($C$261*BH298)</f>
        <v>1</v>
      </c>
      <c r="BJ298" s="27" t="n">
        <f aca="false">BJ297+(BG298^$C$260-BG297^$C$260)*BI298</f>
        <v>88780189510.0051</v>
      </c>
      <c r="BK298" s="28" t="n">
        <f aca="false">(1-($C$259/($C$259+BJ298))^$C$258)</f>
        <v>0.783257088121468</v>
      </c>
      <c r="BL298" s="29" t="n">
        <f aca="false">1-BK298</f>
        <v>0.216742911878532</v>
      </c>
      <c r="BM298" s="4" t="n">
        <f aca="false">MOD(BM297,12)+1</f>
        <v>7</v>
      </c>
      <c r="BN298" s="4" t="n">
        <f aca="false">BN297+1</f>
        <v>33</v>
      </c>
      <c r="BO298" s="12" t="n">
        <f aca="false">IF(BM298&gt;=10,1,0)</f>
        <v>0</v>
      </c>
      <c r="BP298" s="27" t="n">
        <f aca="false">EXP($C$261*BO298)</f>
        <v>1</v>
      </c>
      <c r="BQ298" s="27" t="n">
        <f aca="false">BQ297+(BN298^$C$260-BN297^$C$260)*BP298</f>
        <v>77171233189.6212</v>
      </c>
      <c r="BR298" s="28" t="n">
        <f aca="false">(1-($C$259/($C$259+BQ298))^$C$258)</f>
        <v>0.782515001777585</v>
      </c>
      <c r="BS298" s="29" t="n">
        <f aca="false">1-BR298</f>
        <v>0.217484998222415</v>
      </c>
      <c r="BT298" s="4" t="n">
        <f aca="false">MOD(BT297,12)+1</f>
        <v>8</v>
      </c>
      <c r="BU298" s="4" t="n">
        <f aca="false">BU297+1</f>
        <v>33</v>
      </c>
      <c r="BV298" s="12" t="n">
        <f aca="false">IF(BT298&gt;=10,1,0)</f>
        <v>0</v>
      </c>
      <c r="BW298" s="27" t="n">
        <f aca="false">EXP($C$261*BV298)</f>
        <v>1</v>
      </c>
      <c r="BX298" s="27" t="n">
        <f aca="false">BX297+(BU298^$C$260-BU297^$C$260)*BW298</f>
        <v>67735549809.3475</v>
      </c>
      <c r="BY298" s="28" t="n">
        <f aca="false">(1-($C$259/($C$259+BX298))^$C$258)</f>
        <v>0.78182211098284</v>
      </c>
      <c r="BZ298" s="29" t="n">
        <f aca="false">1-BY298</f>
        <v>0.21817788901716</v>
      </c>
      <c r="CA298" s="4" t="n">
        <f aca="false">MOD(CA297,12)+1</f>
        <v>9</v>
      </c>
      <c r="CB298" s="4" t="n">
        <f aca="false">CB297+1</f>
        <v>33</v>
      </c>
      <c r="CC298" s="12" t="n">
        <f aca="false">IF(CA298&gt;=10,1,0)</f>
        <v>0</v>
      </c>
      <c r="CD298" s="27" t="n">
        <f aca="false">EXP($C$261*CC298)</f>
        <v>1</v>
      </c>
      <c r="CE298" s="27" t="n">
        <f aca="false">CE297+(CB298^$C$260-CB297^$C$260)*CD298</f>
        <v>60127170092.6089</v>
      </c>
      <c r="CF298" s="28" t="n">
        <f aca="false">(1-($C$259/($C$259+CE298))^$C$258)</f>
        <v>0.781187147797994</v>
      </c>
      <c r="CG298" s="29" t="n">
        <f aca="false">1-CF298</f>
        <v>0.218812852202006</v>
      </c>
      <c r="CI298" s="4" t="n">
        <f aca="false">CI297+1</f>
        <v>33</v>
      </c>
      <c r="CJ298" s="31" t="n">
        <f aca="false">AVERAGE(CF298,BY298,BR298,BK298,BD298,AW298,AP298,AI298,AB298,U298,N298,G298)</f>
        <v>0.784811727067448</v>
      </c>
      <c r="CK298" s="31" t="n">
        <f aca="false">1-CJ298</f>
        <v>0.215188272932552</v>
      </c>
      <c r="CL298" s="32" t="n">
        <f aca="false">CJ298-CJ297</f>
        <v>0.00115152356350123</v>
      </c>
    </row>
    <row r="299" customFormat="false" ht="15" hidden="false" customHeight="false" outlineLevel="0" collapsed="false">
      <c r="B299" s="4" t="n">
        <f aca="false">MOD(B298,12)+1</f>
        <v>11</v>
      </c>
      <c r="C299" s="4" t="n">
        <f aca="false">C298+1</f>
        <v>34</v>
      </c>
      <c r="D299" s="12" t="n">
        <f aca="false">IF(B299&gt;=10,1,0)</f>
        <v>1</v>
      </c>
      <c r="E299" s="27" t="n">
        <f aca="false">EXP($C$261*D299)</f>
        <v>12.0724488026756</v>
      </c>
      <c r="F299" s="27" t="n">
        <f aca="false">F298+(C299^$C$260-C298^$C$260)*E299</f>
        <v>223412354694.048</v>
      </c>
      <c r="G299" s="28" t="n">
        <f aca="false">(1-($C$259/($C$259+F299))^$C$258)</f>
        <v>0.788081175602148</v>
      </c>
      <c r="H299" s="29" t="n">
        <f aca="false">1-G299</f>
        <v>0.211918824397852</v>
      </c>
      <c r="I299" s="4" t="n">
        <f aca="false">MOD(I298,12)+1</f>
        <v>12</v>
      </c>
      <c r="J299" s="4" t="n">
        <f aca="false">J298+1</f>
        <v>34</v>
      </c>
      <c r="K299" s="12" t="n">
        <f aca="false">IF(I299&gt;=10,1,0)</f>
        <v>1</v>
      </c>
      <c r="L299" s="27" t="n">
        <f aca="false">EXP($C$261*K299)</f>
        <v>12.0724488026756</v>
      </c>
      <c r="M299" s="27" t="n">
        <f aca="false">M298+(J299^$C$260-J298^$C$260)*L299</f>
        <v>279623118757.046</v>
      </c>
      <c r="N299" s="28" t="n">
        <f aca="false">(1-($C$259/($C$259+M299))^$C$258)</f>
        <v>0.789237993026021</v>
      </c>
      <c r="O299" s="29" t="n">
        <f aca="false">1-N299</f>
        <v>0.210762006973979</v>
      </c>
      <c r="P299" s="4" t="n">
        <f aca="false">MOD(P298,12)+1</f>
        <v>1</v>
      </c>
      <c r="Q299" s="4" t="n">
        <f aca="false">Q298+1</f>
        <v>34</v>
      </c>
      <c r="R299" s="12" t="n">
        <f aca="false">IF(P299&gt;=10,1,0)</f>
        <v>0</v>
      </c>
      <c r="S299" s="27" t="n">
        <f aca="false">EXP($C$261*R299)</f>
        <v>1</v>
      </c>
      <c r="T299" s="27" t="n">
        <f aca="false">T298+(Q299^$C$260-Q298^$C$260)*S299</f>
        <v>238283599239.408</v>
      </c>
      <c r="U299" s="28" t="n">
        <f aca="false">(1-($C$259/($C$259+T299))^$C$258)</f>
        <v>0.788413999719011</v>
      </c>
      <c r="V299" s="29" t="n">
        <f aca="false">1-U299</f>
        <v>0.211586000280989</v>
      </c>
      <c r="W299" s="4" t="n">
        <f aca="false">MOD(W298,12)+1</f>
        <v>2</v>
      </c>
      <c r="X299" s="4" t="n">
        <f aca="false">X298+1</f>
        <v>34</v>
      </c>
      <c r="Y299" s="12" t="n">
        <f aca="false">IF(W299&gt;=10,1,0)</f>
        <v>0</v>
      </c>
      <c r="Z299" s="27" t="n">
        <f aca="false">EXP($C$261*Y299)</f>
        <v>1</v>
      </c>
      <c r="AA299" s="27" t="n">
        <f aca="false">AA298+(X299^$C$260-X298^$C$260)*Z299</f>
        <v>203229389865.643</v>
      </c>
      <c r="AB299" s="28" t="n">
        <f aca="false">(1-($C$259/($C$259+AA299))^$C$258)</f>
        <v>0.787591214039867</v>
      </c>
      <c r="AC299" s="29" t="n">
        <f aca="false">1-AB299</f>
        <v>0.212408785960133</v>
      </c>
      <c r="AD299" s="4" t="n">
        <f aca="false">MOD(AD298,12)+1</f>
        <v>3</v>
      </c>
      <c r="AE299" s="4" t="n">
        <f aca="false">AE298+1</f>
        <v>34</v>
      </c>
      <c r="AF299" s="12" t="n">
        <f aca="false">IF(AD299&gt;=10,1,0)</f>
        <v>0</v>
      </c>
      <c r="AG299" s="27" t="n">
        <f aca="false">EXP($C$261*AF299)</f>
        <v>1</v>
      </c>
      <c r="AH299" s="27" t="n">
        <f aca="false">AH298+(AE299^$C$260-AE298^$C$260)*AG299</f>
        <v>173650623899.863</v>
      </c>
      <c r="AI299" s="28" t="n">
        <f aca="false">(1-($C$259/($C$259+AH299))^$C$258)</f>
        <v>0.786774778641314</v>
      </c>
      <c r="AJ299" s="29" t="n">
        <f aca="false">1-AI299</f>
        <v>0.213225221358686</v>
      </c>
      <c r="AK299" s="30" t="n">
        <f aca="false">MOD(AK298,12)+1</f>
        <v>4</v>
      </c>
      <c r="AL299" s="4" t="n">
        <f aca="false">AL298+1</f>
        <v>34</v>
      </c>
      <c r="AM299" s="12" t="n">
        <f aca="false">IF(AK299&gt;=10,1,0)</f>
        <v>0</v>
      </c>
      <c r="AN299" s="27" t="n">
        <f aca="false">EXP($C$261*AM299)</f>
        <v>1</v>
      </c>
      <c r="AO299" s="27" t="n">
        <f aca="false">AO298+(AL299^$C$260-AL298^$C$260)*AN299</f>
        <v>148822342889.089</v>
      </c>
      <c r="AP299" s="28" t="n">
        <f aca="false">(1-($C$259/($C$259+AO299))^$C$258)</f>
        <v>0.785970855146815</v>
      </c>
      <c r="AQ299" s="29" t="n">
        <f aca="false">1-AP299</f>
        <v>0.214029144853185</v>
      </c>
      <c r="AR299" s="4" t="n">
        <f aca="false">MOD(AR298,12)+1</f>
        <v>5</v>
      </c>
      <c r="AS299" s="4" t="n">
        <f aca="false">AS298+1</f>
        <v>34</v>
      </c>
      <c r="AT299" s="12" t="n">
        <f aca="false">IF(AR299&gt;=10,1,0)</f>
        <v>0</v>
      </c>
      <c r="AU299" s="27" t="n">
        <f aca="false">EXP($C$261*AT299)</f>
        <v>1</v>
      </c>
      <c r="AV299" s="27" t="n">
        <f aca="false">AV298+(AS299^$C$260-AS298^$C$260)*AU299</f>
        <v>128097671293.06</v>
      </c>
      <c r="AW299" s="28" t="n">
        <f aca="false">(1-($C$259/($C$259+AV299))^$C$258)</f>
        <v>0.78518659795703</v>
      </c>
      <c r="AX299" s="29" t="n">
        <f aca="false">1-AW299</f>
        <v>0.21481340204297</v>
      </c>
      <c r="AY299" s="4" t="n">
        <f aca="false">MOD(AY298,12)+1</f>
        <v>6</v>
      </c>
      <c r="AZ299" s="4" t="n">
        <f aca="false">AZ298+1</f>
        <v>34</v>
      </c>
      <c r="BA299" s="12" t="n">
        <f aca="false">IF(AY299&gt;=10,1,0)</f>
        <v>0</v>
      </c>
      <c r="BB299" s="27" t="n">
        <f aca="false">EXP($C$261*BA299)</f>
        <v>1</v>
      </c>
      <c r="BC299" s="27" t="n">
        <f aca="false">BC298+(AZ299^$C$260-AZ298^$C$260)*BB299</f>
        <v>110901356576.115</v>
      </c>
      <c r="BD299" s="28" t="n">
        <f aca="false">(1-($C$259/($C$259+BC299))^$C$258)</f>
        <v>0.784430008207358</v>
      </c>
      <c r="BE299" s="29" t="n">
        <f aca="false">1-BD299</f>
        <v>0.215569991792642</v>
      </c>
      <c r="BF299" s="4" t="n">
        <f aca="false">MOD(BF298,12)+1</f>
        <v>7</v>
      </c>
      <c r="BG299" s="4" t="n">
        <f aca="false">BG298+1</f>
        <v>34</v>
      </c>
      <c r="BH299" s="12" t="n">
        <f aca="false">IF(BF299&gt;=10,1,0)</f>
        <v>0</v>
      </c>
      <c r="BI299" s="27" t="n">
        <f aca="false">EXP($C$261*BH299)</f>
        <v>1</v>
      </c>
      <c r="BJ299" s="27" t="n">
        <f aca="false">BJ298+(BG299^$C$260-BG298^$C$260)*BI299</f>
        <v>96723677105.4967</v>
      </c>
      <c r="BK299" s="28" t="n">
        <f aca="false">(1-($C$259/($C$259+BJ299))^$C$258)</f>
        <v>0.78370963131901</v>
      </c>
      <c r="BL299" s="29" t="n">
        <f aca="false">1-BK299</f>
        <v>0.21629036868099</v>
      </c>
      <c r="BM299" s="4" t="n">
        <f aca="false">MOD(BM298,12)+1</f>
        <v>8</v>
      </c>
      <c r="BN299" s="4" t="n">
        <f aca="false">BN298+1</f>
        <v>34</v>
      </c>
      <c r="BO299" s="12" t="n">
        <f aca="false">IF(BM299&gt;=10,1,0)</f>
        <v>0</v>
      </c>
      <c r="BP299" s="27" t="n">
        <f aca="false">EXP($C$261*BO299)</f>
        <v>1</v>
      </c>
      <c r="BQ299" s="27" t="n">
        <f aca="false">BQ298+(BN299^$C$260-BN298^$C$260)*BP299</f>
        <v>85114720785.1128</v>
      </c>
      <c r="BR299" s="28" t="n">
        <f aca="false">(1-($C$259/($C$259+BQ299))^$C$258)</f>
        <v>0.783034080237288</v>
      </c>
      <c r="BS299" s="29" t="n">
        <f aca="false">1-BR299</f>
        <v>0.216965919762712</v>
      </c>
      <c r="BT299" s="4" t="n">
        <f aca="false">MOD(BT298,12)+1</f>
        <v>9</v>
      </c>
      <c r="BU299" s="4" t="n">
        <f aca="false">BU298+1</f>
        <v>34</v>
      </c>
      <c r="BV299" s="12" t="n">
        <f aca="false">IF(BT299&gt;=10,1,0)</f>
        <v>0</v>
      </c>
      <c r="BW299" s="27" t="n">
        <f aca="false">EXP($C$261*BV299)</f>
        <v>1</v>
      </c>
      <c r="BX299" s="27" t="n">
        <f aca="false">BX298+(BU299^$C$260-BU298^$C$260)*BW299</f>
        <v>75679037404.8391</v>
      </c>
      <c r="BY299" s="28" t="n">
        <f aca="false">(1-($C$259/($C$259+BX299))^$C$258)</f>
        <v>0.782411403837141</v>
      </c>
      <c r="BZ299" s="29" t="n">
        <f aca="false">1-BY299</f>
        <v>0.217588596162859</v>
      </c>
      <c r="CA299" s="4" t="n">
        <f aca="false">MOD(CA298,12)+1</f>
        <v>10</v>
      </c>
      <c r="CB299" s="4" t="n">
        <f aca="false">CB298+1</f>
        <v>34</v>
      </c>
      <c r="CC299" s="12" t="n">
        <f aca="false">IF(CA299&gt;=10,1,0)</f>
        <v>1</v>
      </c>
      <c r="CD299" s="27" t="n">
        <f aca="false">EXP($C$261*CC299)</f>
        <v>12.0724488026756</v>
      </c>
      <c r="CE299" s="27" t="n">
        <f aca="false">CE298+(CB299^$C$260-CB298^$C$260)*CD299</f>
        <v>156024517403.871</v>
      </c>
      <c r="CF299" s="28" t="n">
        <f aca="false">(1-($C$259/($C$259+CE299))^$C$258)</f>
        <v>0.786217419552403</v>
      </c>
      <c r="CG299" s="29" t="n">
        <f aca="false">1-CF299</f>
        <v>0.213782580447597</v>
      </c>
      <c r="CI299" s="4" t="n">
        <f aca="false">CI298+1</f>
        <v>34</v>
      </c>
      <c r="CJ299" s="31" t="n">
        <f aca="false">AVERAGE(CF299,BY299,BR299,BK299,BD299,AW299,AP299,AI299,AB299,U299,N299,G299)</f>
        <v>0.78592159644045</v>
      </c>
      <c r="CK299" s="31" t="n">
        <f aca="false">1-CJ299</f>
        <v>0.21407840355955</v>
      </c>
      <c r="CL299" s="32" t="n">
        <f aca="false">CJ299-CJ298</f>
        <v>0.0011098693730025</v>
      </c>
    </row>
    <row r="300" customFormat="false" ht="15" hidden="false" customHeight="false" outlineLevel="0" collapsed="false">
      <c r="B300" s="4" t="n">
        <f aca="false">MOD(B299,12)+1</f>
        <v>12</v>
      </c>
      <c r="C300" s="4" t="n">
        <f aca="false">C299+1</f>
        <v>35</v>
      </c>
      <c r="D300" s="12" t="n">
        <f aca="false">IF(B300&gt;=10,1,0)</f>
        <v>1</v>
      </c>
      <c r="E300" s="27" t="n">
        <f aca="false">EXP($C$261*D300)</f>
        <v>12.0724488026756</v>
      </c>
      <c r="F300" s="27" t="n">
        <f aca="false">F299+(C300^$C$260-C299^$C$260)*E300</f>
        <v>337609207102.767</v>
      </c>
      <c r="G300" s="28" t="n">
        <f aca="false">(1-($C$259/($C$259+F300))^$C$258)</f>
        <v>0.790204483035881</v>
      </c>
      <c r="H300" s="29" t="n">
        <f aca="false">1-G300</f>
        <v>0.209795516964119</v>
      </c>
      <c r="I300" s="4" t="n">
        <f aca="false">MOD(I299,12)+1</f>
        <v>1</v>
      </c>
      <c r="J300" s="4" t="n">
        <f aca="false">J299+1</f>
        <v>35</v>
      </c>
      <c r="K300" s="12" t="n">
        <f aca="false">IF(I300&gt;=10,1,0)</f>
        <v>0</v>
      </c>
      <c r="L300" s="27" t="n">
        <f aca="false">EXP($C$261*K300)</f>
        <v>1</v>
      </c>
      <c r="M300" s="27" t="n">
        <f aca="false">M299+(J300^$C$260-J299^$C$260)*L300</f>
        <v>289082413575.792</v>
      </c>
      <c r="N300" s="28" t="n">
        <f aca="false">(1-($C$259/($C$259+M300))^$C$258)</f>
        <v>0.789408944363965</v>
      </c>
      <c r="O300" s="29" t="n">
        <f aca="false">1-N300</f>
        <v>0.210591055636035</v>
      </c>
      <c r="P300" s="4" t="n">
        <f aca="false">MOD(P299,12)+1</f>
        <v>2</v>
      </c>
      <c r="Q300" s="4" t="n">
        <f aca="false">Q299+1</f>
        <v>35</v>
      </c>
      <c r="R300" s="12" t="n">
        <f aca="false">IF(P300&gt;=10,1,0)</f>
        <v>0</v>
      </c>
      <c r="S300" s="27" t="n">
        <f aca="false">EXP($C$261*R300)</f>
        <v>1</v>
      </c>
      <c r="T300" s="27" t="n">
        <f aca="false">T299+(Q300^$C$260-Q299^$C$260)*S300</f>
        <v>247742894058.153</v>
      </c>
      <c r="U300" s="28" t="n">
        <f aca="false">(1-($C$259/($C$259+T300))^$C$258)</f>
        <v>0.788614806988098</v>
      </c>
      <c r="V300" s="29" t="n">
        <f aca="false">1-U300</f>
        <v>0.211385193011902</v>
      </c>
      <c r="W300" s="4" t="n">
        <f aca="false">MOD(W299,12)+1</f>
        <v>3</v>
      </c>
      <c r="X300" s="4" t="n">
        <f aca="false">X299+1</f>
        <v>35</v>
      </c>
      <c r="Y300" s="12" t="n">
        <f aca="false">IF(W300&gt;=10,1,0)</f>
        <v>0</v>
      </c>
      <c r="Z300" s="27" t="n">
        <f aca="false">EXP($C$261*Y300)</f>
        <v>1</v>
      </c>
      <c r="AA300" s="27" t="n">
        <f aca="false">AA299+(X300^$C$260-X299^$C$260)*Z300</f>
        <v>212688684684.388</v>
      </c>
      <c r="AB300" s="28" t="n">
        <f aca="false">(1-($C$259/($C$259+AA300))^$C$258)</f>
        <v>0.787826774513753</v>
      </c>
      <c r="AC300" s="29" t="n">
        <f aca="false">1-AB300</f>
        <v>0.212173225486247</v>
      </c>
      <c r="AD300" s="4" t="n">
        <f aca="false">MOD(AD299,12)+1</f>
        <v>4</v>
      </c>
      <c r="AE300" s="4" t="n">
        <f aca="false">AE299+1</f>
        <v>35</v>
      </c>
      <c r="AF300" s="12" t="n">
        <f aca="false">IF(AD300&gt;=10,1,0)</f>
        <v>0</v>
      </c>
      <c r="AG300" s="27" t="n">
        <f aca="false">EXP($C$261*AF300)</f>
        <v>1</v>
      </c>
      <c r="AH300" s="27" t="n">
        <f aca="false">AH299+(AE300^$C$260-AE299^$C$260)*AG300</f>
        <v>183109918718.608</v>
      </c>
      <c r="AI300" s="28" t="n">
        <f aca="false">(1-($C$259/($C$259+AH300))^$C$258)</f>
        <v>0.787050446693433</v>
      </c>
      <c r="AJ300" s="29" t="n">
        <f aca="false">1-AI300</f>
        <v>0.212949553306566</v>
      </c>
      <c r="AK300" s="30" t="n">
        <f aca="false">MOD(AK299,12)+1</f>
        <v>5</v>
      </c>
      <c r="AL300" s="4" t="n">
        <f aca="false">AL299+1</f>
        <v>35</v>
      </c>
      <c r="AM300" s="12" t="n">
        <f aca="false">IF(AK300&gt;=10,1,0)</f>
        <v>0</v>
      </c>
      <c r="AN300" s="27" t="n">
        <f aca="false">EXP($C$261*AM300)</f>
        <v>1</v>
      </c>
      <c r="AO300" s="27" t="n">
        <f aca="false">AO299+(AL300^$C$260-AL299^$C$260)*AN300</f>
        <v>158281637707.834</v>
      </c>
      <c r="AP300" s="28" t="n">
        <f aca="false">(1-($C$259/($C$259+AO300))^$C$258)</f>
        <v>0.786292296915291</v>
      </c>
      <c r="AQ300" s="29" t="n">
        <f aca="false">1-AP300</f>
        <v>0.213707703084709</v>
      </c>
      <c r="AR300" s="4" t="n">
        <f aca="false">MOD(AR299,12)+1</f>
        <v>6</v>
      </c>
      <c r="AS300" s="4" t="n">
        <f aca="false">AS299+1</f>
        <v>35</v>
      </c>
      <c r="AT300" s="12" t="n">
        <f aca="false">IF(AR300&gt;=10,1,0)</f>
        <v>0</v>
      </c>
      <c r="AU300" s="27" t="n">
        <f aca="false">EXP($C$261*AT300)</f>
        <v>1</v>
      </c>
      <c r="AV300" s="27" t="n">
        <f aca="false">AV299+(AS300^$C$260-AS299^$C$260)*AU300</f>
        <v>137556966111.806</v>
      </c>
      <c r="AW300" s="28" t="n">
        <f aca="false">(1-($C$259/($C$259+AV300))^$C$258)</f>
        <v>0.785559550959296</v>
      </c>
      <c r="AX300" s="29" t="n">
        <f aca="false">1-AW300</f>
        <v>0.214440449040704</v>
      </c>
      <c r="AY300" s="4" t="n">
        <f aca="false">MOD(AY299,12)+1</f>
        <v>7</v>
      </c>
      <c r="AZ300" s="4" t="n">
        <f aca="false">AZ299+1</f>
        <v>35</v>
      </c>
      <c r="BA300" s="12" t="n">
        <f aca="false">IF(AY300&gt;=10,1,0)</f>
        <v>0</v>
      </c>
      <c r="BB300" s="27" t="n">
        <f aca="false">EXP($C$261*BA300)</f>
        <v>1</v>
      </c>
      <c r="BC300" s="27" t="n">
        <f aca="false">BC299+(AZ300^$C$260-AZ299^$C$260)*BB300</f>
        <v>120360651394.86</v>
      </c>
      <c r="BD300" s="28" t="n">
        <f aca="false">(1-($C$259/($C$259+BC300))^$C$258)</f>
        <v>0.784859937186332</v>
      </c>
      <c r="BE300" s="29" t="n">
        <f aca="false">1-BD300</f>
        <v>0.215140062813668</v>
      </c>
      <c r="BF300" s="4" t="n">
        <f aca="false">MOD(BF299,12)+1</f>
        <v>8</v>
      </c>
      <c r="BG300" s="4" t="n">
        <f aca="false">BG299+1</f>
        <v>35</v>
      </c>
      <c r="BH300" s="12" t="n">
        <f aca="false">IF(BF300&gt;=10,1,0)</f>
        <v>0</v>
      </c>
      <c r="BI300" s="27" t="n">
        <f aca="false">EXP($C$261*BH300)</f>
        <v>1</v>
      </c>
      <c r="BJ300" s="27" t="n">
        <f aca="false">BJ299+(BG300^$C$260-BG299^$C$260)*BI300</f>
        <v>106182971924.242</v>
      </c>
      <c r="BK300" s="28" t="n">
        <f aca="false">(1-($C$259/($C$259+BJ300))^$C$258)</f>
        <v>0.784201292036057</v>
      </c>
      <c r="BL300" s="29" t="n">
        <f aca="false">1-BK300</f>
        <v>0.215798707963943</v>
      </c>
      <c r="BM300" s="4" t="n">
        <f aca="false">MOD(BM299,12)+1</f>
        <v>9</v>
      </c>
      <c r="BN300" s="4" t="n">
        <f aca="false">BN299+1</f>
        <v>35</v>
      </c>
      <c r="BO300" s="12" t="n">
        <f aca="false">IF(BM300&gt;=10,1,0)</f>
        <v>0</v>
      </c>
      <c r="BP300" s="27" t="n">
        <f aca="false">EXP($C$261*BO300)</f>
        <v>1</v>
      </c>
      <c r="BQ300" s="27" t="n">
        <f aca="false">BQ299+(BN300^$C$260-BN299^$C$260)*BP300</f>
        <v>94574015603.8583</v>
      </c>
      <c r="BR300" s="28" t="n">
        <f aca="false">(1-($C$259/($C$259+BQ300))^$C$258)</f>
        <v>0.783591032638931</v>
      </c>
      <c r="BS300" s="29" t="n">
        <f aca="false">1-BR300</f>
        <v>0.216408967361069</v>
      </c>
      <c r="BT300" s="4" t="n">
        <f aca="false">MOD(BT299,12)+1</f>
        <v>10</v>
      </c>
      <c r="BU300" s="4" t="n">
        <f aca="false">BU299+1</f>
        <v>35</v>
      </c>
      <c r="BV300" s="12" t="n">
        <f aca="false">IF(BT300&gt;=10,1,0)</f>
        <v>1</v>
      </c>
      <c r="BW300" s="27" t="n">
        <f aca="false">EXP($C$261*BV300)</f>
        <v>12.0724488026756</v>
      </c>
      <c r="BX300" s="27" t="n">
        <f aca="false">BX299+(BU300^$C$260-BU299^$C$260)*BW300</f>
        <v>189875889813.559</v>
      </c>
      <c r="BY300" s="28" t="n">
        <f aca="false">(1-($C$259/($C$259+BX300))^$C$258)</f>
        <v>0.787238818132902</v>
      </c>
      <c r="BZ300" s="29" t="n">
        <f aca="false">1-BY300</f>
        <v>0.212761181867098</v>
      </c>
      <c r="CA300" s="4" t="n">
        <f aca="false">MOD(CA299,12)+1</f>
        <v>11</v>
      </c>
      <c r="CB300" s="4" t="n">
        <f aca="false">CB299+1</f>
        <v>35</v>
      </c>
      <c r="CC300" s="12" t="n">
        <f aca="false">IF(CA300&gt;=10,1,0)</f>
        <v>1</v>
      </c>
      <c r="CD300" s="27" t="n">
        <f aca="false">EXP($C$261*CC300)</f>
        <v>12.0724488026756</v>
      </c>
      <c r="CE300" s="27" t="n">
        <f aca="false">CE299+(CB300^$C$260-CB299^$C$260)*CD300</f>
        <v>270221369812.59</v>
      </c>
      <c r="CF300" s="28" t="n">
        <f aca="false">(1-($C$259/($C$259+CE300))^$C$258)</f>
        <v>0.789062107708866</v>
      </c>
      <c r="CG300" s="29" t="n">
        <f aca="false">1-CF300</f>
        <v>0.210937892291134</v>
      </c>
      <c r="CI300" s="4" t="n">
        <f aca="false">CI299+1</f>
        <v>35</v>
      </c>
      <c r="CJ300" s="31" t="n">
        <f aca="false">AVERAGE(CF300,BY300,BR300,BK300,BD300,AW300,AP300,AI300,AB300,U300,N300,G300)</f>
        <v>0.786992540931067</v>
      </c>
      <c r="CK300" s="31" t="n">
        <f aca="false">1-CJ300</f>
        <v>0.213007459068933</v>
      </c>
      <c r="CL300" s="32" t="n">
        <f aca="false">CJ300-CJ299</f>
        <v>0.00107094449061662</v>
      </c>
    </row>
    <row r="301" customFormat="false" ht="15" hidden="false" customHeight="false" outlineLevel="0" collapsed="false">
      <c r="B301" s="4" t="n">
        <f aca="false">MOD(B300,12)+1</f>
        <v>1</v>
      </c>
      <c r="C301" s="4" t="n">
        <f aca="false">C300+1</f>
        <v>36</v>
      </c>
      <c r="D301" s="12" t="n">
        <f aca="false">IF(B301&gt;=10,1,0)</f>
        <v>0</v>
      </c>
      <c r="E301" s="27" t="n">
        <f aca="false">EXP($C$261*D301)</f>
        <v>1</v>
      </c>
      <c r="F301" s="27" t="n">
        <f aca="false">F300+(C301^$C$260-C300^$C$260)*E301</f>
        <v>348817524126.302</v>
      </c>
      <c r="G301" s="28" t="n">
        <f aca="false">(1-($C$259/($C$259+F301))^$C$258)</f>
        <v>0.790371535568954</v>
      </c>
      <c r="H301" s="29" t="n">
        <f aca="false">1-G301</f>
        <v>0.209628464431046</v>
      </c>
      <c r="I301" s="4" t="n">
        <f aca="false">MOD(I300,12)+1</f>
        <v>2</v>
      </c>
      <c r="J301" s="4" t="n">
        <f aca="false">J300+1</f>
        <v>36</v>
      </c>
      <c r="K301" s="12" t="n">
        <f aca="false">IF(I301&gt;=10,1,0)</f>
        <v>0</v>
      </c>
      <c r="L301" s="27" t="n">
        <f aca="false">EXP($C$261*K301)</f>
        <v>1</v>
      </c>
      <c r="M301" s="27" t="n">
        <f aca="false">M300+(J301^$C$260-J300^$C$260)*L301</f>
        <v>300290730599.326</v>
      </c>
      <c r="N301" s="28" t="n">
        <f aca="false">(1-($C$259/($C$259+M301))^$C$258)</f>
        <v>0.789604237016419</v>
      </c>
      <c r="O301" s="29" t="n">
        <f aca="false">1-N301</f>
        <v>0.210395762983581</v>
      </c>
      <c r="P301" s="4" t="n">
        <f aca="false">MOD(P300,12)+1</f>
        <v>3</v>
      </c>
      <c r="Q301" s="4" t="n">
        <f aca="false">Q300+1</f>
        <v>36</v>
      </c>
      <c r="R301" s="12" t="n">
        <f aca="false">IF(P301&gt;=10,1,0)</f>
        <v>0</v>
      </c>
      <c r="S301" s="27" t="n">
        <f aca="false">EXP($C$261*R301)</f>
        <v>1</v>
      </c>
      <c r="T301" s="27" t="n">
        <f aca="false">T300+(Q301^$C$260-Q300^$C$260)*S301</f>
        <v>258951211081.687</v>
      </c>
      <c r="U301" s="28" t="n">
        <f aca="false">(1-($C$259/($C$259+T301))^$C$258)</f>
        <v>0.78884281528182</v>
      </c>
      <c r="V301" s="29" t="n">
        <f aca="false">1-U301</f>
        <v>0.21115718471818</v>
      </c>
      <c r="W301" s="4" t="n">
        <f aca="false">MOD(W300,12)+1</f>
        <v>4</v>
      </c>
      <c r="X301" s="4" t="n">
        <f aca="false">X300+1</f>
        <v>36</v>
      </c>
      <c r="Y301" s="12" t="n">
        <f aca="false">IF(W301&gt;=10,1,0)</f>
        <v>0</v>
      </c>
      <c r="Z301" s="27" t="n">
        <f aca="false">EXP($C$261*Y301)</f>
        <v>1</v>
      </c>
      <c r="AA301" s="27" t="n">
        <f aca="false">AA300+(X301^$C$260-X300^$C$260)*Z301</f>
        <v>223897001707.922</v>
      </c>
      <c r="AB301" s="28" t="n">
        <f aca="false">(1-($C$259/($C$259+AA301))^$C$258)</f>
        <v>0.788092375673602</v>
      </c>
      <c r="AC301" s="29" t="n">
        <f aca="false">1-AB301</f>
        <v>0.211907624326398</v>
      </c>
      <c r="AD301" s="4" t="n">
        <f aca="false">MOD(AD300,12)+1</f>
        <v>5</v>
      </c>
      <c r="AE301" s="4" t="n">
        <f aca="false">AE300+1</f>
        <v>36</v>
      </c>
      <c r="AF301" s="12" t="n">
        <f aca="false">IF(AD301&gt;=10,1,0)</f>
        <v>0</v>
      </c>
      <c r="AG301" s="27" t="n">
        <f aca="false">EXP($C$261*AF301)</f>
        <v>1</v>
      </c>
      <c r="AH301" s="27" t="n">
        <f aca="false">AH300+(AE301^$C$260-AE300^$C$260)*AG301</f>
        <v>194318235742.143</v>
      </c>
      <c r="AI301" s="28" t="n">
        <f aca="false">(1-($C$259/($C$259+AH301))^$C$258)</f>
        <v>0.787358794561786</v>
      </c>
      <c r="AJ301" s="29" t="n">
        <f aca="false">1-AI301</f>
        <v>0.212641205438214</v>
      </c>
      <c r="AK301" s="30" t="n">
        <f aca="false">MOD(AK300,12)+1</f>
        <v>6</v>
      </c>
      <c r="AL301" s="4" t="n">
        <f aca="false">AL300+1</f>
        <v>36</v>
      </c>
      <c r="AM301" s="12" t="n">
        <f aca="false">IF(AK301&gt;=10,1,0)</f>
        <v>0</v>
      </c>
      <c r="AN301" s="27" t="n">
        <f aca="false">EXP($C$261*AM301)</f>
        <v>1</v>
      </c>
      <c r="AO301" s="27" t="n">
        <f aca="false">AO300+(AL301^$C$260-AL300^$C$260)*AN301</f>
        <v>169489954731.368</v>
      </c>
      <c r="AP301" s="28" t="n">
        <f aca="false">(1-($C$259/($C$259+AO301))^$C$258)</f>
        <v>0.786648617845658</v>
      </c>
      <c r="AQ301" s="29" t="n">
        <f aca="false">1-AP301</f>
        <v>0.213351382154342</v>
      </c>
      <c r="AR301" s="4" t="n">
        <f aca="false">MOD(AR300,12)+1</f>
        <v>7</v>
      </c>
      <c r="AS301" s="4" t="n">
        <f aca="false">AS300+1</f>
        <v>36</v>
      </c>
      <c r="AT301" s="12" t="n">
        <f aca="false">IF(AR301&gt;=10,1,0)</f>
        <v>0</v>
      </c>
      <c r="AU301" s="27" t="n">
        <f aca="false">EXP($C$261*AT301)</f>
        <v>1</v>
      </c>
      <c r="AV301" s="27" t="n">
        <f aca="false">AV300+(AS301^$C$260-AS300^$C$260)*AU301</f>
        <v>148765283135.34</v>
      </c>
      <c r="AW301" s="28" t="n">
        <f aca="false">(1-($C$259/($C$259+AV301))^$C$258)</f>
        <v>0.785968853280914</v>
      </c>
      <c r="AX301" s="29" t="n">
        <f aca="false">1-AW301</f>
        <v>0.214031146719086</v>
      </c>
      <c r="AY301" s="4" t="n">
        <f aca="false">MOD(AY300,12)+1</f>
        <v>8</v>
      </c>
      <c r="AZ301" s="4" t="n">
        <f aca="false">AZ300+1</f>
        <v>36</v>
      </c>
      <c r="BA301" s="12" t="n">
        <f aca="false">IF(AY301&gt;=10,1,0)</f>
        <v>0</v>
      </c>
      <c r="BB301" s="27" t="n">
        <f aca="false">EXP($C$261*BA301)</f>
        <v>1</v>
      </c>
      <c r="BC301" s="27" t="n">
        <f aca="false">BC300+(AZ301^$C$260-AZ300^$C$260)*BB301</f>
        <v>131568968418.395</v>
      </c>
      <c r="BD301" s="28" t="n">
        <f aca="false">(1-($C$259/($C$259+BC301))^$C$258)</f>
        <v>0.785326642528102</v>
      </c>
      <c r="BE301" s="29" t="n">
        <f aca="false">1-BD301</f>
        <v>0.214673357471898</v>
      </c>
      <c r="BF301" s="4" t="n">
        <f aca="false">MOD(BF300,12)+1</f>
        <v>9</v>
      </c>
      <c r="BG301" s="4" t="n">
        <f aca="false">BG300+1</f>
        <v>36</v>
      </c>
      <c r="BH301" s="12" t="n">
        <f aca="false">IF(BF301&gt;=10,1,0)</f>
        <v>0</v>
      </c>
      <c r="BI301" s="27" t="n">
        <f aca="false">EXP($C$261*BH301)</f>
        <v>1</v>
      </c>
      <c r="BJ301" s="27" t="n">
        <f aca="false">BJ300+(BG301^$C$260-BG300^$C$260)*BI301</f>
        <v>117391288947.777</v>
      </c>
      <c r="BK301" s="28" t="n">
        <f aca="false">(1-($C$259/($C$259+BJ301))^$C$258)</f>
        <v>0.784728819786663</v>
      </c>
      <c r="BL301" s="29" t="n">
        <f aca="false">1-BK301</f>
        <v>0.215271180213337</v>
      </c>
      <c r="BM301" s="4" t="n">
        <f aca="false">MOD(BM300,12)+1</f>
        <v>10</v>
      </c>
      <c r="BN301" s="4" t="n">
        <f aca="false">BN300+1</f>
        <v>36</v>
      </c>
      <c r="BO301" s="12" t="n">
        <f aca="false">IF(BM301&gt;=10,1,0)</f>
        <v>1</v>
      </c>
      <c r="BP301" s="27" t="n">
        <f aca="false">EXP($C$261*BO301)</f>
        <v>12.0724488026756</v>
      </c>
      <c r="BQ301" s="27" t="n">
        <f aca="false">BQ300+(BN301^$C$260-BN300^$C$260)*BP301</f>
        <v>229885849034.635</v>
      </c>
      <c r="BR301" s="28" t="n">
        <f aca="false">(1-($C$259/($C$259+BQ301))^$C$258)</f>
        <v>0.788228762420498</v>
      </c>
      <c r="BS301" s="29" t="n">
        <f aca="false">1-BR301</f>
        <v>0.211771237579502</v>
      </c>
      <c r="BT301" s="4" t="n">
        <f aca="false">MOD(BT300,12)+1</f>
        <v>11</v>
      </c>
      <c r="BU301" s="4" t="n">
        <f aca="false">BU300+1</f>
        <v>36</v>
      </c>
      <c r="BV301" s="12" t="n">
        <f aca="false">IF(BT301&gt;=10,1,0)</f>
        <v>1</v>
      </c>
      <c r="BW301" s="27" t="n">
        <f aca="false">EXP($C$261*BV301)</f>
        <v>12.0724488026756</v>
      </c>
      <c r="BX301" s="27" t="n">
        <f aca="false">BX300+(BU301^$C$260-BU300^$C$260)*BW301</f>
        <v>325187723244.335</v>
      </c>
      <c r="BY301" s="28" t="n">
        <f aca="false">(1-($C$259/($C$259+BX301))^$C$258)</f>
        <v>0.790012579222125</v>
      </c>
      <c r="BZ301" s="29" t="n">
        <f aca="false">1-BY301</f>
        <v>0.209987420777875</v>
      </c>
      <c r="CA301" s="4" t="n">
        <f aca="false">MOD(CA300,12)+1</f>
        <v>12</v>
      </c>
      <c r="CB301" s="4" t="n">
        <f aca="false">CB300+1</f>
        <v>36</v>
      </c>
      <c r="CC301" s="12" t="n">
        <f aca="false">IF(CA301&gt;=10,1,0)</f>
        <v>1</v>
      </c>
      <c r="CD301" s="27" t="n">
        <f aca="false">EXP($C$261*CC301)</f>
        <v>12.0724488026756</v>
      </c>
      <c r="CE301" s="27" t="n">
        <f aca="false">CE300+(CB301^$C$260-CB300^$C$260)*CD301</f>
        <v>405533203243.367</v>
      </c>
      <c r="CF301" s="28" t="n">
        <f aca="false">(1-($C$259/($C$259+CE301))^$C$258)</f>
        <v>0.791140396431804</v>
      </c>
      <c r="CG301" s="29" t="n">
        <f aca="false">1-CF301</f>
        <v>0.208859603568196</v>
      </c>
      <c r="CI301" s="4" t="n">
        <f aca="false">CI300+1</f>
        <v>36</v>
      </c>
      <c r="CJ301" s="31" t="n">
        <f aca="false">AVERAGE(CF301,BY301,BR301,BK301,BD301,AW301,AP301,AI301,AB301,U301,N301,G301)</f>
        <v>0.788027035801529</v>
      </c>
      <c r="CK301" s="31" t="n">
        <f aca="false">1-CJ301</f>
        <v>0.211972964198471</v>
      </c>
      <c r="CL301" s="32" t="n">
        <f aca="false">CJ301-CJ300</f>
        <v>0.0010344948704617</v>
      </c>
    </row>
    <row r="302" customFormat="false" ht="15" hidden="false" customHeight="false" outlineLevel="0" collapsed="false">
      <c r="B302" s="4" t="n">
        <f aca="false">MOD(B301,12)+1</f>
        <v>2</v>
      </c>
      <c r="C302" s="4" t="n">
        <f aca="false">C301+1</f>
        <v>37</v>
      </c>
      <c r="D302" s="12" t="n">
        <f aca="false">IF(B302&gt;=10,1,0)</f>
        <v>0</v>
      </c>
      <c r="E302" s="27" t="n">
        <f aca="false">EXP($C$261*D302)</f>
        <v>1</v>
      </c>
      <c r="F302" s="27" t="n">
        <f aca="false">F301+(C302^$C$260-C301^$C$260)*E302</f>
        <v>362035848039.428</v>
      </c>
      <c r="G302" s="28" t="n">
        <f aca="false">(1-($C$259/($C$259+F302))^$C$258)</f>
        <v>0.79056161919499</v>
      </c>
      <c r="H302" s="29" t="n">
        <f aca="false">1-G302</f>
        <v>0.20943838080501</v>
      </c>
      <c r="I302" s="4" t="n">
        <f aca="false">MOD(I301,12)+1</f>
        <v>3</v>
      </c>
      <c r="J302" s="4" t="n">
        <f aca="false">J301+1</f>
        <v>37</v>
      </c>
      <c r="K302" s="12" t="n">
        <f aca="false">IF(I302&gt;=10,1,0)</f>
        <v>0</v>
      </c>
      <c r="L302" s="27" t="n">
        <f aca="false">EXP($C$261*K302)</f>
        <v>1</v>
      </c>
      <c r="M302" s="27" t="n">
        <f aca="false">M301+(J302^$C$260-J301^$C$260)*L302</f>
        <v>313509054512.453</v>
      </c>
      <c r="N302" s="28" t="n">
        <f aca="false">(1-($C$259/($C$259+M302))^$C$258)</f>
        <v>0.789825175147328</v>
      </c>
      <c r="O302" s="29" t="n">
        <f aca="false">1-N302</f>
        <v>0.210174824852672</v>
      </c>
      <c r="P302" s="4" t="n">
        <f aca="false">MOD(P301,12)+1</f>
        <v>4</v>
      </c>
      <c r="Q302" s="4" t="n">
        <f aca="false">Q301+1</f>
        <v>37</v>
      </c>
      <c r="R302" s="12" t="n">
        <f aca="false">IF(P302&gt;=10,1,0)</f>
        <v>0</v>
      </c>
      <c r="S302" s="27" t="n">
        <f aca="false">EXP($C$261*R302)</f>
        <v>1</v>
      </c>
      <c r="T302" s="27" t="n">
        <f aca="false">T301+(Q302^$C$260-Q301^$C$260)*S302</f>
        <v>272169534994.814</v>
      </c>
      <c r="U302" s="28" t="n">
        <f aca="false">(1-($C$259/($C$259+T302))^$C$258)</f>
        <v>0.789099063015328</v>
      </c>
      <c r="V302" s="29" t="n">
        <f aca="false">1-U302</f>
        <v>0.210900936984672</v>
      </c>
      <c r="W302" s="4" t="n">
        <f aca="false">MOD(W301,12)+1</f>
        <v>5</v>
      </c>
      <c r="X302" s="4" t="n">
        <f aca="false">X301+1</f>
        <v>37</v>
      </c>
      <c r="Y302" s="12" t="n">
        <f aca="false">IF(W302&gt;=10,1,0)</f>
        <v>0</v>
      </c>
      <c r="Z302" s="27" t="n">
        <f aca="false">EXP($C$261*Y302)</f>
        <v>1</v>
      </c>
      <c r="AA302" s="27" t="n">
        <f aca="false">AA301+(X302^$C$260-X301^$C$260)*Z302</f>
        <v>237115325621.049</v>
      </c>
      <c r="AB302" s="28" t="n">
        <f aca="false">(1-($C$259/($C$259+AA302))^$C$258)</f>
        <v>0.788388634114669</v>
      </c>
      <c r="AC302" s="29" t="n">
        <f aca="false">1-AB302</f>
        <v>0.211611365885331</v>
      </c>
      <c r="AD302" s="4" t="n">
        <f aca="false">MOD(AD301,12)+1</f>
        <v>6</v>
      </c>
      <c r="AE302" s="4" t="n">
        <f aca="false">AE301+1</f>
        <v>37</v>
      </c>
      <c r="AF302" s="12" t="n">
        <f aca="false">IF(AD302&gt;=10,1,0)</f>
        <v>0</v>
      </c>
      <c r="AG302" s="27" t="n">
        <f aca="false">EXP($C$261*AF302)</f>
        <v>1</v>
      </c>
      <c r="AH302" s="27" t="n">
        <f aca="false">AH301+(AE302^$C$260-AE301^$C$260)*AG302</f>
        <v>207536559655.269</v>
      </c>
      <c r="AI302" s="28" t="n">
        <f aca="false">(1-($C$259/($C$259+AH302))^$C$258)</f>
        <v>0.787699836563062</v>
      </c>
      <c r="AJ302" s="29" t="n">
        <f aca="false">1-AI302</f>
        <v>0.212300163436938</v>
      </c>
      <c r="AK302" s="30" t="n">
        <f aca="false">MOD(AK301,12)+1</f>
        <v>7</v>
      </c>
      <c r="AL302" s="4" t="n">
        <f aca="false">AL301+1</f>
        <v>37</v>
      </c>
      <c r="AM302" s="12" t="n">
        <f aca="false">IF(AK302&gt;=10,1,0)</f>
        <v>0</v>
      </c>
      <c r="AN302" s="27" t="n">
        <f aca="false">EXP($C$261*AM302)</f>
        <v>1</v>
      </c>
      <c r="AO302" s="27" t="n">
        <f aca="false">AO301+(AL302^$C$260-AL301^$C$260)*AN302</f>
        <v>182708278644.495</v>
      </c>
      <c r="AP302" s="28" t="n">
        <f aca="false">(1-($C$259/($C$259+AO302))^$C$258)</f>
        <v>0.787039041431172</v>
      </c>
      <c r="AQ302" s="29" t="n">
        <f aca="false">1-AP302</f>
        <v>0.212960958568828</v>
      </c>
      <c r="AR302" s="4" t="n">
        <f aca="false">MOD(AR301,12)+1</f>
        <v>8</v>
      </c>
      <c r="AS302" s="4" t="n">
        <f aca="false">AS301+1</f>
        <v>37</v>
      </c>
      <c r="AT302" s="12" t="n">
        <f aca="false">IF(AR302&gt;=10,1,0)</f>
        <v>0</v>
      </c>
      <c r="AU302" s="27" t="n">
        <f aca="false">EXP($C$261*AT302)</f>
        <v>1</v>
      </c>
      <c r="AV302" s="27" t="n">
        <f aca="false">AV301+(AS302^$C$260-AS301^$C$260)*AU302</f>
        <v>161983607048.467</v>
      </c>
      <c r="AW302" s="28" t="n">
        <f aca="false">(1-($C$259/($C$259+AV302))^$C$258)</f>
        <v>0.786412768630057</v>
      </c>
      <c r="AX302" s="29" t="n">
        <f aca="false">1-AW302</f>
        <v>0.213587231369942</v>
      </c>
      <c r="AY302" s="4" t="n">
        <f aca="false">MOD(AY301,12)+1</f>
        <v>9</v>
      </c>
      <c r="AZ302" s="4" t="n">
        <f aca="false">AZ301+1</f>
        <v>37</v>
      </c>
      <c r="BA302" s="12" t="n">
        <f aca="false">IF(AY302&gt;=10,1,0)</f>
        <v>0</v>
      </c>
      <c r="BB302" s="27" t="n">
        <f aca="false">EXP($C$261*BA302)</f>
        <v>1</v>
      </c>
      <c r="BC302" s="27" t="n">
        <f aca="false">BC301+(AZ302^$C$260-AZ301^$C$260)*BB302</f>
        <v>144787292331.521</v>
      </c>
      <c r="BD302" s="28" t="n">
        <f aca="false">(1-($C$259/($C$259+BC302))^$C$258)</f>
        <v>0.785827316273933</v>
      </c>
      <c r="BE302" s="29" t="n">
        <f aca="false">1-BD302</f>
        <v>0.214172683726067</v>
      </c>
      <c r="BF302" s="4" t="n">
        <f aca="false">MOD(BF301,12)+1</f>
        <v>10</v>
      </c>
      <c r="BG302" s="4" t="n">
        <f aca="false">BG301+1</f>
        <v>37</v>
      </c>
      <c r="BH302" s="12" t="n">
        <f aca="false">IF(BF302&gt;=10,1,0)</f>
        <v>1</v>
      </c>
      <c r="BI302" s="27" t="n">
        <f aca="false">EXP($C$261*BH302)</f>
        <v>12.0724488026756</v>
      </c>
      <c r="BJ302" s="27" t="n">
        <f aca="false">BJ301+(BG302^$C$260-BG301^$C$260)*BI302</f>
        <v>276968827646.181</v>
      </c>
      <c r="BK302" s="28" t="n">
        <f aca="false">(1-($C$259/($C$259+BJ302))^$C$258)</f>
        <v>0.78918895841067</v>
      </c>
      <c r="BL302" s="29" t="n">
        <f aca="false">1-BK302</f>
        <v>0.21081104158933</v>
      </c>
      <c r="BM302" s="4" t="n">
        <f aca="false">MOD(BM301,12)+1</f>
        <v>11</v>
      </c>
      <c r="BN302" s="4" t="n">
        <f aca="false">BN301+1</f>
        <v>37</v>
      </c>
      <c r="BO302" s="12" t="n">
        <f aca="false">IF(BM302&gt;=10,1,0)</f>
        <v>1</v>
      </c>
      <c r="BP302" s="27" t="n">
        <f aca="false">EXP($C$261*BO302)</f>
        <v>12.0724488026756</v>
      </c>
      <c r="BQ302" s="27" t="n">
        <f aca="false">BQ301+(BN302^$C$260-BN301^$C$260)*BP302</f>
        <v>389463387733.039</v>
      </c>
      <c r="BR302" s="28" t="n">
        <f aca="false">(1-($C$259/($C$259+BQ302))^$C$258)</f>
        <v>0.790934324709785</v>
      </c>
      <c r="BS302" s="29" t="n">
        <f aca="false">1-BR302</f>
        <v>0.209065675290215</v>
      </c>
      <c r="BT302" s="4" t="n">
        <f aca="false">MOD(BT301,12)+1</f>
        <v>12</v>
      </c>
      <c r="BU302" s="4" t="n">
        <f aca="false">BU301+1</f>
        <v>37</v>
      </c>
      <c r="BV302" s="12" t="n">
        <f aca="false">IF(BT302&gt;=10,1,0)</f>
        <v>1</v>
      </c>
      <c r="BW302" s="27" t="n">
        <f aca="false">EXP($C$261*BV302)</f>
        <v>12.0724488026756</v>
      </c>
      <c r="BX302" s="27" t="n">
        <f aca="false">BX301+(BU302^$C$260-BU301^$C$260)*BW302</f>
        <v>484765261942.739</v>
      </c>
      <c r="BY302" s="28" t="n">
        <f aca="false">(1-($C$259/($C$259+BX302))^$C$258)</f>
        <v>0.792047528328418</v>
      </c>
      <c r="BZ302" s="29" t="n">
        <f aca="false">1-BY302</f>
        <v>0.207952471671582</v>
      </c>
      <c r="CA302" s="4" t="n">
        <f aca="false">MOD(CA301,12)+1</f>
        <v>1</v>
      </c>
      <c r="CB302" s="4" t="n">
        <f aca="false">CB301+1</f>
        <v>37</v>
      </c>
      <c r="CC302" s="12" t="n">
        <f aca="false">IF(CA302&gt;=10,1,0)</f>
        <v>0</v>
      </c>
      <c r="CD302" s="27" t="n">
        <f aca="false">EXP($C$261*CC302)</f>
        <v>1</v>
      </c>
      <c r="CE302" s="27" t="n">
        <f aca="false">CE301+(CB302^$C$260-CB301^$C$260)*CD302</f>
        <v>418751527156.493</v>
      </c>
      <c r="CF302" s="28" t="n">
        <f aca="false">(1-($C$259/($C$259+CE302))^$C$258)</f>
        <v>0.791303726429118</v>
      </c>
      <c r="CG302" s="29" t="n">
        <f aca="false">1-CF302</f>
        <v>0.208696273570882</v>
      </c>
      <c r="CI302" s="4" t="n">
        <f aca="false">CI301+1</f>
        <v>37</v>
      </c>
      <c r="CJ302" s="31" t="n">
        <f aca="false">AVERAGE(CF302,BY302,BR302,BK302,BD302,AW302,AP302,AI302,AB302,U302,N302,G302)</f>
        <v>0.789027332687378</v>
      </c>
      <c r="CK302" s="31" t="n">
        <f aca="false">1-CJ302</f>
        <v>0.210972667312622</v>
      </c>
      <c r="CL302" s="32" t="n">
        <f aca="false">CJ302-CJ301</f>
        <v>0.00100029688584879</v>
      </c>
    </row>
    <row r="303" customFormat="false" ht="15" hidden="false" customHeight="false" outlineLevel="0" collapsed="false">
      <c r="B303" s="4" t="n">
        <f aca="false">MOD(B302,12)+1</f>
        <v>3</v>
      </c>
      <c r="C303" s="4" t="n">
        <f aca="false">C302+1</f>
        <v>38</v>
      </c>
      <c r="D303" s="12" t="n">
        <f aca="false">IF(B303&gt;=10,1,0)</f>
        <v>0</v>
      </c>
      <c r="E303" s="27" t="n">
        <f aca="false">EXP($C$261*D303)</f>
        <v>1</v>
      </c>
      <c r="F303" s="27" t="n">
        <f aca="false">F302+(C303^$C$260-C302^$C$260)*E303</f>
        <v>377555329516.224</v>
      </c>
      <c r="G303" s="28" t="n">
        <f aca="false">(1-($C$259/($C$259+F303))^$C$258)</f>
        <v>0.790775922185561</v>
      </c>
      <c r="H303" s="29" t="n">
        <f aca="false">1-G303</f>
        <v>0.209224077814439</v>
      </c>
      <c r="I303" s="4" t="n">
        <f aca="false">MOD(I302,12)+1</f>
        <v>4</v>
      </c>
      <c r="J303" s="4" t="n">
        <f aca="false">J302+1</f>
        <v>38</v>
      </c>
      <c r="K303" s="12" t="n">
        <f aca="false">IF(I303&gt;=10,1,0)</f>
        <v>0</v>
      </c>
      <c r="L303" s="27" t="n">
        <f aca="false">EXP($C$261*K303)</f>
        <v>1</v>
      </c>
      <c r="M303" s="27" t="n">
        <f aca="false">M302+(J303^$C$260-J302^$C$260)*L303</f>
        <v>329028535989.249</v>
      </c>
      <c r="N303" s="28" t="n">
        <f aca="false">(1-($C$259/($C$259+M303))^$C$258)</f>
        <v>0.790072708070827</v>
      </c>
      <c r="O303" s="29" t="n">
        <f aca="false">1-N303</f>
        <v>0.209927291929173</v>
      </c>
      <c r="P303" s="4" t="n">
        <f aca="false">MOD(P302,12)+1</f>
        <v>5</v>
      </c>
      <c r="Q303" s="4" t="n">
        <f aca="false">Q302+1</f>
        <v>38</v>
      </c>
      <c r="R303" s="12" t="n">
        <f aca="false">IF(P303&gt;=10,1,0)</f>
        <v>0</v>
      </c>
      <c r="S303" s="27" t="n">
        <f aca="false">EXP($C$261*R303)</f>
        <v>1</v>
      </c>
      <c r="T303" s="27" t="n">
        <f aca="false">T302+(Q303^$C$260-Q302^$C$260)*S303</f>
        <v>287689016471.61</v>
      </c>
      <c r="U303" s="28" t="n">
        <f aca="false">(1-($C$259/($C$259+T303))^$C$258)</f>
        <v>0.789384125464151</v>
      </c>
      <c r="V303" s="29" t="n">
        <f aca="false">1-U303</f>
        <v>0.210615874535849</v>
      </c>
      <c r="W303" s="4" t="n">
        <f aca="false">MOD(W302,12)+1</f>
        <v>6</v>
      </c>
      <c r="X303" s="4" t="n">
        <f aca="false">X302+1</f>
        <v>38</v>
      </c>
      <c r="Y303" s="12" t="n">
        <f aca="false">IF(W303&gt;=10,1,0)</f>
        <v>0</v>
      </c>
      <c r="Z303" s="27" t="n">
        <f aca="false">EXP($C$261*Y303)</f>
        <v>1</v>
      </c>
      <c r="AA303" s="27" t="n">
        <f aca="false">AA302+(X303^$C$260-X302^$C$260)*Z303</f>
        <v>252634807097.845</v>
      </c>
      <c r="AB303" s="28" t="n">
        <f aca="false">(1-($C$259/($C$259+AA303))^$C$258)</f>
        <v>0.788715595406342</v>
      </c>
      <c r="AC303" s="29" t="n">
        <f aca="false">1-AB303</f>
        <v>0.211284404593658</v>
      </c>
      <c r="AD303" s="4" t="n">
        <f aca="false">MOD(AD302,12)+1</f>
        <v>7</v>
      </c>
      <c r="AE303" s="4" t="n">
        <f aca="false">AE302+1</f>
        <v>38</v>
      </c>
      <c r="AF303" s="12" t="n">
        <f aca="false">IF(AD303&gt;=10,1,0)</f>
        <v>0</v>
      </c>
      <c r="AG303" s="27" t="n">
        <f aca="false">EXP($C$261*AF303)</f>
        <v>1</v>
      </c>
      <c r="AH303" s="27" t="n">
        <f aca="false">AH302+(AE303^$C$260-AE302^$C$260)*AG303</f>
        <v>223056041132.065</v>
      </c>
      <c r="AI303" s="28" t="n">
        <f aca="false">(1-($C$259/($C$259+AH303))^$C$258)</f>
        <v>0.788072925397564</v>
      </c>
      <c r="AJ303" s="29" t="n">
        <f aca="false">1-AI303</f>
        <v>0.211927074602436</v>
      </c>
      <c r="AK303" s="30" t="n">
        <f aca="false">MOD(AK302,12)+1</f>
        <v>8</v>
      </c>
      <c r="AL303" s="4" t="n">
        <f aca="false">AL302+1</f>
        <v>38</v>
      </c>
      <c r="AM303" s="12" t="n">
        <f aca="false">IF(AK303&gt;=10,1,0)</f>
        <v>0</v>
      </c>
      <c r="AN303" s="27" t="n">
        <f aca="false">EXP($C$261*AM303)</f>
        <v>1</v>
      </c>
      <c r="AO303" s="27" t="n">
        <f aca="false">AO302+(AL303^$C$260-AL302^$C$260)*AN303</f>
        <v>198227760121.291</v>
      </c>
      <c r="AP303" s="28" t="n">
        <f aca="false">(1-($C$259/($C$259+AO303))^$C$258)</f>
        <v>0.78746207894733</v>
      </c>
      <c r="AQ303" s="29" t="n">
        <f aca="false">1-AP303</f>
        <v>0.21253792105267</v>
      </c>
      <c r="AR303" s="4" t="n">
        <f aca="false">MOD(AR302,12)+1</f>
        <v>9</v>
      </c>
      <c r="AS303" s="4" t="n">
        <f aca="false">AS302+1</f>
        <v>38</v>
      </c>
      <c r="AT303" s="12" t="n">
        <f aca="false">IF(AR303&gt;=10,1,0)</f>
        <v>0</v>
      </c>
      <c r="AU303" s="27" t="n">
        <f aca="false">EXP($C$261*AT303)</f>
        <v>1</v>
      </c>
      <c r="AV303" s="27" t="n">
        <f aca="false">AV302+(AS303^$C$260-AS302^$C$260)*AU303</f>
        <v>177503088525.263</v>
      </c>
      <c r="AW303" s="28" t="n">
        <f aca="false">(1-($C$259/($C$259+AV303))^$C$258)</f>
        <v>0.786888863022411</v>
      </c>
      <c r="AX303" s="29" t="n">
        <f aca="false">1-AW303</f>
        <v>0.213111136977589</v>
      </c>
      <c r="AY303" s="4" t="n">
        <f aca="false">MOD(AY302,12)+1</f>
        <v>10</v>
      </c>
      <c r="AZ303" s="4" t="n">
        <f aca="false">AZ302+1</f>
        <v>38</v>
      </c>
      <c r="BA303" s="12" t="n">
        <f aca="false">IF(AY303&gt;=10,1,0)</f>
        <v>1</v>
      </c>
      <c r="BB303" s="27" t="n">
        <f aca="false">EXP($C$261*BA303)</f>
        <v>12.0724488026756</v>
      </c>
      <c r="BC303" s="27" t="n">
        <f aca="false">BC302+(AZ303^$C$260-AZ302^$C$260)*BB303</f>
        <v>332145437904.214</v>
      </c>
      <c r="BD303" s="28" t="n">
        <f aca="false">(1-($C$259/($C$259+BC303))^$C$258)</f>
        <v>0.79012097776833</v>
      </c>
      <c r="BE303" s="29" t="n">
        <f aca="false">1-BD303</f>
        <v>0.20987902223167</v>
      </c>
      <c r="BF303" s="4" t="n">
        <f aca="false">MOD(BF302,12)+1</f>
        <v>11</v>
      </c>
      <c r="BG303" s="4" t="n">
        <f aca="false">BG302+1</f>
        <v>38</v>
      </c>
      <c r="BH303" s="12" t="n">
        <f aca="false">IF(BF303&gt;=10,1,0)</f>
        <v>1</v>
      </c>
      <c r="BI303" s="27" t="n">
        <f aca="false">EXP($C$261*BH303)</f>
        <v>12.0724488026756</v>
      </c>
      <c r="BJ303" s="27" t="n">
        <f aca="false">BJ302+(BG303^$C$260-BG302^$C$260)*BI303</f>
        <v>464326973218.873</v>
      </c>
      <c r="BK303" s="28" t="n">
        <f aca="false">(1-($C$259/($C$259+BJ303))^$C$258)</f>
        <v>0.791828933185179</v>
      </c>
      <c r="BL303" s="29" t="n">
        <f aca="false">1-BK303</f>
        <v>0.208171066814821</v>
      </c>
      <c r="BM303" s="4" t="n">
        <f aca="false">MOD(BM302,12)+1</f>
        <v>12</v>
      </c>
      <c r="BN303" s="4" t="n">
        <f aca="false">BN302+1</f>
        <v>38</v>
      </c>
      <c r="BO303" s="12" t="n">
        <f aca="false">IF(BM303&gt;=10,1,0)</f>
        <v>1</v>
      </c>
      <c r="BP303" s="27" t="n">
        <f aca="false">EXP($C$261*BO303)</f>
        <v>12.0724488026756</v>
      </c>
      <c r="BQ303" s="27" t="n">
        <f aca="false">BQ302+(BN303^$C$260-BN302^$C$260)*BP303</f>
        <v>576821533305.731</v>
      </c>
      <c r="BR303" s="28" t="n">
        <f aca="false">(1-($C$259/($C$259+BQ303))^$C$258)</f>
        <v>0.792927520033704</v>
      </c>
      <c r="BS303" s="29" t="n">
        <f aca="false">1-BR303</f>
        <v>0.207072479966296</v>
      </c>
      <c r="BT303" s="4" t="n">
        <f aca="false">MOD(BT302,12)+1</f>
        <v>1</v>
      </c>
      <c r="BU303" s="4" t="n">
        <f aca="false">BU302+1</f>
        <v>38</v>
      </c>
      <c r="BV303" s="12" t="n">
        <f aca="false">IF(BT303&gt;=10,1,0)</f>
        <v>0</v>
      </c>
      <c r="BW303" s="27" t="n">
        <f aca="false">EXP($C$261*BV303)</f>
        <v>1</v>
      </c>
      <c r="BX303" s="27" t="n">
        <f aca="false">BX302+(BU303^$C$260-BU302^$C$260)*BW303</f>
        <v>500284743419.535</v>
      </c>
      <c r="BY303" s="28" t="n">
        <f aca="false">(1-($C$259/($C$259+BX303))^$C$258)</f>
        <v>0.792207299003458</v>
      </c>
      <c r="BZ303" s="29" t="n">
        <f aca="false">1-BY303</f>
        <v>0.207792700996542</v>
      </c>
      <c r="CA303" s="4" t="n">
        <f aca="false">MOD(CA302,12)+1</f>
        <v>2</v>
      </c>
      <c r="CB303" s="4" t="n">
        <f aca="false">CB302+1</f>
        <v>38</v>
      </c>
      <c r="CC303" s="12" t="n">
        <f aca="false">IF(CA303&gt;=10,1,0)</f>
        <v>0</v>
      </c>
      <c r="CD303" s="27" t="n">
        <f aca="false">EXP($C$261*CC303)</f>
        <v>1</v>
      </c>
      <c r="CE303" s="27" t="n">
        <f aca="false">CE302+(CB303^$C$260-CB302^$C$260)*CD303</f>
        <v>434271008633.289</v>
      </c>
      <c r="CF303" s="28" t="n">
        <f aca="false">(1-($C$259/($C$259+CE303))^$C$258)</f>
        <v>0.791488879791917</v>
      </c>
      <c r="CG303" s="29" t="n">
        <f aca="false">1-CF303</f>
        <v>0.208511120208083</v>
      </c>
      <c r="CI303" s="4" t="n">
        <f aca="false">CI302+1</f>
        <v>38</v>
      </c>
      <c r="CJ303" s="31" t="n">
        <f aca="false">AVERAGE(CF303,BY303,BR303,BK303,BD303,AW303,AP303,AI303,AB303,U303,N303,G303)</f>
        <v>0.789995485689731</v>
      </c>
      <c r="CK303" s="31" t="n">
        <f aca="false">1-CJ303</f>
        <v>0.210004514310269</v>
      </c>
      <c r="CL303" s="32" t="n">
        <f aca="false">CJ303-CJ302</f>
        <v>0.000968153002353422</v>
      </c>
    </row>
    <row r="304" customFormat="false" ht="13.8" hidden="false" customHeight="false" outlineLevel="0" collapsed="false">
      <c r="B304" s="4" t="n">
        <f aca="false">MOD(B303,12)+1</f>
        <v>4</v>
      </c>
      <c r="C304" s="4" t="n">
        <f aca="false">C303+1</f>
        <v>39</v>
      </c>
      <c r="D304" s="12" t="n">
        <f aca="false">IF(B304&gt;=10,1,0)</f>
        <v>0</v>
      </c>
      <c r="E304" s="27" t="n">
        <f aca="false">EXP($C$261*D304)</f>
        <v>1</v>
      </c>
      <c r="F304" s="27" t="n">
        <f aca="false">F303+(C304^$C$260-C303^$C$260)*E304</f>
        <v>395699814123.621</v>
      </c>
      <c r="G304" s="28" t="n">
        <f aca="false">(1-($C$259/($C$259+F304))^$C$258)</f>
        <v>0.791015314188498</v>
      </c>
      <c r="H304" s="29" t="n">
        <f aca="false">1-G304</f>
        <v>0.208984685811502</v>
      </c>
      <c r="I304" s="4" t="n">
        <f aca="false">MOD(I303,12)+1</f>
        <v>5</v>
      </c>
      <c r="J304" s="4" t="n">
        <f aca="false">J303+1</f>
        <v>39</v>
      </c>
      <c r="K304" s="12" t="n">
        <f aca="false">IF(I304&gt;=10,1,0)</f>
        <v>0</v>
      </c>
      <c r="L304" s="27" t="n">
        <f aca="false">EXP($C$261*K304)</f>
        <v>1</v>
      </c>
      <c r="M304" s="27" t="n">
        <f aca="false">M303+(J304^$C$260-J303^$C$260)*L304</f>
        <v>347173020596.645</v>
      </c>
      <c r="N304" s="28" t="n">
        <f aca="false">(1-($C$259/($C$259+M304))^$C$258)</f>
        <v>0.790347372473727</v>
      </c>
      <c r="O304" s="29" t="n">
        <f aca="false">1-N304</f>
        <v>0.209652627526273</v>
      </c>
      <c r="P304" s="4" t="n">
        <f aca="false">MOD(P303,12)+1</f>
        <v>6</v>
      </c>
      <c r="Q304" s="4" t="n">
        <f aca="false">Q303+1</f>
        <v>39</v>
      </c>
      <c r="R304" s="12" t="n">
        <f aca="false">IF(P304&gt;=10,1,0)</f>
        <v>0</v>
      </c>
      <c r="S304" s="27" t="n">
        <f aca="false">EXP($C$261*R304)</f>
        <v>1</v>
      </c>
      <c r="T304" s="27" t="n">
        <f aca="false">T303+(Q304^$C$260-Q303^$C$260)*S304</f>
        <v>305833501079.006</v>
      </c>
      <c r="U304" s="28" t="n">
        <f aca="false">(1-($C$259/($C$259+T304))^$C$258)</f>
        <v>0.789698071503894</v>
      </c>
      <c r="V304" s="29" t="n">
        <f aca="false">1-U304</f>
        <v>0.210301928496106</v>
      </c>
      <c r="W304" s="4" t="n">
        <f aca="false">MOD(W303,12)+1</f>
        <v>7</v>
      </c>
      <c r="X304" s="4" t="n">
        <f aca="false">X303+1</f>
        <v>39</v>
      </c>
      <c r="Y304" s="12" t="n">
        <f aca="false">IF(W304&gt;=10,1,0)</f>
        <v>0</v>
      </c>
      <c r="Z304" s="27" t="n">
        <f aca="false">EXP($C$261*Y304)</f>
        <v>1</v>
      </c>
      <c r="AA304" s="27" t="n">
        <f aca="false">AA303+(X304^$C$260-X303^$C$260)*Z304</f>
        <v>270779291705.241</v>
      </c>
      <c r="AB304" s="28" t="n">
        <f aca="false">(1-($C$259/($C$259+AA304))^$C$258)</f>
        <v>0.789072718907512</v>
      </c>
      <c r="AC304" s="29" t="n">
        <f aca="false">1-AB304</f>
        <v>0.210927281092488</v>
      </c>
      <c r="AD304" s="4" t="n">
        <f aca="false">MOD(AD303,12)+1</f>
        <v>8</v>
      </c>
      <c r="AE304" s="4" t="n">
        <f aca="false">AE303+1</f>
        <v>39</v>
      </c>
      <c r="AF304" s="12" t="n">
        <f aca="false">IF(AD304&gt;=10,1,0)</f>
        <v>0</v>
      </c>
      <c r="AG304" s="27" t="n">
        <f aca="false">EXP($C$261*AF304)</f>
        <v>1</v>
      </c>
      <c r="AH304" s="27" t="n">
        <f aca="false">AH303+(AE304^$C$260-AE303^$C$260)*AG304</f>
        <v>241200525739.462</v>
      </c>
      <c r="AI304" s="28" t="n">
        <f aca="false">(1-($C$259/($C$259+AH304))^$C$258)</f>
        <v>0.78847678012307</v>
      </c>
      <c r="AJ304" s="29" t="n">
        <f aca="false">1-AI304</f>
        <v>0.21152321987693</v>
      </c>
      <c r="AK304" s="30" t="n">
        <f aca="false">MOD(AK303,12)+1</f>
        <v>9</v>
      </c>
      <c r="AL304" s="4" t="n">
        <f aca="false">AL303+1</f>
        <v>39</v>
      </c>
      <c r="AM304" s="12" t="n">
        <f aca="false">IF(AK304&gt;=10,1,0)</f>
        <v>0</v>
      </c>
      <c r="AN304" s="27" t="n">
        <f aca="false">EXP($C$261*AM304)</f>
        <v>1</v>
      </c>
      <c r="AO304" s="27" t="n">
        <f aca="false">AO303+(AL304^$C$260-AL303^$C$260)*AN304</f>
        <v>216372244728.687</v>
      </c>
      <c r="AP304" s="28" t="n">
        <f aca="false">(1-($C$259/($C$259+AO304))^$C$258)</f>
        <v>0.787915613603663</v>
      </c>
      <c r="AQ304" s="29" t="n">
        <f aca="false">1-AP304</f>
        <v>0.212084386396337</v>
      </c>
      <c r="AR304" s="4" t="n">
        <f aca="false">MOD(AR303,12)+1</f>
        <v>10</v>
      </c>
      <c r="AS304" s="4" t="n">
        <f aca="false">AS303+1</f>
        <v>39</v>
      </c>
      <c r="AT304" s="12" t="n">
        <f aca="false">IF(AR304&gt;=10,1,0)</f>
        <v>1</v>
      </c>
      <c r="AU304" s="27" t="n">
        <f aca="false">EXP($C$261*AT304)</f>
        <v>12.0724488026756</v>
      </c>
      <c r="AV304" s="27" t="n">
        <f aca="false">AV303+(AS304^$C$260-AS303^$C$260)*AU304</f>
        <v>396551449998.989</v>
      </c>
      <c r="AW304" s="28" t="n">
        <f aca="false">(1-($C$259/($C$259+AV304))^$C$258)</f>
        <v>0.791026272389337</v>
      </c>
      <c r="AX304" s="29" t="n">
        <f aca="false">1-AW304</f>
        <v>0.208973727610663</v>
      </c>
      <c r="AY304" s="4" t="n">
        <f aca="false">MOD(AY303,12)+1</f>
        <v>11</v>
      </c>
      <c r="AZ304" s="4" t="n">
        <f aca="false">AZ303+1</f>
        <v>39</v>
      </c>
      <c r="BA304" s="12" t="n">
        <f aca="false">IF(AY304&gt;=10,1,0)</f>
        <v>1</v>
      </c>
      <c r="BB304" s="27" t="n">
        <f aca="false">EXP($C$261*BA304)</f>
        <v>12.0724488026756</v>
      </c>
      <c r="BC304" s="27" t="n">
        <f aca="false">BC303+(AZ304^$C$260-AZ303^$C$260)*BB304</f>
        <v>551193799377.94</v>
      </c>
      <c r="BD304" s="28" t="n">
        <f aca="false">(1-($C$259/($C$259+BC304))^$C$258)</f>
        <v>0.792697863898694</v>
      </c>
      <c r="BE304" s="29" t="n">
        <f aca="false">1-BD304</f>
        <v>0.207302136101306</v>
      </c>
      <c r="BF304" s="4" t="n">
        <f aca="false">MOD(BF303,12)+1</f>
        <v>12</v>
      </c>
      <c r="BG304" s="4" t="n">
        <f aca="false">BG303+1</f>
        <v>39</v>
      </c>
      <c r="BH304" s="12" t="n">
        <f aca="false">IF(BF304&gt;=10,1,0)</f>
        <v>1</v>
      </c>
      <c r="BI304" s="27" t="n">
        <f aca="false">EXP($C$261*BH304)</f>
        <v>12.0724488026756</v>
      </c>
      <c r="BJ304" s="27" t="n">
        <f aca="false">BJ303+(BG304^$C$260-BG303^$C$260)*BI304</f>
        <v>683375334692.599</v>
      </c>
      <c r="BK304" s="28" t="n">
        <f aca="false">(1-($C$259/($C$259+BJ304))^$C$258)</f>
        <v>0.79378187560788</v>
      </c>
      <c r="BL304" s="29" t="n">
        <f aca="false">1-BK304</f>
        <v>0.20621812439212</v>
      </c>
      <c r="BM304" s="4" t="n">
        <f aca="false">MOD(BM303,12)+1</f>
        <v>1</v>
      </c>
      <c r="BN304" s="4" t="n">
        <f aca="false">BN303+1</f>
        <v>39</v>
      </c>
      <c r="BO304" s="12" t="n">
        <f aca="false">IF(BM304&gt;=10,1,0)</f>
        <v>0</v>
      </c>
      <c r="BP304" s="27" t="n">
        <f aca="false">EXP($C$261*BO304)</f>
        <v>1</v>
      </c>
      <c r="BQ304" s="27" t="n">
        <f aca="false">BQ303+(BN304^$C$260-BN303^$C$260)*BP304</f>
        <v>594966017913.127</v>
      </c>
      <c r="BR304" s="28" t="n">
        <f aca="false">(1-($C$259/($C$259+BQ304))^$C$258)</f>
        <v>0.793083882977543</v>
      </c>
      <c r="BS304" s="29" t="n">
        <f aca="false">1-BR304</f>
        <v>0.206916117022457</v>
      </c>
      <c r="BT304" s="4" t="n">
        <f aca="false">MOD(BT303,12)+1</f>
        <v>2</v>
      </c>
      <c r="BU304" s="4" t="n">
        <f aca="false">BU303+1</f>
        <v>39</v>
      </c>
      <c r="BV304" s="12" t="n">
        <f aca="false">IF(BT304&gt;=10,1,0)</f>
        <v>0</v>
      </c>
      <c r="BW304" s="27" t="n">
        <f aca="false">EXP($C$261*BV304)</f>
        <v>1</v>
      </c>
      <c r="BX304" s="27" t="n">
        <f aca="false">BX303+(BU304^$C$260-BU303^$C$260)*BW304</f>
        <v>518429228026.932</v>
      </c>
      <c r="BY304" s="28" t="n">
        <f aca="false">(1-($C$259/($C$259+BX304))^$C$258)</f>
        <v>0.792387777276835</v>
      </c>
      <c r="BZ304" s="29" t="n">
        <f aca="false">1-BY304</f>
        <v>0.207612222723165</v>
      </c>
      <c r="CA304" s="4" t="n">
        <f aca="false">MOD(CA303,12)+1</f>
        <v>3</v>
      </c>
      <c r="CB304" s="4" t="n">
        <f aca="false">CB303+1</f>
        <v>39</v>
      </c>
      <c r="CC304" s="12" t="n">
        <f aca="false">IF(CA304&gt;=10,1,0)</f>
        <v>0</v>
      </c>
      <c r="CD304" s="27" t="n">
        <f aca="false">CD303+(CA304^$C$260-CA303^$C$260)*CC304</f>
        <v>1</v>
      </c>
      <c r="CE304" s="27" t="n">
        <f aca="false">CE303+(CB304^$C$260-CB303^$C$260)*CD304</f>
        <v>452415493240.685</v>
      </c>
      <c r="CF304" s="28" t="n">
        <f aca="false">(1-($C$259/($C$259+CE304))^$C$258)</f>
        <v>0.791696941723998</v>
      </c>
      <c r="CG304" s="29" t="n">
        <f aca="false">1-CF304</f>
        <v>0.208303058276002</v>
      </c>
      <c r="CI304" s="4" t="n">
        <f aca="false">CI303+1</f>
        <v>39</v>
      </c>
      <c r="CJ304" s="31" t="n">
        <f aca="false">AVERAGE(CF304,BY304,BR304,BK304,BD304,AW304,AP304,AI304,AB304,U304,N304,G304)</f>
        <v>0.790933373722888</v>
      </c>
      <c r="CK304" s="31" t="n">
        <f aca="false">1-CJ304</f>
        <v>0.209066626277112</v>
      </c>
      <c r="CL304" s="32" t="n">
        <f aca="false">CJ304-CJ303</f>
        <v>0.000937888033156642</v>
      </c>
    </row>
    <row r="305" customFormat="false" ht="13.8" hidden="false" customHeight="false" outlineLevel="0" collapsed="false">
      <c r="B305" s="4" t="n">
        <f aca="false">MOD(B304,12)+1</f>
        <v>5</v>
      </c>
      <c r="C305" s="4" t="n">
        <f aca="false">C304+1</f>
        <v>40</v>
      </c>
      <c r="D305" s="12" t="n">
        <f aca="false">IF(B305&gt;=10,1,0)</f>
        <v>0</v>
      </c>
      <c r="E305" s="27" t="n">
        <f aca="false">EXP($C$261*D305)</f>
        <v>1</v>
      </c>
      <c r="F305" s="27" t="n">
        <f aca="false">F304+(C305^$C$260-C304^$C$260)*E305</f>
        <v>416828507301.191</v>
      </c>
      <c r="G305" s="28" t="n">
        <f aca="false">(1-($C$259/($C$259+F305))^$C$258)</f>
        <v>0.791280295982946</v>
      </c>
      <c r="H305" s="29" t="n">
        <f aca="false">1-G305</f>
        <v>0.208719704017054</v>
      </c>
      <c r="I305" s="4" t="n">
        <f aca="false">MOD(I304,12)+1</f>
        <v>6</v>
      </c>
      <c r="J305" s="4" t="n">
        <f aca="false">J304+1</f>
        <v>40</v>
      </c>
      <c r="K305" s="12" t="n">
        <f aca="false">IF(I305&gt;=10,1,0)</f>
        <v>0</v>
      </c>
      <c r="L305" s="27" t="n">
        <f aca="false">EXP($C$261*K305)</f>
        <v>1</v>
      </c>
      <c r="M305" s="27" t="n">
        <f aca="false">M304+(J305^$C$260-J304^$C$260)*L305</f>
        <v>368301713774.215</v>
      </c>
      <c r="N305" s="28" t="n">
        <f aca="false">(1-($C$259/($C$259+M305))^$C$258)</f>
        <v>0.790649254379114</v>
      </c>
      <c r="O305" s="29" t="n">
        <f aca="false">1-N305</f>
        <v>0.209350745620886</v>
      </c>
      <c r="P305" s="4" t="n">
        <f aca="false">MOD(P304,12)+1</f>
        <v>7</v>
      </c>
      <c r="Q305" s="4" t="n">
        <f aca="false">Q304+1</f>
        <v>40</v>
      </c>
      <c r="R305" s="12" t="n">
        <f aca="false">IF(P305&gt;=10,1,0)</f>
        <v>0</v>
      </c>
      <c r="S305" s="27" t="n">
        <f aca="false">EXP($C$261*R305)</f>
        <v>1</v>
      </c>
      <c r="T305" s="27" t="n">
        <f aca="false">T304+(Q305^$C$260-Q304^$C$260)*S305</f>
        <v>326962194256.576</v>
      </c>
      <c r="U305" s="28" t="n">
        <f aca="false">(1-($C$259/($C$259+T305))^$C$258)</f>
        <v>0.790040448903284</v>
      </c>
      <c r="V305" s="29" t="n">
        <f aca="false">1-U305</f>
        <v>0.209959551096716</v>
      </c>
      <c r="W305" s="4" t="n">
        <f aca="false">MOD(W304,12)+1</f>
        <v>8</v>
      </c>
      <c r="X305" s="4" t="n">
        <f aca="false">X304+1</f>
        <v>40</v>
      </c>
      <c r="Y305" s="12" t="n">
        <f aca="false">IF(W305&gt;=10,1,0)</f>
        <v>0</v>
      </c>
      <c r="Z305" s="27" t="n">
        <f aca="false">EXP($C$261*Y305)</f>
        <v>1</v>
      </c>
      <c r="AA305" s="27" t="n">
        <f aca="false">AA304+(X305^$C$260-X304^$C$260)*Z305</f>
        <v>291907984882.812</v>
      </c>
      <c r="AB305" s="28" t="n">
        <f aca="false">(1-($C$259/($C$259+AA305))^$C$258)</f>
        <v>0.789458898810629</v>
      </c>
      <c r="AC305" s="29" t="n">
        <f aca="false">1-AB305</f>
        <v>0.210541101189371</v>
      </c>
      <c r="AD305" s="4" t="n">
        <f aca="false">MOD(AD304,12)+1</f>
        <v>9</v>
      </c>
      <c r="AE305" s="4" t="n">
        <f aca="false">AE304+1</f>
        <v>40</v>
      </c>
      <c r="AF305" s="12" t="n">
        <f aca="false">IF(AD305&gt;=10,1,0)</f>
        <v>0</v>
      </c>
      <c r="AG305" s="27" t="n">
        <f aca="false">EXP($C$261*AF305)</f>
        <v>1</v>
      </c>
      <c r="AH305" s="27" t="n">
        <f aca="false">AH304+(AE305^$C$260-AE304^$C$260)*AG305</f>
        <v>262329218917.032</v>
      </c>
      <c r="AI305" s="28" t="n">
        <f aca="false">(1-($C$259/($C$259+AH305))^$C$258)</f>
        <v>0.788909553950406</v>
      </c>
      <c r="AJ305" s="29" t="n">
        <f aca="false">1-AI305</f>
        <v>0.211090446049594</v>
      </c>
      <c r="AK305" s="30" t="n">
        <f aca="false">MOD(AK304,12)+1</f>
        <v>10</v>
      </c>
      <c r="AL305" s="4" t="n">
        <f aca="false">AL304+1</f>
        <v>40</v>
      </c>
      <c r="AM305" s="12" t="n">
        <f aca="false">IF(AK305&gt;=10,1,0)</f>
        <v>1</v>
      </c>
      <c r="AN305" s="27" t="n">
        <f aca="false">EXP($C$261*AM305)</f>
        <v>12.0724488026756</v>
      </c>
      <c r="AO305" s="27" t="n">
        <f aca="false">AO304+(AL305^$C$260-AL304^$C$260)*AN305</f>
        <v>471447311382.345</v>
      </c>
      <c r="AP305" s="28" t="n">
        <f aca="false">(1-($C$259/($C$259+AO305))^$C$258)</f>
        <v>0.791906187486715</v>
      </c>
      <c r="AQ305" s="29" t="n">
        <f aca="false">1-AP305</f>
        <v>0.208093812513285</v>
      </c>
      <c r="AR305" s="4" t="n">
        <f aca="false">MOD(AR304,12)+1</f>
        <v>11</v>
      </c>
      <c r="AS305" s="4" t="n">
        <f aca="false">AS304+1</f>
        <v>40</v>
      </c>
      <c r="AT305" s="12" t="n">
        <f aca="false">IF(AR305&gt;=10,1,0)</f>
        <v>1</v>
      </c>
      <c r="AU305" s="27" t="n">
        <f aca="false">EXP($C$261*AT305)</f>
        <v>12.0724488026756</v>
      </c>
      <c r="AV305" s="27" t="n">
        <f aca="false">AV304+(AS305^$C$260-AS304^$C$260)*AU305</f>
        <v>651626516652.647</v>
      </c>
      <c r="AW305" s="28" t="n">
        <f aca="false">(1-($C$259/($C$259+AV305))^$C$258)</f>
        <v>0.793542460579056</v>
      </c>
      <c r="AX305" s="29" t="n">
        <f aca="false">1-AW305</f>
        <v>0.206457539420944</v>
      </c>
      <c r="AY305" s="4" t="n">
        <f aca="false">MOD(AY304,12)+1</f>
        <v>12</v>
      </c>
      <c r="AZ305" s="4" t="n">
        <f aca="false">AZ304+1</f>
        <v>40</v>
      </c>
      <c r="BA305" s="12" t="n">
        <f aca="false">IF(AY305&gt;=10,1,0)</f>
        <v>1</v>
      </c>
      <c r="BB305" s="27" t="n">
        <f aca="false">EXP($C$261*BA305)</f>
        <v>12.0724488026756</v>
      </c>
      <c r="BC305" s="27" t="n">
        <f aca="false">BC304+(AZ305^$C$260-AZ304^$C$260)*BB305</f>
        <v>806268866031.598</v>
      </c>
      <c r="BD305" s="28" t="n">
        <f aca="false">(1-($C$259/($C$259+BC305))^$C$258)</f>
        <v>0.794611976607686</v>
      </c>
      <c r="BE305" s="29" t="n">
        <f aca="false">1-BD305</f>
        <v>0.205388023392314</v>
      </c>
      <c r="BF305" s="4" t="n">
        <f aca="false">MOD(BF304,12)+1</f>
        <v>1</v>
      </c>
      <c r="BG305" s="4" t="n">
        <f aca="false">BG304+1</f>
        <v>40</v>
      </c>
      <c r="BH305" s="12" t="n">
        <f aca="false">IF(BF305&gt;=10,1,0)</f>
        <v>0</v>
      </c>
      <c r="BI305" s="27" t="n">
        <f aca="false">EXP($C$261*BH305)</f>
        <v>1</v>
      </c>
      <c r="BJ305" s="27" t="n">
        <f aca="false">BJ304+(BG305^$C$260-BG304^$C$260)*BI305</f>
        <v>704504027870.169</v>
      </c>
      <c r="BK305" s="28" t="n">
        <f aca="false">(1-($C$259/($C$259+BJ305))^$C$258)</f>
        <v>0.793934972033266</v>
      </c>
      <c r="BL305" s="29" t="n">
        <f aca="false">1-BK305</f>
        <v>0.206065027966734</v>
      </c>
      <c r="BM305" s="4" t="n">
        <f aca="false">MOD(BM304,12)+1</f>
        <v>2</v>
      </c>
      <c r="BN305" s="4" t="n">
        <f aca="false">BN304+1</f>
        <v>40</v>
      </c>
      <c r="BO305" s="12" t="n">
        <f aca="false">IF(BM305&gt;=10,1,0)</f>
        <v>0</v>
      </c>
      <c r="BP305" s="27" t="n">
        <f aca="false">EXP($C$261*BO305)</f>
        <v>1</v>
      </c>
      <c r="BQ305" s="27" t="n">
        <f aca="false">BQ304+(BN305^$C$260-BN304^$C$260)*BP305</f>
        <v>616094711090.697</v>
      </c>
      <c r="BR305" s="28" t="n">
        <f aca="false">(1-($C$259/($C$259+BQ305))^$C$258)</f>
        <v>0.793259920521937</v>
      </c>
      <c r="BS305" s="29" t="n">
        <f aca="false">1-BR305</f>
        <v>0.206740079478063</v>
      </c>
      <c r="BT305" s="4" t="n">
        <f aca="false">MOD(BT304,12)+1</f>
        <v>3</v>
      </c>
      <c r="BU305" s="4" t="n">
        <f aca="false">BU304+1</f>
        <v>40</v>
      </c>
      <c r="BV305" s="12" t="n">
        <f aca="false">IF(BT305&gt;=10,1,0)</f>
        <v>0</v>
      </c>
      <c r="BW305" s="27" t="n">
        <f aca="false">EXP($C$261*BV305)</f>
        <v>1</v>
      </c>
      <c r="BX305" s="27" t="n">
        <f aca="false">BX304+(BU305^$C$260-BU304^$C$260)*BW305</f>
        <v>539557921204.502</v>
      </c>
      <c r="BY305" s="28" t="n">
        <f aca="false">(1-($C$259/($C$259+BX305))^$C$258)</f>
        <v>0.792589956425209</v>
      </c>
      <c r="BZ305" s="29" t="n">
        <f aca="false">1-BY305</f>
        <v>0.207410043574791</v>
      </c>
      <c r="CA305" s="4" t="n">
        <f aca="false">MOD(CA304,12)+1</f>
        <v>4</v>
      </c>
      <c r="CB305" s="4" t="n">
        <f aca="false">CB304+1</f>
        <v>40</v>
      </c>
      <c r="CC305" s="12" t="n">
        <f aca="false">IF(CA305&gt;=10,1,0)</f>
        <v>0</v>
      </c>
      <c r="CD305" s="27" t="n">
        <f aca="false">EXP($C$261*CC305)</f>
        <v>1</v>
      </c>
      <c r="CE305" s="27" t="n">
        <f aca="false">CE304+(CB305^$C$260-CB304^$C$260)*CD305</f>
        <v>473544186418.256</v>
      </c>
      <c r="CF305" s="28" t="n">
        <f aca="false">(1-($C$259/($C$259+CE305))^$C$258)</f>
        <v>0.791928710475952</v>
      </c>
      <c r="CG305" s="29" t="n">
        <f aca="false">1-CF305</f>
        <v>0.208071289524048</v>
      </c>
      <c r="CI305" s="4" t="n">
        <f aca="false">CI304+1</f>
        <v>40</v>
      </c>
      <c r="CJ305" s="31" t="n">
        <f aca="false">AVERAGE(CF305,BY305,BR305,BK305,BD305,AW305,AP305,AI305,AB305,U305,N305,G305)</f>
        <v>0.791842719679683</v>
      </c>
      <c r="CK305" s="31" t="n">
        <f aca="false">1-CJ305</f>
        <v>0.208157280320317</v>
      </c>
      <c r="CL305" s="32" t="n">
        <f aca="false">CJ305-CJ304</f>
        <v>0.000909345956795704</v>
      </c>
    </row>
    <row r="306" customFormat="false" ht="13.8" hidden="false" customHeight="false" outlineLevel="0" collapsed="false">
      <c r="B306" s="4" t="n">
        <f aca="false">MOD(B305,12)+1</f>
        <v>6</v>
      </c>
      <c r="C306" s="4" t="n">
        <f aca="false">C305+1</f>
        <v>41</v>
      </c>
      <c r="D306" s="12" t="n">
        <f aca="false">IF(B306&gt;=10,1,0)</f>
        <v>0</v>
      </c>
      <c r="E306" s="27" t="n">
        <f aca="false">EXP($C$261*D306)</f>
        <v>1</v>
      </c>
      <c r="F306" s="27" t="n">
        <f aca="false">F305+(C306^$C$260-C305^$C$260)*E306</f>
        <v>441338778870.144</v>
      </c>
      <c r="G306" s="28" t="n">
        <f aca="false">(1-($C$259/($C$259+F306))^$C$258)</f>
        <v>0.791570965958457</v>
      </c>
      <c r="H306" s="29" t="n">
        <f aca="false">1-G306</f>
        <v>0.208429034041543</v>
      </c>
      <c r="I306" s="4" t="n">
        <f aca="false">MOD(I305,12)+1</f>
        <v>7</v>
      </c>
      <c r="J306" s="4" t="n">
        <f aca="false">J305+1</f>
        <v>41</v>
      </c>
      <c r="K306" s="12" t="n">
        <f aca="false">IF(I306&gt;=10,1,0)</f>
        <v>0</v>
      </c>
      <c r="L306" s="27" t="n">
        <f aca="false">EXP($C$261*K306)</f>
        <v>1</v>
      </c>
      <c r="M306" s="27" t="n">
        <f aca="false">M305+(J306^$C$260-J305^$C$260)*L306</f>
        <v>392811985343.168</v>
      </c>
      <c r="N306" s="28" t="n">
        <f aca="false">(1-($C$259/($C$259+M306))^$C$258)</f>
        <v>0.790977975122702</v>
      </c>
      <c r="O306" s="29" t="n">
        <f aca="false">1-N306</f>
        <v>0.209022024877298</v>
      </c>
      <c r="P306" s="4" t="n">
        <f aca="false">MOD(P305,12)+1</f>
        <v>8</v>
      </c>
      <c r="Q306" s="4" t="n">
        <f aca="false">Q305+1</f>
        <v>41</v>
      </c>
      <c r="R306" s="12" t="n">
        <f aca="false">IF(P306&gt;=10,1,0)</f>
        <v>0</v>
      </c>
      <c r="S306" s="27" t="n">
        <f aca="false">EXP($C$261*R306)</f>
        <v>1</v>
      </c>
      <c r="T306" s="27" t="n">
        <f aca="false">T305+(Q306^$C$260-Q305^$C$260)*S306</f>
        <v>351472465825.529</v>
      </c>
      <c r="U306" s="28" t="n">
        <f aca="false">(1-($C$259/($C$259+T306))^$C$258)</f>
        <v>0.790410300074724</v>
      </c>
      <c r="V306" s="29" t="n">
        <f aca="false">1-U306</f>
        <v>0.209589699925276</v>
      </c>
      <c r="W306" s="4" t="n">
        <f aca="false">MOD(W305,12)+1</f>
        <v>9</v>
      </c>
      <c r="X306" s="4" t="n">
        <f aca="false">X305+1</f>
        <v>41</v>
      </c>
      <c r="Y306" s="12" t="n">
        <f aca="false">IF(W306&gt;=10,1,0)</f>
        <v>0</v>
      </c>
      <c r="Z306" s="27" t="n">
        <f aca="false">EXP($C$261*Y306)</f>
        <v>1</v>
      </c>
      <c r="AA306" s="27" t="n">
        <f aca="false">AA305+(X306^$C$260-X305^$C$260)*Z306</f>
        <v>316418256451.765</v>
      </c>
      <c r="AB306" s="28" t="n">
        <f aca="false">(1-($C$259/($C$259+AA306))^$C$258)</f>
        <v>0.789872518967543</v>
      </c>
      <c r="AC306" s="29" t="n">
        <f aca="false">1-AB306</f>
        <v>0.210127481032457</v>
      </c>
      <c r="AD306" s="4" t="n">
        <f aca="false">MOD(AD305,12)+1</f>
        <v>10</v>
      </c>
      <c r="AE306" s="4" t="n">
        <f aca="false">AE305+1</f>
        <v>41</v>
      </c>
      <c r="AF306" s="12" t="n">
        <f aca="false">IF(AD306&gt;=10,1,0)</f>
        <v>1</v>
      </c>
      <c r="AG306" s="27" t="n">
        <f aca="false">EXP($C$261*AF306)</f>
        <v>12.0724488026756</v>
      </c>
      <c r="AH306" s="27" t="n">
        <f aca="false">AH305+(AE306^$C$260-AE305^$C$260)*AG306</f>
        <v>558228217572.893</v>
      </c>
      <c r="AI306" s="28" t="n">
        <f aca="false">(1-($C$259/($C$259+AH306))^$C$258)</f>
        <v>0.792761972875199</v>
      </c>
      <c r="AJ306" s="29" t="n">
        <f aca="false">1-AI306</f>
        <v>0.207238027124801</v>
      </c>
      <c r="AK306" s="30" t="n">
        <f aca="false">MOD(AK305,12)+1</f>
        <v>11</v>
      </c>
      <c r="AL306" s="4" t="n">
        <f aca="false">AL305+1</f>
        <v>41</v>
      </c>
      <c r="AM306" s="12" t="n">
        <f aca="false">IF(AK306&gt;=10,1,0)</f>
        <v>1</v>
      </c>
      <c r="AN306" s="27" t="n">
        <f aca="false">EXP($C$261*AM306)</f>
        <v>12.0724488026756</v>
      </c>
      <c r="AO306" s="27" t="n">
        <f aca="false">AO305+(AL306^$C$260-AL305^$C$260)*AN306</f>
        <v>767346310038.207</v>
      </c>
      <c r="AP306" s="28" t="n">
        <f aca="false">(1-($C$259/($C$259+AO306))^$C$258)</f>
        <v>0.794363964086295</v>
      </c>
      <c r="AQ306" s="29" t="n">
        <f aca="false">1-AP306</f>
        <v>0.205636035913705</v>
      </c>
      <c r="AR306" s="4" t="n">
        <f aca="false">MOD(AR305,12)+1</f>
        <v>12</v>
      </c>
      <c r="AS306" s="4" t="n">
        <f aca="false">AS305+1</f>
        <v>41</v>
      </c>
      <c r="AT306" s="12" t="n">
        <f aca="false">IF(AR306&gt;=10,1,0)</f>
        <v>1</v>
      </c>
      <c r="AU306" s="27" t="n">
        <f aca="false">EXP($C$261*AT306)</f>
        <v>12.0724488026756</v>
      </c>
      <c r="AV306" s="27" t="n">
        <f aca="false">AV305+(AS306^$C$260-AS305^$C$260)*AU306</f>
        <v>947525515308.509</v>
      </c>
      <c r="AW306" s="28" t="n">
        <f aca="false">(1-($C$259/($C$259+AV306))^$C$258)</f>
        <v>0.795419095276173</v>
      </c>
      <c r="AX306" s="29" t="n">
        <f aca="false">1-AW306</f>
        <v>0.204580904723827</v>
      </c>
      <c r="AY306" s="4" t="n">
        <f aca="false">MOD(AY305,12)+1</f>
        <v>1</v>
      </c>
      <c r="AZ306" s="4" t="n">
        <f aca="false">AZ305+1</f>
        <v>41</v>
      </c>
      <c r="BA306" s="12" t="n">
        <f aca="false">IF(AY306&gt;=10,1,0)</f>
        <v>0</v>
      </c>
      <c r="BB306" s="27" t="n">
        <f aca="false">EXP($C$261*BA306)</f>
        <v>1</v>
      </c>
      <c r="BC306" s="27" t="n">
        <f aca="false">BC305+(AZ306^$C$260-AZ305^$C$260)*BB306</f>
        <v>830779137600.551</v>
      </c>
      <c r="BD306" s="28" t="n">
        <f aca="false">(1-($C$259/($C$259+BC306))^$C$258)</f>
        <v>0.794761938422703</v>
      </c>
      <c r="BE306" s="29" t="n">
        <f aca="false">1-BD306</f>
        <v>0.205238061577297</v>
      </c>
      <c r="BF306" s="4" t="n">
        <f aca="false">MOD(BF305,12)+1</f>
        <v>2</v>
      </c>
      <c r="BG306" s="4" t="n">
        <f aca="false">BG305+1</f>
        <v>41</v>
      </c>
      <c r="BH306" s="12" t="n">
        <f aca="false">IF(BF306&gt;=10,1,0)</f>
        <v>0</v>
      </c>
      <c r="BI306" s="27" t="n">
        <f aca="false">EXP($C$261*BH306)</f>
        <v>1</v>
      </c>
      <c r="BJ306" s="27" t="n">
        <f aca="false">BJ305+(BG306^$C$260-BG305^$C$260)*BI306</f>
        <v>729014299439.122</v>
      </c>
      <c r="BK306" s="28" t="n">
        <f aca="false">(1-($C$259/($C$259+BJ306))^$C$258)</f>
        <v>0.794106784780201</v>
      </c>
      <c r="BL306" s="29" t="n">
        <f aca="false">1-BK306</f>
        <v>0.205893215219799</v>
      </c>
      <c r="BM306" s="4" t="n">
        <f aca="false">MOD(BM305,12)+1</f>
        <v>3</v>
      </c>
      <c r="BN306" s="4" t="n">
        <f aca="false">BN305+1</f>
        <v>41</v>
      </c>
      <c r="BO306" s="12" t="n">
        <f aca="false">IF(BM306&gt;=10,1,0)</f>
        <v>0</v>
      </c>
      <c r="BP306" s="27" t="n">
        <f aca="false">EXP($C$261*BO306)</f>
        <v>1</v>
      </c>
      <c r="BQ306" s="27" t="n">
        <f aca="false">BQ305+(BN306^$C$260-BN305^$C$260)*BP306</f>
        <v>640604982659.65</v>
      </c>
      <c r="BR306" s="28" t="n">
        <f aca="false">(1-($C$259/($C$259+BQ306))^$C$258)</f>
        <v>0.793456543727347</v>
      </c>
      <c r="BS306" s="29" t="n">
        <f aca="false">1-BR306</f>
        <v>0.206543456272653</v>
      </c>
      <c r="BT306" s="4" t="n">
        <f aca="false">MOD(BT305,12)+1</f>
        <v>4</v>
      </c>
      <c r="BU306" s="4" t="n">
        <f aca="false">BU305+1</f>
        <v>41</v>
      </c>
      <c r="BV306" s="12" t="n">
        <f aca="false">IF(BT306&gt;=10,1,0)</f>
        <v>0</v>
      </c>
      <c r="BW306" s="27" t="n">
        <f aca="false">EXP($C$261*BV306)</f>
        <v>1</v>
      </c>
      <c r="BX306" s="27" t="n">
        <f aca="false">BX305+(BU306^$C$260-BU305^$C$260)*BW306</f>
        <v>564068192773.455</v>
      </c>
      <c r="BY306" s="28" t="n">
        <f aca="false">(1-($C$259/($C$259+BX306))^$C$258)</f>
        <v>0.792814570566873</v>
      </c>
      <c r="BZ306" s="29" t="n">
        <f aca="false">1-BY306</f>
        <v>0.207185429433127</v>
      </c>
      <c r="CA306" s="4" t="n">
        <f aca="false">MOD(CA305,12)+1</f>
        <v>5</v>
      </c>
      <c r="CB306" s="4" t="n">
        <f aca="false">CB305+1</f>
        <v>41</v>
      </c>
      <c r="CC306" s="12" t="n">
        <f aca="false">IF(CA306&gt;=10,1,0)</f>
        <v>0</v>
      </c>
      <c r="CD306" s="27" t="n">
        <f aca="false">EXP($C$261*CC306)</f>
        <v>1</v>
      </c>
      <c r="CE306" s="27" t="n">
        <f aca="false">CE305+(CB306^$C$260-CB305^$C$260)*CD306</f>
        <v>498054457987.209</v>
      </c>
      <c r="CF306" s="28" t="n">
        <f aca="false">(1-($C$259/($C$259+CE306))^$C$258)</f>
        <v>0.792184653498827</v>
      </c>
      <c r="CG306" s="29" t="n">
        <f aca="false">1-CF306</f>
        <v>0.207815346501173</v>
      </c>
      <c r="CI306" s="4" t="n">
        <f aca="false">CI305+1</f>
        <v>41</v>
      </c>
      <c r="CJ306" s="31" t="n">
        <f aca="false">AVERAGE(CF306,BY306,BR306,BK306,BD306,AW306,AP306,AI306,AB306,U306,N306,G306)</f>
        <v>0.79272510694642</v>
      </c>
      <c r="CK306" s="31" t="n">
        <f aca="false">1-CJ306</f>
        <v>0.20727489305358</v>
      </c>
      <c r="CL306" s="32" t="n">
        <f aca="false">CJ306-CJ305</f>
        <v>0.000882387266736839</v>
      </c>
    </row>
    <row r="307" customFormat="false" ht="13.8" hidden="false" customHeight="false" outlineLevel="0" collapsed="false">
      <c r="B307" s="4" t="n">
        <f aca="false">MOD(B306,12)+1</f>
        <v>7</v>
      </c>
      <c r="C307" s="4" t="n">
        <f aca="false">C306+1</f>
        <v>42</v>
      </c>
      <c r="D307" s="12" t="n">
        <f aca="false">IF(B307&gt;=10,1,0)</f>
        <v>0</v>
      </c>
      <c r="E307" s="27" t="n">
        <f aca="false">EXP($C$261*D307)</f>
        <v>1</v>
      </c>
      <c r="F307" s="27" t="n">
        <f aca="false">F306+(C307^$C$260-C306^$C$260)*E307</f>
        <v>469669110519.027</v>
      </c>
      <c r="G307" s="28" t="n">
        <f aca="false">(1-($C$259/($C$259+F307))^$C$258)</f>
        <v>0.791887006887595</v>
      </c>
      <c r="H307" s="29" t="n">
        <f aca="false">1-G307</f>
        <v>0.208112993112405</v>
      </c>
      <c r="I307" s="4" t="n">
        <f aca="false">MOD(I306,12)+1</f>
        <v>8</v>
      </c>
      <c r="J307" s="4" t="n">
        <f aca="false">J306+1</f>
        <v>42</v>
      </c>
      <c r="K307" s="12" t="n">
        <f aca="false">IF(I307&gt;=10,1,0)</f>
        <v>0</v>
      </c>
      <c r="L307" s="27" t="n">
        <f aca="false">EXP($C$261*K307)</f>
        <v>1</v>
      </c>
      <c r="M307" s="27" t="n">
        <f aca="false">M306+(J307^$C$260-J306^$C$260)*L307</f>
        <v>421142316992.052</v>
      </c>
      <c r="N307" s="28" t="n">
        <f aca="false">(1-($C$259/($C$259+M307))^$C$258)</f>
        <v>0.791332703048992</v>
      </c>
      <c r="O307" s="29" t="n">
        <f aca="false">1-N307</f>
        <v>0.208667296951008</v>
      </c>
      <c r="P307" s="4" t="n">
        <f aca="false">MOD(P306,12)+1</f>
        <v>9</v>
      </c>
      <c r="Q307" s="4" t="n">
        <f aca="false">Q306+1</f>
        <v>42</v>
      </c>
      <c r="R307" s="12" t="n">
        <f aca="false">IF(P307&gt;=10,1,0)</f>
        <v>0</v>
      </c>
      <c r="S307" s="27" t="n">
        <f aca="false">EXP($C$261*R307)</f>
        <v>1</v>
      </c>
      <c r="T307" s="27" t="n">
        <f aca="false">T306+(Q307^$C$260-Q306^$C$260)*S307</f>
        <v>379802797474.413</v>
      </c>
      <c r="U307" s="28" t="n">
        <f aca="false">(1-($C$259/($C$259+T307))^$C$258)</f>
        <v>0.790806206568423</v>
      </c>
      <c r="V307" s="29" t="n">
        <f aca="false">1-U307</f>
        <v>0.209193793431577</v>
      </c>
      <c r="W307" s="4" t="n">
        <f aca="false">MOD(W306,12)+1</f>
        <v>10</v>
      </c>
      <c r="X307" s="4" t="n">
        <f aca="false">X306+1</f>
        <v>42</v>
      </c>
      <c r="Y307" s="12" t="n">
        <f aca="false">IF(W307&gt;=10,1,0)</f>
        <v>1</v>
      </c>
      <c r="Z307" s="27" t="n">
        <f aca="false">EXP($C$261*Y307)</f>
        <v>12.0724488026756</v>
      </c>
      <c r="AA307" s="27" t="n">
        <f aca="false">AA306+(X307^$C$260-X306^$C$260)*Z307</f>
        <v>658434734845.73</v>
      </c>
      <c r="AB307" s="28" t="n">
        <f aca="false">(1-($C$259/($C$259+AA307))^$C$258)</f>
        <v>0.793594792476206</v>
      </c>
      <c r="AC307" s="29" t="n">
        <f aca="false">1-AB307</f>
        <v>0.206405207523794</v>
      </c>
      <c r="AD307" s="4" t="n">
        <f aca="false">MOD(AD306,12)+1</f>
        <v>11</v>
      </c>
      <c r="AE307" s="4" t="n">
        <f aca="false">AE306+1</f>
        <v>42</v>
      </c>
      <c r="AF307" s="12" t="n">
        <f aca="false">IF(AD307&gt;=10,1,0)</f>
        <v>1</v>
      </c>
      <c r="AG307" s="27" t="n">
        <f aca="false">EXP($C$261*AF307)</f>
        <v>12.0724488026756</v>
      </c>
      <c r="AH307" s="27" t="n">
        <f aca="false">AH306+(AE307^$C$260-AE306^$C$260)*AG307</f>
        <v>900244695966.858</v>
      </c>
      <c r="AI307" s="28" t="n">
        <f aca="false">(1-($C$259/($C$259+AH307))^$C$258)</f>
        <v>0.795163523392856</v>
      </c>
      <c r="AJ307" s="29" t="n">
        <f aca="false">1-AI307</f>
        <v>0.204836476607144</v>
      </c>
      <c r="AK307" s="30" t="n">
        <f aca="false">MOD(AK306,12)+1</f>
        <v>12</v>
      </c>
      <c r="AL307" s="4" t="n">
        <f aca="false">AL306+1</f>
        <v>42</v>
      </c>
      <c r="AM307" s="12" t="n">
        <f aca="false">IF(AK307&gt;=10,1,0)</f>
        <v>1</v>
      </c>
      <c r="AN307" s="27" t="n">
        <f aca="false">EXP($C$261*AM307)</f>
        <v>12.0724488026756</v>
      </c>
      <c r="AO307" s="27" t="n">
        <f aca="false">AO306+(AL307^$C$260-AL306^$C$260)*AN307</f>
        <v>1109362788432.17</v>
      </c>
      <c r="AP307" s="28" t="n">
        <f aca="false">(1-($C$259/($C$259+AO307))^$C$258)</f>
        <v>0.796204406237611</v>
      </c>
      <c r="AQ307" s="29" t="n">
        <f aca="false">1-AP307</f>
        <v>0.203795593762389</v>
      </c>
      <c r="AR307" s="4" t="n">
        <f aca="false">MOD(AR306,12)+1</f>
        <v>1</v>
      </c>
      <c r="AS307" s="4" t="n">
        <f aca="false">AS306+1</f>
        <v>42</v>
      </c>
      <c r="AT307" s="12" t="n">
        <f aca="false">IF(AR307&gt;=10,1,0)</f>
        <v>0</v>
      </c>
      <c r="AU307" s="27" t="n">
        <f aca="false">EXP($C$261*AT307)</f>
        <v>1</v>
      </c>
      <c r="AV307" s="27" t="n">
        <f aca="false">AV306+(AS307^$C$260-AS306^$C$260)*AU307</f>
        <v>975855846957.392</v>
      </c>
      <c r="AW307" s="28" t="n">
        <f aca="false">(1-($C$259/($C$259+AV307))^$C$258)</f>
        <v>0.795566046004248</v>
      </c>
      <c r="AX307" s="29" t="n">
        <f aca="false">1-AW307</f>
        <v>0.204433953995752</v>
      </c>
      <c r="AY307" s="4" t="n">
        <f aca="false">MOD(AY306,12)+1</f>
        <v>2</v>
      </c>
      <c r="AZ307" s="4" t="n">
        <f aca="false">AZ306+1</f>
        <v>42</v>
      </c>
      <c r="BA307" s="12" t="n">
        <f aca="false">IF(AY307&gt;=10,1,0)</f>
        <v>0</v>
      </c>
      <c r="BB307" s="27" t="n">
        <f aca="false">EXP($C$261*BA307)</f>
        <v>1</v>
      </c>
      <c r="BC307" s="27" t="n">
        <f aca="false">BC306+(AZ307^$C$260-AZ306^$C$260)*BB307</f>
        <v>859109469249.434</v>
      </c>
      <c r="BD307" s="28" t="n">
        <f aca="false">(1-($C$259/($C$259+BC307))^$C$258)</f>
        <v>0.794929725920502</v>
      </c>
      <c r="BE307" s="29" t="n">
        <f aca="false">1-BD307</f>
        <v>0.205070274079498</v>
      </c>
      <c r="BF307" s="4" t="n">
        <f aca="false">MOD(BF306,12)+1</f>
        <v>3</v>
      </c>
      <c r="BG307" s="4" t="n">
        <f aca="false">BG306+1</f>
        <v>42</v>
      </c>
      <c r="BH307" s="12" t="n">
        <f aca="false">IF(BF307&gt;=10,1,0)</f>
        <v>0</v>
      </c>
      <c r="BI307" s="27" t="n">
        <f aca="false">EXP($C$261*BH307)</f>
        <v>1</v>
      </c>
      <c r="BJ307" s="27" t="n">
        <f aca="false">BJ306+(BG307^$C$260-BG306^$C$260)*BI307</f>
        <v>757344631088.006</v>
      </c>
      <c r="BK307" s="28" t="n">
        <f aca="false">(1-($C$259/($C$259+BJ307))^$C$258)</f>
        <v>0.794298151185158</v>
      </c>
      <c r="BL307" s="29" t="n">
        <f aca="false">1-BK307</f>
        <v>0.205701848814842</v>
      </c>
      <c r="BM307" s="4" t="n">
        <f aca="false">MOD(BM306,12)+1</f>
        <v>4</v>
      </c>
      <c r="BN307" s="4" t="n">
        <f aca="false">BN306+1</f>
        <v>42</v>
      </c>
      <c r="BO307" s="12" t="n">
        <f aca="false">IF(BM307&gt;=10,1,0)</f>
        <v>0</v>
      </c>
      <c r="BP307" s="27" t="n">
        <f aca="false">EXP($C$261*BO307)</f>
        <v>1</v>
      </c>
      <c r="BQ307" s="27" t="n">
        <f aca="false">BQ306+(BN307^$C$260-BN306^$C$260)*BP307</f>
        <v>668935314308.534</v>
      </c>
      <c r="BR307" s="28" t="n">
        <f aca="false">(1-($C$259/($C$259+BQ307))^$C$258)</f>
        <v>0.793674428977645</v>
      </c>
      <c r="BS307" s="29" t="n">
        <f aca="false">1-BR307</f>
        <v>0.206325571022354</v>
      </c>
      <c r="BT307" s="4" t="n">
        <f aca="false">MOD(BT306,12)+1</f>
        <v>5</v>
      </c>
      <c r="BU307" s="4" t="n">
        <f aca="false">BU306+1</f>
        <v>42</v>
      </c>
      <c r="BV307" s="12" t="n">
        <f aca="false">IF(BT307&gt;=10,1,0)</f>
        <v>0</v>
      </c>
      <c r="BW307" s="27" t="n">
        <f aca="false">EXP($C$261*BV307)</f>
        <v>1</v>
      </c>
      <c r="BX307" s="27" t="n">
        <f aca="false">BX306+(BU307^$C$260-BU306^$C$260)*BW307</f>
        <v>592398524422.338</v>
      </c>
      <c r="BY307" s="28" t="n">
        <f aca="false">(1-($C$259/($C$259+BX307))^$C$258)</f>
        <v>0.793062056272354</v>
      </c>
      <c r="BZ307" s="29" t="n">
        <f aca="false">1-BY307</f>
        <v>0.206937943727646</v>
      </c>
      <c r="CA307" s="4" t="n">
        <f aca="false">MOD(CA306,12)+1</f>
        <v>6</v>
      </c>
      <c r="CB307" s="4" t="n">
        <f aca="false">CB306+1</f>
        <v>42</v>
      </c>
      <c r="CC307" s="12" t="n">
        <f aca="false">IF(CA307&gt;=10,1,0)</f>
        <v>0</v>
      </c>
      <c r="CD307" s="27" t="n">
        <f aca="false">EXP($C$261*CC307)</f>
        <v>1</v>
      </c>
      <c r="CE307" s="27" t="n">
        <f aca="false">CE306+(CB307^$C$260-CB306^$C$260)*CD307</f>
        <v>526384789636.092</v>
      </c>
      <c r="CF307" s="28" t="n">
        <f aca="false">(1-($C$259/($C$259+CE307))^$C$258)</f>
        <v>0.792464877833809</v>
      </c>
      <c r="CG307" s="29" t="n">
        <f aca="false">1-CF307</f>
        <v>0.207535122166191</v>
      </c>
      <c r="CI307" s="4" t="n">
        <f aca="false">CI306+1</f>
        <v>42</v>
      </c>
      <c r="CJ307" s="31" t="n">
        <f aca="false">AVERAGE(CF307,BY307,BR307,BK307,BD307,AW307,AP307,AI307,AB307,U307,N307,G307)</f>
        <v>0.793581993733783</v>
      </c>
      <c r="CK307" s="31" t="n">
        <f aca="false">1-CJ307</f>
        <v>0.206418006266217</v>
      </c>
      <c r="CL307" s="32" t="n">
        <f aca="false">CJ307-CJ306</f>
        <v>0.000856886787363287</v>
      </c>
    </row>
    <row r="308" customFormat="false" ht="13.8" hidden="false" customHeight="false" outlineLevel="0" collapsed="false">
      <c r="B308" s="4" t="n">
        <f aca="false">MOD(B307,12)+1</f>
        <v>8</v>
      </c>
      <c r="C308" s="4" t="n">
        <f aca="false">C307+1</f>
        <v>43</v>
      </c>
      <c r="D308" s="12" t="n">
        <f aca="false">IF(B308&gt;=10,1,0)</f>
        <v>0</v>
      </c>
      <c r="E308" s="27" t="n">
        <f aca="false">EXP($C$261*D308)</f>
        <v>1</v>
      </c>
      <c r="F308" s="27" t="n">
        <f aca="false">F307+(C308^$C$260-C307^$C$260)*E308</f>
        <v>502302189708.317</v>
      </c>
      <c r="G308" s="28" t="n">
        <f aca="false">(1-($C$259/($C$259+F308))^$C$258)</f>
        <v>0.792227694510487</v>
      </c>
      <c r="H308" s="29" t="n">
        <f aca="false">1-G308</f>
        <v>0.207772305489513</v>
      </c>
      <c r="I308" s="4" t="n">
        <f aca="false">MOD(I307,12)+1</f>
        <v>9</v>
      </c>
      <c r="J308" s="4" t="n">
        <f aca="false">J307+1</f>
        <v>43</v>
      </c>
      <c r="K308" s="12" t="n">
        <f aca="false">IF(I308&gt;=10,1,0)</f>
        <v>0</v>
      </c>
      <c r="L308" s="27" t="n">
        <f aca="false">EXP($C$261*K308)</f>
        <v>1</v>
      </c>
      <c r="M308" s="27" t="n">
        <f aca="false">M307+(J308^$C$260-J307^$C$260)*L308</f>
        <v>453775396181.342</v>
      </c>
      <c r="N308" s="28" t="n">
        <f aca="false">(1-($C$259/($C$259+M308))^$C$258)</f>
        <v>0.791712189738731</v>
      </c>
      <c r="O308" s="29" t="n">
        <f aca="false">1-N308</f>
        <v>0.208287810261269</v>
      </c>
      <c r="P308" s="4" t="n">
        <f aca="false">MOD(P307,12)+1</f>
        <v>10</v>
      </c>
      <c r="Q308" s="4" t="n">
        <f aca="false">Q307+1</f>
        <v>43</v>
      </c>
      <c r="R308" s="12" t="n">
        <f aca="false">IF(P308&gt;=10,1,0)</f>
        <v>1</v>
      </c>
      <c r="S308" s="27" t="n">
        <f aca="false">EXP($C$261*R308)</f>
        <v>12.0724488026756</v>
      </c>
      <c r="T308" s="27" t="n">
        <f aca="false">T307+(Q308^$C$260-Q307^$C$260)*S308</f>
        <v>773763975260.774</v>
      </c>
      <c r="U308" s="28" t="n">
        <f aca="false">(1-($C$259/($C$259+T308))^$C$258)</f>
        <v>0.794405732306364</v>
      </c>
      <c r="V308" s="29" t="n">
        <f aca="false">1-U308</f>
        <v>0.205594267693636</v>
      </c>
      <c r="W308" s="4" t="n">
        <f aca="false">MOD(W307,12)+1</f>
        <v>11</v>
      </c>
      <c r="X308" s="4" t="n">
        <f aca="false">X307+1</f>
        <v>43</v>
      </c>
      <c r="Y308" s="12" t="n">
        <f aca="false">IF(W308&gt;=10,1,0)</f>
        <v>1</v>
      </c>
      <c r="Z308" s="27" t="n">
        <f aca="false">EXP($C$261*Y308)</f>
        <v>12.0724488026756</v>
      </c>
      <c r="AA308" s="27" t="n">
        <f aca="false">AA307+(X308^$C$260-X307^$C$260)*Z308</f>
        <v>1052395912632.09</v>
      </c>
      <c r="AB308" s="28" t="n">
        <f aca="false">(1-($C$259/($C$259+AA308))^$C$258)</f>
        <v>0.795942204979429</v>
      </c>
      <c r="AC308" s="29" t="n">
        <f aca="false">1-AB308</f>
        <v>0.204057795020571</v>
      </c>
      <c r="AD308" s="4" t="n">
        <f aca="false">MOD(AD307,12)+1</f>
        <v>12</v>
      </c>
      <c r="AE308" s="4" t="n">
        <f aca="false">AE307+1</f>
        <v>43</v>
      </c>
      <c r="AF308" s="12" t="n">
        <f aca="false">IF(AD308&gt;=10,1,0)</f>
        <v>1</v>
      </c>
      <c r="AG308" s="27" t="n">
        <f aca="false">EXP($C$261*AF308)</f>
        <v>12.0724488026756</v>
      </c>
      <c r="AH308" s="27" t="n">
        <f aca="false">AH307+(AE308^$C$260-AE307^$C$260)*AG308</f>
        <v>1294205873753.22</v>
      </c>
      <c r="AI308" s="28" t="n">
        <f aca="false">(1-($C$259/($C$259+AH308))^$C$258)</f>
        <v>0.796968996701806</v>
      </c>
      <c r="AJ308" s="29" t="n">
        <f aca="false">1-AI308</f>
        <v>0.203031003298194</v>
      </c>
      <c r="AK308" s="30" t="n">
        <f aca="false">MOD(AK307,12)+1</f>
        <v>1</v>
      </c>
      <c r="AL308" s="4" t="n">
        <f aca="false">AL307+1</f>
        <v>43</v>
      </c>
      <c r="AM308" s="12" t="n">
        <f aca="false">IF(AK308&gt;=10,1,0)</f>
        <v>0</v>
      </c>
      <c r="AN308" s="27" t="n">
        <f aca="false">EXP($C$261*AM308)</f>
        <v>1</v>
      </c>
      <c r="AO308" s="27" t="n">
        <f aca="false">AO307+(AL308^$C$260-AL307^$C$260)*AN308</f>
        <v>1141995867621.46</v>
      </c>
      <c r="AP308" s="28" t="n">
        <f aca="false">(1-($C$259/($C$259+AO308))^$C$258)</f>
        <v>0.796348461803545</v>
      </c>
      <c r="AQ308" s="29" t="n">
        <f aca="false">1-AP308</f>
        <v>0.203651538196455</v>
      </c>
      <c r="AR308" s="4" t="n">
        <f aca="false">MOD(AR307,12)+1</f>
        <v>2</v>
      </c>
      <c r="AS308" s="4" t="n">
        <f aca="false">AS307+1</f>
        <v>43</v>
      </c>
      <c r="AT308" s="12" t="n">
        <f aca="false">IF(AR308&gt;=10,1,0)</f>
        <v>0</v>
      </c>
      <c r="AU308" s="27" t="n">
        <f aca="false">EXP($C$261*AT308)</f>
        <v>1</v>
      </c>
      <c r="AV308" s="27" t="n">
        <f aca="false">AV307+(AS308^$C$260-AS307^$C$260)*AU308</f>
        <v>1008488926146.68</v>
      </c>
      <c r="AW308" s="28" t="n">
        <f aca="false">(1-($C$259/($C$259+AV308))^$C$258)</f>
        <v>0.795729993169535</v>
      </c>
      <c r="AX308" s="29" t="n">
        <f aca="false">1-AW308</f>
        <v>0.204270006830465</v>
      </c>
      <c r="AY308" s="4" t="n">
        <f aca="false">MOD(AY307,12)+1</f>
        <v>3</v>
      </c>
      <c r="AZ308" s="4" t="n">
        <f aca="false">AZ307+1</f>
        <v>43</v>
      </c>
      <c r="BA308" s="12" t="n">
        <f aca="false">IF(AY308&gt;=10,1,0)</f>
        <v>0</v>
      </c>
      <c r="BB308" s="27" t="n">
        <f aca="false">EXP($C$261*BA308)</f>
        <v>1</v>
      </c>
      <c r="BC308" s="27" t="n">
        <f aca="false">BC307+(AZ308^$C$260-AZ307^$C$260)*BB308</f>
        <v>891742548438.724</v>
      </c>
      <c r="BD308" s="28" t="n">
        <f aca="false">(1-($C$259/($C$259+BC308))^$C$258)</f>
        <v>0.795116110162958</v>
      </c>
      <c r="BE308" s="29" t="n">
        <f aca="false">1-BD308</f>
        <v>0.204883889837042</v>
      </c>
      <c r="BF308" s="4" t="n">
        <f aca="false">MOD(BF307,12)+1</f>
        <v>4</v>
      </c>
      <c r="BG308" s="4" t="n">
        <f aca="false">BG307+1</f>
        <v>43</v>
      </c>
      <c r="BH308" s="12" t="n">
        <f aca="false">IF(BF308&gt;=10,1,0)</f>
        <v>0</v>
      </c>
      <c r="BI308" s="27" t="n">
        <f aca="false">EXP($C$261*BH308)</f>
        <v>1</v>
      </c>
      <c r="BJ308" s="27" t="n">
        <f aca="false">BJ307+(BG308^$C$260-BG307^$C$260)*BI308</f>
        <v>789977710277.295</v>
      </c>
      <c r="BK308" s="28" t="n">
        <f aca="false">(1-($C$259/($C$259+BJ308))^$C$258)</f>
        <v>0.794509695544962</v>
      </c>
      <c r="BL308" s="29" t="n">
        <f aca="false">1-BK308</f>
        <v>0.205490304455038</v>
      </c>
      <c r="BM308" s="4" t="n">
        <f aca="false">MOD(BM307,12)+1</f>
        <v>5</v>
      </c>
      <c r="BN308" s="4" t="n">
        <f aca="false">BN307+1</f>
        <v>43</v>
      </c>
      <c r="BO308" s="12" t="n">
        <f aca="false">IF(BM308&gt;=10,1,0)</f>
        <v>0</v>
      </c>
      <c r="BP308" s="27" t="n">
        <f aca="false">EXP($C$261*BO308)</f>
        <v>1</v>
      </c>
      <c r="BQ308" s="27" t="n">
        <f aca="false">BQ307+(BN308^$C$260-BN307^$C$260)*BP308</f>
        <v>701568393497.823</v>
      </c>
      <c r="BR308" s="28" t="n">
        <f aca="false">(1-($C$259/($C$259+BQ308))^$C$258)</f>
        <v>0.793913984262204</v>
      </c>
      <c r="BS308" s="29" t="n">
        <f aca="false">1-BR308</f>
        <v>0.206086015737796</v>
      </c>
      <c r="BT308" s="4" t="n">
        <f aca="false">MOD(BT307,12)+1</f>
        <v>6</v>
      </c>
      <c r="BU308" s="4" t="n">
        <f aca="false">BU307+1</f>
        <v>43</v>
      </c>
      <c r="BV308" s="12" t="n">
        <f aca="false">IF(BT308&gt;=10,1,0)</f>
        <v>0</v>
      </c>
      <c r="BW308" s="27" t="n">
        <f aca="false">EXP($C$261*BV308)</f>
        <v>1</v>
      </c>
      <c r="BX308" s="27" t="n">
        <f aca="false">BX307+(BU308^$C$260-BU307^$C$260)*BW308</f>
        <v>625031603611.628</v>
      </c>
      <c r="BY308" s="28" t="n">
        <f aca="false">(1-($C$259/($C$259+BX308))^$C$258)</f>
        <v>0.793332526347772</v>
      </c>
      <c r="BZ308" s="29" t="n">
        <f aca="false">1-BY308</f>
        <v>0.206667473652228</v>
      </c>
      <c r="CA308" s="4" t="n">
        <f aca="false">MOD(CA307,12)+1</f>
        <v>7</v>
      </c>
      <c r="CB308" s="4" t="n">
        <f aca="false">CB307+1</f>
        <v>43</v>
      </c>
      <c r="CC308" s="12" t="n">
        <f aca="false">IF(CA308&gt;=10,1,0)</f>
        <v>0</v>
      </c>
      <c r="CD308" s="27" t="n">
        <f aca="false">EXP($C$261*CC308)</f>
        <v>1</v>
      </c>
      <c r="CE308" s="27" t="n">
        <f aca="false">CE307+(CB308^$C$260-CB307^$C$260)*CD308</f>
        <v>559017868825.382</v>
      </c>
      <c r="CF308" s="28" t="n">
        <f aca="false">(1-($C$259/($C$259+CE308))^$C$258)</f>
        <v>0.792769117731963</v>
      </c>
      <c r="CG308" s="29" t="n">
        <f aca="false">1-CF308</f>
        <v>0.207230882268037</v>
      </c>
      <c r="CI308" s="4" t="n">
        <f aca="false">CI307+1</f>
        <v>43</v>
      </c>
      <c r="CJ308" s="31" t="n">
        <f aca="false">AVERAGE(CF308,BY308,BR308,BK308,BD308,AW308,AP308,AI308,AB308,U308,N308,G308)</f>
        <v>0.79441472560498</v>
      </c>
      <c r="CK308" s="31" t="n">
        <f aca="false">1-CJ308</f>
        <v>0.20558527439502</v>
      </c>
      <c r="CL308" s="32" t="n">
        <f aca="false">CJ308-CJ307</f>
        <v>0.000832731871196257</v>
      </c>
    </row>
    <row r="309" customFormat="false" ht="13.8" hidden="false" customHeight="false" outlineLevel="0" collapsed="false">
      <c r="B309" s="4" t="n">
        <f aca="false">MOD(B308,12)+1</f>
        <v>9</v>
      </c>
      <c r="C309" s="4" t="n">
        <f aca="false">C308+1</f>
        <v>44</v>
      </c>
      <c r="D309" s="12" t="n">
        <f aca="false">IF(B309&gt;=10,1,0)</f>
        <v>0</v>
      </c>
      <c r="E309" s="27" t="n">
        <f aca="false">EXP($C$261*D309)</f>
        <v>1</v>
      </c>
      <c r="F309" s="27" t="n">
        <f aca="false">F308+(C309^$C$260-C308^$C$260)*E309</f>
        <v>539768153430.876</v>
      </c>
      <c r="G309" s="28" t="n">
        <f aca="false">(1-($C$259/($C$259+F309))^$C$258)</f>
        <v>0.792591927119919</v>
      </c>
      <c r="H309" s="29" t="n">
        <f aca="false">1-G309</f>
        <v>0.207408072880081</v>
      </c>
      <c r="I309" s="4" t="n">
        <f aca="false">MOD(I308,12)+1</f>
        <v>10</v>
      </c>
      <c r="J309" s="4" t="n">
        <f aca="false">J308+1</f>
        <v>44</v>
      </c>
      <c r="K309" s="12" t="n">
        <f aca="false">IF(I309&gt;=10,1,0)</f>
        <v>1</v>
      </c>
      <c r="L309" s="27" t="n">
        <f aca="false">EXP($C$261*K309)</f>
        <v>12.0724488026756</v>
      </c>
      <c r="M309" s="27" t="n">
        <f aca="false">M308+(J309^$C$260-J308^$C$260)*L309</f>
        <v>906081325064.829</v>
      </c>
      <c r="N309" s="28" t="n">
        <f aca="false">(1-($C$259/($C$259+M309))^$C$258)</f>
        <v>0.795195807259525</v>
      </c>
      <c r="O309" s="29" t="n">
        <f aca="false">1-N309</f>
        <v>0.204804192740475</v>
      </c>
      <c r="P309" s="4" t="n">
        <f aca="false">MOD(P308,12)+1</f>
        <v>11</v>
      </c>
      <c r="Q309" s="4" t="n">
        <f aca="false">Q308+1</f>
        <v>44</v>
      </c>
      <c r="R309" s="12" t="n">
        <f aca="false">IF(P309&gt;=10,1,0)</f>
        <v>1</v>
      </c>
      <c r="S309" s="27" t="n">
        <f aca="false">EXP($C$261*R309)</f>
        <v>12.0724488026756</v>
      </c>
      <c r="T309" s="27" t="n">
        <f aca="false">T308+(Q309^$C$260-Q308^$C$260)*S309</f>
        <v>1226069904144.26</v>
      </c>
      <c r="U309" s="28" t="n">
        <f aca="false">(1-($C$259/($C$259+T309))^$C$258)</f>
        <v>0.796701000860813</v>
      </c>
      <c r="V309" s="29" t="n">
        <f aca="false">1-U309</f>
        <v>0.203298999139187</v>
      </c>
      <c r="W309" s="4" t="n">
        <f aca="false">MOD(W308,12)+1</f>
        <v>12</v>
      </c>
      <c r="X309" s="4" t="n">
        <f aca="false">X308+1</f>
        <v>44</v>
      </c>
      <c r="Y309" s="12" t="n">
        <f aca="false">IF(W309&gt;=10,1,0)</f>
        <v>1</v>
      </c>
      <c r="Z309" s="27" t="n">
        <f aca="false">EXP($C$261*Y309)</f>
        <v>12.0724488026756</v>
      </c>
      <c r="AA309" s="27" t="n">
        <f aca="false">AA308+(X309^$C$260-X308^$C$260)*Z309</f>
        <v>1504701841515.58</v>
      </c>
      <c r="AB309" s="28" t="n">
        <f aca="false">(1-($C$259/($C$259+AA309))^$C$258)</f>
        <v>0.797713875279863</v>
      </c>
      <c r="AC309" s="29" t="n">
        <f aca="false">1-AB309</f>
        <v>0.202286124720137</v>
      </c>
      <c r="AD309" s="4" t="n">
        <f aca="false">MOD(AD308,12)+1</f>
        <v>1</v>
      </c>
      <c r="AE309" s="4" t="n">
        <f aca="false">AE308+1</f>
        <v>44</v>
      </c>
      <c r="AF309" s="12" t="n">
        <f aca="false">IF(AD309&gt;=10,1,0)</f>
        <v>0</v>
      </c>
      <c r="AG309" s="27" t="n">
        <f aca="false">EXP($C$261*AF309)</f>
        <v>1</v>
      </c>
      <c r="AH309" s="27" t="n">
        <f aca="false">AH308+(AE309^$C$260-AE308^$C$260)*AG309</f>
        <v>1331671837475.78</v>
      </c>
      <c r="AI309" s="28" t="n">
        <f aca="false">(1-($C$259/($C$259+AH309))^$C$258)</f>
        <v>0.79711026610655</v>
      </c>
      <c r="AJ309" s="29" t="n">
        <f aca="false">1-AI309</f>
        <v>0.20288973389345</v>
      </c>
      <c r="AK309" s="30" t="n">
        <f aca="false">MOD(AK308,12)+1</f>
        <v>2</v>
      </c>
      <c r="AL309" s="4" t="n">
        <f aca="false">AL308+1</f>
        <v>44</v>
      </c>
      <c r="AM309" s="12" t="n">
        <f aca="false">IF(AK309&gt;=10,1,0)</f>
        <v>0</v>
      </c>
      <c r="AN309" s="27" t="n">
        <f aca="false">EXP($C$261*AM309)</f>
        <v>1</v>
      </c>
      <c r="AO309" s="27" t="n">
        <f aca="false">AO308+(AL309^$C$260-AL308^$C$260)*AN309</f>
        <v>1179461831344.02</v>
      </c>
      <c r="AP309" s="28" t="n">
        <f aca="false">(1-($C$259/($C$259+AO309))^$C$258)</f>
        <v>0.796508740421267</v>
      </c>
      <c r="AQ309" s="29" t="n">
        <f aca="false">1-AP309</f>
        <v>0.203491259578733</v>
      </c>
      <c r="AR309" s="4" t="n">
        <f aca="false">MOD(AR308,12)+1</f>
        <v>3</v>
      </c>
      <c r="AS309" s="4" t="n">
        <f aca="false">AS308+1</f>
        <v>44</v>
      </c>
      <c r="AT309" s="12" t="n">
        <f aca="false">IF(AR309&gt;=10,1,0)</f>
        <v>0</v>
      </c>
      <c r="AU309" s="27" t="n">
        <f aca="false">EXP($C$261*AT309)</f>
        <v>1</v>
      </c>
      <c r="AV309" s="27" t="n">
        <f aca="false">AV308+(AS309^$C$260-AS308^$C$260)*AU309</f>
        <v>1045954889869.24</v>
      </c>
      <c r="AW309" s="28" t="n">
        <f aca="false">(1-($C$259/($C$259+AV309))^$C$258)</f>
        <v>0.795911648113241</v>
      </c>
      <c r="AX309" s="29" t="n">
        <f aca="false">1-AW309</f>
        <v>0.204088351886759</v>
      </c>
      <c r="AY309" s="4" t="n">
        <f aca="false">MOD(AY308,12)+1</f>
        <v>4</v>
      </c>
      <c r="AZ309" s="4" t="n">
        <f aca="false">AZ308+1</f>
        <v>44</v>
      </c>
      <c r="BA309" s="12" t="n">
        <f aca="false">IF(AY309&gt;=10,1,0)</f>
        <v>0</v>
      </c>
      <c r="BB309" s="27" t="n">
        <f aca="false">EXP($C$261*BA309)</f>
        <v>1</v>
      </c>
      <c r="BC309" s="27" t="n">
        <f aca="false">BC308+(AZ309^$C$260-AZ308^$C$260)*BB309</f>
        <v>929208512161.283</v>
      </c>
      <c r="BD309" s="28" t="n">
        <f aca="false">(1-($C$259/($C$259+BC309))^$C$258)</f>
        <v>0.795321668356156</v>
      </c>
      <c r="BE309" s="29" t="n">
        <f aca="false">1-BD309</f>
        <v>0.204678331643844</v>
      </c>
      <c r="BF309" s="4" t="n">
        <f aca="false">MOD(BF308,12)+1</f>
        <v>5</v>
      </c>
      <c r="BG309" s="4" t="n">
        <f aca="false">BG308+1</f>
        <v>44</v>
      </c>
      <c r="BH309" s="12" t="n">
        <f aca="false">IF(BF309&gt;=10,1,0)</f>
        <v>0</v>
      </c>
      <c r="BI309" s="27" t="n">
        <f aca="false">EXP($C$261*BH309)</f>
        <v>1</v>
      </c>
      <c r="BJ309" s="27" t="n">
        <f aca="false">BJ308+(BG309^$C$260-BG308^$C$260)*BI309</f>
        <v>827443673999.854</v>
      </c>
      <c r="BK309" s="28" t="n">
        <f aca="false">(1-($C$259/($C$259+BJ309))^$C$258)</f>
        <v>0.794741799412484</v>
      </c>
      <c r="BL309" s="29" t="n">
        <f aca="false">1-BK309</f>
        <v>0.205258200587516</v>
      </c>
      <c r="BM309" s="4" t="n">
        <f aca="false">MOD(BM308,12)+1</f>
        <v>6</v>
      </c>
      <c r="BN309" s="4" t="n">
        <f aca="false">BN308+1</f>
        <v>44</v>
      </c>
      <c r="BO309" s="12" t="n">
        <f aca="false">IF(BM309&gt;=10,1,0)</f>
        <v>0</v>
      </c>
      <c r="BP309" s="27" t="n">
        <f aca="false">EXP($C$261*BO309)</f>
        <v>1</v>
      </c>
      <c r="BQ309" s="27" t="n">
        <f aca="false">BQ308+(BN309^$C$260-BN308^$C$260)*BP309</f>
        <v>739034357220.382</v>
      </c>
      <c r="BR309" s="28" t="n">
        <f aca="false">(1-($C$259/($C$259+BQ309))^$C$258)</f>
        <v>0.794175325910725</v>
      </c>
      <c r="BS309" s="29" t="n">
        <f aca="false">1-BR309</f>
        <v>0.205824674089275</v>
      </c>
      <c r="BT309" s="4" t="n">
        <f aca="false">MOD(BT308,12)+1</f>
        <v>7</v>
      </c>
      <c r="BU309" s="4" t="n">
        <f aca="false">BU308+1</f>
        <v>44</v>
      </c>
      <c r="BV309" s="12" t="n">
        <f aca="false">IF(BT309&gt;=10,1,0)</f>
        <v>0</v>
      </c>
      <c r="BW309" s="27" t="n">
        <f aca="false">EXP($C$261*BV309)</f>
        <v>1</v>
      </c>
      <c r="BX309" s="27" t="n">
        <f aca="false">BX308+(BU309^$C$260-BU308^$C$260)*BW309</f>
        <v>662497567334.186</v>
      </c>
      <c r="BY309" s="28" t="n">
        <f aca="false">(1-($C$259/($C$259+BX309))^$C$258)</f>
        <v>0.79362575831165</v>
      </c>
      <c r="BZ309" s="29" t="n">
        <f aca="false">1-BY309</f>
        <v>0.20637424168835</v>
      </c>
      <c r="CA309" s="4" t="n">
        <f aca="false">MOD(CA308,12)+1</f>
        <v>8</v>
      </c>
      <c r="CB309" s="4" t="n">
        <f aca="false">CB308+1</f>
        <v>44</v>
      </c>
      <c r="CC309" s="12" t="n">
        <f aca="false">IF(CA309&gt;=10,1,0)</f>
        <v>0</v>
      </c>
      <c r="CD309" s="27" t="n">
        <f aca="false">EXP($C$261*CC309)</f>
        <v>1</v>
      </c>
      <c r="CE309" s="27" t="n">
        <f aca="false">CE308+(CB309^$C$260-CB308^$C$260)*CD309</f>
        <v>596483832547.94</v>
      </c>
      <c r="CF309" s="28" t="n">
        <f aca="false">(1-($C$259/($C$259+CE309))^$C$258)</f>
        <v>0.793096740847676</v>
      </c>
      <c r="CG309" s="29" t="n">
        <f aca="false">1-CF309</f>
        <v>0.206903259152324</v>
      </c>
      <c r="CI309" s="4" t="n">
        <f aca="false">CI308+1</f>
        <v>44</v>
      </c>
      <c r="CJ309" s="31" t="n">
        <f aca="false">AVERAGE(CF309,BY309,BR309,BK309,BD309,AW309,AP309,AI309,AB309,U309,N309,G309)</f>
        <v>0.795224546499989</v>
      </c>
      <c r="CK309" s="31" t="n">
        <f aca="false">1-CJ309</f>
        <v>0.204775453500011</v>
      </c>
      <c r="CL309" s="32" t="n">
        <f aca="false">CJ309-CJ308</f>
        <v>0.000809820895009361</v>
      </c>
    </row>
    <row r="310" customFormat="false" ht="13.8" hidden="false" customHeight="false" outlineLevel="0" collapsed="false">
      <c r="B310" s="4" t="n">
        <f aca="false">MOD(B309,12)+1</f>
        <v>10</v>
      </c>
      <c r="C310" s="4" t="n">
        <f aca="false">C309+1</f>
        <v>45</v>
      </c>
      <c r="D310" s="12" t="n">
        <f aca="false">IF(B310&gt;=10,1,0)</f>
        <v>1</v>
      </c>
      <c r="E310" s="27" t="n">
        <f aca="false">EXP($C$261*D310)</f>
        <v>12.0724488026756</v>
      </c>
      <c r="F310" s="27" t="n">
        <f aca="false">F309+(C310^$C$260-C309^$C$260)*E310</f>
        <v>1057432727857.69</v>
      </c>
      <c r="G310" s="28" t="n">
        <f aca="false">(1-($C$259/($C$259+F310))^$C$258)</f>
        <v>0.795965966956259</v>
      </c>
      <c r="H310" s="29" t="n">
        <f aca="false">1-G310</f>
        <v>0.204034033043741</v>
      </c>
      <c r="I310" s="4" t="n">
        <f aca="false">MOD(I309,12)+1</f>
        <v>11</v>
      </c>
      <c r="J310" s="4" t="n">
        <f aca="false">J309+1</f>
        <v>45</v>
      </c>
      <c r="K310" s="12" t="n">
        <f aca="false">IF(I310&gt;=10,1,0)</f>
        <v>1</v>
      </c>
      <c r="L310" s="27" t="n">
        <f aca="false">EXP($C$261*K310)</f>
        <v>12.0724488026756</v>
      </c>
      <c r="M310" s="27" t="n">
        <f aca="false">M309+(J310^$C$260-J309^$C$260)*L310</f>
        <v>1423745899491.64</v>
      </c>
      <c r="N310" s="28" t="n">
        <f aca="false">(1-($C$259/($C$259+M310))^$C$258)</f>
        <v>0.797440835480435</v>
      </c>
      <c r="O310" s="29" t="n">
        <f aca="false">1-N310</f>
        <v>0.202559164519565</v>
      </c>
      <c r="P310" s="4" t="n">
        <f aca="false">MOD(P309,12)+1</f>
        <v>12</v>
      </c>
      <c r="Q310" s="4" t="n">
        <f aca="false">Q309+1</f>
        <v>45</v>
      </c>
      <c r="R310" s="12" t="n">
        <f aca="false">IF(P310&gt;=10,1,0)</f>
        <v>1</v>
      </c>
      <c r="S310" s="27" t="n">
        <f aca="false">EXP($C$261*R310)</f>
        <v>12.0724488026756</v>
      </c>
      <c r="T310" s="27" t="n">
        <f aca="false">T309+(Q310^$C$260-Q309^$C$260)*S310</f>
        <v>1743734478571.07</v>
      </c>
      <c r="U310" s="28" t="n">
        <f aca="false">(1-($C$259/($C$259+T310))^$C$258)</f>
        <v>0.798439979592375</v>
      </c>
      <c r="V310" s="29" t="n">
        <f aca="false">1-U310</f>
        <v>0.201560020407625</v>
      </c>
      <c r="W310" s="4" t="n">
        <f aca="false">MOD(W309,12)+1</f>
        <v>1</v>
      </c>
      <c r="X310" s="4" t="n">
        <f aca="false">X309+1</f>
        <v>45</v>
      </c>
      <c r="Y310" s="12" t="n">
        <f aca="false">IF(W310&gt;=10,1,0)</f>
        <v>0</v>
      </c>
      <c r="Z310" s="27" t="n">
        <f aca="false">EXP($C$261*Y310)</f>
        <v>1</v>
      </c>
      <c r="AA310" s="27" t="n">
        <f aca="false">AA309+(X310^$C$260-X309^$C$260)*Z310</f>
        <v>1547581673344.9</v>
      </c>
      <c r="AB310" s="28" t="n">
        <f aca="false">(1-($C$259/($C$259+AA310))^$C$258)</f>
        <v>0.797852461185893</v>
      </c>
      <c r="AC310" s="29" t="n">
        <f aca="false">1-AB310</f>
        <v>0.202147538814107</v>
      </c>
      <c r="AD310" s="4" t="n">
        <f aca="false">MOD(AD309,12)+1</f>
        <v>2</v>
      </c>
      <c r="AE310" s="4" t="n">
        <f aca="false">AE309+1</f>
        <v>45</v>
      </c>
      <c r="AF310" s="12" t="n">
        <f aca="false">IF(AD310&gt;=10,1,0)</f>
        <v>0</v>
      </c>
      <c r="AG310" s="27" t="n">
        <f aca="false">EXP($C$261*AF310)</f>
        <v>1</v>
      </c>
      <c r="AH310" s="27" t="n">
        <f aca="false">AH309+(AE310^$C$260-AE309^$C$260)*AG310</f>
        <v>1374551669305.1</v>
      </c>
      <c r="AI310" s="28" t="n">
        <f aca="false">(1-($C$259/($C$259+AH310))^$C$258)</f>
        <v>0.797267036120589</v>
      </c>
      <c r="AJ310" s="29" t="n">
        <f aca="false">1-AI310</f>
        <v>0.202732963879411</v>
      </c>
      <c r="AK310" s="30" t="n">
        <f aca="false">MOD(AK309,12)+1</f>
        <v>3</v>
      </c>
      <c r="AL310" s="4" t="n">
        <f aca="false">AL309+1</f>
        <v>45</v>
      </c>
      <c r="AM310" s="12" t="n">
        <f aca="false">IF(AK310&gt;=10,1,0)</f>
        <v>0</v>
      </c>
      <c r="AN310" s="27" t="n">
        <f aca="false">EXP($C$261*AM310)</f>
        <v>1</v>
      </c>
      <c r="AO310" s="27" t="n">
        <f aca="false">AO309+(AL310^$C$260-AL309^$C$260)*AN310</f>
        <v>1222341663173.34</v>
      </c>
      <c r="AP310" s="28" t="n">
        <f aca="false">(1-($C$259/($C$259+AO310))^$C$258)</f>
        <v>0.796685899493776</v>
      </c>
      <c r="AQ310" s="29" t="n">
        <f aca="false">1-AP310</f>
        <v>0.203314100506224</v>
      </c>
      <c r="AR310" s="4" t="n">
        <f aca="false">MOD(AR309,12)+1</f>
        <v>4</v>
      </c>
      <c r="AS310" s="4" t="n">
        <f aca="false">AS309+1</f>
        <v>45</v>
      </c>
      <c r="AT310" s="12" t="n">
        <f aca="false">IF(AR310&gt;=10,1,0)</f>
        <v>0</v>
      </c>
      <c r="AU310" s="27" t="n">
        <f aca="false">EXP($C$261*AT310)</f>
        <v>1</v>
      </c>
      <c r="AV310" s="27" t="n">
        <f aca="false">AV309+(AS310^$C$260-AS309^$C$260)*AU310</f>
        <v>1088834721698.56</v>
      </c>
      <c r="AW310" s="28" t="n">
        <f aca="false">(1-($C$259/($C$259+AV310))^$C$258)</f>
        <v>0.796111545380988</v>
      </c>
      <c r="AX310" s="29" t="n">
        <f aca="false">1-AW310</f>
        <v>0.203888454619012</v>
      </c>
      <c r="AY310" s="4" t="n">
        <f aca="false">MOD(AY309,12)+1</f>
        <v>5</v>
      </c>
      <c r="AZ310" s="4" t="n">
        <f aca="false">AZ309+1</f>
        <v>45</v>
      </c>
      <c r="BA310" s="12" t="n">
        <f aca="false">IF(AY310&gt;=10,1,0)</f>
        <v>0</v>
      </c>
      <c r="BB310" s="27" t="n">
        <f aca="false">EXP($C$261*BA310)</f>
        <v>1</v>
      </c>
      <c r="BC310" s="27" t="n">
        <f aca="false">BC309+(AZ310^$C$260-AZ309^$C$260)*BB310</f>
        <v>972088343990.603</v>
      </c>
      <c r="BD310" s="28" t="n">
        <f aca="false">(1-($C$259/($C$259+BC310))^$C$258)</f>
        <v>0.795546757606403</v>
      </c>
      <c r="BE310" s="29" t="n">
        <f aca="false">1-BD310</f>
        <v>0.204453242393597</v>
      </c>
      <c r="BF310" s="4" t="n">
        <f aca="false">MOD(BF309,12)+1</f>
        <v>6</v>
      </c>
      <c r="BG310" s="4" t="n">
        <f aca="false">BG309+1</f>
        <v>45</v>
      </c>
      <c r="BH310" s="12" t="n">
        <f aca="false">IF(BF310&gt;=10,1,0)</f>
        <v>0</v>
      </c>
      <c r="BI310" s="27" t="n">
        <f aca="false">EXP($C$261*BH310)</f>
        <v>1</v>
      </c>
      <c r="BJ310" s="27" t="n">
        <f aca="false">BJ309+(BG310^$C$260-BG309^$C$260)*BI310</f>
        <v>870323505829.174</v>
      </c>
      <c r="BK310" s="28" t="n">
        <f aca="false">(1-($C$259/($C$259+BJ310))^$C$258)</f>
        <v>0.794994580904044</v>
      </c>
      <c r="BL310" s="29" t="n">
        <f aca="false">1-BK310</f>
        <v>0.205005419095956</v>
      </c>
      <c r="BM310" s="4" t="n">
        <f aca="false">MOD(BM309,12)+1</f>
        <v>7</v>
      </c>
      <c r="BN310" s="4" t="n">
        <f aca="false">BN309+1</f>
        <v>45</v>
      </c>
      <c r="BO310" s="12" t="n">
        <f aca="false">IF(BM310&gt;=10,1,0)</f>
        <v>0</v>
      </c>
      <c r="BP310" s="27" t="n">
        <f aca="false">EXP($C$261*BO310)</f>
        <v>1</v>
      </c>
      <c r="BQ310" s="27" t="n">
        <f aca="false">BQ309+(BN310^$C$260-BN309^$C$260)*BP310</f>
        <v>781914189049.702</v>
      </c>
      <c r="BR310" s="28" t="n">
        <f aca="false">(1-($C$259/($C$259+BQ310))^$C$258)</f>
        <v>0.794458267910604</v>
      </c>
      <c r="BS310" s="29" t="n">
        <f aca="false">1-BR310</f>
        <v>0.205541732089396</v>
      </c>
      <c r="BT310" s="4" t="n">
        <f aca="false">MOD(BT309,12)+1</f>
        <v>8</v>
      </c>
      <c r="BU310" s="4" t="n">
        <f aca="false">BU309+1</f>
        <v>45</v>
      </c>
      <c r="BV310" s="12" t="n">
        <f aca="false">IF(BT310&gt;=10,1,0)</f>
        <v>0</v>
      </c>
      <c r="BW310" s="27" t="n">
        <f aca="false">EXP($C$261*BV310)</f>
        <v>1</v>
      </c>
      <c r="BX310" s="27" t="n">
        <f aca="false">BX309+(BU310^$C$260-BU309^$C$260)*BW310</f>
        <v>705377399163.507</v>
      </c>
      <c r="BY310" s="28" t="n">
        <f aca="false">(1-($C$259/($C$259+BX310))^$C$258)</f>
        <v>0.793941198750086</v>
      </c>
      <c r="BZ310" s="29" t="n">
        <f aca="false">1-BY310</f>
        <v>0.206058801249914</v>
      </c>
      <c r="CA310" s="4" t="n">
        <f aca="false">MOD(CA309,12)+1</f>
        <v>9</v>
      </c>
      <c r="CB310" s="4" t="n">
        <f aca="false">CB309+1</f>
        <v>45</v>
      </c>
      <c r="CC310" s="12" t="n">
        <f aca="false">IF(CA310&gt;=10,1,0)</f>
        <v>0</v>
      </c>
      <c r="CD310" s="27" t="n">
        <f aca="false">EXP($C$261*CC310)</f>
        <v>1</v>
      </c>
      <c r="CE310" s="27" t="n">
        <f aca="false">CE309+(CB310^$C$260-CB309^$C$260)*CD310</f>
        <v>639363664377.261</v>
      </c>
      <c r="CF310" s="28" t="n">
        <f aca="false">(1-($C$259/($C$259+CE310))^$C$258)</f>
        <v>0.793446772464984</v>
      </c>
      <c r="CG310" s="29" t="n">
        <f aca="false">1-CF310</f>
        <v>0.206553227535016</v>
      </c>
      <c r="CI310" s="4" t="n">
        <f aca="false">CI309+1</f>
        <v>45</v>
      </c>
      <c r="CJ310" s="31" t="n">
        <f aca="false">AVERAGE(CF310,BY310,BR310,BK310,BD310,AW310,AP310,AI310,AB310,U310,N310,G310)</f>
        <v>0.796012608487203</v>
      </c>
      <c r="CK310" s="31" t="n">
        <f aca="false">1-CJ310</f>
        <v>0.203987391512797</v>
      </c>
      <c r="CL310" s="32" t="n">
        <f aca="false">CJ310-CJ309</f>
        <v>0.000788061987213817</v>
      </c>
    </row>
    <row r="311" customFormat="false" ht="13.8" hidden="false" customHeight="false" outlineLevel="0" collapsed="false">
      <c r="B311" s="4" t="n">
        <f aca="false">MOD(B310,12)+1</f>
        <v>11</v>
      </c>
      <c r="C311" s="4" t="n">
        <f aca="false">C310+1</f>
        <v>46</v>
      </c>
      <c r="D311" s="12" t="n">
        <f aca="false">IF(B311&gt;=10,1,0)</f>
        <v>1</v>
      </c>
      <c r="E311" s="27" t="n">
        <f aca="false">EXP($C$261*D311)</f>
        <v>12.0724488026756</v>
      </c>
      <c r="F311" s="27" t="n">
        <f aca="false">F310+(C311^$C$260-C310^$C$260)*E311</f>
        <v>1648126587637.67</v>
      </c>
      <c r="G311" s="28" t="n">
        <f aca="false">(1-($C$259/($C$259+F311))^$C$258)</f>
        <v>0.798162571688125</v>
      </c>
      <c r="H311" s="29" t="n">
        <f aca="false">1-G311</f>
        <v>0.201837428311875</v>
      </c>
      <c r="I311" s="4" t="n">
        <f aca="false">MOD(I310,12)+1</f>
        <v>12</v>
      </c>
      <c r="J311" s="4" t="n">
        <f aca="false">J310+1</f>
        <v>46</v>
      </c>
      <c r="K311" s="12" t="n">
        <f aca="false">IF(I311&gt;=10,1,0)</f>
        <v>1</v>
      </c>
      <c r="L311" s="27" t="n">
        <f aca="false">EXP($C$261*K311)</f>
        <v>12.0724488026756</v>
      </c>
      <c r="M311" s="27" t="n">
        <f aca="false">M310+(J311^$C$260-J310^$C$260)*L311</f>
        <v>2014439759271.62</v>
      </c>
      <c r="N311" s="28" t="n">
        <f aca="false">(1-($C$259/($C$259+M311))^$C$258)</f>
        <v>0.799148182863065</v>
      </c>
      <c r="O311" s="29" t="n">
        <f aca="false">1-N311</f>
        <v>0.200851817136935</v>
      </c>
      <c r="P311" s="4" t="n">
        <f aca="false">MOD(P310,12)+1</f>
        <v>1</v>
      </c>
      <c r="Q311" s="4" t="n">
        <f aca="false">Q310+1</f>
        <v>46</v>
      </c>
      <c r="R311" s="12" t="n">
        <f aca="false">IF(P311&gt;=10,1,0)</f>
        <v>0</v>
      </c>
      <c r="S311" s="27" t="n">
        <f aca="false">EXP($C$261*R311)</f>
        <v>1</v>
      </c>
      <c r="T311" s="27" t="n">
        <f aca="false">T310+(Q311^$C$260-Q310^$C$260)*S311</f>
        <v>1792663562424.31</v>
      </c>
      <c r="U311" s="28" t="n">
        <f aca="false">(1-($C$259/($C$259+T311))^$C$258)</f>
        <v>0.79857597883782</v>
      </c>
      <c r="V311" s="29" t="n">
        <f aca="false">1-U311</f>
        <v>0.20142402116218</v>
      </c>
      <c r="W311" s="4" t="n">
        <f aca="false">MOD(W310,12)+1</f>
        <v>2</v>
      </c>
      <c r="X311" s="4" t="n">
        <f aca="false">X310+1</f>
        <v>46</v>
      </c>
      <c r="Y311" s="12" t="n">
        <f aca="false">IF(W311&gt;=10,1,0)</f>
        <v>0</v>
      </c>
      <c r="Z311" s="27" t="n">
        <f aca="false">EXP($C$261*Y311)</f>
        <v>1</v>
      </c>
      <c r="AA311" s="27" t="n">
        <f aca="false">AA310+(X311^$C$260-X310^$C$260)*Z311</f>
        <v>1596510757198.13</v>
      </c>
      <c r="AB311" s="28" t="n">
        <f aca="false">(1-($C$259/($C$259+AA311))^$C$258)</f>
        <v>0.798005871818079</v>
      </c>
      <c r="AC311" s="29" t="n">
        <f aca="false">1-AB311</f>
        <v>0.201994128181921</v>
      </c>
      <c r="AD311" s="4" t="n">
        <f aca="false">MOD(AD310,12)+1</f>
        <v>3</v>
      </c>
      <c r="AE311" s="4" t="n">
        <f aca="false">AE310+1</f>
        <v>46</v>
      </c>
      <c r="AF311" s="12" t="n">
        <f aca="false">IF(AD311&gt;=10,1,0)</f>
        <v>0</v>
      </c>
      <c r="AG311" s="27" t="n">
        <f aca="false">EXP($C$261*AF311)</f>
        <v>1</v>
      </c>
      <c r="AH311" s="27" t="n">
        <f aca="false">AH310+(AE311^$C$260-AE310^$C$260)*AG311</f>
        <v>1423480753158.33</v>
      </c>
      <c r="AI311" s="28" t="n">
        <f aca="false">(1-($C$259/($C$259+AH311))^$C$258)</f>
        <v>0.797439915324408</v>
      </c>
      <c r="AJ311" s="29" t="n">
        <f aca="false">1-AI311</f>
        <v>0.202560084675592</v>
      </c>
      <c r="AK311" s="30" t="n">
        <f aca="false">MOD(AK310,12)+1</f>
        <v>4</v>
      </c>
      <c r="AL311" s="4" t="n">
        <f aca="false">AL310+1</f>
        <v>46</v>
      </c>
      <c r="AM311" s="12" t="n">
        <f aca="false">IF(AK311&gt;=10,1,0)</f>
        <v>0</v>
      </c>
      <c r="AN311" s="27" t="n">
        <f aca="false">EXP($C$261*AM311)</f>
        <v>1</v>
      </c>
      <c r="AO311" s="27" t="n">
        <f aca="false">AO310+(AL311^$C$260-AL310^$C$260)*AN311</f>
        <v>1271270747026.57</v>
      </c>
      <c r="AP311" s="28" t="n">
        <f aca="false">(1-($C$259/($C$259+AO311))^$C$258)</f>
        <v>0.796880434843404</v>
      </c>
      <c r="AQ311" s="29" t="n">
        <f aca="false">1-AP311</f>
        <v>0.203119565156596</v>
      </c>
      <c r="AR311" s="4" t="n">
        <f aca="false">MOD(AR310,12)+1</f>
        <v>5</v>
      </c>
      <c r="AS311" s="4" t="n">
        <f aca="false">AS310+1</f>
        <v>46</v>
      </c>
      <c r="AT311" s="12" t="n">
        <f aca="false">IF(AR311&gt;=10,1,0)</f>
        <v>0</v>
      </c>
      <c r="AU311" s="27" t="n">
        <f aca="false">EXP($C$261*AT311)</f>
        <v>1</v>
      </c>
      <c r="AV311" s="27" t="n">
        <f aca="false">AV310+(AS311^$C$260-AS310^$C$260)*AU311</f>
        <v>1137763805551.79</v>
      </c>
      <c r="AW311" s="28" t="n">
        <f aca="false">(1-($C$259/($C$259+AV311))^$C$258)</f>
        <v>0.796330019472048</v>
      </c>
      <c r="AX311" s="29" t="n">
        <f aca="false">1-AW311</f>
        <v>0.203669980527952</v>
      </c>
      <c r="AY311" s="4" t="n">
        <f aca="false">MOD(AY310,12)+1</f>
        <v>6</v>
      </c>
      <c r="AZ311" s="4" t="n">
        <f aca="false">AZ310+1</f>
        <v>46</v>
      </c>
      <c r="BA311" s="12" t="n">
        <f aca="false">IF(AY311&gt;=10,1,0)</f>
        <v>0</v>
      </c>
      <c r="BB311" s="27" t="n">
        <f aca="false">EXP($C$261*BA311)</f>
        <v>1</v>
      </c>
      <c r="BC311" s="27" t="n">
        <f aca="false">BC310+(AZ311^$C$260-AZ310^$C$260)*BB311</f>
        <v>1021017427843.84</v>
      </c>
      <c r="BD311" s="28" t="n">
        <f aca="false">(1-($C$259/($C$259+BC311))^$C$258)</f>
        <v>0.795791496475038</v>
      </c>
      <c r="BE311" s="29" t="n">
        <f aca="false">1-BD311</f>
        <v>0.204208503524962</v>
      </c>
      <c r="BF311" s="4" t="n">
        <f aca="false">MOD(BF310,12)+1</f>
        <v>7</v>
      </c>
      <c r="BG311" s="4" t="n">
        <f aca="false">BG310+1</f>
        <v>46</v>
      </c>
      <c r="BH311" s="12" t="n">
        <f aca="false">IF(BF311&gt;=10,1,0)</f>
        <v>0</v>
      </c>
      <c r="BI311" s="27" t="n">
        <f aca="false">EXP($C$261*BH311)</f>
        <v>1</v>
      </c>
      <c r="BJ311" s="27" t="n">
        <f aca="false">BJ310+(BG311^$C$260-BG310^$C$260)*BI311</f>
        <v>919252589682.407</v>
      </c>
      <c r="BK311" s="28" t="n">
        <f aca="false">(1-($C$259/($C$259+BJ311))^$C$258)</f>
        <v>0.79526788482438</v>
      </c>
      <c r="BL311" s="29" t="n">
        <f aca="false">1-BK311</f>
        <v>0.20473211517562</v>
      </c>
      <c r="BM311" s="4" t="n">
        <f aca="false">MOD(BM310,12)+1</f>
        <v>8</v>
      </c>
      <c r="BN311" s="4" t="n">
        <f aca="false">BN310+1</f>
        <v>46</v>
      </c>
      <c r="BO311" s="12" t="n">
        <f aca="false">IF(BM311&gt;=10,1,0)</f>
        <v>0</v>
      </c>
      <c r="BP311" s="27" t="n">
        <f aca="false">EXP($C$261*BO311)</f>
        <v>1</v>
      </c>
      <c r="BQ311" s="27" t="n">
        <f aca="false">BQ310+(BN311^$C$260-BN310^$C$260)*BP311</f>
        <v>830843272902.936</v>
      </c>
      <c r="BR311" s="28" t="n">
        <f aca="false">(1-($C$259/($C$259+BQ311))^$C$258)</f>
        <v>0.794762324849563</v>
      </c>
      <c r="BS311" s="29" t="n">
        <f aca="false">1-BR311</f>
        <v>0.205237675150437</v>
      </c>
      <c r="BT311" s="4" t="n">
        <f aca="false">MOD(BT310,12)+1</f>
        <v>9</v>
      </c>
      <c r="BU311" s="4" t="n">
        <f aca="false">BU310+1</f>
        <v>46</v>
      </c>
      <c r="BV311" s="12" t="n">
        <f aca="false">IF(BT311&gt;=10,1,0)</f>
        <v>0</v>
      </c>
      <c r="BW311" s="27" t="n">
        <f aca="false">EXP($C$261*BV311)</f>
        <v>1</v>
      </c>
      <c r="BX311" s="27" t="n">
        <f aca="false">BX310+(BU311^$C$260-BU310^$C$260)*BW311</f>
        <v>754306483016.74</v>
      </c>
      <c r="BY311" s="28" t="n">
        <f aca="false">(1-($C$259/($C$259+BX311))^$C$258)</f>
        <v>0.794277983203285</v>
      </c>
      <c r="BZ311" s="29" t="n">
        <f aca="false">1-BY311</f>
        <v>0.205722016796715</v>
      </c>
      <c r="CA311" s="4" t="n">
        <f aca="false">MOD(CA310,12)+1</f>
        <v>10</v>
      </c>
      <c r="CB311" s="4" t="n">
        <f aca="false">CB310+1</f>
        <v>46</v>
      </c>
      <c r="CC311" s="12" t="n">
        <f aca="false">IF(CA311&gt;=10,1,0)</f>
        <v>1</v>
      </c>
      <c r="CD311" s="27" t="n">
        <f aca="false">EXP($C$261*CC311)</f>
        <v>12.0724488026756</v>
      </c>
      <c r="CE311" s="27" t="n">
        <f aca="false">CE310+(CB311^$C$260-CB310^$C$260)*CD311</f>
        <v>1230057524157.24</v>
      </c>
      <c r="CF311" s="28" t="n">
        <f aca="false">(1-($C$259/($C$259+CE311))^$C$258)</f>
        <v>0.796717100876607</v>
      </c>
      <c r="CG311" s="29" t="n">
        <f aca="false">1-CF311</f>
        <v>0.203282899123393</v>
      </c>
      <c r="CI311" s="4" t="n">
        <f aca="false">CI310+1</f>
        <v>46</v>
      </c>
      <c r="CJ311" s="31" t="n">
        <f aca="false">AVERAGE(CF311,BY311,BR311,BK311,BD311,AW311,AP311,AI311,AB311,U311,N311,G311)</f>
        <v>0.796779980422985</v>
      </c>
      <c r="CK311" s="31" t="n">
        <f aca="false">1-CJ311</f>
        <v>0.203220019577015</v>
      </c>
      <c r="CL311" s="32" t="n">
        <f aca="false">CJ311-CJ310</f>
        <v>0.000767371935782357</v>
      </c>
    </row>
    <row r="312" customFormat="false" ht="13.8" hidden="false" customHeight="false" outlineLevel="0" collapsed="false">
      <c r="B312" s="4" t="n">
        <f aca="false">MOD(B311,12)+1</f>
        <v>12</v>
      </c>
      <c r="C312" s="4" t="n">
        <f aca="false">C311+1</f>
        <v>47</v>
      </c>
      <c r="D312" s="12" t="n">
        <f aca="false">IF(B312&gt;=10,1,0)</f>
        <v>1</v>
      </c>
      <c r="E312" s="27" t="n">
        <f aca="false">EXP($C$261*D312)</f>
        <v>12.0724488026756</v>
      </c>
      <c r="F312" s="27" t="n">
        <f aca="false">F311+(C312^$C$260-C311^$C$260)*E312</f>
        <v>2320221953811.74</v>
      </c>
      <c r="G312" s="28" t="n">
        <f aca="false">(1-($C$259/($C$259+F312))^$C$258)</f>
        <v>0.799839299672334</v>
      </c>
      <c r="H312" s="29" t="n">
        <f aca="false">1-G312</f>
        <v>0.200160700327666</v>
      </c>
      <c r="I312" s="4" t="n">
        <f aca="false">MOD(I311,12)+1</f>
        <v>1</v>
      </c>
      <c r="J312" s="4" t="n">
        <f aca="false">J311+1</f>
        <v>47</v>
      </c>
      <c r="K312" s="12" t="n">
        <f aca="false">IF(I312&gt;=10,1,0)</f>
        <v>0</v>
      </c>
      <c r="L312" s="27" t="n">
        <f aca="false">EXP($C$261*K312)</f>
        <v>1</v>
      </c>
      <c r="M312" s="27" t="n">
        <f aca="false">M311+(J312^$C$260-J311^$C$260)*L312</f>
        <v>2070111593309.56</v>
      </c>
      <c r="N312" s="28" t="n">
        <f aca="false">(1-($C$259/($C$259+M312))^$C$258)</f>
        <v>0.799281686918642</v>
      </c>
      <c r="O312" s="29" t="n">
        <f aca="false">1-N312</f>
        <v>0.200718313081358</v>
      </c>
      <c r="P312" s="4" t="n">
        <f aca="false">MOD(P311,12)+1</f>
        <v>2</v>
      </c>
      <c r="Q312" s="4" t="n">
        <f aca="false">Q311+1</f>
        <v>47</v>
      </c>
      <c r="R312" s="12" t="n">
        <f aca="false">IF(P312&gt;=10,1,0)</f>
        <v>0</v>
      </c>
      <c r="S312" s="27" t="n">
        <f aca="false">EXP($C$261*R312)</f>
        <v>1</v>
      </c>
      <c r="T312" s="27" t="n">
        <f aca="false">T311+(Q312^$C$260-Q311^$C$260)*S312</f>
        <v>1848335396462.25</v>
      </c>
      <c r="U312" s="28" t="n">
        <f aca="false">(1-($C$259/($C$259+T312))^$C$258)</f>
        <v>0.798726169566548</v>
      </c>
      <c r="V312" s="29" t="n">
        <f aca="false">1-U312</f>
        <v>0.201273830433452</v>
      </c>
      <c r="W312" s="4" t="n">
        <f aca="false">MOD(W311,12)+1</f>
        <v>3</v>
      </c>
      <c r="X312" s="4" t="n">
        <f aca="false">X311+1</f>
        <v>47</v>
      </c>
      <c r="Y312" s="12" t="n">
        <f aca="false">IF(W312&gt;=10,1,0)</f>
        <v>0</v>
      </c>
      <c r="Z312" s="27" t="n">
        <f aca="false">EXP($C$261*Y312)</f>
        <v>1</v>
      </c>
      <c r="AA312" s="27" t="n">
        <f aca="false">AA311+(X312^$C$260-X311^$C$260)*Z312</f>
        <v>1652182591236.07</v>
      </c>
      <c r="AB312" s="28" t="n">
        <f aca="false">(1-($C$259/($C$259+AA312))^$C$258)</f>
        <v>0.798174671472038</v>
      </c>
      <c r="AC312" s="29" t="n">
        <f aca="false">1-AB312</f>
        <v>0.201825328527962</v>
      </c>
      <c r="AD312" s="4" t="n">
        <f aca="false">MOD(AD311,12)+1</f>
        <v>4</v>
      </c>
      <c r="AE312" s="4" t="n">
        <f aca="false">AE311+1</f>
        <v>47</v>
      </c>
      <c r="AF312" s="12" t="n">
        <f aca="false">IF(AD312&gt;=10,1,0)</f>
        <v>0</v>
      </c>
      <c r="AG312" s="27" t="n">
        <f aca="false">EXP($C$261*AF312)</f>
        <v>1</v>
      </c>
      <c r="AH312" s="27" t="n">
        <f aca="false">AH311+(AE312^$C$260-AE311^$C$260)*AG312</f>
        <v>1479152587196.27</v>
      </c>
      <c r="AI312" s="28" t="n">
        <f aca="false">(1-($C$259/($C$259+AH312))^$C$258)</f>
        <v>0.797629364323724</v>
      </c>
      <c r="AJ312" s="29" t="n">
        <f aca="false">1-AI312</f>
        <v>0.202370635676276</v>
      </c>
      <c r="AK312" s="30" t="n">
        <f aca="false">MOD(AK311,12)+1</f>
        <v>5</v>
      </c>
      <c r="AL312" s="4" t="n">
        <f aca="false">AL311+1</f>
        <v>47</v>
      </c>
      <c r="AM312" s="12" t="n">
        <f aca="false">IF(AK312&gt;=10,1,0)</f>
        <v>0</v>
      </c>
      <c r="AN312" s="27" t="n">
        <f aca="false">EXP($C$261*AM312)</f>
        <v>1</v>
      </c>
      <c r="AO312" s="27" t="n">
        <f aca="false">AO311+(AL312^$C$260-AL311^$C$260)*AN312</f>
        <v>1326942581064.51</v>
      </c>
      <c r="AP312" s="28" t="n">
        <f aca="false">(1-($C$259/($C$259+AO312))^$C$258)</f>
        <v>0.797092660058451</v>
      </c>
      <c r="AQ312" s="29" t="n">
        <f aca="false">1-AP312</f>
        <v>0.202907339941549</v>
      </c>
      <c r="AR312" s="4" t="n">
        <f aca="false">MOD(AR311,12)+1</f>
        <v>6</v>
      </c>
      <c r="AS312" s="4" t="n">
        <f aca="false">AS311+1</f>
        <v>47</v>
      </c>
      <c r="AT312" s="12" t="n">
        <f aca="false">IF(AR312&gt;=10,1,0)</f>
        <v>0</v>
      </c>
      <c r="AU312" s="27" t="n">
        <f aca="false">EXP($C$261*AT312)</f>
        <v>1</v>
      </c>
      <c r="AV312" s="27" t="n">
        <f aca="false">AV311+(AS312^$C$260-AS311^$C$260)*AU312</f>
        <v>1193435639589.73</v>
      </c>
      <c r="AW312" s="28" t="n">
        <f aca="false">(1-($C$259/($C$259+AV312))^$C$258)</f>
        <v>0.79656718836192</v>
      </c>
      <c r="AX312" s="29" t="n">
        <f aca="false">1-AW312</f>
        <v>0.20343281163808</v>
      </c>
      <c r="AY312" s="4" t="n">
        <f aca="false">MOD(AY311,12)+1</f>
        <v>7</v>
      </c>
      <c r="AZ312" s="4" t="n">
        <f aca="false">AZ311+1</f>
        <v>47</v>
      </c>
      <c r="BA312" s="12" t="n">
        <f aca="false">IF(AY312&gt;=10,1,0)</f>
        <v>0</v>
      </c>
      <c r="BB312" s="27" t="n">
        <f aca="false">EXP($C$261*BA312)</f>
        <v>1</v>
      </c>
      <c r="BC312" s="27" t="n">
        <f aca="false">BC311+(AZ312^$C$260-AZ311^$C$260)*BB312</f>
        <v>1076689261881.78</v>
      </c>
      <c r="BD312" s="28" t="n">
        <f aca="false">(1-($C$259/($C$259+BC312))^$C$258)</f>
        <v>0.796055755868373</v>
      </c>
      <c r="BE312" s="29" t="n">
        <f aca="false">1-BD312</f>
        <v>0.203944244131627</v>
      </c>
      <c r="BF312" s="4" t="n">
        <f aca="false">MOD(BF311,12)+1</f>
        <v>8</v>
      </c>
      <c r="BG312" s="4" t="n">
        <f aca="false">BG311+1</f>
        <v>47</v>
      </c>
      <c r="BH312" s="12" t="n">
        <f aca="false">IF(BF312&gt;=10,1,0)</f>
        <v>0</v>
      </c>
      <c r="BI312" s="27" t="n">
        <f aca="false">EXP($C$261*BH312)</f>
        <v>1</v>
      </c>
      <c r="BJ312" s="27" t="n">
        <f aca="false">BJ311+(BG312^$C$260-BG311^$C$260)*BI312</f>
        <v>974924423720.346</v>
      </c>
      <c r="BK312" s="28" t="n">
        <f aca="false">(1-($C$259/($C$259+BJ312))^$C$258)</f>
        <v>0.795561284525634</v>
      </c>
      <c r="BL312" s="29" t="n">
        <f aca="false">1-BK312</f>
        <v>0.204438715474366</v>
      </c>
      <c r="BM312" s="4" t="n">
        <f aca="false">MOD(BM311,12)+1</f>
        <v>9</v>
      </c>
      <c r="BN312" s="4" t="n">
        <f aca="false">BN311+1</f>
        <v>47</v>
      </c>
      <c r="BO312" s="12" t="n">
        <f aca="false">IF(BM312&gt;=10,1,0)</f>
        <v>0</v>
      </c>
      <c r="BP312" s="27" t="n">
        <f aca="false">EXP($C$261*BO312)</f>
        <v>1</v>
      </c>
      <c r="BQ312" s="27" t="n">
        <f aca="false">BQ311+(BN312^$C$260-BN311^$C$260)*BP312</f>
        <v>886515106940.874</v>
      </c>
      <c r="BR312" s="28" t="n">
        <f aca="false">(1-($C$259/($C$259+BQ312))^$C$258)</f>
        <v>0.795086728274887</v>
      </c>
      <c r="BS312" s="29" t="n">
        <f aca="false">1-BR312</f>
        <v>0.204913271725113</v>
      </c>
      <c r="BT312" s="4" t="n">
        <f aca="false">MOD(BT311,12)+1</f>
        <v>10</v>
      </c>
      <c r="BU312" s="4" t="n">
        <f aca="false">BU311+1</f>
        <v>47</v>
      </c>
      <c r="BV312" s="12" t="n">
        <f aca="false">IF(BT312&gt;=10,1,0)</f>
        <v>1</v>
      </c>
      <c r="BW312" s="27" t="n">
        <f aca="false">EXP($C$261*BV312)</f>
        <v>12.0724488026756</v>
      </c>
      <c r="BX312" s="27" t="n">
        <f aca="false">BX311+(BU312^$C$260-BU311^$C$260)*BW312</f>
        <v>1426401849190.81</v>
      </c>
      <c r="BY312" s="28" t="n">
        <f aca="false">(1-($C$259/($C$259+BX312))^$C$258)</f>
        <v>0.797450042935945</v>
      </c>
      <c r="BZ312" s="29" t="n">
        <f aca="false">1-BY312</f>
        <v>0.202549957064055</v>
      </c>
      <c r="CA312" s="4" t="n">
        <f aca="false">MOD(CA311,12)+1</f>
        <v>11</v>
      </c>
      <c r="CB312" s="4" t="n">
        <f aca="false">CB311+1</f>
        <v>47</v>
      </c>
      <c r="CC312" s="12" t="n">
        <f aca="false">IF(CA312&gt;=10,1,0)</f>
        <v>1</v>
      </c>
      <c r="CD312" s="27" t="n">
        <f aca="false">EXP($C$261*CC312)</f>
        <v>12.0724488026756</v>
      </c>
      <c r="CE312" s="27" t="n">
        <f aca="false">CE311+(CB312^$C$260-CB311^$C$260)*CD312</f>
        <v>1902152890331.31</v>
      </c>
      <c r="CF312" s="28" t="n">
        <f aca="false">(1-($C$259/($C$259+CE312))^$C$258)</f>
        <v>0.798867015977822</v>
      </c>
      <c r="CG312" s="29" t="n">
        <f aca="false">1-CF312</f>
        <v>0.201132984022178</v>
      </c>
      <c r="CI312" s="4" t="n">
        <f aca="false">CI311+1</f>
        <v>47</v>
      </c>
      <c r="CJ312" s="31" t="n">
        <f aca="false">AVERAGE(CF312,BY312,BR312,BK312,BD312,AW312,AP312,AI312,AB312,U312,N312,G312)</f>
        <v>0.797527655663026</v>
      </c>
      <c r="CK312" s="31" t="n">
        <f aca="false">1-CJ312</f>
        <v>0.202472344336973</v>
      </c>
      <c r="CL312" s="32" t="n">
        <f aca="false">CJ312-CJ311</f>
        <v>0.000747675240041268</v>
      </c>
    </row>
    <row r="313" customFormat="false" ht="13.8" hidden="false" customHeight="false" outlineLevel="0" collapsed="false">
      <c r="B313" s="4" t="n">
        <f aca="false">MOD(B312,12)+1</f>
        <v>1</v>
      </c>
      <c r="C313" s="4" t="n">
        <f aca="false">C312+1</f>
        <v>48</v>
      </c>
      <c r="D313" s="12" t="n">
        <f aca="false">IF(B313&gt;=10,1,0)</f>
        <v>0</v>
      </c>
      <c r="E313" s="27" t="n">
        <f aca="false">EXP($C$261*D313)</f>
        <v>1</v>
      </c>
      <c r="F313" s="27" t="n">
        <f aca="false">F312+(C313^$C$260-C312^$C$260)*E313</f>
        <v>2383392027893.25</v>
      </c>
      <c r="G313" s="28" t="n">
        <f aca="false">(1-($C$259/($C$259+F313))^$C$258)</f>
        <v>0.799970395051538</v>
      </c>
      <c r="H313" s="29" t="n">
        <f aca="false">1-G313</f>
        <v>0.200029604948462</v>
      </c>
      <c r="I313" s="4" t="n">
        <f aca="false">MOD(I312,12)+1</f>
        <v>2</v>
      </c>
      <c r="J313" s="4" t="n">
        <f aca="false">J312+1</f>
        <v>48</v>
      </c>
      <c r="K313" s="12" t="n">
        <f aca="false">IF(I313&gt;=10,1,0)</f>
        <v>0</v>
      </c>
      <c r="L313" s="27" t="n">
        <f aca="false">EXP($C$261*K313)</f>
        <v>1</v>
      </c>
      <c r="M313" s="27" t="n">
        <f aca="false">M312+(J313^$C$260-J312^$C$260)*L313</f>
        <v>2133281667391.07</v>
      </c>
      <c r="N313" s="28" t="n">
        <f aca="false">(1-($C$259/($C$259+M313))^$C$258)</f>
        <v>0.799428788341788</v>
      </c>
      <c r="O313" s="29" t="n">
        <f aca="false">1-N313</f>
        <v>0.200571211658212</v>
      </c>
      <c r="P313" s="4" t="n">
        <f aca="false">MOD(P312,12)+1</f>
        <v>3</v>
      </c>
      <c r="Q313" s="4" t="n">
        <f aca="false">Q312+1</f>
        <v>48</v>
      </c>
      <c r="R313" s="12" t="n">
        <f aca="false">IF(P313&gt;=10,1,0)</f>
        <v>0</v>
      </c>
      <c r="S313" s="27" t="n">
        <f aca="false">EXP($C$261*R313)</f>
        <v>1</v>
      </c>
      <c r="T313" s="27" t="n">
        <f aca="false">T312+(Q313^$C$260-Q312^$C$260)*S313</f>
        <v>1911505470543.76</v>
      </c>
      <c r="U313" s="28" t="n">
        <f aca="false">(1-($C$259/($C$259+T313))^$C$258)</f>
        <v>0.798891075824341</v>
      </c>
      <c r="V313" s="29" t="n">
        <f aca="false">1-U313</f>
        <v>0.201108924175659</v>
      </c>
      <c r="W313" s="4" t="n">
        <f aca="false">MOD(W312,12)+1</f>
        <v>4</v>
      </c>
      <c r="X313" s="4" t="n">
        <f aca="false">X312+1</f>
        <v>48</v>
      </c>
      <c r="Y313" s="12" t="n">
        <f aca="false">IF(W313&gt;=10,1,0)</f>
        <v>0</v>
      </c>
      <c r="Z313" s="27" t="n">
        <f aca="false">EXP($C$261*Y313)</f>
        <v>1</v>
      </c>
      <c r="AA313" s="27" t="n">
        <f aca="false">AA312+(X313^$C$260-X312^$C$260)*Z313</f>
        <v>1715352665317.58</v>
      </c>
      <c r="AB313" s="28" t="n">
        <f aca="false">(1-($C$259/($C$259+AA313))^$C$258)</f>
        <v>0.798359288666914</v>
      </c>
      <c r="AC313" s="29" t="n">
        <f aca="false">1-AB313</f>
        <v>0.201640711333086</v>
      </c>
      <c r="AD313" s="4" t="n">
        <f aca="false">MOD(AD312,12)+1</f>
        <v>5</v>
      </c>
      <c r="AE313" s="4" t="n">
        <f aca="false">AE312+1</f>
        <v>48</v>
      </c>
      <c r="AF313" s="12" t="n">
        <f aca="false">IF(AD313&gt;=10,1,0)</f>
        <v>0</v>
      </c>
      <c r="AG313" s="27" t="n">
        <f aca="false">EXP($C$261*AF313)</f>
        <v>1</v>
      </c>
      <c r="AH313" s="27" t="n">
        <f aca="false">AH312+(AE313^$C$260-AE312^$C$260)*AG313</f>
        <v>1542322661277.78</v>
      </c>
      <c r="AI313" s="28" t="n">
        <f aca="false">(1-($C$259/($C$259+AH313))^$C$258)</f>
        <v>0.797835677356935</v>
      </c>
      <c r="AJ313" s="29" t="n">
        <f aca="false">1-AI313</f>
        <v>0.202164322643065</v>
      </c>
      <c r="AK313" s="30" t="n">
        <f aca="false">MOD(AK312,12)+1</f>
        <v>6</v>
      </c>
      <c r="AL313" s="4" t="n">
        <f aca="false">AL312+1</f>
        <v>48</v>
      </c>
      <c r="AM313" s="12" t="n">
        <f aca="false">IF(AK313&gt;=10,1,0)</f>
        <v>0</v>
      </c>
      <c r="AN313" s="27" t="n">
        <f aca="false">EXP($C$261*AM313)</f>
        <v>1</v>
      </c>
      <c r="AO313" s="27" t="n">
        <f aca="false">AO312+(AL313^$C$260-AL312^$C$260)*AN313</f>
        <v>1390112655146.02</v>
      </c>
      <c r="AP313" s="28" t="n">
        <f aca="false">(1-($C$259/($C$259+AO313))^$C$258)</f>
        <v>0.797322691742598</v>
      </c>
      <c r="AQ313" s="29" t="n">
        <f aca="false">1-AP313</f>
        <v>0.202677308257402</v>
      </c>
      <c r="AR313" s="4" t="n">
        <f aca="false">MOD(AR312,12)+1</f>
        <v>7</v>
      </c>
      <c r="AS313" s="4" t="n">
        <f aca="false">AS312+1</f>
        <v>48</v>
      </c>
      <c r="AT313" s="12" t="n">
        <f aca="false">IF(AR313&gt;=10,1,0)</f>
        <v>0</v>
      </c>
      <c r="AU313" s="27" t="n">
        <f aca="false">EXP($C$261*AT313)</f>
        <v>1</v>
      </c>
      <c r="AV313" s="27" t="n">
        <f aca="false">AV312+(AS313^$C$260-AS312^$C$260)*AU313</f>
        <v>1256605713671.24</v>
      </c>
      <c r="AW313" s="28" t="n">
        <f aca="false">(1-($C$259/($C$259+AV313))^$C$258)</f>
        <v>0.796822945109607</v>
      </c>
      <c r="AX313" s="29" t="n">
        <f aca="false">1-AW313</f>
        <v>0.203177054890393</v>
      </c>
      <c r="AY313" s="4" t="n">
        <f aca="false">MOD(AY312,12)+1</f>
        <v>8</v>
      </c>
      <c r="AZ313" s="4" t="n">
        <f aca="false">AZ312+1</f>
        <v>48</v>
      </c>
      <c r="BA313" s="12" t="n">
        <f aca="false">IF(AY313&gt;=10,1,0)</f>
        <v>0</v>
      </c>
      <c r="BB313" s="27" t="n">
        <f aca="false">EXP($C$261*BA313)</f>
        <v>1</v>
      </c>
      <c r="BC313" s="27" t="n">
        <f aca="false">BC312+(AZ313^$C$260-AZ312^$C$260)*BB313</f>
        <v>1139859335963.29</v>
      </c>
      <c r="BD313" s="28" t="n">
        <f aca="false">(1-($C$259/($C$259+BC313))^$C$258)</f>
        <v>0.796339160067858</v>
      </c>
      <c r="BE313" s="29" t="n">
        <f aca="false">1-BD313</f>
        <v>0.203660839932142</v>
      </c>
      <c r="BF313" s="4" t="n">
        <f aca="false">MOD(BF312,12)+1</f>
        <v>9</v>
      </c>
      <c r="BG313" s="4" t="n">
        <f aca="false">BG312+1</f>
        <v>48</v>
      </c>
      <c r="BH313" s="12" t="n">
        <f aca="false">IF(BF313&gt;=10,1,0)</f>
        <v>0</v>
      </c>
      <c r="BI313" s="27" t="n">
        <f aca="false">EXP($C$261*BH313)</f>
        <v>1</v>
      </c>
      <c r="BJ313" s="27" t="n">
        <f aca="false">BJ312+(BG313^$C$260-BG312^$C$260)*BI313</f>
        <v>1038094497801.86</v>
      </c>
      <c r="BK313" s="28" t="n">
        <f aca="false">(1-($C$259/($C$259+BJ313))^$C$258)</f>
        <v>0.795874095389893</v>
      </c>
      <c r="BL313" s="29" t="n">
        <f aca="false">1-BK313</f>
        <v>0.204125904610107</v>
      </c>
      <c r="BM313" s="4" t="n">
        <f aca="false">MOD(BM312,12)+1</f>
        <v>10</v>
      </c>
      <c r="BN313" s="4" t="n">
        <f aca="false">BN312+1</f>
        <v>48</v>
      </c>
      <c r="BO313" s="12" t="n">
        <f aca="false">IF(BM313&gt;=10,1,0)</f>
        <v>1</v>
      </c>
      <c r="BP313" s="27" t="n">
        <f aca="false">EXP($C$261*BO313)</f>
        <v>12.0724488026756</v>
      </c>
      <c r="BQ313" s="27" t="n">
        <f aca="false">BQ312+(BN313^$C$260-BN312^$C$260)*BP313</f>
        <v>1649132592151.14</v>
      </c>
      <c r="BR313" s="28" t="n">
        <f aca="false">(1-($C$259/($C$259+BQ313))^$C$258)</f>
        <v>0.798165575621763</v>
      </c>
      <c r="BS313" s="29" t="n">
        <f aca="false">1-BR313</f>
        <v>0.201834424378237</v>
      </c>
      <c r="BT313" s="4" t="n">
        <f aca="false">MOD(BT312,12)+1</f>
        <v>11</v>
      </c>
      <c r="BU313" s="4" t="n">
        <f aca="false">BU312+1</f>
        <v>48</v>
      </c>
      <c r="BV313" s="12" t="n">
        <f aca="false">IF(BT313&gt;=10,1,0)</f>
        <v>1</v>
      </c>
      <c r="BW313" s="27" t="n">
        <f aca="false">EXP($C$261*BV313)</f>
        <v>12.0724488026756</v>
      </c>
      <c r="BX313" s="27" t="n">
        <f aca="false">BX312+(BU313^$C$260-BU312^$C$260)*BW313</f>
        <v>2189019334401.07</v>
      </c>
      <c r="BY313" s="28" t="n">
        <f aca="false">(1-($C$259/($C$259+BX313))^$C$258)</f>
        <v>0.799554923124205</v>
      </c>
      <c r="BZ313" s="29" t="n">
        <f aca="false">1-BY313</f>
        <v>0.200445076875794</v>
      </c>
      <c r="CA313" s="4" t="n">
        <f aca="false">MOD(CA312,12)+1</f>
        <v>12</v>
      </c>
      <c r="CB313" s="4" t="n">
        <f aca="false">CB312+1</f>
        <v>48</v>
      </c>
      <c r="CC313" s="12" t="n">
        <f aca="false">IF(CA313&gt;=10,1,0)</f>
        <v>1</v>
      </c>
      <c r="CD313" s="27" t="n">
        <f aca="false">EXP($C$261*CC313)</f>
        <v>12.0724488026756</v>
      </c>
      <c r="CE313" s="27" t="n">
        <f aca="false">CE312+(CB313^$C$260-CB312^$C$260)*CD313</f>
        <v>2664770375541.57</v>
      </c>
      <c r="CF313" s="28" t="n">
        <f aca="false">(1-($C$259/($C$259+CE313))^$C$258)</f>
        <v>0.80051409101707</v>
      </c>
      <c r="CG313" s="29" t="n">
        <f aca="false">1-CF313</f>
        <v>0.199485908982931</v>
      </c>
      <c r="CI313" s="4" t="n">
        <f aca="false">CI312+1</f>
        <v>48</v>
      </c>
      <c r="CJ313" s="31" t="n">
        <f aca="false">AVERAGE(CF313,BY313,BR313,BK313,BD313,AW313,AP313,AI313,AB313,U313,N313,G313)</f>
        <v>0.798256558942876</v>
      </c>
      <c r="CK313" s="31" t="n">
        <f aca="false">1-CJ313</f>
        <v>0.201743441057124</v>
      </c>
      <c r="CL313" s="32" t="n">
        <f aca="false">CJ313-CJ312</f>
        <v>0.000728903279849424</v>
      </c>
    </row>
    <row r="314" customFormat="false" ht="13.8" hidden="false" customHeight="false" outlineLevel="0" collapsed="false">
      <c r="B314" s="4" t="n">
        <f aca="false">MOD(B313,12)+1</f>
        <v>2</v>
      </c>
      <c r="C314" s="4" t="n">
        <f aca="false">C313+1</f>
        <v>49</v>
      </c>
      <c r="D314" s="12" t="n">
        <f aca="false">IF(B314&gt;=10,1,0)</f>
        <v>0</v>
      </c>
      <c r="E314" s="27" t="n">
        <f aca="false">EXP($C$261*D314)</f>
        <v>1</v>
      </c>
      <c r="F314" s="27" t="n">
        <f aca="false">F313+(C314^$C$260-C313^$C$260)*E314</f>
        <v>2454881867997.05</v>
      </c>
      <c r="G314" s="28" t="n">
        <f aca="false">(1-($C$259/($C$259+F314))^$C$258)</f>
        <v>0.800114529652826</v>
      </c>
      <c r="H314" s="29" t="n">
        <f aca="false">1-G314</f>
        <v>0.199885470347174</v>
      </c>
      <c r="I314" s="4" t="n">
        <f aca="false">MOD(I313,12)+1</f>
        <v>3</v>
      </c>
      <c r="J314" s="4" t="n">
        <f aca="false">J313+1</f>
        <v>49</v>
      </c>
      <c r="K314" s="12" t="n">
        <f aca="false">IF(I314&gt;=10,1,0)</f>
        <v>0</v>
      </c>
      <c r="L314" s="27" t="n">
        <f aca="false">EXP($C$261*K314)</f>
        <v>1</v>
      </c>
      <c r="M314" s="27" t="n">
        <f aca="false">M313+(J314^$C$260-J313^$C$260)*L314</f>
        <v>2204771507494.88</v>
      </c>
      <c r="N314" s="28" t="n">
        <f aca="false">(1-($C$259/($C$259+M314))^$C$258)</f>
        <v>0.799589974525198</v>
      </c>
      <c r="O314" s="29" t="n">
        <f aca="false">1-N314</f>
        <v>0.200410025474802</v>
      </c>
      <c r="P314" s="4" t="n">
        <f aca="false">MOD(P313,12)+1</f>
        <v>4</v>
      </c>
      <c r="Q314" s="4" t="n">
        <f aca="false">Q313+1</f>
        <v>49</v>
      </c>
      <c r="R314" s="12" t="n">
        <f aca="false">IF(P314&gt;=10,1,0)</f>
        <v>0</v>
      </c>
      <c r="S314" s="27" t="n">
        <f aca="false">EXP($C$261*R314)</f>
        <v>1</v>
      </c>
      <c r="T314" s="27" t="n">
        <f aca="false">T313+(Q314^$C$260-Q313^$C$260)*S314</f>
        <v>1982995310647.56</v>
      </c>
      <c r="U314" s="28" t="n">
        <f aca="false">(1-($C$259/($C$259+T314))^$C$258)</f>
        <v>0.79907109684355</v>
      </c>
      <c r="V314" s="29" t="n">
        <f aca="false">1-U314</f>
        <v>0.200928903156449</v>
      </c>
      <c r="W314" s="4" t="n">
        <f aca="false">MOD(W313,12)+1</f>
        <v>5</v>
      </c>
      <c r="X314" s="4" t="n">
        <f aca="false">X313+1</f>
        <v>49</v>
      </c>
      <c r="Y314" s="12" t="n">
        <f aca="false">IF(W314&gt;=10,1,0)</f>
        <v>0</v>
      </c>
      <c r="Z314" s="27" t="n">
        <f aca="false">EXP($C$261*Y314)</f>
        <v>1</v>
      </c>
      <c r="AA314" s="27" t="n">
        <f aca="false">AA313+(X314^$C$260-X313^$C$260)*Z314</f>
        <v>1786842505421.39</v>
      </c>
      <c r="AB314" s="28" t="n">
        <f aca="false">(1-($C$259/($C$259+AA314))^$C$258)</f>
        <v>0.798559999726401</v>
      </c>
      <c r="AC314" s="29" t="n">
        <f aca="false">1-AB314</f>
        <v>0.201440000273599</v>
      </c>
      <c r="AD314" s="4" t="n">
        <f aca="false">MOD(AD313,12)+1</f>
        <v>6</v>
      </c>
      <c r="AE314" s="4" t="n">
        <f aca="false">AE313+1</f>
        <v>49</v>
      </c>
      <c r="AF314" s="12" t="n">
        <f aca="false">IF(AD314&gt;=10,1,0)</f>
        <v>0</v>
      </c>
      <c r="AG314" s="27" t="n">
        <f aca="false">EXP($C$261*AF314)</f>
        <v>1</v>
      </c>
      <c r="AH314" s="27" t="n">
        <f aca="false">AH313+(AE314^$C$260-AE313^$C$260)*AG314</f>
        <v>1613812501381.59</v>
      </c>
      <c r="AI314" s="28" t="n">
        <f aca="false">(1-($C$259/($C$259+AH314))^$C$258)</f>
        <v>0.798058969063291</v>
      </c>
      <c r="AJ314" s="29" t="n">
        <f aca="false">1-AI314</f>
        <v>0.201941030936709</v>
      </c>
      <c r="AK314" s="30" t="n">
        <f aca="false">MOD(AK313,12)+1</f>
        <v>7</v>
      </c>
      <c r="AL314" s="4" t="n">
        <f aca="false">AL313+1</f>
        <v>49</v>
      </c>
      <c r="AM314" s="12" t="n">
        <f aca="false">IF(AK314&gt;=10,1,0)</f>
        <v>0</v>
      </c>
      <c r="AN314" s="27" t="n">
        <f aca="false">EXP($C$261*AM314)</f>
        <v>1</v>
      </c>
      <c r="AO314" s="27" t="n">
        <f aca="false">AO313+(AL314^$C$260-AL313^$C$260)*AN314</f>
        <v>1461602495249.83</v>
      </c>
      <c r="AP314" s="28" t="n">
        <f aca="false">(1-($C$259/($C$259+AO314))^$C$258)</f>
        <v>0.797570441789924</v>
      </c>
      <c r="AQ314" s="29" t="n">
        <f aca="false">1-AP314</f>
        <v>0.202429558210076</v>
      </c>
      <c r="AR314" s="4" t="n">
        <f aca="false">MOD(AR313,12)+1</f>
        <v>8</v>
      </c>
      <c r="AS314" s="4" t="n">
        <f aca="false">AS313+1</f>
        <v>49</v>
      </c>
      <c r="AT314" s="12" t="n">
        <f aca="false">IF(AR314&gt;=10,1,0)</f>
        <v>0</v>
      </c>
      <c r="AU314" s="27" t="n">
        <f aca="false">EXP($C$261*AT314)</f>
        <v>1</v>
      </c>
      <c r="AV314" s="27" t="n">
        <f aca="false">AV313+(AS314^$C$260-AS313^$C$260)*AU314</f>
        <v>1328095553775.05</v>
      </c>
      <c r="AW314" s="28" t="n">
        <f aca="false">(1-($C$259/($C$259+AV314))^$C$258)</f>
        <v>0.797096958256819</v>
      </c>
      <c r="AX314" s="29" t="n">
        <f aca="false">1-AW314</f>
        <v>0.202903041743181</v>
      </c>
      <c r="AY314" s="4" t="n">
        <f aca="false">MOD(AY313,12)+1</f>
        <v>9</v>
      </c>
      <c r="AZ314" s="4" t="n">
        <f aca="false">AZ313+1</f>
        <v>49</v>
      </c>
      <c r="BA314" s="12" t="n">
        <f aca="false">IF(AY314&gt;=10,1,0)</f>
        <v>0</v>
      </c>
      <c r="BB314" s="27" t="n">
        <f aca="false">EXP($C$261*BA314)</f>
        <v>1</v>
      </c>
      <c r="BC314" s="27" t="n">
        <f aca="false">BC313+(AZ314^$C$260-AZ313^$C$260)*BB314</f>
        <v>1211349176067.09</v>
      </c>
      <c r="BD314" s="28" t="n">
        <f aca="false">(1-($C$259/($C$259+BC314))^$C$258)</f>
        <v>0.796641097859021</v>
      </c>
      <c r="BE314" s="29" t="n">
        <f aca="false">1-BD314</f>
        <v>0.203358902140979</v>
      </c>
      <c r="BF314" s="4" t="n">
        <f aca="false">MOD(BF313,12)+1</f>
        <v>10</v>
      </c>
      <c r="BG314" s="4" t="n">
        <f aca="false">BG313+1</f>
        <v>49</v>
      </c>
      <c r="BH314" s="12" t="n">
        <f aca="false">IF(BF314&gt;=10,1,0)</f>
        <v>1</v>
      </c>
      <c r="BI314" s="27" t="n">
        <f aca="false">EXP($C$261*BH314)</f>
        <v>12.0724488026756</v>
      </c>
      <c r="BJ314" s="27" t="n">
        <f aca="false">BJ313+(BG314^$C$260-BG313^$C$260)*BI314</f>
        <v>1901151932366.5</v>
      </c>
      <c r="BK314" s="28" t="n">
        <f aca="false">(1-($C$259/($C$259+BJ314))^$C$258)</f>
        <v>0.798864433802029</v>
      </c>
      <c r="BL314" s="29" t="n">
        <f aca="false">1-BK314</f>
        <v>0.201135566197971</v>
      </c>
      <c r="BM314" s="4" t="n">
        <f aca="false">MOD(BM313,12)+1</f>
        <v>11</v>
      </c>
      <c r="BN314" s="4" t="n">
        <f aca="false">BN313+1</f>
        <v>49</v>
      </c>
      <c r="BO314" s="12" t="n">
        <f aca="false">IF(BM314&gt;=10,1,0)</f>
        <v>1</v>
      </c>
      <c r="BP314" s="27" t="n">
        <f aca="false">EXP($C$261*BO314)</f>
        <v>12.0724488026756</v>
      </c>
      <c r="BQ314" s="27" t="n">
        <f aca="false">BQ313+(BN314^$C$260-BN313^$C$260)*BP314</f>
        <v>2512190026715.78</v>
      </c>
      <c r="BR314" s="28" t="n">
        <f aca="false">(1-($C$259/($C$259+BQ314))^$C$258)</f>
        <v>0.800227000327469</v>
      </c>
      <c r="BS314" s="29" t="n">
        <f aca="false">1-BR314</f>
        <v>0.199772999672531</v>
      </c>
      <c r="BT314" s="4" t="n">
        <f aca="false">MOD(BT313,12)+1</f>
        <v>12</v>
      </c>
      <c r="BU314" s="4" t="n">
        <f aca="false">BU313+1</f>
        <v>49</v>
      </c>
      <c r="BV314" s="12" t="n">
        <f aca="false">IF(BT314&gt;=10,1,0)</f>
        <v>1</v>
      </c>
      <c r="BW314" s="27" t="n">
        <f aca="false">EXP($C$261*BV314)</f>
        <v>12.0724488026756</v>
      </c>
      <c r="BX314" s="27" t="n">
        <f aca="false">BX313+(BU314^$C$260-BU313^$C$260)*BW314</f>
        <v>3052076768965.71</v>
      </c>
      <c r="BY314" s="28" t="n">
        <f aca="false">(1-($C$259/($C$259+BX314))^$C$258)</f>
        <v>0.801173268795111</v>
      </c>
      <c r="BZ314" s="29" t="n">
        <f aca="false">1-BY314</f>
        <v>0.198826731204889</v>
      </c>
      <c r="CA314" s="4" t="n">
        <f aca="false">MOD(CA313,12)+1</f>
        <v>1</v>
      </c>
      <c r="CB314" s="4" t="n">
        <f aca="false">CB313+1</f>
        <v>49</v>
      </c>
      <c r="CC314" s="12" t="n">
        <f aca="false">IF(CA314&gt;=10,1,0)</f>
        <v>0</v>
      </c>
      <c r="CD314" s="27" t="n">
        <f aca="false">EXP($C$261*CC314)</f>
        <v>1</v>
      </c>
      <c r="CE314" s="27" t="n">
        <f aca="false">CE313+(CB314^$C$260-CB313^$C$260)*CD314</f>
        <v>2736260215645.38</v>
      </c>
      <c r="CF314" s="28" t="n">
        <f aca="false">(1-($C$259/($C$259+CE314))^$C$258)</f>
        <v>0.800642859647288</v>
      </c>
      <c r="CG314" s="29" t="n">
        <f aca="false">1-CF314</f>
        <v>0.199357140352712</v>
      </c>
      <c r="CI314" s="4" t="n">
        <f aca="false">CI313+1</f>
        <v>49</v>
      </c>
      <c r="CJ314" s="31" t="n">
        <f aca="false">AVERAGE(CF314,BY314,BR314,BK314,BD314,AW314,AP314,AI314,AB314,U314,N314,G314)</f>
        <v>0.798967552524077</v>
      </c>
      <c r="CK314" s="31" t="n">
        <f aca="false">1-CJ314</f>
        <v>0.201032447475923</v>
      </c>
      <c r="CL314" s="32" t="n">
        <f aca="false">CJ314-CJ313</f>
        <v>0.00071099358120108</v>
      </c>
    </row>
    <row r="315" customFormat="false" ht="13.8" hidden="false" customHeight="false" outlineLevel="0" collapsed="false">
      <c r="B315" s="4" t="n">
        <f aca="false">MOD(B314,12)+1</f>
        <v>3</v>
      </c>
      <c r="C315" s="4" t="n">
        <f aca="false">C314+1</f>
        <v>50</v>
      </c>
      <c r="D315" s="12" t="n">
        <f aca="false">IF(B315&gt;=10,1,0)</f>
        <v>0</v>
      </c>
      <c r="E315" s="27" t="n">
        <f aca="false">EXP($C$261*D315)</f>
        <v>1</v>
      </c>
      <c r="F315" s="27" t="n">
        <f aca="false">F314+(C315^$C$260-C314^$C$260)*E315</f>
        <v>2535583251019.29</v>
      </c>
      <c r="G315" s="28" t="n">
        <f aca="false">(1-($C$259/($C$259+F315))^$C$258)</f>
        <v>0.800272157429275</v>
      </c>
      <c r="H315" s="29" t="n">
        <f aca="false">1-G315</f>
        <v>0.199727842570725</v>
      </c>
      <c r="I315" s="4" t="n">
        <f aca="false">MOD(I314,12)+1</f>
        <v>4</v>
      </c>
      <c r="J315" s="4" t="n">
        <f aca="false">J314+1</f>
        <v>50</v>
      </c>
      <c r="K315" s="12" t="n">
        <f aca="false">IF(I315&gt;=10,1,0)</f>
        <v>0</v>
      </c>
      <c r="L315" s="27" t="n">
        <f aca="false">EXP($C$261*K315)</f>
        <v>1</v>
      </c>
      <c r="M315" s="27" t="n">
        <f aca="false">M314+(J315^$C$260-J314^$C$260)*L315</f>
        <v>2285472890517.11</v>
      </c>
      <c r="N315" s="28" t="n">
        <f aca="false">(1-($C$259/($C$259+M315))^$C$258)</f>
        <v>0.799765617923948</v>
      </c>
      <c r="O315" s="29" t="n">
        <f aca="false">1-N315</f>
        <v>0.200234382076052</v>
      </c>
      <c r="P315" s="4" t="n">
        <f aca="false">MOD(P314,12)+1</f>
        <v>5</v>
      </c>
      <c r="Q315" s="4" t="n">
        <f aca="false">Q314+1</f>
        <v>50</v>
      </c>
      <c r="R315" s="12" t="n">
        <f aca="false">IF(P315&gt;=10,1,0)</f>
        <v>0</v>
      </c>
      <c r="S315" s="27" t="n">
        <f aca="false">EXP($C$261*R315)</f>
        <v>1</v>
      </c>
      <c r="T315" s="27" t="n">
        <f aca="false">T314+(Q315^$C$260-Q314^$C$260)*S315</f>
        <v>2063696693669.79</v>
      </c>
      <c r="U315" s="28" t="n">
        <f aca="false">(1-($C$259/($C$259+T315))^$C$258)</f>
        <v>0.799266492351775</v>
      </c>
      <c r="V315" s="29" t="n">
        <f aca="false">1-U315</f>
        <v>0.200733507648225</v>
      </c>
      <c r="W315" s="4" t="n">
        <f aca="false">MOD(W314,12)+1</f>
        <v>6</v>
      </c>
      <c r="X315" s="4" t="n">
        <f aca="false">X314+1</f>
        <v>50</v>
      </c>
      <c r="Y315" s="12" t="n">
        <f aca="false">IF(W315&gt;=10,1,0)</f>
        <v>0</v>
      </c>
      <c r="Z315" s="27" t="n">
        <f aca="false">EXP($C$261*Y315)</f>
        <v>1</v>
      </c>
      <c r="AA315" s="27" t="n">
        <f aca="false">AA314+(X315^$C$260-X314^$C$260)*Z315</f>
        <v>1867543888443.62</v>
      </c>
      <c r="AB315" s="28" t="n">
        <f aca="false">(1-($C$259/($C$259+AA315))^$C$258)</f>
        <v>0.798776916885618</v>
      </c>
      <c r="AC315" s="29" t="n">
        <f aca="false">1-AB315</f>
        <v>0.201223083114382</v>
      </c>
      <c r="AD315" s="4" t="n">
        <f aca="false">MOD(AD314,12)+1</f>
        <v>7</v>
      </c>
      <c r="AE315" s="4" t="n">
        <f aca="false">AE314+1</f>
        <v>50</v>
      </c>
      <c r="AF315" s="12" t="n">
        <f aca="false">IF(AD315&gt;=10,1,0)</f>
        <v>0</v>
      </c>
      <c r="AG315" s="27" t="n">
        <f aca="false">EXP($C$261*AF315)</f>
        <v>1</v>
      </c>
      <c r="AH315" s="27" t="n">
        <f aca="false">AH314+(AE315^$C$260-AE314^$C$260)*AG315</f>
        <v>1694513884403.82</v>
      </c>
      <c r="AI315" s="28" t="n">
        <f aca="false">(1-($C$259/($C$259+AH315))^$C$258)</f>
        <v>0.798299167376179</v>
      </c>
      <c r="AJ315" s="29" t="n">
        <f aca="false">1-AI315</f>
        <v>0.201700832623821</v>
      </c>
      <c r="AK315" s="30" t="n">
        <f aca="false">MOD(AK314,12)+1</f>
        <v>8</v>
      </c>
      <c r="AL315" s="4" t="n">
        <f aca="false">AL314+1</f>
        <v>50</v>
      </c>
      <c r="AM315" s="12" t="n">
        <f aca="false">IF(AK315&gt;=10,1,0)</f>
        <v>0</v>
      </c>
      <c r="AN315" s="27" t="n">
        <f aca="false">EXP($C$261*AM315)</f>
        <v>1</v>
      </c>
      <c r="AO315" s="27" t="n">
        <f aca="false">AO314+(AL315^$C$260-AL314^$C$260)*AN315</f>
        <v>1542303878272.06</v>
      </c>
      <c r="AP315" s="28" t="n">
        <f aca="false">(1-($C$259/($C$259+AO315))^$C$258)</f>
        <v>0.797835617307064</v>
      </c>
      <c r="AQ315" s="29" t="n">
        <f aca="false">1-AP315</f>
        <v>0.202164382692936</v>
      </c>
      <c r="AR315" s="4" t="n">
        <f aca="false">MOD(AR314,12)+1</f>
        <v>9</v>
      </c>
      <c r="AS315" s="4" t="n">
        <f aca="false">AS314+1</f>
        <v>50</v>
      </c>
      <c r="AT315" s="12" t="n">
        <f aca="false">IF(AR315&gt;=10,1,0)</f>
        <v>0</v>
      </c>
      <c r="AU315" s="27" t="n">
        <f aca="false">EXP($C$261*AT315)</f>
        <v>1</v>
      </c>
      <c r="AV315" s="27" t="n">
        <f aca="false">AV314+(AS315^$C$260-AS314^$C$260)*AU315</f>
        <v>1408796936797.28</v>
      </c>
      <c r="AW315" s="28" t="n">
        <f aca="false">(1-($C$259/($C$259+AV315))^$C$258)</f>
        <v>0.797388681025526</v>
      </c>
      <c r="AX315" s="29" t="n">
        <f aca="false">1-AW315</f>
        <v>0.202611318974474</v>
      </c>
      <c r="AY315" s="4" t="n">
        <f aca="false">MOD(AY314,12)+1</f>
        <v>10</v>
      </c>
      <c r="AZ315" s="4" t="n">
        <f aca="false">AZ314+1</f>
        <v>50</v>
      </c>
      <c r="BA315" s="12" t="n">
        <f aca="false">IF(AY315&gt;=10,1,0)</f>
        <v>1</v>
      </c>
      <c r="BB315" s="27" t="n">
        <f aca="false">EXP($C$261*BA315)</f>
        <v>12.0724488026756</v>
      </c>
      <c r="BC315" s="27" t="n">
        <f aca="false">BC314+(AZ315^$C$260-AZ314^$C$260)*BB315</f>
        <v>2185612490908.12</v>
      </c>
      <c r="BD315" s="28" t="n">
        <f aca="false">(1-($C$259/($C$259+BC315))^$C$258)</f>
        <v>0.799547308308251</v>
      </c>
      <c r="BE315" s="29" t="n">
        <f aca="false">1-BD315</f>
        <v>0.200452691691749</v>
      </c>
      <c r="BF315" s="4" t="n">
        <f aca="false">MOD(BF314,12)+1</f>
        <v>11</v>
      </c>
      <c r="BG315" s="4" t="n">
        <f aca="false">BG314+1</f>
        <v>50</v>
      </c>
      <c r="BH315" s="12" t="n">
        <f aca="false">IF(BF315&gt;=10,1,0)</f>
        <v>1</v>
      </c>
      <c r="BI315" s="27" t="n">
        <f aca="false">EXP($C$261*BH315)</f>
        <v>12.0724488026756</v>
      </c>
      <c r="BJ315" s="27" t="n">
        <f aca="false">BJ314+(BG315^$C$260-BG314^$C$260)*BI315</f>
        <v>2875415247207.53</v>
      </c>
      <c r="BK315" s="28" t="n">
        <f aca="false">(1-($C$259/($C$259+BJ315))^$C$258)</f>
        <v>0.800883910967756</v>
      </c>
      <c r="BL315" s="29" t="n">
        <f aca="false">1-BK315</f>
        <v>0.199116089032244</v>
      </c>
      <c r="BM315" s="4" t="n">
        <f aca="false">MOD(BM314,12)+1</f>
        <v>12</v>
      </c>
      <c r="BN315" s="4" t="n">
        <f aca="false">BN314+1</f>
        <v>50</v>
      </c>
      <c r="BO315" s="12" t="n">
        <f aca="false">IF(BM315&gt;=10,1,0)</f>
        <v>1</v>
      </c>
      <c r="BP315" s="27" t="n">
        <f aca="false">EXP($C$261*BO315)</f>
        <v>12.0724488026756</v>
      </c>
      <c r="BQ315" s="27" t="n">
        <f aca="false">BQ314+(BN315^$C$260-BN314^$C$260)*BP315</f>
        <v>3486453341556.81</v>
      </c>
      <c r="BR315" s="28" t="n">
        <f aca="false">(1-($C$259/($C$259+BQ315))^$C$258)</f>
        <v>0.801817499810027</v>
      </c>
      <c r="BS315" s="29" t="n">
        <f aca="false">1-BR315</f>
        <v>0.198182500189973</v>
      </c>
      <c r="BT315" s="4" t="n">
        <f aca="false">MOD(BT314,12)+1</f>
        <v>1</v>
      </c>
      <c r="BU315" s="4" t="n">
        <f aca="false">BU314+1</f>
        <v>50</v>
      </c>
      <c r="BV315" s="12" t="n">
        <f aca="false">IF(BT315&gt;=10,1,0)</f>
        <v>0</v>
      </c>
      <c r="BW315" s="27" t="n">
        <f aca="false">EXP($C$261*BV315)</f>
        <v>1</v>
      </c>
      <c r="BX315" s="27" t="n">
        <f aca="false">BX314+(BU315^$C$260-BU314^$C$260)*BW315</f>
        <v>3132778151987.95</v>
      </c>
      <c r="BY315" s="28" t="n">
        <f aca="false">(1-($C$259/($C$259+BX315))^$C$258)</f>
        <v>0.801299788355266</v>
      </c>
      <c r="BZ315" s="29" t="n">
        <f aca="false">1-BY315</f>
        <v>0.198700211644734</v>
      </c>
      <c r="CA315" s="4" t="n">
        <f aca="false">MOD(CA314,12)+1</f>
        <v>2</v>
      </c>
      <c r="CB315" s="4" t="n">
        <f aca="false">CB314+1</f>
        <v>50</v>
      </c>
      <c r="CC315" s="12" t="n">
        <f aca="false">IF(CA315&gt;=10,1,0)</f>
        <v>0</v>
      </c>
      <c r="CD315" s="27" t="n">
        <f aca="false">EXP($C$261*CC315)</f>
        <v>1</v>
      </c>
      <c r="CE315" s="27" t="n">
        <f aca="false">CE314+(CB315^$C$260-CB314^$C$260)*CD315</f>
        <v>2816961598667.61</v>
      </c>
      <c r="CF315" s="28" t="n">
        <f aca="false">(1-($C$259/($C$259+CE315))^$C$258)</f>
        <v>0.800784142480923</v>
      </c>
      <c r="CG315" s="29" t="n">
        <f aca="false">1-CF315</f>
        <v>0.199215857519077</v>
      </c>
      <c r="CI315" s="4" t="n">
        <f aca="false">CI314+1</f>
        <v>50</v>
      </c>
      <c r="CJ315" s="31" t="n">
        <f aca="false">AVERAGE(CF315,BY315,BR315,BK315,BD315,AW315,AP315,AI315,AB315,U315,N315,G315)</f>
        <v>0.799661441685134</v>
      </c>
      <c r="CK315" s="31" t="n">
        <f aca="false">1-CJ315</f>
        <v>0.200338558314866</v>
      </c>
      <c r="CL315" s="32" t="n">
        <f aca="false">CJ315-CJ314</f>
        <v>0.000693889161056838</v>
      </c>
    </row>
    <row r="316" customFormat="false" ht="15" hidden="false" customHeight="false" outlineLevel="0" collapsed="false">
      <c r="B316" s="4"/>
      <c r="C316" s="33"/>
      <c r="D316" s="33"/>
      <c r="H316" s="34"/>
    </row>
    <row r="317" customFormat="false" ht="18.75" hidden="false" customHeight="false" outlineLevel="0" collapsed="false">
      <c r="A317" s="1" t="s">
        <v>106</v>
      </c>
      <c r="H317" s="34"/>
    </row>
    <row r="318" customFormat="false" ht="15" hidden="false" customHeight="false" outlineLevel="0" collapsed="false">
      <c r="A318" s="16"/>
      <c r="H318" s="34"/>
    </row>
    <row r="319" customFormat="false" ht="15" hidden="false" customHeight="false" outlineLevel="0" collapsed="false">
      <c r="B319" s="0" t="s">
        <v>107</v>
      </c>
      <c r="C319" s="18" t="n">
        <f aca="false">Parameters!C15</f>
        <v>0.000395568004516281</v>
      </c>
      <c r="E319" s="0" t="s">
        <v>108</v>
      </c>
      <c r="F319" s="35"/>
      <c r="G319" s="36" t="n">
        <v>400000</v>
      </c>
      <c r="H319" s="34"/>
    </row>
    <row r="320" customFormat="false" ht="15" hidden="false" customHeight="false" outlineLevel="0" collapsed="false">
      <c r="B320" s="0" t="s">
        <v>80</v>
      </c>
      <c r="C320" s="18" t="n">
        <f aca="false">Parameters!C16</f>
        <v>0.00377105921440174</v>
      </c>
      <c r="E320" s="0" t="s">
        <v>109</v>
      </c>
      <c r="G320" s="37" t="n">
        <f aca="false">G319*(1-C319)</f>
        <v>399841.772798193</v>
      </c>
      <c r="H320" s="34"/>
    </row>
    <row r="321" customFormat="false" ht="15" hidden="false" customHeight="false" outlineLevel="0" collapsed="false">
      <c r="B321" s="0" t="s">
        <v>81</v>
      </c>
      <c r="C321" s="18" t="n">
        <f aca="false">Parameters!C17</f>
        <v>387022.554665987</v>
      </c>
      <c r="H321" s="34"/>
    </row>
    <row r="322" customFormat="false" ht="15" hidden="false" customHeight="false" outlineLevel="0" collapsed="false">
      <c r="B322" s="0" t="s">
        <v>82</v>
      </c>
      <c r="C322" s="18" t="n">
        <f aca="false">Parameters!C18</f>
        <v>1.58230914183012</v>
      </c>
      <c r="H322" s="34"/>
    </row>
    <row r="323" customFormat="false" ht="15" hidden="false" customHeight="false" outlineLevel="0" collapsed="false">
      <c r="B323" s="0" t="s">
        <v>110</v>
      </c>
      <c r="C323" s="18" t="n">
        <f aca="false">Parameters!C19</f>
        <v>1.02766413873677</v>
      </c>
      <c r="F323" s="20"/>
      <c r="H323" s="34"/>
    </row>
    <row r="325" customFormat="false" ht="30" hidden="false" customHeight="false" outlineLevel="0" collapsed="false">
      <c r="B325" s="25" t="s">
        <v>99</v>
      </c>
      <c r="C325" s="25" t="s">
        <v>103</v>
      </c>
      <c r="D325" s="25" t="s">
        <v>111</v>
      </c>
      <c r="E325" s="38" t="s">
        <v>112</v>
      </c>
      <c r="F325" s="38" t="s">
        <v>113</v>
      </c>
      <c r="G325" s="38" t="s">
        <v>101</v>
      </c>
      <c r="H325" s="38" t="s">
        <v>102</v>
      </c>
    </row>
    <row r="326" customFormat="false" ht="13.8" hidden="false" customHeight="false" outlineLevel="0" collapsed="false">
      <c r="B326" s="4" t="n">
        <v>1</v>
      </c>
      <c r="C326" s="28" t="n">
        <f aca="false">(1-$C$319)*(1-($C$321/($C$321+H326))^$C$320)</f>
        <v>4.36467137534795E-006</v>
      </c>
      <c r="D326" s="28" t="n">
        <f aca="false">C326</f>
        <v>4.36467137534795E-006</v>
      </c>
      <c r="E326" s="39" t="n">
        <f aca="false" t="array" ref="E326:E376">TRANSPOSE(F391:BD391)</f>
        <v>380.423919110107</v>
      </c>
      <c r="F326" s="40" t="n">
        <f aca="false">LN(E326)</f>
        <v>5.94128620753279</v>
      </c>
      <c r="G326" s="40" t="n">
        <f aca="false">EXP(F326*$C$323)</f>
        <v>448.382549622636</v>
      </c>
      <c r="H326" s="41" t="n">
        <f aca="false">G326</f>
        <v>448.382549622636</v>
      </c>
    </row>
    <row r="327" customFormat="false" ht="13.8" hidden="false" customHeight="false" outlineLevel="0" collapsed="false">
      <c r="B327" s="4" t="n">
        <f aca="false">B326+1</f>
        <v>2</v>
      </c>
      <c r="C327" s="28" t="n">
        <f aca="false">(1-$C$319)*(1-($C$321/($C$321+H327))^$C$320)</f>
        <v>2.20602450217344E-005</v>
      </c>
      <c r="D327" s="28" t="n">
        <f aca="false">C327-C326</f>
        <v>1.76955736463865E-005</v>
      </c>
      <c r="E327" s="39" t="n">
        <v>760.847838220215</v>
      </c>
      <c r="F327" s="40" t="n">
        <f aca="false">LN(E327)</f>
        <v>6.63443338809274</v>
      </c>
      <c r="G327" s="40" t="n">
        <f aca="false">EXP(F327*$C$323)</f>
        <v>914.126782718883</v>
      </c>
      <c r="H327" s="41" t="n">
        <f aca="false">H326+(B327^$C$322-B326^$C$322)*G327</f>
        <v>2271.59705150082</v>
      </c>
    </row>
    <row r="328" customFormat="false" ht="13.8" hidden="false" customHeight="false" outlineLevel="0" collapsed="false">
      <c r="B328" s="4" t="n">
        <f aca="false">B327+1</f>
        <v>3</v>
      </c>
      <c r="C328" s="28" t="n">
        <f aca="false">(1-$C$319)*(1-($C$321/($C$321+H328))^$C$320)</f>
        <v>5.805142503585E-005</v>
      </c>
      <c r="D328" s="28" t="n">
        <f aca="false">C328-C327</f>
        <v>3.59911800141156E-005</v>
      </c>
      <c r="E328" s="39" t="n">
        <v>1141.27175733032</v>
      </c>
      <c r="F328" s="40" t="n">
        <f aca="false">LN(E328)</f>
        <v>7.0398984962009</v>
      </c>
      <c r="G328" s="40" t="n">
        <f aca="false">EXP(F328*$C$323)</f>
        <v>1386.65718232257</v>
      </c>
      <c r="H328" s="41" t="n">
        <f aca="false">H327+(B328^$C$322-B327^$C$322)*G328</f>
        <v>6006.46164167942</v>
      </c>
    </row>
    <row r="329" customFormat="false" ht="13.8" hidden="false" customHeight="false" outlineLevel="0" collapsed="false">
      <c r="B329" s="4" t="n">
        <f aca="false">B328+1</f>
        <v>4</v>
      </c>
      <c r="C329" s="28" t="n">
        <f aca="false">(1-$C$319)*(1-($C$321/($C$321+H329))^$C$320)</f>
        <v>9.64510658663084E-005</v>
      </c>
      <c r="D329" s="28" t="n">
        <f aca="false">C329-C328</f>
        <v>3.83996408304583E-005</v>
      </c>
      <c r="E329" s="39" t="n">
        <v>1013.46408535442</v>
      </c>
      <c r="F329" s="40" t="n">
        <f aca="false">LN(E329)</f>
        <v>6.92112952900805</v>
      </c>
      <c r="G329" s="40" t="n">
        <f aca="false">EXP(F329*$C$323)</f>
        <v>1227.3303182562</v>
      </c>
      <c r="H329" s="41" t="n">
        <f aca="false">H328+(B329^$C$322-B328^$C$322)*G329</f>
        <v>10030.9241859662</v>
      </c>
    </row>
    <row r="330" customFormat="false" ht="13.8" hidden="false" customHeight="false" outlineLevel="0" collapsed="false">
      <c r="B330" s="4" t="n">
        <f aca="false">B329+1</f>
        <v>5</v>
      </c>
      <c r="C330" s="28" t="n">
        <f aca="false">(1-$C$319)*(1-($C$321/($C$321+H330))^$C$320)</f>
        <v>0.000147217444139826</v>
      </c>
      <c r="D330" s="28" t="n">
        <f aca="false">C330-C329</f>
        <v>5.0766378273518E-005</v>
      </c>
      <c r="E330" s="39" t="n">
        <v>1166.34866243526</v>
      </c>
      <c r="F330" s="40" t="n">
        <f aca="false">LN(E330)</f>
        <v>7.06163334659857</v>
      </c>
      <c r="G330" s="40" t="n">
        <f aca="false">EXP(F330*$C$323)</f>
        <v>1417.97822552227</v>
      </c>
      <c r="H330" s="41" t="n">
        <f aca="false">H329+(B330^$C$322-B329^$C$322)*G330</f>
        <v>15415.0432143183</v>
      </c>
    </row>
    <row r="331" customFormat="false" ht="13.8" hidden="false" customHeight="false" outlineLevel="0" collapsed="false">
      <c r="B331" s="4" t="n">
        <f aca="false">B330+1</f>
        <v>6</v>
      </c>
      <c r="C331" s="28" t="n">
        <f aca="false">(1-$C$319)*(1-($C$321/($C$321+H331))^$C$320)</f>
        <v>0.000211006020816552</v>
      </c>
      <c r="D331" s="28" t="n">
        <f aca="false">C331-C330</f>
        <v>6.37885766767259E-005</v>
      </c>
      <c r="E331" s="39" t="n">
        <v>1319.23323951611</v>
      </c>
      <c r="F331" s="40" t="n">
        <f aca="false">LN(E331)</f>
        <v>7.1848059676503</v>
      </c>
      <c r="G331" s="40" t="n">
        <f aca="false">EXP(F331*$C$323)</f>
        <v>1609.3206891517</v>
      </c>
      <c r="H331" s="41" t="n">
        <f aca="false">H330+(B331^$C$322-B330^$C$322)*G331</f>
        <v>22284.2749115233</v>
      </c>
    </row>
    <row r="332" customFormat="false" ht="13.8" hidden="false" customHeight="false" outlineLevel="0" collapsed="false">
      <c r="B332" s="4" t="n">
        <f aca="false">B331+1</f>
        <v>7</v>
      </c>
      <c r="C332" s="28" t="n">
        <f aca="false">(1-$C$319)*(1-($C$321/($C$321+H332))^$C$320)</f>
        <v>0.000281667838381256</v>
      </c>
      <c r="D332" s="28" t="n">
        <f aca="false">C332-C331</f>
        <v>7.06618175647034E-005</v>
      </c>
      <c r="E332" s="39" t="n">
        <v>1348.91601439565</v>
      </c>
      <c r="F332" s="40" t="n">
        <f aca="false">LN(E332)</f>
        <v>7.20705659659409</v>
      </c>
      <c r="G332" s="40" t="n">
        <f aca="false">EXP(F332*$C$323)</f>
        <v>1646.54364657613</v>
      </c>
      <c r="H332" s="41" t="n">
        <f aca="false">H331+(B332^$C$322-B331^$C$322)*G332</f>
        <v>30031.1610428372</v>
      </c>
    </row>
    <row r="333" customFormat="false" ht="13.8" hidden="false" customHeight="false" outlineLevel="0" collapsed="false">
      <c r="B333" s="4" t="n">
        <f aca="false">B332+1</f>
        <v>8</v>
      </c>
      <c r="C333" s="28" t="n">
        <f aca="false">(1-$C$319)*(1-($C$321/($C$321+H333))^$C$320)</f>
        <v>0.000362745906469335</v>
      </c>
      <c r="D333" s="28" t="n">
        <f aca="false">C333-C332</f>
        <v>8.10780680880795E-005</v>
      </c>
      <c r="E333" s="39" t="n">
        <v>1450.09929519878</v>
      </c>
      <c r="F333" s="40" t="n">
        <f aca="false">LN(E333)</f>
        <v>7.27938731251744</v>
      </c>
      <c r="G333" s="40" t="n">
        <f aca="false">EXP(F333*$C$323)</f>
        <v>1773.59757858985</v>
      </c>
      <c r="H333" s="41" t="n">
        <f aca="false">H332+(B333^$C$322-B332^$C$322)*G333</f>
        <v>39101.5160537911</v>
      </c>
    </row>
    <row r="334" customFormat="false" ht="13.8" hidden="false" customHeight="false" outlineLevel="0" collapsed="false">
      <c r="B334" s="4" t="n">
        <f aca="false">B333+1</f>
        <v>9</v>
      </c>
      <c r="C334" s="28" t="n">
        <f aca="false">(1-$C$319)*(1-($C$321/($C$321+H334))^$C$320)</f>
        <v>0.000454094355494952</v>
      </c>
      <c r="D334" s="28" t="n">
        <f aca="false">C334-C333</f>
        <v>9.13484490256171E-005</v>
      </c>
      <c r="E334" s="39" t="n">
        <v>1551.28257600192</v>
      </c>
      <c r="F334" s="40" t="n">
        <f aca="false">LN(E334)</f>
        <v>7.3468373361384</v>
      </c>
      <c r="G334" s="40" t="n">
        <f aca="false">EXP(F334*$C$323)</f>
        <v>1900.89719858816</v>
      </c>
      <c r="H334" s="41" t="n">
        <f aca="false">H333+(B334^$C$322-B333^$C$322)*G334</f>
        <v>49558.300284975</v>
      </c>
    </row>
    <row r="335" customFormat="false" ht="13.8" hidden="false" customHeight="false" outlineLevel="0" collapsed="false">
      <c r="B335" s="4" t="n">
        <f aca="false">B334+1</f>
        <v>10</v>
      </c>
      <c r="C335" s="28" t="n">
        <f aca="false">(1-$C$319)*(1-($C$321/($C$321+H335))^$C$320)</f>
        <v>0.000536080583157291</v>
      </c>
      <c r="D335" s="28" t="n">
        <f aca="false">C335-C334</f>
        <v>8.19862276623387E-005</v>
      </c>
      <c r="E335" s="39" t="n">
        <v>1340.8096212176</v>
      </c>
      <c r="F335" s="40" t="n">
        <f aca="false">LN(E335)</f>
        <v>7.20102890543119</v>
      </c>
      <c r="G335" s="40" t="n">
        <f aca="false">EXP(F335*$C$323)</f>
        <v>1636.37575210802</v>
      </c>
      <c r="H335" s="41" t="n">
        <f aca="false">H334+(B335^$C$322-B334^$C$322)*G335</f>
        <v>59162.5395841595</v>
      </c>
    </row>
    <row r="336" customFormat="false" ht="13.8" hidden="false" customHeight="false" outlineLevel="0" collapsed="false">
      <c r="B336" s="4" t="n">
        <f aca="false">B335+1</f>
        <v>11</v>
      </c>
      <c r="C336" s="28" t="n">
        <f aca="false">(1-$C$319)*(1-($C$321/($C$321+H336))^$C$320)</f>
        <v>0.000617763676616268</v>
      </c>
      <c r="D336" s="28" t="n">
        <f aca="false">C336-C335</f>
        <v>8.16830934589771E-005</v>
      </c>
      <c r="E336" s="39" t="n">
        <v>1289.3708708124</v>
      </c>
      <c r="F336" s="40" t="n">
        <f aca="false">LN(E336)</f>
        <v>7.16190968134818</v>
      </c>
      <c r="G336" s="40" t="n">
        <f aca="false">EXP(F336*$C$323)</f>
        <v>1571.8958920947</v>
      </c>
      <c r="H336" s="41" t="n">
        <f aca="false">H335+(B336^$C$322-B335^$C$322)*G336</f>
        <v>68942.1835002795</v>
      </c>
    </row>
    <row r="337" customFormat="false" ht="13.8" hidden="false" customHeight="false" outlineLevel="0" collapsed="false">
      <c r="B337" s="4" t="n">
        <f aca="false">B336+1</f>
        <v>12</v>
      </c>
      <c r="C337" s="28" t="n">
        <f aca="false">(1-$C$319)*(1-($C$321/($C$321+H337))^$C$320)</f>
        <v>0.000698593624699744</v>
      </c>
      <c r="D337" s="28" t="n">
        <f aca="false">C337-C336</f>
        <v>8.08299480834759E-005</v>
      </c>
      <c r="E337" s="39" t="n">
        <v>1237.93212040721</v>
      </c>
      <c r="F337" s="40" t="n">
        <f aca="false">LN(E337)</f>
        <v>7.12119762169868</v>
      </c>
      <c r="G337" s="40" t="n">
        <f aca="false">EXP(F337*$C$323)</f>
        <v>1507.48717435909</v>
      </c>
      <c r="H337" s="41" t="n">
        <f aca="false">H336+(B337^$C$322-B336^$C$322)*G337</f>
        <v>78831.4873309108</v>
      </c>
    </row>
    <row r="338" customFormat="false" ht="13.8" hidden="false" customHeight="false" outlineLevel="0" collapsed="false">
      <c r="B338" s="4" t="n">
        <f aca="false">B337+1</f>
        <v>13</v>
      </c>
      <c r="C338" s="28" t="n">
        <f aca="false">(1-$C$319)*(1-($C$321/($C$321+H338))^$C$320)</f>
        <v>0.000845912461005326</v>
      </c>
      <c r="D338" s="28" t="n">
        <f aca="false">C338-C337</f>
        <v>0.000147318836305582</v>
      </c>
      <c r="E338" s="39" t="n">
        <v>2181.25548317828</v>
      </c>
      <c r="F338" s="40" t="n">
        <f aca="false">LN(E338)</f>
        <v>7.68765589972559</v>
      </c>
      <c r="G338" s="40" t="n">
        <f aca="false">EXP(F338*$C$323)</f>
        <v>2698.16793502843</v>
      </c>
      <c r="H338" s="41" t="n">
        <f aca="false">H337+(B338^$C$322-B337^$C$322)*G338</f>
        <v>97412.6491452948</v>
      </c>
    </row>
    <row r="339" customFormat="false" ht="13.8" hidden="false" customHeight="false" outlineLevel="0" collapsed="false">
      <c r="B339" s="4" t="n">
        <f aca="false">B338+1</f>
        <v>14</v>
      </c>
      <c r="C339" s="28" t="n">
        <f aca="false">(1-$C$319)*(1-($C$321/($C$321+H339))^$C$320)</f>
        <v>0.00103569920894554</v>
      </c>
      <c r="D339" s="28" t="n">
        <f aca="false">C339-C338</f>
        <v>0.000189786747940217</v>
      </c>
      <c r="E339" s="39" t="n">
        <v>2791.33333333333</v>
      </c>
      <c r="F339" s="40" t="n">
        <f aca="false">LN(E339)</f>
        <v>7.93427465791098</v>
      </c>
      <c r="G339" s="40" t="n">
        <f aca="false">EXP(F339*$C$323)</f>
        <v>3476.45902372331</v>
      </c>
      <c r="H339" s="41" t="n">
        <f aca="false">H338+(B339^$C$322-B338^$C$322)*G339</f>
        <v>122451.13040032</v>
      </c>
    </row>
    <row r="340" customFormat="false" ht="13.8" hidden="false" customHeight="false" outlineLevel="0" collapsed="false">
      <c r="B340" s="4" t="n">
        <f aca="false">B339+1</f>
        <v>15</v>
      </c>
      <c r="C340" s="28" t="n">
        <f aca="false">(1-$C$319)*(1-($C$321/($C$321+H340))^$C$320)</f>
        <v>0.00126493747433278</v>
      </c>
      <c r="D340" s="28" t="n">
        <f aca="false">C340-C339</f>
        <v>0.000229238265387236</v>
      </c>
      <c r="E340" s="39" t="n">
        <v>3401.41118348839</v>
      </c>
      <c r="F340" s="40" t="n">
        <f aca="false">LN(E340)</f>
        <v>8.13194567846035</v>
      </c>
      <c r="G340" s="40" t="n">
        <f aca="false">EXP(F340*$C$323)</f>
        <v>4259.50805227831</v>
      </c>
      <c r="H340" s="41" t="n">
        <f aca="false">H339+(B340^$C$322-B339^$C$322)*G340</f>
        <v>154433.088288766</v>
      </c>
    </row>
    <row r="341" customFormat="false" ht="13.8" hidden="false" customHeight="false" outlineLevel="0" collapsed="false">
      <c r="B341" s="4" t="n">
        <f aca="false">B340+1</f>
        <v>16</v>
      </c>
      <c r="C341" s="28" t="n">
        <f aca="false">(1-$C$319)*(1-($C$321/($C$321+H341))^$C$320)</f>
        <v>0.00151007728813729</v>
      </c>
      <c r="D341" s="28" t="n">
        <f aca="false">C341-C340</f>
        <v>0.000245139813804507</v>
      </c>
      <c r="E341" s="39" t="n">
        <v>3718.11016799812</v>
      </c>
      <c r="F341" s="40" t="n">
        <f aca="false">LN(E341)</f>
        <v>8.2209707988263</v>
      </c>
      <c r="G341" s="40" t="n">
        <f aca="false">EXP(F341*$C$323)</f>
        <v>4667.58401641002</v>
      </c>
      <c r="H341" s="41" t="n">
        <f aca="false">H340+(B341^$C$322-B340^$C$322)*G341</f>
        <v>190867.032377254</v>
      </c>
    </row>
    <row r="342" customFormat="false" ht="13.8" hidden="false" customHeight="false" outlineLevel="0" collapsed="false">
      <c r="B342" s="4" t="n">
        <f aca="false">B341+1</f>
        <v>17</v>
      </c>
      <c r="C342" s="28" t="n">
        <f aca="false">(1-$C$319)*(1-($C$321/($C$321+H342))^$C$320)</f>
        <v>0.00178413905290615</v>
      </c>
      <c r="D342" s="28" t="n">
        <f aca="false">C342-C341</f>
        <v>0.000274061764768866</v>
      </c>
      <c r="E342" s="39" t="n">
        <v>4279</v>
      </c>
      <c r="F342" s="40" t="n">
        <f aca="false">LN(E342)</f>
        <v>8.36147461641682</v>
      </c>
      <c r="G342" s="40" t="n">
        <f aca="false">EXP(F342*$C$323)</f>
        <v>5392.62527994001</v>
      </c>
      <c r="H342" s="41" t="n">
        <f aca="false">H341+(B342^$C$322-B341^$C$322)*G342</f>
        <v>234521.373926542</v>
      </c>
    </row>
    <row r="343" customFormat="false" ht="13.8" hidden="false" customHeight="false" outlineLevel="0" collapsed="false">
      <c r="B343" s="4" t="n">
        <f aca="false">B342+1</f>
        <v>18</v>
      </c>
      <c r="C343" s="28" t="n">
        <f aca="false">(1-$C$319)*(1-($C$321/($C$321+H343))^$C$320)</f>
        <v>0.00208235825798435</v>
      </c>
      <c r="D343" s="28" t="n">
        <f aca="false">C343-C342</f>
        <v>0.000298219205078196</v>
      </c>
      <c r="E343" s="39" t="n">
        <v>4839.88983200188</v>
      </c>
      <c r="F343" s="40" t="n">
        <f aca="false">LN(E343)</f>
        <v>8.48464723746854</v>
      </c>
      <c r="G343" s="40" t="n">
        <f aca="false">EXP(F343*$C$323)</f>
        <v>6120.30796781341</v>
      </c>
      <c r="H343" s="41" t="n">
        <f aca="false">H342+(B343^$C$322-B342^$C$322)*G343</f>
        <v>285793.657284839</v>
      </c>
    </row>
    <row r="344" customFormat="false" ht="13.8" hidden="false" customHeight="false" outlineLevel="0" collapsed="false">
      <c r="B344" s="4" t="n">
        <f aca="false">B343+1</f>
        <v>19</v>
      </c>
      <c r="C344" s="28" t="n">
        <f aca="false">(1-$C$319)*(1-($C$321/($C$321+H344))^$C$320)</f>
        <v>0.00237367577194274</v>
      </c>
      <c r="D344" s="28" t="n">
        <f aca="false">C344-C343</f>
        <v>0.000291317513958398</v>
      </c>
      <c r="E344" s="39" t="n">
        <v>4948.78745224211</v>
      </c>
      <c r="F344" s="40" t="n">
        <f aca="false">LN(E344)</f>
        <v>8.50689786641234</v>
      </c>
      <c r="G344" s="40" t="n">
        <f aca="false">EXP(F344*$C$323)</f>
        <v>6261.86829475515</v>
      </c>
      <c r="H344" s="41" t="n">
        <f aca="false">H343+(B344^$C$322-B343^$C$322)*G344</f>
        <v>339977.285933549</v>
      </c>
    </row>
    <row r="345" customFormat="false" ht="13.8" hidden="false" customHeight="false" outlineLevel="0" collapsed="false">
      <c r="B345" s="4" t="n">
        <f aca="false">B344+1</f>
        <v>20</v>
      </c>
      <c r="C345" s="28" t="n">
        <f aca="false">(1-$C$319)*(1-($C$321/($C$321+H345))^$C$320)</f>
        <v>0.00267272266976007</v>
      </c>
      <c r="D345" s="28" t="n">
        <f aca="false">C345-C344</f>
        <v>0.000299046897817322</v>
      </c>
      <c r="E345" s="39" t="n">
        <v>5320</v>
      </c>
      <c r="F345" s="40" t="n">
        <f aca="false">LN(E345)</f>
        <v>8.57922858233569</v>
      </c>
      <c r="G345" s="40" t="n">
        <f aca="false">EXP(F345*$C$323)</f>
        <v>6745.0592446307</v>
      </c>
      <c r="H345" s="41" t="n">
        <f aca="false">H344+(B345^$C$322-B344^$C$322)*G345</f>
        <v>400158.989488718</v>
      </c>
    </row>
    <row r="346" customFormat="false" ht="13.8" hidden="false" customHeight="false" outlineLevel="0" collapsed="false">
      <c r="B346" s="4" t="n">
        <f aca="false">B345+1</f>
        <v>21</v>
      </c>
      <c r="C346" s="28" t="n">
        <f aca="false">(1-$C$319)*(1-($C$321/($C$321+H346))^$C$320)</f>
        <v>0.00297716031165037</v>
      </c>
      <c r="D346" s="28" t="n">
        <f aca="false">C346-C345</f>
        <v>0.000304437641890308</v>
      </c>
      <c r="E346" s="39" t="n">
        <v>5691.21254775789</v>
      </c>
      <c r="F346" s="40" t="n">
        <f aca="false">LN(E346)</f>
        <v>8.64667860595664</v>
      </c>
      <c r="G346" s="40" t="n">
        <f aca="false">EXP(F346*$C$323)</f>
        <v>7229.18455528333</v>
      </c>
      <c r="H346" s="41" t="n">
        <f aca="false">H345+(B346^$C$322-B345^$C$322)*G346</f>
        <v>466566.383864211</v>
      </c>
    </row>
    <row r="347" customFormat="false" ht="13.8" hidden="false" customHeight="false" outlineLevel="0" collapsed="false">
      <c r="B347" s="4" t="n">
        <f aca="false">B346+1</f>
        <v>22</v>
      </c>
      <c r="C347" s="28" t="n">
        <f aca="false">(1-$C$319)*(1-($C$321/($C$321+H347))^$C$320)</f>
        <v>0.00322739051908757</v>
      </c>
      <c r="D347" s="28" t="n">
        <f aca="false">C347-C346</f>
        <v>0.000250230207437201</v>
      </c>
      <c r="E347" s="39" t="n">
        <v>4919.04741178416</v>
      </c>
      <c r="F347" s="40" t="n">
        <f aca="false">LN(E347)</f>
        <v>8.50087017524943</v>
      </c>
      <c r="G347" s="40" t="n">
        <f aca="false">EXP(F347*$C$323)</f>
        <v>6223.19940424216</v>
      </c>
      <c r="H347" s="41" t="n">
        <f aca="false">H346+(B347^$C$322-B346^$C$322)*G347</f>
        <v>525340.570510793</v>
      </c>
    </row>
    <row r="348" customFormat="false" ht="13.8" hidden="false" customHeight="false" outlineLevel="0" collapsed="false">
      <c r="B348" s="4" t="n">
        <f aca="false">B347+1</f>
        <v>23</v>
      </c>
      <c r="C348" s="28" t="n">
        <f aca="false">(1-$C$319)*(1-($C$321/($C$321+H348))^$C$320)</f>
        <v>0.00345883580596485</v>
      </c>
      <c r="D348" s="28" t="n">
        <f aca="false">C348-C347</f>
        <v>0.000231445286877276</v>
      </c>
      <c r="E348" s="39" t="n">
        <v>4730.33333333333</v>
      </c>
      <c r="F348" s="40" t="n">
        <f aca="false">LN(E348)</f>
        <v>8.46175095116643</v>
      </c>
      <c r="G348" s="40" t="n">
        <f aca="false">EXP(F348*$C$323)</f>
        <v>5977.98003705001</v>
      </c>
      <c r="H348" s="41" t="n">
        <f aca="false">H347+(B348^$C$322-B347^$C$322)*G348</f>
        <v>583313.513069446</v>
      </c>
    </row>
    <row r="349" customFormat="false" ht="13.8" hidden="false" customHeight="false" outlineLevel="0" collapsed="false">
      <c r="B349" s="4" t="n">
        <f aca="false">B348+1</f>
        <v>24</v>
      </c>
      <c r="C349" s="28" t="n">
        <f aca="false">(1-$C$319)*(1-($C$321/($C$321+H349))^$C$320)</f>
        <v>0.0036733278208648</v>
      </c>
      <c r="D349" s="28" t="n">
        <f aca="false">C349-C348</f>
        <v>0.00021449201489995</v>
      </c>
      <c r="E349" s="39" t="n">
        <v>4541.6192548825</v>
      </c>
      <c r="F349" s="40" t="n">
        <f aca="false">LN(E349)</f>
        <v>8.42103889151692</v>
      </c>
      <c r="G349" s="40" t="n">
        <f aca="false">EXP(F349*$C$323)</f>
        <v>5733.03122665367</v>
      </c>
      <c r="H349" s="41" t="n">
        <f aca="false">H348+(B349^$C$322-B348^$C$322)*G349</f>
        <v>640336.902031983</v>
      </c>
    </row>
    <row r="350" customFormat="false" ht="13.8" hidden="false" customHeight="false" outlineLevel="0" collapsed="false">
      <c r="B350" s="4" t="n">
        <f aca="false">B349+1</f>
        <v>25</v>
      </c>
      <c r="C350" s="28" t="n">
        <f aca="false">(1-$C$319)*(1-($C$321/($C$321+H350))^$C$320)</f>
        <v>0.00399287528851132</v>
      </c>
      <c r="D350" s="28" t="n">
        <f aca="false">C350-C349</f>
        <v>0.000319547467646518</v>
      </c>
      <c r="E350" s="39" t="n">
        <v>7008.89682698371</v>
      </c>
      <c r="F350" s="40" t="n">
        <f aca="false">LN(E350)</f>
        <v>8.85493559631547</v>
      </c>
      <c r="G350" s="40" t="n">
        <f aca="false">EXP(F350*$C$323)</f>
        <v>8954.39509820208</v>
      </c>
      <c r="H350" s="41" t="n">
        <f aca="false">H349+(B350^$C$322-B349^$C$322)*G350</f>
        <v>731589.317188671</v>
      </c>
    </row>
    <row r="351" customFormat="false" ht="13.8" hidden="false" customHeight="false" outlineLevel="0" collapsed="false">
      <c r="B351" s="4" t="n">
        <f aca="false">B350+1</f>
        <v>26</v>
      </c>
      <c r="C351" s="28" t="n">
        <f aca="false">(1-$C$319)*(1-($C$321/($C$321+H351))^$C$320)</f>
        <v>0.00435559166292898</v>
      </c>
      <c r="D351" s="28" t="n">
        <f aca="false">C351-C350</f>
        <v>0.000362716374417659</v>
      </c>
      <c r="E351" s="39" t="n">
        <v>8471</v>
      </c>
      <c r="F351" s="40" t="n">
        <f aca="false">LN(E351)</f>
        <v>9.04440384443155</v>
      </c>
      <c r="G351" s="40" t="n">
        <f aca="false">EXP(F351*$C$323)</f>
        <v>10879.2163066334</v>
      </c>
      <c r="H351" s="41" t="n">
        <f aca="false">H350+(B351^$C$322-B350^$C$322)*G351</f>
        <v>845070.377569669</v>
      </c>
    </row>
    <row r="352" customFormat="false" ht="13.8" hidden="false" customHeight="false" outlineLevel="0" collapsed="false">
      <c r="B352" s="4" t="n">
        <f aca="false">B351+1</f>
        <v>27</v>
      </c>
      <c r="C352" s="28" t="n">
        <f aca="false">(1-$C$319)*(1-($C$321/($C$321+H352))^$C$320)</f>
        <v>0.00475035399294012</v>
      </c>
      <c r="D352" s="28" t="n">
        <f aca="false">C352-C351</f>
        <v>0.000394762330011146</v>
      </c>
      <c r="E352" s="39" t="n">
        <v>9933.10317301629</v>
      </c>
      <c r="F352" s="40" t="n">
        <f aca="false">LN(E352)</f>
        <v>9.20362821305523</v>
      </c>
      <c r="G352" s="40" t="n">
        <f aca="false">EXP(F352*$C$323)</f>
        <v>12813.2960005459</v>
      </c>
      <c r="H352" s="41" t="n">
        <f aca="false">H351+(B352^$C$322-B351^$C$322)*G352</f>
        <v>981753.537881582</v>
      </c>
    </row>
    <row r="353" customFormat="false" ht="13.8" hidden="false" customHeight="false" outlineLevel="0" collapsed="false">
      <c r="B353" s="4" t="n">
        <f aca="false">B352+1</f>
        <v>28</v>
      </c>
      <c r="C353" s="28" t="n">
        <f aca="false">(1-$C$319)*(1-($C$321/($C$321+H353))^$C$320)</f>
        <v>0.00511314677428573</v>
      </c>
      <c r="D353" s="28" t="n">
        <f aca="false">C353-C352</f>
        <v>0.000362792781345606</v>
      </c>
      <c r="E353" s="39" t="n">
        <v>9887.27788767812</v>
      </c>
      <c r="F353" s="40" t="n">
        <f aca="false">LN(E353)</f>
        <v>9.19900414787195</v>
      </c>
      <c r="G353" s="40" t="n">
        <f aca="false">EXP(F353*$C$323)</f>
        <v>12752.551839805</v>
      </c>
      <c r="H353" s="41" t="n">
        <f aca="false">H352+(B353^$C$322-B352^$C$322)*G353</f>
        <v>1120754.94617966</v>
      </c>
    </row>
    <row r="354" customFormat="false" ht="13.8" hidden="false" customHeight="false" outlineLevel="0" collapsed="false">
      <c r="B354" s="4" t="n">
        <f aca="false">B353+1</f>
        <v>29</v>
      </c>
      <c r="C354" s="28" t="n">
        <f aca="false">(1-$C$319)*(1-($C$321/($C$321+H354))^$C$320)</f>
        <v>0.00547686247601883</v>
      </c>
      <c r="D354" s="28" t="n">
        <f aca="false">C354-C353</f>
        <v>0.000363715701733103</v>
      </c>
      <c r="E354" s="39" t="n">
        <v>10677</v>
      </c>
      <c r="F354" s="40" t="n">
        <f aca="false">LN(E354)</f>
        <v>9.2758471741783</v>
      </c>
      <c r="G354" s="40" t="n">
        <f aca="false">EXP(F354*$C$323)</f>
        <v>13800.4364479173</v>
      </c>
      <c r="H354" s="41" t="n">
        <f aca="false">H353+(B354^$C$322-B353^$C$322)*G354</f>
        <v>1274339.73385232</v>
      </c>
    </row>
    <row r="355" customFormat="false" ht="13.8" hidden="false" customHeight="false" outlineLevel="0" collapsed="false">
      <c r="B355" s="4" t="n">
        <f aca="false">B354+1</f>
        <v>30</v>
      </c>
      <c r="C355" s="28" t="n">
        <f aca="false">(1-$C$319)*(1-($C$321/($C$321+H355))^$C$320)</f>
        <v>0.00583920431261033</v>
      </c>
      <c r="D355" s="28" t="n">
        <f aca="false">C355-C354</f>
        <v>0.000362341836591496</v>
      </c>
      <c r="E355" s="39" t="n">
        <v>11466.7221123219</v>
      </c>
      <c r="F355" s="40" t="n">
        <f aca="false">LN(E355)</f>
        <v>9.3472043900586</v>
      </c>
      <c r="G355" s="40" t="n">
        <f aca="false">EXP(F355*$C$323)</f>
        <v>14850.4693398147</v>
      </c>
      <c r="H355" s="41" t="n">
        <f aca="false">H354+(B355^$C$322-B354^$C$322)*G355</f>
        <v>1442962.90625992</v>
      </c>
    </row>
    <row r="356" customFormat="false" ht="13.8" hidden="false" customHeight="false" outlineLevel="0" collapsed="false">
      <c r="B356" s="4" t="n">
        <f aca="false">B355+1</f>
        <v>31</v>
      </c>
      <c r="C356" s="28" t="n">
        <f aca="false">(1-$C$319)*(1-($C$321/($C$321+H356))^$C$320)</f>
        <v>0.00625739464142264</v>
      </c>
      <c r="D356" s="28" t="n">
        <f aca="false">C356-C355</f>
        <v>0.00041819032881231</v>
      </c>
      <c r="E356" s="39" t="n">
        <v>14323.4126881344</v>
      </c>
      <c r="F356" s="40" t="n">
        <f aca="false">LN(E356)</f>
        <v>9.56965072833234</v>
      </c>
      <c r="G356" s="40" t="n">
        <f aca="false">EXP(F356*$C$323)</f>
        <v>18664.6543720969</v>
      </c>
      <c r="H356" s="41" t="n">
        <f aca="false">H355+(B356^$C$322-B355^$C$322)*G356</f>
        <v>1659049.54971715</v>
      </c>
    </row>
    <row r="357" customFormat="false" ht="13.8" hidden="false" customHeight="false" outlineLevel="0" collapsed="false">
      <c r="B357" s="4" t="n">
        <f aca="false">B356+1</f>
        <v>32</v>
      </c>
      <c r="C357" s="28" t="n">
        <f aca="false">(1-$C$319)*(1-($C$321/($C$321+H357))^$C$320)</f>
        <v>0.00669770020490913</v>
      </c>
      <c r="D357" s="28" t="n">
        <f aca="false">C357-C356</f>
        <v>0.000440305563486492</v>
      </c>
      <c r="E357" s="39" t="n">
        <v>16539.3333333333</v>
      </c>
      <c r="F357" s="40" t="n">
        <f aca="false">LN(E357)</f>
        <v>9.71349666143727</v>
      </c>
      <c r="G357" s="40" t="n">
        <f aca="false">EXP(F357*$C$323)</f>
        <v>21638.127090104</v>
      </c>
      <c r="H357" s="41" t="n">
        <f aca="false">H356+(B357^$C$322-B356^$C$322)*G357</f>
        <v>1914311.74586928</v>
      </c>
    </row>
    <row r="358" customFormat="false" ht="13.8" hidden="false" customHeight="false" outlineLevel="0" collapsed="false">
      <c r="B358" s="4" t="n">
        <f aca="false">B357+1</f>
        <v>33</v>
      </c>
      <c r="C358" s="28" t="n">
        <f aca="false">(1-$C$319)*(1-($C$321/($C$321+H358))^$C$320)</f>
        <v>0.00715036489456978</v>
      </c>
      <c r="D358" s="28" t="n">
        <f aca="false">C358-C357</f>
        <v>0.000452664689660646</v>
      </c>
      <c r="E358" s="39" t="n">
        <v>18755.2539785323</v>
      </c>
      <c r="F358" s="40" t="n">
        <f aca="false">LN(E358)</f>
        <v>9.83922920433484</v>
      </c>
      <c r="G358" s="40" t="n">
        <f aca="false">EXP(F358*$C$323)</f>
        <v>24622.6740339862</v>
      </c>
      <c r="H358" s="41" t="n">
        <f aca="false">H357+(B358^$C$322-B357^$C$322)*G358</f>
        <v>2210117.00315152</v>
      </c>
    </row>
    <row r="359" customFormat="false" ht="13.8" hidden="false" customHeight="false" outlineLevel="0" collapsed="false">
      <c r="B359" s="4" t="n">
        <f aca="false">B358+1</f>
        <v>34</v>
      </c>
      <c r="C359" s="28" t="n">
        <f aca="false">(1-$C$319)*(1-($C$321/($C$321+H359))^$C$320)</f>
        <v>0.00745008401536491</v>
      </c>
      <c r="D359" s="28" t="n">
        <f aca="false">C359-C358</f>
        <v>0.000299719120795129</v>
      </c>
      <c r="E359" s="39" t="n">
        <v>13611.7499488323</v>
      </c>
      <c r="F359" s="40" t="n">
        <f aca="false">LN(E359)</f>
        <v>9.51868866554554</v>
      </c>
      <c r="G359" s="40" t="n">
        <f aca="false">EXP(F359*$C$323)</f>
        <v>17712.3070301366</v>
      </c>
      <c r="H359" s="41" t="n">
        <f aca="false">H358+(B359^$C$322-B358^$C$322)*G359</f>
        <v>2426692.87921854</v>
      </c>
    </row>
    <row r="360" customFormat="false" ht="13.8" hidden="false" customHeight="false" outlineLevel="0" collapsed="false">
      <c r="B360" s="4" t="n">
        <f aca="false">B359+1</f>
        <v>35</v>
      </c>
      <c r="C360" s="28" t="n">
        <f aca="false">(1-$C$319)*(1-($C$321/($C$321+H360))^$C$320)</f>
        <v>0.00770637152531967</v>
      </c>
      <c r="D360" s="28" t="n">
        <f aca="false">C360-C359</f>
        <v>0.000256287509954762</v>
      </c>
      <c r="E360" s="39" t="n">
        <v>12359.6666666667</v>
      </c>
      <c r="F360" s="40" t="n">
        <f aca="false">LN(E360)</f>
        <v>9.42219376193173</v>
      </c>
      <c r="G360" s="40" t="n">
        <f aca="false">EXP(F360*$C$323)</f>
        <v>16040.1564861379</v>
      </c>
      <c r="H360" s="41" t="n">
        <f aca="false">H359+(B360^$C$322-B359^$C$322)*G360</f>
        <v>2626211.00556089</v>
      </c>
    </row>
    <row r="361" customFormat="false" ht="13.8" hidden="false" customHeight="false" outlineLevel="0" collapsed="false">
      <c r="B361" s="4" t="n">
        <f aca="false">B360+1</f>
        <v>36</v>
      </c>
      <c r="C361" s="28" t="n">
        <f aca="false">(1-$C$319)*(1-($C$321/($C$321+H361))^$C$320)</f>
        <v>0.00792545315583682</v>
      </c>
      <c r="D361" s="28" t="n">
        <f aca="false">C361-C360</f>
        <v>0.000219081630517147</v>
      </c>
      <c r="E361" s="39" t="n">
        <v>11107.583384501</v>
      </c>
      <c r="F361" s="40" t="n">
        <f aca="false">LN(E361)</f>
        <v>9.31538334182677</v>
      </c>
      <c r="G361" s="40" t="n">
        <f aca="false">EXP(F361*$C$323)</f>
        <v>14372.6934764784</v>
      </c>
      <c r="H361" s="41" t="n">
        <f aca="false">H360+(B361^$C$322-B360^$C$322)*G361</f>
        <v>2807987.67846174</v>
      </c>
    </row>
    <row r="362" customFormat="false" ht="13.8" hidden="false" customHeight="false" outlineLevel="0" collapsed="false">
      <c r="B362" s="4" t="n">
        <f aca="false">B361+1</f>
        <v>37</v>
      </c>
      <c r="C362" s="28" t="n">
        <f aca="false">(1-$C$319)*(1-($C$321/($C$321+H362))^$C$320)</f>
        <v>0.00824980934765218</v>
      </c>
      <c r="D362" s="28" t="n">
        <f aca="false">C362-C361</f>
        <v>0.000324356191815362</v>
      </c>
      <c r="E362" s="39" t="n">
        <v>17199.1560057869</v>
      </c>
      <c r="F362" s="40" t="n">
        <f aca="false">LN(E362)</f>
        <v>9.75261559216661</v>
      </c>
      <c r="G362" s="40" t="n">
        <f aca="false">EXP(F362*$C$323)</f>
        <v>22525.7257779629</v>
      </c>
      <c r="H362" s="41" t="n">
        <f aca="false">H361+(B362^$C$322-B361^$C$322)*G362</f>
        <v>3097524.79397646</v>
      </c>
    </row>
    <row r="363" customFormat="false" ht="13.8" hidden="false" customHeight="false" outlineLevel="0" collapsed="false">
      <c r="B363" s="4" t="n">
        <f aca="false">B362+1</f>
        <v>38</v>
      </c>
      <c r="C363" s="28" t="n">
        <f aca="false">(1-$C$319)*(1-($C$321/($C$321+H363))^$C$320)</f>
        <v>0.0086046580770647</v>
      </c>
      <c r="D363" s="28" t="n">
        <f aca="false">C363-C362</f>
        <v>0.00035484872941252</v>
      </c>
      <c r="E363" s="39" t="n">
        <v>20201.6666666667</v>
      </c>
      <c r="F363" s="40" t="n">
        <f aca="false">LN(E363)</f>
        <v>9.9135203882365</v>
      </c>
      <c r="G363" s="40" t="n">
        <f aca="false">EXP(F363*$C$323)</f>
        <v>26576.1477569489</v>
      </c>
      <c r="H363" s="41" t="n">
        <f aca="false">H362+(B363^$C$322-B362^$C$322)*G363</f>
        <v>3444543.6180033</v>
      </c>
    </row>
    <row r="364" customFormat="false" ht="13.8" hidden="false" customHeight="false" outlineLevel="0" collapsed="false">
      <c r="B364" s="4" t="n">
        <f aca="false">B363+1</f>
        <v>39</v>
      </c>
      <c r="C364" s="28" t="n">
        <f aca="false">(1-$C$319)*(1-($C$321/($C$321+H364))^$C$320)</f>
        <v>0.00898124130228842</v>
      </c>
      <c r="D364" s="28" t="n">
        <f aca="false">C364-C363</f>
        <v>0.00037658322522372</v>
      </c>
      <c r="E364" s="39" t="n">
        <v>23204.1773275464</v>
      </c>
      <c r="F364" s="40" t="n">
        <f aca="false">LN(E364)</f>
        <v>10.0520875986679</v>
      </c>
      <c r="G364" s="40" t="n">
        <f aca="false">EXP(F364*$C$323)</f>
        <v>30643.3191271456</v>
      </c>
      <c r="H364" s="41" t="n">
        <f aca="false">H363+(B364^$C$322-B363^$C$322)*G364</f>
        <v>3850848.8817025</v>
      </c>
      <c r="J364" s="19"/>
    </row>
    <row r="365" customFormat="false" ht="13.8" hidden="false" customHeight="false" outlineLevel="0" collapsed="false">
      <c r="B365" s="4" t="n">
        <f aca="false">B364+1</f>
        <v>40</v>
      </c>
      <c r="C365" s="28" t="n">
        <f aca="false">(1-$C$319)*(1-($C$321/($C$321+H365))^$C$320)</f>
        <v>0.00910186046849399</v>
      </c>
      <c r="D365" s="28" t="n">
        <f aca="false">C365-C364</f>
        <v>0.000120619166205578</v>
      </c>
      <c r="E365" s="39" t="n">
        <v>8057.24209024457</v>
      </c>
      <c r="F365" s="40" t="n">
        <f aca="false">LN(E365)</f>
        <v>8.9943266045201</v>
      </c>
      <c r="G365" s="40" t="n">
        <f aca="false">EXP(F365*$C$323)</f>
        <v>10333.5059918818</v>
      </c>
      <c r="H365" s="41" t="n">
        <f aca="false">H364+(B365^$C$322-B364^$C$322)*G365</f>
        <v>3989923.95467538</v>
      </c>
      <c r="J365" s="19"/>
    </row>
    <row r="366" customFormat="false" ht="13.8" hidden="false" customHeight="false" outlineLevel="0" collapsed="false">
      <c r="B366" s="4" t="n">
        <f aca="false">B365+1</f>
        <v>41</v>
      </c>
      <c r="C366" s="28" t="n">
        <f aca="false">(1-$C$319)*(1-($C$321/($C$321+H366))^$C$320)</f>
        <v>0.00923724164275513</v>
      </c>
      <c r="D366" s="28" t="n">
        <f aca="false">C366-C365</f>
        <v>0.000135381174261134</v>
      </c>
      <c r="E366" s="39" t="n">
        <v>9191.09678887405</v>
      </c>
      <c r="F366" s="40" t="n">
        <f aca="false">LN(E366)</f>
        <v>9.12599055413435</v>
      </c>
      <c r="G366" s="40" t="n">
        <f aca="false">EXP(F366*$C$323)</f>
        <v>11830.7011371064</v>
      </c>
      <c r="H366" s="41" t="n">
        <f aca="false">H365+(B366^$C$322-B365^$C$322)*G366</f>
        <v>4151484.34452012</v>
      </c>
      <c r="J366" s="19"/>
    </row>
    <row r="367" customFormat="false" ht="13.8" hidden="false" customHeight="false" outlineLevel="0" collapsed="false">
      <c r="B367" s="4" t="n">
        <f aca="false">B366+1</f>
        <v>42</v>
      </c>
      <c r="C367" s="28" t="n">
        <f aca="false">(1-$C$319)*(1-($C$321/($C$321+H367))^$C$320)</f>
        <v>0.00940334863647372</v>
      </c>
      <c r="D367" s="28" t="n">
        <f aca="false">C367-C366</f>
        <v>0.000166106993718588</v>
      </c>
      <c r="E367" s="39" t="n">
        <v>11506.3333333333</v>
      </c>
      <c r="F367" s="40" t="n">
        <f aca="false">LN(E367)</f>
        <v>9.35065288739586</v>
      </c>
      <c r="G367" s="40" t="n">
        <f aca="false">EXP(F367*$C$323)</f>
        <v>14903.1912395539</v>
      </c>
      <c r="H367" s="41" t="n">
        <f aca="false">H366+(B367^$C$322-B366^$C$322)*G367</f>
        <v>4357914.07933173</v>
      </c>
      <c r="J367" s="19"/>
    </row>
    <row r="368" customFormat="false" ht="13.8" hidden="false" customHeight="false" outlineLevel="0" collapsed="false">
      <c r="B368" s="4" t="n">
        <f aca="false">B367+1</f>
        <v>43</v>
      </c>
      <c r="C368" s="28" t="n">
        <f aca="false">(1-$C$319)*(1-($C$321/($C$321+H368))^$C$320)</f>
        <v>0.00956237932707772</v>
      </c>
      <c r="D368" s="28" t="n">
        <f aca="false">C368-C367</f>
        <v>0.000159030690604006</v>
      </c>
      <c r="E368" s="39" t="n">
        <v>11353.8809860382</v>
      </c>
      <c r="F368" s="40" t="n">
        <f aca="false">LN(E368)</f>
        <v>9.33731490155826</v>
      </c>
      <c r="G368" s="40" t="n">
        <f aca="false">EXP(F368*$C$323)</f>
        <v>14700.3072869705</v>
      </c>
      <c r="H368" s="41" t="n">
        <f aca="false">H367+(B368^$C$322-B367^$C$322)*G368</f>
        <v>4564376.52807578</v>
      </c>
      <c r="J368" s="19"/>
    </row>
    <row r="369" customFormat="false" ht="13.8" hidden="false" customHeight="false" outlineLevel="0" collapsed="false">
      <c r="B369" s="4" t="n">
        <f aca="false">B368+1</f>
        <v>44</v>
      </c>
      <c r="C369" s="28" t="n">
        <f aca="false">(1-$C$319)*(1-($C$321/($C$321+H369))^$C$320)</f>
        <v>0.0097173405397358</v>
      </c>
      <c r="D369" s="28" t="n">
        <f aca="false">C369-C368</f>
        <v>0.000154961212658076</v>
      </c>
      <c r="E369" s="39" t="n">
        <v>11384.192685934</v>
      </c>
      <c r="F369" s="40" t="n">
        <f aca="false">LN(E369)</f>
        <v>9.33998106565719</v>
      </c>
      <c r="G369" s="40" t="n">
        <f aca="false">EXP(F369*$C$323)</f>
        <v>14740.6402003003</v>
      </c>
      <c r="H369" s="41" t="n">
        <f aca="false">H368+(B369^$C$322-B368^$C$322)*G369</f>
        <v>4774228.29491601</v>
      </c>
      <c r="J369" s="19"/>
    </row>
    <row r="370" customFormat="false" ht="13.8" hidden="false" customHeight="false" outlineLevel="0" collapsed="false">
      <c r="B370" s="4" t="n">
        <f aca="false">B369+1</f>
        <v>45</v>
      </c>
      <c r="C370" s="28" t="n">
        <f aca="false">(1-$C$319)*(1-($C$321/($C$321+H370))^$C$320)</f>
        <v>0.00986845082760471</v>
      </c>
      <c r="D370" s="28" t="n">
        <f aca="false">C370-C369</f>
        <v>0.000151110287868912</v>
      </c>
      <c r="E370" s="39" t="n">
        <v>11414.6666666667</v>
      </c>
      <c r="F370" s="40" t="n">
        <f aca="false">LN(E370)</f>
        <v>9.34265435719427</v>
      </c>
      <c r="G370" s="40" t="n">
        <f aca="false">EXP(F370*$C$323)</f>
        <v>14781.1920402759</v>
      </c>
      <c r="H370" s="41" t="n">
        <f aca="false">H369+(B370^$C$322-B369^$C$322)*G370</f>
        <v>4987460.93177382</v>
      </c>
      <c r="J370" s="19"/>
    </row>
    <row r="371" customFormat="false" ht="13.8" hidden="false" customHeight="false" outlineLevel="0" collapsed="false">
      <c r="B371" s="4" t="n">
        <f aca="false">B370+1</f>
        <v>46</v>
      </c>
      <c r="C371" s="28" t="n">
        <f aca="false">(1-$C$319)*(1-($C$321/($C$321+H371))^$C$320)</f>
        <v>0.00995499765764753</v>
      </c>
      <c r="D371" s="28" t="n">
        <f aca="false">C371-C370</f>
        <v>8.65468300428225E-005</v>
      </c>
      <c r="E371" s="39" t="n">
        <v>6760.09269719912</v>
      </c>
      <c r="F371" s="40" t="n">
        <f aca="false">LN(E371)</f>
        <v>8.81879188154641</v>
      </c>
      <c r="G371" s="40" t="n">
        <f aca="false">EXP(F371*$C$323)</f>
        <v>8627.89781177394</v>
      </c>
      <c r="H371" s="41" t="n">
        <f aca="false">H370+(B371^$C$322-B370^$C$322)*G371</f>
        <v>5113547.66636097</v>
      </c>
      <c r="J371" s="19"/>
    </row>
    <row r="372" customFormat="false" ht="13.8" hidden="false" customHeight="false" outlineLevel="0" collapsed="false">
      <c r="B372" s="4" t="n">
        <f aca="false">B371+1</f>
        <v>47</v>
      </c>
      <c r="C372" s="28" t="n">
        <f aca="false">(1-$C$319)*(1-($C$321/($C$321+H372))^$C$320)</f>
        <v>0.0100499876138145</v>
      </c>
      <c r="D372" s="28" t="n">
        <f aca="false">C372-C371</f>
        <v>9.49899561669965E-005</v>
      </c>
      <c r="E372" s="39" t="n">
        <v>7486.17554336258</v>
      </c>
      <c r="F372" s="40" t="n">
        <f aca="false">LN(E372)</f>
        <v>8.92081333774362</v>
      </c>
      <c r="G372" s="40" t="n">
        <f aca="false">EXP(F372*$C$323)</f>
        <v>9581.60080418847</v>
      </c>
      <c r="H372" s="41" t="n">
        <f aca="false">H371+(B372^$C$322-B371^$C$322)*G372</f>
        <v>5255355.5817084</v>
      </c>
      <c r="J372" s="19"/>
    </row>
    <row r="373" customFormat="false" ht="13.8" hidden="false" customHeight="false" outlineLevel="0" collapsed="false">
      <c r="B373" s="4" t="n">
        <f aca="false">B372+1</f>
        <v>48</v>
      </c>
      <c r="C373" s="28" t="n">
        <f aca="false">(1-$C$319)*(1-($C$321/($C$321+H373))^$C$320)</f>
        <v>0.0101552016916362</v>
      </c>
      <c r="D373" s="28" t="n">
        <f aca="false">C373-C372</f>
        <v>0.000105214077821707</v>
      </c>
      <c r="E373" s="39" t="n">
        <v>8387</v>
      </c>
      <c r="F373" s="40" t="n">
        <f aca="false">LN(E373)</f>
        <v>9.03443816698441</v>
      </c>
      <c r="G373" s="40" t="n">
        <f aca="false">EXP(F373*$C$323)</f>
        <v>10768.3668285069</v>
      </c>
      <c r="H373" s="41" t="n">
        <f aca="false">H372+(B373^$C$322-B372^$C$322)*G373</f>
        <v>5416714.60073712</v>
      </c>
      <c r="J373" s="19"/>
    </row>
    <row r="374" customFormat="false" ht="13.8" hidden="false" customHeight="false" outlineLevel="0" collapsed="false">
      <c r="B374" s="4" t="n">
        <f aca="false">B373+1</f>
        <v>49</v>
      </c>
      <c r="C374" s="28" t="n">
        <f aca="false">(1-$C$319)*(1-($C$321/($C$321+H374))^$C$320)</f>
        <v>0.0103692810866273</v>
      </c>
      <c r="D374" s="28" t="n">
        <f aca="false">C374-C373</f>
        <v>0.000214079394991035</v>
      </c>
      <c r="E374" s="0" t="n">
        <v>17253.240242719</v>
      </c>
      <c r="F374" s="40" t="n">
        <f aca="false">LN(E374)</f>
        <v>9.75575524497737</v>
      </c>
      <c r="G374" s="40" t="n">
        <f aca="false">EXP(F374*$C$323)</f>
        <v>22598.5226025823</v>
      </c>
      <c r="H374" s="41" t="n">
        <f aca="false">H373+(B374^$C$322-B373^$C$322)*G374</f>
        <v>5759476.34084167</v>
      </c>
    </row>
    <row r="375" customFormat="false" ht="13.8" hidden="false" customHeight="false" outlineLevel="0" collapsed="false">
      <c r="B375" s="4" t="n">
        <f aca="false">B374+1</f>
        <v>50</v>
      </c>
      <c r="C375" s="28" t="n">
        <f aca="false">(1-$C$319)*(1-($C$321/($C$321+H375))^$C$320)</f>
        <v>0.0105460613033639</v>
      </c>
      <c r="D375" s="28" t="n">
        <f aca="false">C375-C374</f>
        <v>0.000176780216736581</v>
      </c>
      <c r="E375" s="0" t="n">
        <v>14898.7202824146</v>
      </c>
      <c r="F375" s="40" t="n">
        <f aca="false">LN(E375)</f>
        <v>9.60903060115878</v>
      </c>
      <c r="G375" s="40" t="n">
        <f aca="false">EXP(F375*$C$323)</f>
        <v>19435.4919750474</v>
      </c>
      <c r="H375" s="41" t="n">
        <f aca="false">H374+(B375^$C$322-B374^$C$322)*G375</f>
        <v>6057787.27944642</v>
      </c>
    </row>
    <row r="376" customFormat="false" ht="13.8" hidden="false" customHeight="false" outlineLevel="0" collapsed="false">
      <c r="B376" s="4" t="n">
        <f aca="false">B375+1</f>
        <v>51</v>
      </c>
      <c r="C376" s="28" t="n">
        <f aca="false">(1-$C$319)*(1-($C$321/($C$321+H376))^$C$320)</f>
        <v>0.0106961361766329</v>
      </c>
      <c r="D376" s="28" t="n">
        <f aca="false">C376-C375</f>
        <v>0.00015007487326902</v>
      </c>
      <c r="E376" s="0" t="n">
        <v>13109.6666666667</v>
      </c>
      <c r="F376" s="40" t="n">
        <f aca="false">LN(E376)</f>
        <v>9.48110515055095</v>
      </c>
      <c r="G376" s="40" t="n">
        <f aca="false">EXP(F376*$C$323)</f>
        <v>17041.2432570065</v>
      </c>
      <c r="H376" s="41" t="n">
        <f aca="false">H375+(B376^$C$322-B375^$C$322)*G376</f>
        <v>6322413.59369338</v>
      </c>
    </row>
    <row r="377" customFormat="false" ht="13.8" hidden="false" customHeight="false" outlineLevel="0" collapsed="false">
      <c r="B377" s="4"/>
    </row>
    <row r="378" customFormat="false" ht="15" hidden="false" customHeight="false" outlineLevel="0" collapsed="false">
      <c r="B378" s="4"/>
    </row>
    <row r="379" customFormat="false" ht="13.8" hidden="false" customHeight="false" outlineLevel="0" collapsed="false">
      <c r="B379" s="4"/>
      <c r="D379" s="0" t="s">
        <v>4</v>
      </c>
      <c r="F379" s="3" t="s">
        <v>5</v>
      </c>
      <c r="G379" s="3" t="s">
        <v>6</v>
      </c>
      <c r="H379" s="3" t="s">
        <v>7</v>
      </c>
      <c r="I379" s="3" t="s">
        <v>8</v>
      </c>
      <c r="J379" s="3" t="s">
        <v>9</v>
      </c>
      <c r="K379" s="3" t="s">
        <v>10</v>
      </c>
      <c r="L379" s="3" t="s">
        <v>11</v>
      </c>
      <c r="M379" s="3" t="s">
        <v>12</v>
      </c>
      <c r="N379" s="3" t="s">
        <v>13</v>
      </c>
      <c r="O379" s="3" t="s">
        <v>14</v>
      </c>
      <c r="P379" s="3" t="s">
        <v>15</v>
      </c>
      <c r="Q379" s="3" t="s">
        <v>16</v>
      </c>
      <c r="R379" s="3" t="s">
        <v>17</v>
      </c>
      <c r="S379" s="3" t="s">
        <v>18</v>
      </c>
      <c r="T379" s="3" t="s">
        <v>19</v>
      </c>
      <c r="U379" s="3" t="s">
        <v>20</v>
      </c>
      <c r="V379" s="3" t="s">
        <v>21</v>
      </c>
      <c r="W379" s="3" t="s">
        <v>22</v>
      </c>
      <c r="X379" s="3" t="s">
        <v>23</v>
      </c>
      <c r="Y379" s="3" t="s">
        <v>24</v>
      </c>
      <c r="Z379" s="3" t="s">
        <v>25</v>
      </c>
      <c r="AA379" s="3" t="s">
        <v>26</v>
      </c>
      <c r="AB379" s="3" t="s">
        <v>27</v>
      </c>
      <c r="AC379" s="3" t="s">
        <v>28</v>
      </c>
      <c r="AD379" s="3" t="s">
        <v>29</v>
      </c>
      <c r="AE379" s="3" t="s">
        <v>30</v>
      </c>
      <c r="AF379" s="3" t="s">
        <v>31</v>
      </c>
      <c r="AG379" s="3" t="s">
        <v>32</v>
      </c>
      <c r="AH379" s="3" t="s">
        <v>33</v>
      </c>
      <c r="AI379" s="3" t="s">
        <v>34</v>
      </c>
      <c r="AJ379" s="3" t="s">
        <v>35</v>
      </c>
      <c r="AK379" s="3" t="s">
        <v>36</v>
      </c>
      <c r="AL379" s="3" t="s">
        <v>37</v>
      </c>
      <c r="AM379" s="3" t="s">
        <v>38</v>
      </c>
      <c r="AN379" s="3" t="s">
        <v>39</v>
      </c>
      <c r="AO379" s="3" t="s">
        <v>40</v>
      </c>
      <c r="AP379" s="3" t="s">
        <v>41</v>
      </c>
      <c r="AQ379" s="3" t="s">
        <v>42</v>
      </c>
      <c r="AR379" s="3" t="s">
        <v>43</v>
      </c>
      <c r="AS379" s="0" t="s">
        <v>44</v>
      </c>
      <c r="AT379" s="0" t="s">
        <v>45</v>
      </c>
      <c r="AU379" s="0" t="s">
        <v>46</v>
      </c>
      <c r="AV379" s="0" t="s">
        <v>47</v>
      </c>
      <c r="AW379" s="0" t="s">
        <v>48</v>
      </c>
      <c r="AX379" s="0" t="s">
        <v>49</v>
      </c>
      <c r="AY379" s="0" t="s">
        <v>50</v>
      </c>
      <c r="AZ379" s="0" t="s">
        <v>51</v>
      </c>
      <c r="BA379" s="0" t="s">
        <v>52</v>
      </c>
      <c r="BB379" s="0" t="s">
        <v>53</v>
      </c>
      <c r="BC379" s="0" t="s">
        <v>54</v>
      </c>
      <c r="BD379" s="0" t="s">
        <v>55</v>
      </c>
    </row>
    <row r="380" customFormat="false" ht="13.8" hidden="false" customHeight="false" outlineLevel="0" collapsed="false">
      <c r="B380" s="4"/>
      <c r="D380" s="0" t="s">
        <v>114</v>
      </c>
      <c r="F380" s="17" t="n">
        <f aca="false" t="array" ref="F380:BD380">TRANSPOSE(D326:D376)</f>
        <v>4.36467137534795E-006</v>
      </c>
      <c r="G380" s="17" t="n">
        <v>1.76955736463865E-005</v>
      </c>
      <c r="H380" s="17" t="n">
        <v>3.59911800141156E-005</v>
      </c>
      <c r="I380" s="17" t="n">
        <v>3.83996408304583E-005</v>
      </c>
      <c r="J380" s="17" t="n">
        <v>5.0766378273518E-005</v>
      </c>
      <c r="K380" s="17" t="n">
        <v>6.37885766767259E-005</v>
      </c>
      <c r="L380" s="17" t="n">
        <v>7.06618175647034E-005</v>
      </c>
      <c r="M380" s="17" t="n">
        <v>8.10780680880795E-005</v>
      </c>
      <c r="N380" s="17" t="n">
        <v>9.13484490256171E-005</v>
      </c>
      <c r="O380" s="17" t="n">
        <v>8.19862276623387E-005</v>
      </c>
      <c r="P380" s="17" t="n">
        <v>8.16830934589771E-005</v>
      </c>
      <c r="Q380" s="17" t="n">
        <v>8.08299480834759E-005</v>
      </c>
      <c r="R380" s="17" t="n">
        <v>0.000147318836305582</v>
      </c>
      <c r="S380" s="17" t="n">
        <v>0.000189786747940217</v>
      </c>
      <c r="T380" s="17" t="n">
        <v>0.000229238265387236</v>
      </c>
      <c r="U380" s="17" t="n">
        <v>0.000245139813804507</v>
      </c>
      <c r="V380" s="17" t="n">
        <v>0.000274061764768866</v>
      </c>
      <c r="W380" s="17" t="n">
        <v>0.000298219205078196</v>
      </c>
      <c r="X380" s="17" t="n">
        <v>0.000291317513958398</v>
      </c>
      <c r="Y380" s="17" t="n">
        <v>0.000299046897817322</v>
      </c>
      <c r="Z380" s="17" t="n">
        <v>0.000304437641890308</v>
      </c>
      <c r="AA380" s="17" t="n">
        <v>0.000250230207437201</v>
      </c>
      <c r="AB380" s="17" t="n">
        <v>0.000231445286877276</v>
      </c>
      <c r="AC380" s="17" t="n">
        <v>0.00021449201489995</v>
      </c>
      <c r="AD380" s="17" t="n">
        <v>0.000319547467646518</v>
      </c>
      <c r="AE380" s="17" t="n">
        <v>0.000362716374417659</v>
      </c>
      <c r="AF380" s="17" t="n">
        <v>0.000394762330011146</v>
      </c>
      <c r="AG380" s="17" t="n">
        <v>0.000362792781345606</v>
      </c>
      <c r="AH380" s="17" t="n">
        <v>0.000363715701733103</v>
      </c>
      <c r="AI380" s="17" t="n">
        <v>0.000362341836591496</v>
      </c>
      <c r="AJ380" s="17" t="n">
        <v>0.00041819032881231</v>
      </c>
      <c r="AK380" s="17" t="n">
        <v>0.000440305563486492</v>
      </c>
      <c r="AL380" s="17" t="n">
        <v>0.000452664689660646</v>
      </c>
      <c r="AM380" s="17" t="n">
        <v>0.000299719120795129</v>
      </c>
      <c r="AN380" s="17" t="n">
        <v>0.000256287509954762</v>
      </c>
      <c r="AO380" s="17" t="n">
        <v>0.000219081630517147</v>
      </c>
      <c r="AP380" s="17" t="n">
        <v>0.000324356191815362</v>
      </c>
      <c r="AQ380" s="17" t="n">
        <v>0.00035484872941252</v>
      </c>
      <c r="AR380" s="17" t="n">
        <v>0.00037658322522372</v>
      </c>
      <c r="AS380" s="0" t="n">
        <v>0.000120619166205578</v>
      </c>
      <c r="AT380" s="0" t="n">
        <v>0.000135381174261134</v>
      </c>
      <c r="AU380" s="0" t="n">
        <v>0.000166106993718588</v>
      </c>
      <c r="AV380" s="0" t="n">
        <v>0.000159030690604006</v>
      </c>
      <c r="AW380" s="0" t="n">
        <v>0.000154961212658076</v>
      </c>
      <c r="AX380" s="0" t="n">
        <v>0.000151110287868912</v>
      </c>
      <c r="AY380" s="0" t="n">
        <v>8.65468300428225E-005</v>
      </c>
      <c r="AZ380" s="0" t="n">
        <v>9.49899561669965E-005</v>
      </c>
      <c r="BA380" s="0" t="n">
        <v>0.000105214077821707</v>
      </c>
      <c r="BB380" s="0" t="n">
        <v>0.000214079394991035</v>
      </c>
      <c r="BC380" s="0" t="n">
        <v>0.000176780216736581</v>
      </c>
      <c r="BD380" s="0" t="n">
        <v>0.00015007487326902</v>
      </c>
    </row>
    <row r="381" customFormat="false" ht="13.8" hidden="false" customHeight="false" outlineLevel="0" collapsed="false">
      <c r="B381" s="4"/>
      <c r="D381" s="0" t="s">
        <v>115</v>
      </c>
      <c r="F381" s="9" t="n">
        <f aca="false">$G$319*F380</f>
        <v>1.74586855013918</v>
      </c>
      <c r="G381" s="9" t="n">
        <f aca="false">$G$319*G380</f>
        <v>7.0782294585546</v>
      </c>
      <c r="H381" s="9" t="n">
        <f aca="false">$G$319*H380</f>
        <v>14.3964720056462</v>
      </c>
      <c r="I381" s="9" t="n">
        <f aca="false">$G$319*I380</f>
        <v>15.3598563321833</v>
      </c>
      <c r="J381" s="9" t="n">
        <f aca="false">$G$319*J380</f>
        <v>20.3065513094072</v>
      </c>
      <c r="K381" s="9" t="n">
        <f aca="false">$G$319*K380</f>
        <v>25.5154306706903</v>
      </c>
      <c r="L381" s="9" t="n">
        <f aca="false">$G$319*L380</f>
        <v>28.2647270258813</v>
      </c>
      <c r="M381" s="9" t="n">
        <f aca="false">$G$319*M380</f>
        <v>32.4312272352318</v>
      </c>
      <c r="N381" s="9" t="n">
        <f aca="false">$G$319*N380</f>
        <v>36.5393796102469</v>
      </c>
      <c r="O381" s="9" t="n">
        <f aca="false">$G$319*O380</f>
        <v>32.7944910649355</v>
      </c>
      <c r="P381" s="9" t="n">
        <f aca="false">$G$319*P380</f>
        <v>32.6732373835909</v>
      </c>
      <c r="Q381" s="9" t="n">
        <f aca="false">$G$319*Q380</f>
        <v>32.3319792333904</v>
      </c>
      <c r="R381" s="9" t="n">
        <f aca="false">$G$319*R380</f>
        <v>58.9275345222327</v>
      </c>
      <c r="S381" s="9" t="n">
        <f aca="false">$G$319*S380</f>
        <v>75.9146991760867</v>
      </c>
      <c r="T381" s="9" t="n">
        <f aca="false">$G$319*T380</f>
        <v>91.6953061548944</v>
      </c>
      <c r="U381" s="9" t="n">
        <f aca="false">$G$319*U380</f>
        <v>98.0559255218028</v>
      </c>
      <c r="V381" s="9" t="n">
        <f aca="false">$G$319*V380</f>
        <v>109.624705907546</v>
      </c>
      <c r="W381" s="9" t="n">
        <f aca="false">$G$319*W380</f>
        <v>119.287682031278</v>
      </c>
      <c r="X381" s="9" t="n">
        <f aca="false">$G$319*X380</f>
        <v>116.527005583359</v>
      </c>
      <c r="Y381" s="9" t="n">
        <f aca="false">$G$319*Y380</f>
        <v>119.618759126929</v>
      </c>
      <c r="Z381" s="9" t="n">
        <f aca="false">$G$319*Z380</f>
        <v>121.775056756123</v>
      </c>
      <c r="AA381" s="9" t="n">
        <f aca="false">$G$319*AA380</f>
        <v>100.09208297488</v>
      </c>
      <c r="AB381" s="9" t="n">
        <f aca="false">$G$319*AB380</f>
        <v>92.5781147509103</v>
      </c>
      <c r="AC381" s="9" t="n">
        <f aca="false">$G$319*AC380</f>
        <v>85.7968059599802</v>
      </c>
      <c r="AD381" s="9" t="n">
        <f aca="false">$G$319*AD380</f>
        <v>127.818987058607</v>
      </c>
      <c r="AE381" s="9" t="n">
        <f aca="false">$G$319*AE380</f>
        <v>145.086549767064</v>
      </c>
      <c r="AF381" s="9" t="n">
        <f aca="false">$G$319*AF380</f>
        <v>157.904932004458</v>
      </c>
      <c r="AG381" s="9" t="n">
        <f aca="false">$G$319*AG380</f>
        <v>145.117112538242</v>
      </c>
      <c r="AH381" s="9" t="n">
        <f aca="false">$G$319*AH380</f>
        <v>145.486280693241</v>
      </c>
      <c r="AI381" s="9" t="n">
        <f aca="false">$G$319*AI380</f>
        <v>144.936734636598</v>
      </c>
      <c r="AJ381" s="9" t="n">
        <f aca="false">$G$319*AJ380</f>
        <v>167.276131524924</v>
      </c>
      <c r="AK381" s="9" t="n">
        <f aca="false">$G$319*AK380</f>
        <v>176.122225394597</v>
      </c>
      <c r="AL381" s="9" t="n">
        <f aca="false">$G$319*AL380</f>
        <v>181.065875864258</v>
      </c>
      <c r="AM381" s="9" t="n">
        <f aca="false">$G$319*AM380</f>
        <v>119.887648318052</v>
      </c>
      <c r="AN381" s="9" t="n">
        <f aca="false">$G$319*AN380</f>
        <v>102.515003981905</v>
      </c>
      <c r="AO381" s="9" t="n">
        <f aca="false">$G$319*AO380</f>
        <v>87.632652206859</v>
      </c>
      <c r="AP381" s="9" t="n">
        <f aca="false">$G$319*AP380</f>
        <v>129.742476726145</v>
      </c>
      <c r="AQ381" s="9" t="n">
        <f aca="false">$G$319*AQ380</f>
        <v>141.939491765008</v>
      </c>
      <c r="AR381" s="9" t="n">
        <f aca="false">$G$319*AR380</f>
        <v>150.633290089488</v>
      </c>
      <c r="AS381" s="9" t="n">
        <f aca="false">$G$319*AS380</f>
        <v>48.2476664822311</v>
      </c>
      <c r="AT381" s="9" t="n">
        <f aca="false">$G$319*AT380</f>
        <v>54.1524697044535</v>
      </c>
      <c r="AU381" s="9" t="n">
        <f aca="false">$G$319*AU380</f>
        <v>66.442797487435</v>
      </c>
      <c r="AV381" s="9" t="n">
        <f aca="false">$G$319*AV380</f>
        <v>63.6122762416022</v>
      </c>
      <c r="AW381" s="9" t="n">
        <f aca="false">$G$319*AW380</f>
        <v>61.9844850632302</v>
      </c>
      <c r="AX381" s="9" t="n">
        <f aca="false">$G$319*AX380</f>
        <v>60.4441151475649</v>
      </c>
      <c r="AY381" s="9" t="n">
        <f aca="false">$G$319*AY380</f>
        <v>34.618732017129</v>
      </c>
      <c r="AZ381" s="9" t="n">
        <f aca="false">$G$319*AZ380</f>
        <v>37.9959824667986</v>
      </c>
      <c r="BA381" s="9" t="n">
        <f aca="false">$G$319*BA380</f>
        <v>42.0856311286827</v>
      </c>
      <c r="BB381" s="9" t="n">
        <f aca="false">$G$319*BB380</f>
        <v>85.6317579964142</v>
      </c>
      <c r="BC381" s="9" t="n">
        <f aca="false">$G$319*BC380</f>
        <v>70.7120866946326</v>
      </c>
      <c r="BD381" s="9" t="n">
        <f aca="false">$G$319*BD380</f>
        <v>60.0299493076079</v>
      </c>
    </row>
    <row r="382" customFormat="false" ht="15" hidden="false" customHeight="false" outlineLevel="0" collapsed="false">
      <c r="B382" s="4"/>
    </row>
    <row r="383" customFormat="false" ht="15" hidden="false" customHeight="false" outlineLevel="0" collapsed="false">
      <c r="B383" s="4"/>
      <c r="D383" s="0" t="s">
        <v>116</v>
      </c>
      <c r="F383" s="42" t="n">
        <f aca="false">SUM(F381:BD381)</f>
        <v>4278.45447065315</v>
      </c>
    </row>
    <row r="384" customFormat="false" ht="15" hidden="false" customHeight="false" outlineLevel="0" collapsed="false">
      <c r="B384" s="4"/>
    </row>
    <row r="385" customFormat="false" ht="18.75" hidden="false" customHeight="false" outlineLevel="0" collapsed="false">
      <c r="A385" s="1" t="s">
        <v>117</v>
      </c>
      <c r="B385" s="4"/>
    </row>
    <row r="387" customFormat="false" ht="13.8" hidden="false" customHeight="false" outlineLevel="0" collapsed="false">
      <c r="D387" s="0" t="s">
        <v>4</v>
      </c>
      <c r="F387" s="4" t="s">
        <v>5</v>
      </c>
      <c r="G387" s="4" t="s">
        <v>6</v>
      </c>
      <c r="H387" s="4" t="s">
        <v>7</v>
      </c>
      <c r="I387" s="4" t="s">
        <v>8</v>
      </c>
      <c r="J387" s="4" t="s">
        <v>9</v>
      </c>
      <c r="K387" s="4" t="s">
        <v>10</v>
      </c>
      <c r="L387" s="4" t="s">
        <v>11</v>
      </c>
      <c r="M387" s="4" t="s">
        <v>12</v>
      </c>
      <c r="N387" s="4" t="s">
        <v>13</v>
      </c>
      <c r="O387" s="4" t="s">
        <v>14</v>
      </c>
      <c r="P387" s="4" t="s">
        <v>15</v>
      </c>
      <c r="Q387" s="4" t="s">
        <v>16</v>
      </c>
      <c r="R387" s="4" t="s">
        <v>17</v>
      </c>
      <c r="S387" s="4" t="s">
        <v>18</v>
      </c>
      <c r="T387" s="4" t="s">
        <v>19</v>
      </c>
      <c r="U387" s="4" t="s">
        <v>20</v>
      </c>
      <c r="V387" s="4" t="s">
        <v>21</v>
      </c>
      <c r="W387" s="4" t="s">
        <v>22</v>
      </c>
      <c r="X387" s="4" t="s">
        <v>23</v>
      </c>
      <c r="Y387" s="4" t="s">
        <v>24</v>
      </c>
      <c r="Z387" s="4" t="s">
        <v>25</v>
      </c>
      <c r="AA387" s="4" t="s">
        <v>26</v>
      </c>
      <c r="AB387" s="4" t="s">
        <v>27</v>
      </c>
      <c r="AC387" s="4" t="s">
        <v>28</v>
      </c>
      <c r="AD387" s="4" t="s">
        <v>29</v>
      </c>
      <c r="AE387" s="4" t="s">
        <v>30</v>
      </c>
      <c r="AF387" s="4" t="s">
        <v>31</v>
      </c>
      <c r="AG387" s="4" t="s">
        <v>32</v>
      </c>
      <c r="AH387" s="4" t="s">
        <v>33</v>
      </c>
      <c r="AI387" s="4" t="s">
        <v>34</v>
      </c>
      <c r="AJ387" s="4" t="s">
        <v>35</v>
      </c>
      <c r="AK387" s="4" t="s">
        <v>36</v>
      </c>
      <c r="AL387" s="4" t="s">
        <v>37</v>
      </c>
      <c r="AM387" s="4" t="s">
        <v>38</v>
      </c>
      <c r="AN387" s="4" t="s">
        <v>39</v>
      </c>
      <c r="AO387" s="4" t="s">
        <v>40</v>
      </c>
      <c r="AP387" s="4" t="s">
        <v>41</v>
      </c>
      <c r="AQ387" s="4" t="s">
        <v>42</v>
      </c>
      <c r="AR387" s="4" t="s">
        <v>43</v>
      </c>
      <c r="AS387" s="0" t="s">
        <v>44</v>
      </c>
      <c r="AT387" s="0" t="s">
        <v>45</v>
      </c>
      <c r="AU387" s="0" t="s">
        <v>46</v>
      </c>
      <c r="AV387" s="0" t="s">
        <v>47</v>
      </c>
      <c r="AW387" s="0" t="s">
        <v>48</v>
      </c>
      <c r="AX387" s="0" t="s">
        <v>49</v>
      </c>
      <c r="AY387" s="0" t="s">
        <v>50</v>
      </c>
      <c r="AZ387" s="0" t="s">
        <v>51</v>
      </c>
      <c r="BA387" s="0" t="s">
        <v>52</v>
      </c>
      <c r="BB387" s="0" t="s">
        <v>53</v>
      </c>
      <c r="BC387" s="0" t="s">
        <v>54</v>
      </c>
      <c r="BD387" s="0" t="s">
        <v>55</v>
      </c>
    </row>
    <row r="388" customFormat="false" ht="13.8" hidden="false" customHeight="false" outlineLevel="0" collapsed="false">
      <c r="D388" s="0" t="s">
        <v>118</v>
      </c>
      <c r="F388" s="3" t="s">
        <v>59</v>
      </c>
      <c r="G388" s="3" t="s">
        <v>59</v>
      </c>
      <c r="H388" s="3" t="s">
        <v>59</v>
      </c>
      <c r="I388" s="3" t="s">
        <v>60</v>
      </c>
      <c r="J388" s="3" t="s">
        <v>60</v>
      </c>
      <c r="K388" s="3" t="s">
        <v>60</v>
      </c>
      <c r="L388" s="3" t="s">
        <v>61</v>
      </c>
      <c r="M388" s="3" t="s">
        <v>61</v>
      </c>
      <c r="N388" s="3" t="s">
        <v>61</v>
      </c>
      <c r="O388" s="3" t="s">
        <v>62</v>
      </c>
      <c r="P388" s="3" t="s">
        <v>62</v>
      </c>
      <c r="Q388" s="3" t="s">
        <v>62</v>
      </c>
      <c r="R388" s="3" t="s">
        <v>63</v>
      </c>
      <c r="S388" s="3" t="s">
        <v>63</v>
      </c>
      <c r="T388" s="3" t="s">
        <v>63</v>
      </c>
      <c r="U388" s="3" t="s">
        <v>64</v>
      </c>
      <c r="V388" s="3" t="s">
        <v>64</v>
      </c>
      <c r="W388" s="3" t="s">
        <v>64</v>
      </c>
      <c r="X388" s="3" t="s">
        <v>65</v>
      </c>
      <c r="Y388" s="3" t="s">
        <v>65</v>
      </c>
      <c r="Z388" s="3" t="s">
        <v>65</v>
      </c>
      <c r="AA388" s="3" t="s">
        <v>66</v>
      </c>
      <c r="AB388" s="3" t="s">
        <v>66</v>
      </c>
      <c r="AC388" s="3" t="s">
        <v>66</v>
      </c>
      <c r="AD388" s="3" t="s">
        <v>67</v>
      </c>
      <c r="AE388" s="3" t="s">
        <v>67</v>
      </c>
      <c r="AF388" s="3" t="s">
        <v>67</v>
      </c>
      <c r="AG388" s="3" t="s">
        <v>68</v>
      </c>
      <c r="AH388" s="3" t="s">
        <v>68</v>
      </c>
      <c r="AI388" s="3" t="s">
        <v>68</v>
      </c>
      <c r="AJ388" s="3" t="s">
        <v>69</v>
      </c>
      <c r="AK388" s="3" t="s">
        <v>69</v>
      </c>
      <c r="AL388" s="3" t="s">
        <v>69</v>
      </c>
      <c r="AM388" s="3" t="s">
        <v>70</v>
      </c>
      <c r="AN388" s="3" t="s">
        <v>70</v>
      </c>
      <c r="AO388" s="3" t="s">
        <v>70</v>
      </c>
      <c r="AP388" s="3" t="s">
        <v>71</v>
      </c>
      <c r="AQ388" s="3" t="s">
        <v>71</v>
      </c>
      <c r="AR388" s="3" t="s">
        <v>71</v>
      </c>
      <c r="AS388" s="0" t="s">
        <v>72</v>
      </c>
      <c r="AT388" s="0" t="s">
        <v>72</v>
      </c>
      <c r="AU388" s="0" t="s">
        <v>72</v>
      </c>
      <c r="AV388" s="0" t="s">
        <v>73</v>
      </c>
      <c r="AW388" s="0" t="s">
        <v>73</v>
      </c>
      <c r="AX388" s="0" t="s">
        <v>73</v>
      </c>
      <c r="AY388" s="0" t="s">
        <v>74</v>
      </c>
      <c r="AZ388" s="0" t="s">
        <v>74</v>
      </c>
      <c r="BA388" s="0" t="s">
        <v>74</v>
      </c>
      <c r="BB388" s="0" t="s">
        <v>75</v>
      </c>
      <c r="BC388" s="0" t="s">
        <v>75</v>
      </c>
      <c r="BD388" s="0" t="s">
        <v>75</v>
      </c>
    </row>
    <row r="389" customFormat="false" ht="13.8" hidden="false" customHeight="false" outlineLevel="0" collapsed="false">
      <c r="D389" s="0" t="s">
        <v>119</v>
      </c>
      <c r="F389" s="42" t="n">
        <f aca="false">HLOOKUP(F388,Data!$B$14:$N$16,2,0)</f>
        <v>2282.54351466064</v>
      </c>
      <c r="G389" s="42" t="n">
        <f aca="false">HLOOKUP(G388,Data!$B$14:$N$16,2,0)</f>
        <v>2282.54351466064</v>
      </c>
      <c r="H389" s="42" t="n">
        <f aca="false">HLOOKUP(H388,Data!$B$14:$N$16,2,0)</f>
        <v>2282.54351466064</v>
      </c>
      <c r="I389" s="42" t="n">
        <f aca="false">HLOOKUP(I388,Data!$B$14:$N$16,2,0)</f>
        <v>3499.04598730579</v>
      </c>
      <c r="J389" s="42" t="n">
        <f aca="false">HLOOKUP(J388,Data!$B$14:$N$16,2,0)</f>
        <v>3499.04598730579</v>
      </c>
      <c r="K389" s="42" t="n">
        <f aca="false">HLOOKUP(K388,Data!$B$14:$N$16,2,0)</f>
        <v>3499.04598730579</v>
      </c>
      <c r="L389" s="42" t="n">
        <f aca="false">HLOOKUP(L388,Data!$B$14:$N$16,2,0)</f>
        <v>4350.29788559636</v>
      </c>
      <c r="M389" s="42" t="n">
        <f aca="false">HLOOKUP(M388,Data!$B$14:$N$16,2,0)</f>
        <v>4350.29788559636</v>
      </c>
      <c r="N389" s="42" t="n">
        <f aca="false">HLOOKUP(N388,Data!$B$14:$N$16,2,0)</f>
        <v>4350.29788559636</v>
      </c>
      <c r="O389" s="42" t="n">
        <f aca="false">HLOOKUP(O388,Data!$B$14:$N$16,2,0)</f>
        <v>3868.11261243721</v>
      </c>
      <c r="P389" s="42" t="n">
        <f aca="false">HLOOKUP(P388,Data!$B$14:$N$16,2,0)</f>
        <v>3868.11261243721</v>
      </c>
      <c r="Q389" s="42" t="n">
        <f aca="false">HLOOKUP(Q388,Data!$B$14:$N$16,2,0)</f>
        <v>3868.11261243721</v>
      </c>
      <c r="R389" s="42" t="n">
        <f aca="false">HLOOKUP(R388,Data!$B$14:$N$16,2,0)</f>
        <v>8374</v>
      </c>
      <c r="S389" s="42" t="n">
        <f aca="false">HLOOKUP(S388,Data!$B$14:$N$16,2,0)</f>
        <v>8374</v>
      </c>
      <c r="T389" s="42" t="n">
        <f aca="false">HLOOKUP(T388,Data!$B$14:$N$16,2,0)</f>
        <v>8374</v>
      </c>
      <c r="U389" s="42" t="n">
        <f aca="false">HLOOKUP(U388,Data!$B$14:$N$16,2,0)</f>
        <v>12837</v>
      </c>
      <c r="V389" s="42" t="n">
        <f aca="false">HLOOKUP(V388,Data!$B$14:$N$16,2,0)</f>
        <v>12837</v>
      </c>
      <c r="W389" s="42" t="n">
        <f aca="false">HLOOKUP(W388,Data!$B$14:$N$16,2,0)</f>
        <v>12837</v>
      </c>
      <c r="X389" s="42" t="n">
        <f aca="false">HLOOKUP(X388,Data!$B$14:$N$16,2,0)</f>
        <v>15960</v>
      </c>
      <c r="Y389" s="42" t="n">
        <f aca="false">HLOOKUP(Y388,Data!$B$14:$N$16,2,0)</f>
        <v>15960</v>
      </c>
      <c r="Z389" s="42" t="n">
        <f aca="false">HLOOKUP(Z388,Data!$B$14:$N$16,2,0)</f>
        <v>15960</v>
      </c>
      <c r="AA389" s="42" t="n">
        <f aca="false">HLOOKUP(AA388,Data!$B$14:$N$16,2,0)</f>
        <v>14191</v>
      </c>
      <c r="AB389" s="42" t="n">
        <f aca="false">HLOOKUP(AB388,Data!$B$14:$N$16,2,0)</f>
        <v>14191</v>
      </c>
      <c r="AC389" s="42" t="n">
        <f aca="false">HLOOKUP(AC388,Data!$B$14:$N$16,2,0)</f>
        <v>14191</v>
      </c>
      <c r="AD389" s="42" t="n">
        <f aca="false">HLOOKUP(AD388,Data!$B$14:$N$16,2,0)</f>
        <v>25413</v>
      </c>
      <c r="AE389" s="42" t="n">
        <f aca="false">HLOOKUP(AE388,Data!$B$14:$N$16,2,0)</f>
        <v>25413</v>
      </c>
      <c r="AF389" s="42" t="n">
        <f aca="false">HLOOKUP(AF388,Data!$B$14:$N$16,2,0)</f>
        <v>25413</v>
      </c>
      <c r="AG389" s="42" t="n">
        <f aca="false">HLOOKUP(AG388,Data!$B$14:$N$16,2,0)</f>
        <v>32031</v>
      </c>
      <c r="AH389" s="42" t="n">
        <f aca="false">HLOOKUP(AH388,Data!$B$14:$N$16,2,0)</f>
        <v>32031</v>
      </c>
      <c r="AI389" s="42" t="n">
        <f aca="false">HLOOKUP(AI388,Data!$B$14:$N$16,2,0)</f>
        <v>32031</v>
      </c>
      <c r="AJ389" s="42" t="n">
        <f aca="false">HLOOKUP(AJ388,Data!$B$14:$N$16,2,0)</f>
        <v>49618</v>
      </c>
      <c r="AK389" s="42" t="n">
        <f aca="false">HLOOKUP(AK388,Data!$B$14:$N$16,2,0)</f>
        <v>49618</v>
      </c>
      <c r="AL389" s="42" t="n">
        <f aca="false">HLOOKUP(AL388,Data!$B$14:$N$16,2,0)</f>
        <v>49618</v>
      </c>
      <c r="AM389" s="42" t="n">
        <f aca="false">HLOOKUP(AM388,Data!$B$14:$N$16,2,0)</f>
        <v>37079</v>
      </c>
      <c r="AN389" s="42" t="n">
        <f aca="false">HLOOKUP(AN388,Data!$B$14:$N$16,2,0)</f>
        <v>37079</v>
      </c>
      <c r="AO389" s="42" t="n">
        <f aca="false">HLOOKUP(AO388,Data!$B$14:$N$16,2,0)</f>
        <v>37079</v>
      </c>
      <c r="AP389" s="42" t="n">
        <f aca="false">HLOOKUP(AP388,Data!$B$14:$N$16,2,0)</f>
        <v>60605</v>
      </c>
      <c r="AQ389" s="42" t="n">
        <f aca="false">HLOOKUP(AQ388,Data!$B$14:$N$16,2,0)</f>
        <v>60605</v>
      </c>
      <c r="AR389" s="42" t="n">
        <f aca="false">HLOOKUP(AR388,Data!$B$14:$N$16,2,0)</f>
        <v>60605</v>
      </c>
      <c r="AS389" s="42" t="n">
        <f aca="false">HLOOKUP(AS388,Data!$B$14:$R$16,2,0)</f>
        <v>34519</v>
      </c>
      <c r="AT389" s="42" t="n">
        <f aca="false">HLOOKUP(AT388,Data!$B$14:$R$16,2,0)</f>
        <v>34519</v>
      </c>
      <c r="AU389" s="42" t="n">
        <f aca="false">HLOOKUP(AU388,Data!$B$14:$R$16,2,0)</f>
        <v>34519</v>
      </c>
      <c r="AV389" s="42" t="n">
        <f aca="false">HLOOKUP(AV388,Data!$B$14:$R$16,2,0)</f>
        <v>34244</v>
      </c>
      <c r="AW389" s="42" t="n">
        <f aca="false">HLOOKUP(AW388,Data!$B$14:$R$16,2,0)</f>
        <v>34244</v>
      </c>
      <c r="AX389" s="42" t="n">
        <f aca="false">HLOOKUP(AX388,Data!$B$14:$R$16,2,0)</f>
        <v>34244</v>
      </c>
      <c r="AY389" s="42" t="n">
        <f aca="false">HLOOKUP(AY388,Data!$B$14:$R$16,2,0)</f>
        <v>25161</v>
      </c>
      <c r="AZ389" s="42" t="n">
        <f aca="false">HLOOKUP(AZ388,Data!$B$14:$R$16,2,0)</f>
        <v>25161</v>
      </c>
      <c r="BA389" s="42" t="n">
        <f aca="false">HLOOKUP(BA388,Data!$B$14:$R$16,2,0)</f>
        <v>25161</v>
      </c>
      <c r="BB389" s="42" t="n">
        <f aca="false">HLOOKUP(BB388,Data!$B$14:$R$16,2,0)</f>
        <v>39329</v>
      </c>
      <c r="BC389" s="42" t="n">
        <f aca="false">HLOOKUP(BC388,Data!$B$14:$R$16,2,0)</f>
        <v>39329</v>
      </c>
      <c r="BD389" s="42" t="n">
        <f aca="false">HLOOKUP(BD388,Data!$B$14:$R$16,2,0)</f>
        <v>39329</v>
      </c>
    </row>
    <row r="390" customFormat="false" ht="13.8" hidden="false" customHeight="false" outlineLevel="0" collapsed="false">
      <c r="D390" s="0" t="s">
        <v>120</v>
      </c>
      <c r="F390" s="42" t="n">
        <f aca="false">F389/3</f>
        <v>760.847838220215</v>
      </c>
      <c r="G390" s="42" t="n">
        <f aca="false">G389*2/3</f>
        <v>1521.69567644043</v>
      </c>
      <c r="H390" s="42" t="n">
        <f aca="false">H389</f>
        <v>2282.54351466064</v>
      </c>
      <c r="I390" s="42" t="n">
        <f aca="false">(2/3*H389+1/3*I389)/3</f>
        <v>896.014779625231</v>
      </c>
      <c r="J390" s="42" t="n">
        <f aca="false">(2/3*J389+1/3*H389)/3</f>
        <v>1031.18172103025</v>
      </c>
      <c r="K390" s="42" t="n">
        <f aca="false">K389/3</f>
        <v>1166.34866243526</v>
      </c>
      <c r="L390" s="42" t="n">
        <f aca="false">(2/3*K389+1/3*L389)/3</f>
        <v>1260.93220668977</v>
      </c>
      <c r="M390" s="42" t="n">
        <f aca="false">(2/3*M389+1/3*K389)/3</f>
        <v>1355.51575094428</v>
      </c>
      <c r="N390" s="42" t="n">
        <f aca="false">N389/3</f>
        <v>1450.09929519878</v>
      </c>
      <c r="O390" s="42" t="n">
        <f aca="false">(2/3*N389+1/3*O389)/3</f>
        <v>1396.52315373666</v>
      </c>
      <c r="P390" s="42" t="n">
        <f aca="false">(2/3*P389+1/3*N389)/3</f>
        <v>1342.94701227453</v>
      </c>
      <c r="Q390" s="42" t="n">
        <f aca="false">Q389/3</f>
        <v>1289.3708708124</v>
      </c>
      <c r="R390" s="42" t="n">
        <f aca="false">(2/3*Q389+1/3*R389)/3</f>
        <v>1790.02502498605</v>
      </c>
      <c r="S390" s="42" t="n">
        <f aca="false">(2/3*S389+1/3*Q389)/3</f>
        <v>2290.67917915969</v>
      </c>
      <c r="T390" s="42" t="n">
        <f aca="false">T389/3</f>
        <v>2791.33333333333</v>
      </c>
      <c r="U390" s="42" t="n">
        <f aca="false">(2/3*T389+1/3*U389)/3</f>
        <v>3287.22222222222</v>
      </c>
      <c r="V390" s="42" t="n">
        <f aca="false">(2/3*V389+1/3*T389)/3</f>
        <v>3783.11111111111</v>
      </c>
      <c r="W390" s="42" t="n">
        <f aca="false">W389/3</f>
        <v>4279</v>
      </c>
      <c r="X390" s="42" t="n">
        <f aca="false">(2/3*W389+1/3*X389)/3</f>
        <v>4626</v>
      </c>
      <c r="Y390" s="42" t="n">
        <f aca="false">(2/3*Y389+1/3*W389)/3</f>
        <v>4973</v>
      </c>
      <c r="Z390" s="42" t="n">
        <f aca="false">Z389/3</f>
        <v>5320</v>
      </c>
      <c r="AA390" s="42" t="n">
        <f aca="false">(2/3*Z389+1/3*AA389)/3</f>
        <v>5123.44444444444</v>
      </c>
      <c r="AB390" s="42" t="n">
        <f aca="false">(2/3*AB389+1/3*Z389)/3</f>
        <v>4926.88888888889</v>
      </c>
      <c r="AC390" s="42" t="n">
        <f aca="false">AC389/3</f>
        <v>4730.33333333333</v>
      </c>
      <c r="AD390" s="42" t="n">
        <f aca="false">(2/3*AC389+1/3*AD389)/3</f>
        <v>5977.22222222222</v>
      </c>
      <c r="AE390" s="42" t="n">
        <f aca="false">(2/3*AE389+1/3*AC389)/3</f>
        <v>7224.11111111111</v>
      </c>
      <c r="AF390" s="42" t="n">
        <f aca="false">AF389/3</f>
        <v>8471</v>
      </c>
      <c r="AG390" s="42" t="n">
        <f aca="false">(2/3*AF389+1/3*AG389)/3</f>
        <v>9206.33333333333</v>
      </c>
      <c r="AH390" s="42" t="n">
        <f aca="false">(2/3*AH389+1/3*AF389)/3</f>
        <v>9941.66666666667</v>
      </c>
      <c r="AI390" s="42" t="n">
        <f aca="false">AI389/3</f>
        <v>10677</v>
      </c>
      <c r="AJ390" s="42" t="n">
        <f aca="false">(2/3*AI389+1/3*AJ389)/3</f>
        <v>12631.1111111111</v>
      </c>
      <c r="AK390" s="42" t="n">
        <f aca="false">(2/3*AK389+1/3*AI389)/3</f>
        <v>14585.2222222222</v>
      </c>
      <c r="AL390" s="42" t="n">
        <f aca="false">AL389/3</f>
        <v>16539.3333333333</v>
      </c>
      <c r="AM390" s="42" t="n">
        <f aca="false">(2/3*AL389+1/3*AM389)/3</f>
        <v>15146.1111111111</v>
      </c>
      <c r="AN390" s="42" t="n">
        <f aca="false">(2/3*AN389+1/3*AL389)/3</f>
        <v>13752.8888888889</v>
      </c>
      <c r="AO390" s="42" t="n">
        <f aca="false">AO389/3</f>
        <v>12359.6666666667</v>
      </c>
      <c r="AP390" s="42" t="n">
        <f aca="false">(2/3*AO389+1/3*AP389)/3</f>
        <v>14973.6666666667</v>
      </c>
      <c r="AQ390" s="42" t="n">
        <f aca="false">(2/3*AQ389+1/3*AO389)/3</f>
        <v>17587.6666666667</v>
      </c>
      <c r="AR390" s="42" t="n">
        <f aca="false">AR389/3</f>
        <v>20201.6666666667</v>
      </c>
      <c r="AS390" s="42" t="n">
        <f aca="false">AS389/3</f>
        <v>11506.3333333333</v>
      </c>
      <c r="AT390" s="42" t="n">
        <f aca="false">AT389/3</f>
        <v>11506.3333333333</v>
      </c>
      <c r="AU390" s="42" t="n">
        <f aca="false">AU389/3</f>
        <v>11506.3333333333</v>
      </c>
      <c r="AV390" s="42" t="n">
        <f aca="false">AV389/3</f>
        <v>11414.6666666667</v>
      </c>
      <c r="AW390" s="42" t="n">
        <f aca="false">AW389/3</f>
        <v>11414.6666666667</v>
      </c>
      <c r="AX390" s="42" t="n">
        <f aca="false">AX389/3</f>
        <v>11414.6666666667</v>
      </c>
      <c r="AY390" s="42" t="n">
        <f aca="false">AY389/3</f>
        <v>8387</v>
      </c>
      <c r="AZ390" s="42" t="n">
        <f aca="false">AZ389/3</f>
        <v>8387</v>
      </c>
      <c r="BA390" s="42" t="n">
        <f aca="false">BA389/3</f>
        <v>8387</v>
      </c>
      <c r="BB390" s="42" t="n">
        <f aca="false">BB389/3</f>
        <v>13109.6666666667</v>
      </c>
      <c r="BC390" s="42" t="n">
        <f aca="false">BC389/3</f>
        <v>13109.6666666667</v>
      </c>
      <c r="BD390" s="42" t="n">
        <f aca="false">BD389/3</f>
        <v>13109.6666666667</v>
      </c>
    </row>
    <row r="391" customFormat="false" ht="13.8" hidden="false" customHeight="false" outlineLevel="0" collapsed="false">
      <c r="D391" s="0" t="s">
        <v>121</v>
      </c>
      <c r="F391" s="42" t="n">
        <f aca="false">F389*F390/SUM(F390:H390)</f>
        <v>380.423919110107</v>
      </c>
      <c r="G391" s="42" t="n">
        <f aca="false">G389*G390/SUM(F390:H390)</f>
        <v>760.847838220215</v>
      </c>
      <c r="H391" s="42" t="n">
        <f aca="false">H389*H390/SUM(F390:H390)</f>
        <v>1141.27175733032</v>
      </c>
      <c r="I391" s="42" t="n">
        <f aca="false">I389*I390/SUM(I390:K390)</f>
        <v>1013.46408535442</v>
      </c>
      <c r="J391" s="42" t="n">
        <f aca="false">J389*J390/SUM(I390:K390)</f>
        <v>1166.34866243526</v>
      </c>
      <c r="K391" s="42" t="n">
        <f aca="false">K389*K390/SUM(I390:K390)</f>
        <v>1319.23323951611</v>
      </c>
      <c r="L391" s="42" t="n">
        <f aca="false">L389*L390/SUM(L390:N390)</f>
        <v>1348.91601439565</v>
      </c>
      <c r="M391" s="42" t="n">
        <f aca="false">M389*M390/SUM(L390:N390)</f>
        <v>1450.09929519878</v>
      </c>
      <c r="N391" s="42" t="n">
        <f aca="false">N389*N390/SUM(L390:N390)</f>
        <v>1551.28257600192</v>
      </c>
      <c r="O391" s="42" t="n">
        <f aca="false">O389*O390/SUM(O390:Q390)</f>
        <v>1340.8096212176</v>
      </c>
      <c r="P391" s="42" t="n">
        <f aca="false">P389*P390/SUM(O390:Q390)</f>
        <v>1289.3708708124</v>
      </c>
      <c r="Q391" s="42" t="n">
        <f aca="false">Q389*Q390/SUM(O390:Q390)</f>
        <v>1237.93212040721</v>
      </c>
      <c r="R391" s="42" t="n">
        <f aca="false">R389*R390/SUM(R390:T390)</f>
        <v>2181.25548317828</v>
      </c>
      <c r="S391" s="42" t="n">
        <f aca="false">S389*S390/SUM(R390:T390)</f>
        <v>2791.33333333333</v>
      </c>
      <c r="T391" s="42" t="n">
        <f aca="false">T389*T390/SUM(R390:T390)</f>
        <v>3401.41118348839</v>
      </c>
      <c r="U391" s="42" t="n">
        <f aca="false">U389*U390/SUM(U390:W390)</f>
        <v>3718.11016799812</v>
      </c>
      <c r="V391" s="42" t="n">
        <f aca="false">V389*V390/SUM(U390:W390)</f>
        <v>4279</v>
      </c>
      <c r="W391" s="42" t="n">
        <f aca="false">W389*W390/SUM(U390:W390)</f>
        <v>4839.88983200188</v>
      </c>
      <c r="X391" s="42" t="n">
        <f aca="false">X389*X390/SUM(X390:Z390)</f>
        <v>4948.78745224211</v>
      </c>
      <c r="Y391" s="42" t="n">
        <f aca="false">Y389*Y390/SUM(X390:Z390)</f>
        <v>5320</v>
      </c>
      <c r="Z391" s="42" t="n">
        <f aca="false">Z389*Z390/SUM(X390:Z390)</f>
        <v>5691.21254775789</v>
      </c>
      <c r="AA391" s="42" t="n">
        <f aca="false">AA389*AA390/SUM(AA390:AC390)</f>
        <v>4919.04741178416</v>
      </c>
      <c r="AB391" s="42" t="n">
        <f aca="false">AB389*AB390/SUM(AA390:AC390)</f>
        <v>4730.33333333333</v>
      </c>
      <c r="AC391" s="42" t="n">
        <f aca="false">AC389*AC390/SUM(AA390:AC390)</f>
        <v>4541.6192548825</v>
      </c>
      <c r="AD391" s="42" t="n">
        <f aca="false">AD389*AD390/SUM(AD390:AF390)</f>
        <v>7008.89682698371</v>
      </c>
      <c r="AE391" s="42" t="n">
        <f aca="false">AE389*AE390/SUM(AD390:AF390)</f>
        <v>8471</v>
      </c>
      <c r="AF391" s="42" t="n">
        <f aca="false">AF389*AF390/SUM(AD390:AF390)</f>
        <v>9933.10317301629</v>
      </c>
      <c r="AG391" s="42" t="n">
        <f aca="false">AG389*AG390/SUM(AG390:AI390)</f>
        <v>9887.27788767812</v>
      </c>
      <c r="AH391" s="42" t="n">
        <f aca="false">AH389*AH390/SUM(AG390:AI390)</f>
        <v>10677</v>
      </c>
      <c r="AI391" s="42" t="n">
        <f aca="false">AI389*AI390/SUM(AG390:AI390)</f>
        <v>11466.7221123219</v>
      </c>
      <c r="AJ391" s="42" t="n">
        <f aca="false">AJ389*AJ390/SUM(AJ390:AL390)</f>
        <v>14323.4126881344</v>
      </c>
      <c r="AK391" s="42" t="n">
        <f aca="false">AK389*AK390/SUM(AJ390:AL390)</f>
        <v>16539.3333333333</v>
      </c>
      <c r="AL391" s="42" t="n">
        <f aca="false">AL389*AL390/SUM(AJ390:AL390)</f>
        <v>18755.2539785323</v>
      </c>
      <c r="AM391" s="42" t="n">
        <f aca="false">AM389*AM390/SUM(AM390:AO390)</f>
        <v>13611.7499488323</v>
      </c>
      <c r="AN391" s="42" t="n">
        <f aca="false">AN389*AN390/SUM(AM390:AO390)</f>
        <v>12359.6666666667</v>
      </c>
      <c r="AO391" s="42" t="n">
        <f aca="false">AO389*AO390/SUM(AM390:AO390)</f>
        <v>11107.583384501</v>
      </c>
      <c r="AP391" s="42" t="n">
        <f aca="false">AP389*AP390/SUM(AP390:AR390)</f>
        <v>17199.1560057869</v>
      </c>
      <c r="AQ391" s="42" t="n">
        <f aca="false">AQ389*AQ390/SUM(AP390:AR390)</f>
        <v>20201.6666666667</v>
      </c>
      <c r="AR391" s="42" t="n">
        <f aca="false">AR389*AR390/SUM(AP390:AR390)</f>
        <v>23204.1773275464</v>
      </c>
      <c r="AS391" s="42" t="n">
        <f aca="false">AS389*AS390/SUM(AQ390:AS390)</f>
        <v>8057.24209024457</v>
      </c>
      <c r="AT391" s="42" t="n">
        <f aca="false">AT389*AT390/SUM(AR390:AT390)</f>
        <v>9191.09678887405</v>
      </c>
      <c r="AU391" s="42" t="n">
        <f aca="false">AU389*AU390/SUM(AS390:AU390)</f>
        <v>11506.3333333333</v>
      </c>
      <c r="AV391" s="42" t="n">
        <f aca="false">AV389*AV390/SUM(AT390:AV390)</f>
        <v>11353.8809860382</v>
      </c>
      <c r="AW391" s="42" t="n">
        <f aca="false">AW389*AW390/SUM(AU390:AW390)</f>
        <v>11384.192685934</v>
      </c>
      <c r="AX391" s="42" t="n">
        <f aca="false">AX389*AX390/SUM(AV390:AX390)</f>
        <v>11414.6666666667</v>
      </c>
      <c r="AY391" s="42" t="n">
        <f aca="false">AY389*AY390/SUM(AW390:AY390)</f>
        <v>6760.09269719912</v>
      </c>
      <c r="AZ391" s="42" t="n">
        <f aca="false">AZ389*AZ390/SUM(AX390:AZ390)</f>
        <v>7486.17554336258</v>
      </c>
      <c r="BA391" s="42" t="n">
        <f aca="false">BA389*BA390/SUM(AY390:BA390)</f>
        <v>8387</v>
      </c>
      <c r="BB391" s="42" t="n">
        <f aca="false">BB389*BB390/SUM(AZ390:BB390)</f>
        <v>17253.240242719</v>
      </c>
      <c r="BC391" s="42" t="n">
        <f aca="false">BC389*BC390/SUM(BA390:BC390)</f>
        <v>14898.7202824146</v>
      </c>
      <c r="BD391" s="42" t="n">
        <f aca="false">BD389*BD390/SUM(BB390:BD390)</f>
        <v>13109.6666666667</v>
      </c>
    </row>
    <row r="392" customFormat="false" ht="13.8" hidden="false" customHeight="false" outlineLevel="0" collapsed="false">
      <c r="D392" s="0" t="s">
        <v>122</v>
      </c>
      <c r="F392" s="43" t="n">
        <f aca="false">F391/F381</f>
        <v>217.899520029604</v>
      </c>
      <c r="G392" s="43" t="n">
        <f aca="false">G391/G381</f>
        <v>107.491264966081</v>
      </c>
      <c r="H392" s="43" t="n">
        <f aca="false">H391/H381</f>
        <v>79.2744053461652</v>
      </c>
      <c r="I392" s="43" t="n">
        <f aca="false">I391/I381</f>
        <v>65.9813518718219</v>
      </c>
      <c r="J392" s="43" t="n">
        <f aca="false">J391/J381</f>
        <v>57.4370627815535</v>
      </c>
      <c r="K392" s="43" t="n">
        <f aca="false">K391/K381</f>
        <v>51.7033498882509</v>
      </c>
      <c r="L392" s="43" t="n">
        <f aca="false">L391/L381</f>
        <v>47.7243602303493</v>
      </c>
      <c r="M392" s="43" t="n">
        <f aca="false">M391/M381</f>
        <v>44.7130564835196</v>
      </c>
      <c r="N392" s="43" t="n">
        <f aca="false">N391/N381</f>
        <v>42.4550879776538</v>
      </c>
      <c r="O392" s="43" t="n">
        <f aca="false">O391/O381</f>
        <v>40.8852089993621</v>
      </c>
      <c r="P392" s="43" t="n">
        <f aca="false">P391/P381</f>
        <v>39.4625991809415</v>
      </c>
      <c r="Q392" s="43" t="n">
        <f aca="false">Q391/Q381</f>
        <v>38.2881639095189</v>
      </c>
      <c r="R392" s="43" t="n">
        <f aca="false">R391/R381</f>
        <v>37.0158958942244</v>
      </c>
      <c r="S392" s="43" t="n">
        <f aca="false">S391/S381</f>
        <v>36.7693393193687</v>
      </c>
      <c r="T392" s="43" t="n">
        <f aca="false">T391/T381</f>
        <v>37.0947142893294</v>
      </c>
      <c r="U392" s="43" t="n">
        <f aca="false">U391/U381</f>
        <v>37.9182609129664</v>
      </c>
      <c r="V392" s="43" t="n">
        <f aca="false">V391/V381</f>
        <v>39.033171989613</v>
      </c>
      <c r="W392" s="43" t="n">
        <f aca="false">W391/W381</f>
        <v>40.5732574360261</v>
      </c>
      <c r="X392" s="43" t="n">
        <f aca="false">X391/X381</f>
        <v>42.4690176107025</v>
      </c>
      <c r="Y392" s="43" t="n">
        <f aca="false">Y391/Y381</f>
        <v>44.4746295550089</v>
      </c>
      <c r="Z392" s="43" t="n">
        <f aca="false">Z391/Z381</f>
        <v>46.7354538717694</v>
      </c>
      <c r="AA392" s="43" t="n">
        <f aca="false">AA391/AA381</f>
        <v>49.1452197374958</v>
      </c>
      <c r="AB392" s="43" t="n">
        <f aca="false">AB391/AB381</f>
        <v>51.095589341614</v>
      </c>
      <c r="AC392" s="43" t="n">
        <f aca="false">AC391/AC381</f>
        <v>52.934595921915</v>
      </c>
      <c r="AD392" s="43" t="n">
        <f aca="false">AD391/AD381</f>
        <v>54.8345514878006</v>
      </c>
      <c r="AE392" s="43" t="n">
        <f aca="false">AE391/AE381</f>
        <v>58.3858394427339</v>
      </c>
      <c r="AF392" s="43" t="n">
        <f aca="false">AF391/AF381</f>
        <v>62.9055916552108</v>
      </c>
      <c r="AG392" s="43" t="n">
        <f aca="false">AG391/AG381</f>
        <v>68.133094124737</v>
      </c>
      <c r="AH392" s="43" t="n">
        <f aca="false">AH391/AH381</f>
        <v>73.3883631440997</v>
      </c>
      <c r="AI392" s="43" t="n">
        <f aca="false">AI391/AI381</f>
        <v>79.115361202752</v>
      </c>
      <c r="AJ392" s="43" t="n">
        <f aca="false">AJ391/AJ381</f>
        <v>85.6273549463344</v>
      </c>
      <c r="AK392" s="43" t="n">
        <f aca="false">AK391/AK381</f>
        <v>93.9082690800516</v>
      </c>
      <c r="AL392" s="43" t="n">
        <f aca="false">AL391/AL381</f>
        <v>103.58248835685</v>
      </c>
      <c r="AM392" s="43" t="n">
        <f aca="false">AM391/AM381</f>
        <v>113.537550696811</v>
      </c>
      <c r="AN392" s="43" t="n">
        <f aca="false">AN391/AN381</f>
        <v>120.564465557142</v>
      </c>
      <c r="AO392" s="43" t="n">
        <f aca="false">AO391/AO381</f>
        <v>126.751651408213</v>
      </c>
      <c r="AP392" s="43" t="n">
        <f aca="false">AP391/AP381</f>
        <v>132.563802077636</v>
      </c>
      <c r="AQ392" s="43" t="n">
        <f aca="false">AQ391/AQ381</f>
        <v>142.325905323884</v>
      </c>
      <c r="AR392" s="43" t="n">
        <f aca="false">AR391/AR381</f>
        <v>154.044151287948</v>
      </c>
      <c r="AS392" s="43" t="n">
        <f aca="false">AS391/AS381</f>
        <v>166.997549885898</v>
      </c>
      <c r="AT392" s="43" t="n">
        <f aca="false">AT391/AT381</f>
        <v>169.726271747827</v>
      </c>
      <c r="AU392" s="43" t="n">
        <f aca="false">AU391/AU381</f>
        <v>173.176533325667</v>
      </c>
      <c r="AV392" s="43" t="n">
        <f aca="false">AV391/AV381</f>
        <v>178.485689506153</v>
      </c>
      <c r="AW392" s="43" t="n">
        <f aca="false">AW391/AW381</f>
        <v>183.661970803193</v>
      </c>
      <c r="AX392" s="43" t="n">
        <f aca="false">AX391/AX381</f>
        <v>188.846617057749</v>
      </c>
      <c r="AY392" s="43" t="n">
        <f aca="false">AY391/AY381</f>
        <v>195.272683408921</v>
      </c>
      <c r="AZ392" s="43" t="n">
        <f aca="false">AZ391/AZ381</f>
        <v>197.025449990775</v>
      </c>
      <c r="BA392" s="43" t="n">
        <f aca="false">BA391/BA381</f>
        <v>199.284168374607</v>
      </c>
      <c r="BB392" s="43" t="n">
        <f aca="false">BB391/BB381</f>
        <v>201.481794212861</v>
      </c>
      <c r="BC392" s="43" t="n">
        <f aca="false">BC391/BC381</f>
        <v>210.695525741648</v>
      </c>
      <c r="BD392" s="43" t="n">
        <f aca="false">BD391/BD381</f>
        <v>218.38543623433</v>
      </c>
    </row>
  </sheetData>
  <mergeCells count="1">
    <mergeCell ref="F79:AR7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144"/>
  <sheetViews>
    <sheetView showFormulas="false" showGridLines="true" showRowColHeaders="true" showZeros="true" rightToLeft="false" tabSelected="false" showOutlineSymbols="true" defaultGridColor="true" view="normal" topLeftCell="O131" colorId="64" zoomScale="85" zoomScaleNormal="8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.85"/>
    <col collapsed="false" customWidth="true" hidden="false" outlineLevel="0" max="3" min="3" style="0" width="14.71"/>
    <col collapsed="false" customWidth="true" hidden="false" outlineLevel="0" max="6" min="4" style="0" width="8.85"/>
    <col collapsed="false" customWidth="true" hidden="false" outlineLevel="0" max="8" min="7" style="0" width="11.85"/>
    <col collapsed="false" customWidth="true" hidden="false" outlineLevel="0" max="12" min="9" style="0" width="13.57"/>
    <col collapsed="false" customWidth="true" hidden="false" outlineLevel="0" max="15" min="13" style="0" width="14.71"/>
    <col collapsed="false" customWidth="true" hidden="false" outlineLevel="0" max="22" min="16" style="0" width="8.85"/>
    <col collapsed="false" customWidth="true" hidden="false" outlineLevel="0" max="41" min="23" style="0" width="9.7"/>
    <col collapsed="false" customWidth="true" hidden="false" outlineLevel="0" max="1025" min="42" style="0" width="8.53"/>
  </cols>
  <sheetData>
    <row r="1" customFormat="false" ht="18.75" hidden="false" customHeight="false" outlineLevel="0" collapsed="false">
      <c r="A1" s="1" t="s">
        <v>123</v>
      </c>
    </row>
    <row r="3" customFormat="false" ht="15" hidden="false" customHeight="false" outlineLevel="0" collapsed="false">
      <c r="A3" s="0" t="s">
        <v>124</v>
      </c>
      <c r="B3" s="44" t="n">
        <f aca="false">Parameters!C23</f>
        <v>0.899564386775811</v>
      </c>
    </row>
    <row r="4" customFormat="false" ht="15" hidden="false" customHeight="false" outlineLevel="0" collapsed="false">
      <c r="A4" s="0" t="s">
        <v>125</v>
      </c>
      <c r="B4" s="44" t="n">
        <f aca="false">Parameters!C24</f>
        <v>-0.0157705166559529</v>
      </c>
    </row>
    <row r="5" customFormat="false" ht="15" hidden="false" customHeight="false" outlineLevel="0" collapsed="false">
      <c r="A5" s="0" t="s">
        <v>126</v>
      </c>
      <c r="B5" s="44" t="n">
        <f aca="false">Parameters!C25</f>
        <v>-0.0211434277003476</v>
      </c>
    </row>
    <row r="6" customFormat="false" ht="15" hidden="false" customHeight="false" outlineLevel="0" collapsed="false">
      <c r="A6" s="0" t="s">
        <v>127</v>
      </c>
      <c r="B6" s="44" t="n">
        <f aca="false">Parameters!C26</f>
        <v>-0.221265942609226</v>
      </c>
    </row>
    <row r="7" customFormat="false" ht="15" hidden="false" customHeight="false" outlineLevel="0" collapsed="false">
      <c r="A7" s="0" t="s">
        <v>83</v>
      </c>
      <c r="B7" s="44" t="n">
        <f aca="false">Parameters!C27</f>
        <v>-0.0568646529164159</v>
      </c>
    </row>
    <row r="8" customFormat="false" ht="15" hidden="false" customHeight="false" outlineLevel="0" collapsed="false">
      <c r="A8" s="0" t="s">
        <v>128</v>
      </c>
      <c r="B8" s="44" t="n">
        <f aca="false">Parameters!C28</f>
        <v>-0.196234773911837</v>
      </c>
    </row>
    <row r="10" customFormat="false" ht="18.75" hidden="false" customHeight="false" outlineLevel="0" collapsed="false">
      <c r="A10" s="1" t="s">
        <v>129</v>
      </c>
    </row>
    <row r="11" customFormat="false" ht="15" hidden="false" customHeight="false" outlineLevel="0" collapsed="false">
      <c r="B11" s="16" t="s">
        <v>130</v>
      </c>
      <c r="C11" s="0" t="n">
        <f aca="false">_xlfn.FLOOR.MATH((MONTH(C13)-1) / 3)+1</f>
        <v>1</v>
      </c>
      <c r="D11" s="0" t="n">
        <f aca="false">_xlfn.FLOOR.MATH((MONTH(D13)-1) / 3)+1</f>
        <v>1</v>
      </c>
      <c r="E11" s="0" t="n">
        <f aca="false">_xlfn.FLOOR.MATH((MONTH(E13)-1) / 3)+1</f>
        <v>1</v>
      </c>
      <c r="F11" s="0" t="n">
        <f aca="false">_xlfn.FLOOR.MATH((MONTH(F13)-1) / 3)+1</f>
        <v>2</v>
      </c>
      <c r="G11" s="0" t="n">
        <f aca="false">_xlfn.FLOOR.MATH((MONTH(G13)-1) / 3)+1</f>
        <v>2</v>
      </c>
      <c r="H11" s="0" t="n">
        <f aca="false">_xlfn.FLOOR.MATH((MONTH(H13)-1) / 3)+1</f>
        <v>2</v>
      </c>
      <c r="I11" s="0" t="n">
        <f aca="false">_xlfn.FLOOR.MATH((MONTH(I13)-1) / 3)+1</f>
        <v>3</v>
      </c>
      <c r="J11" s="0" t="n">
        <f aca="false">_xlfn.FLOOR.MATH((MONTH(J13)-1) / 3)+1</f>
        <v>3</v>
      </c>
      <c r="K11" s="0" t="n">
        <f aca="false">_xlfn.FLOOR.MATH((MONTH(K13)-1) / 3)+1</f>
        <v>3</v>
      </c>
      <c r="L11" s="0" t="n">
        <f aca="false">_xlfn.FLOOR.MATH((MONTH(L13)-1) / 3)+1</f>
        <v>4</v>
      </c>
      <c r="M11" s="0" t="n">
        <f aca="false">_xlfn.FLOOR.MATH((MONTH(M13)-1) / 3)+1</f>
        <v>4</v>
      </c>
      <c r="N11" s="0" t="n">
        <f aca="false">_xlfn.FLOOR.MATH((MONTH(N13)-1) / 3)+1</f>
        <v>4</v>
      </c>
      <c r="O11" s="0" t="n">
        <f aca="false">_xlfn.FLOOR.MATH((MONTH(O13)-1) / 3)+1</f>
        <v>1</v>
      </c>
      <c r="P11" s="0" t="n">
        <f aca="false">_xlfn.FLOOR.MATH((MONTH(P13)-1) / 3)+1</f>
        <v>1</v>
      </c>
      <c r="Q11" s="0" t="n">
        <f aca="false">_xlfn.FLOOR.MATH((MONTH(Q13)-1) / 3)+1</f>
        <v>1</v>
      </c>
      <c r="R11" s="0" t="n">
        <f aca="false">_xlfn.FLOOR.MATH((MONTH(R13)-1) / 3)+1</f>
        <v>2</v>
      </c>
      <c r="S11" s="0" t="n">
        <f aca="false">_xlfn.FLOOR.MATH((MONTH(S13)-1) / 3)+1</f>
        <v>2</v>
      </c>
      <c r="T11" s="0" t="n">
        <f aca="false">_xlfn.FLOOR.MATH((MONTH(T13)-1) / 3)+1</f>
        <v>2</v>
      </c>
      <c r="U11" s="0" t="n">
        <f aca="false">_xlfn.FLOOR.MATH((MONTH(U13)-1) / 3)+1</f>
        <v>3</v>
      </c>
      <c r="V11" s="0" t="n">
        <f aca="false">_xlfn.FLOOR.MATH((MONTH(V13)-1) / 3)+1</f>
        <v>3</v>
      </c>
      <c r="W11" s="0" t="n">
        <f aca="false">_xlfn.FLOOR.MATH((MONTH(W13)-1) / 3)+1</f>
        <v>3</v>
      </c>
      <c r="X11" s="0" t="n">
        <f aca="false">_xlfn.FLOOR.MATH((MONTH(X13)-1) / 3)+1</f>
        <v>4</v>
      </c>
      <c r="Y11" s="0" t="n">
        <f aca="false">_xlfn.FLOOR.MATH((MONTH(Y13)-1) / 3)+1</f>
        <v>4</v>
      </c>
      <c r="Z11" s="0" t="n">
        <f aca="false">_xlfn.FLOOR.MATH((MONTH(Z13)-1) / 3)+1</f>
        <v>4</v>
      </c>
      <c r="AA11" s="0" t="n">
        <f aca="false">_xlfn.FLOOR.MATH((MONTH(AA13)-1) / 3)+1</f>
        <v>1</v>
      </c>
      <c r="AB11" s="0" t="n">
        <f aca="false">_xlfn.FLOOR.MATH((MONTH(AB13)-1) / 3)+1</f>
        <v>1</v>
      </c>
      <c r="AC11" s="0" t="n">
        <f aca="false">_xlfn.FLOOR.MATH((MONTH(AC13)-1) / 3)+1</f>
        <v>1</v>
      </c>
      <c r="AD11" s="0" t="n">
        <f aca="false">_xlfn.FLOOR.MATH((MONTH(AD13)-1) / 3)+1</f>
        <v>2</v>
      </c>
      <c r="AE11" s="0" t="n">
        <f aca="false">_xlfn.FLOOR.MATH((MONTH(AE13)-1) / 3)+1</f>
        <v>2</v>
      </c>
      <c r="AF11" s="0" t="n">
        <f aca="false">_xlfn.FLOOR.MATH((MONTH(AF13)-1) / 3)+1</f>
        <v>2</v>
      </c>
      <c r="AG11" s="0" t="n">
        <f aca="false">_xlfn.FLOOR.MATH((MONTH(AG13)-1) / 3)+1</f>
        <v>3</v>
      </c>
      <c r="AH11" s="0" t="n">
        <f aca="false">_xlfn.FLOOR.MATH((MONTH(AH13)-1) / 3)+1</f>
        <v>3</v>
      </c>
      <c r="AI11" s="0" t="n">
        <f aca="false">_xlfn.FLOOR.MATH((MONTH(AI13)-1) / 3)+1</f>
        <v>3</v>
      </c>
      <c r="AJ11" s="0" t="n">
        <f aca="false">_xlfn.FLOOR.MATH((MONTH(AJ13)-1) / 3)+1</f>
        <v>4</v>
      </c>
      <c r="AK11" s="0" t="n">
        <f aca="false">_xlfn.FLOOR.MATH((MONTH(AK13)-1) / 3)+1</f>
        <v>4</v>
      </c>
      <c r="AL11" s="0" t="n">
        <f aca="false">_xlfn.FLOOR.MATH((MONTH(AL13)-1) / 3)+1</f>
        <v>4</v>
      </c>
      <c r="AM11" s="0" t="n">
        <f aca="false">_xlfn.FLOOR.MATH((MONTH(AM13)-1) / 3)+1</f>
        <v>1</v>
      </c>
      <c r="AN11" s="0" t="n">
        <f aca="false">_xlfn.FLOOR.MATH((MONTH(AN13)-1) / 3)+1</f>
        <v>1</v>
      </c>
      <c r="AO11" s="0" t="n">
        <f aca="false">_xlfn.FLOOR.MATH((MONTH(AO13)-1) / 3)+1</f>
        <v>1</v>
      </c>
    </row>
    <row r="12" customFormat="false" ht="15" hidden="false" customHeight="false" outlineLevel="0" collapsed="false">
      <c r="C12" s="0" t="n">
        <v>1</v>
      </c>
      <c r="D12" s="0" t="n">
        <f aca="false">C12+1</f>
        <v>2</v>
      </c>
      <c r="E12" s="0" t="n">
        <f aca="false">D12+1</f>
        <v>3</v>
      </c>
      <c r="F12" s="0" t="n">
        <f aca="false">E12+1</f>
        <v>4</v>
      </c>
      <c r="G12" s="0" t="n">
        <f aca="false">F12+1</f>
        <v>5</v>
      </c>
      <c r="H12" s="0" t="n">
        <f aca="false">G12+1</f>
        <v>6</v>
      </c>
      <c r="I12" s="0" t="n">
        <f aca="false">H12+1</f>
        <v>7</v>
      </c>
      <c r="J12" s="0" t="n">
        <f aca="false">I12+1</f>
        <v>8</v>
      </c>
      <c r="K12" s="0" t="n">
        <f aca="false">J12+1</f>
        <v>9</v>
      </c>
      <c r="L12" s="0" t="n">
        <f aca="false">K12+1</f>
        <v>10</v>
      </c>
      <c r="M12" s="0" t="n">
        <f aca="false">L12+1</f>
        <v>11</v>
      </c>
      <c r="N12" s="0" t="n">
        <f aca="false">M12+1</f>
        <v>12</v>
      </c>
      <c r="O12" s="0" t="n">
        <f aca="false">N12+1</f>
        <v>13</v>
      </c>
      <c r="P12" s="0" t="n">
        <f aca="false">O12+1</f>
        <v>14</v>
      </c>
      <c r="Q12" s="0" t="n">
        <f aca="false">P12+1</f>
        <v>15</v>
      </c>
      <c r="R12" s="0" t="n">
        <f aca="false">Q12+1</f>
        <v>16</v>
      </c>
      <c r="S12" s="0" t="n">
        <f aca="false">R12+1</f>
        <v>17</v>
      </c>
      <c r="T12" s="0" t="n">
        <f aca="false">S12+1</f>
        <v>18</v>
      </c>
      <c r="U12" s="0" t="n">
        <f aca="false">T12+1</f>
        <v>19</v>
      </c>
      <c r="V12" s="0" t="n">
        <f aca="false">U12+1</f>
        <v>20</v>
      </c>
      <c r="W12" s="0" t="n">
        <f aca="false">V12+1</f>
        <v>21</v>
      </c>
      <c r="X12" s="0" t="n">
        <f aca="false">W12+1</f>
        <v>22</v>
      </c>
      <c r="Y12" s="0" t="n">
        <f aca="false">X12+1</f>
        <v>23</v>
      </c>
      <c r="Z12" s="0" t="n">
        <f aca="false">Y12+1</f>
        <v>24</v>
      </c>
      <c r="AA12" s="0" t="n">
        <f aca="false">Z12+1</f>
        <v>25</v>
      </c>
      <c r="AB12" s="0" t="n">
        <f aca="false">AA12+1</f>
        <v>26</v>
      </c>
      <c r="AC12" s="0" t="n">
        <f aca="false">AB12+1</f>
        <v>27</v>
      </c>
      <c r="AD12" s="0" t="n">
        <f aca="false">AC12+1</f>
        <v>28</v>
      </c>
      <c r="AE12" s="0" t="n">
        <f aca="false">AD12+1</f>
        <v>29</v>
      </c>
      <c r="AF12" s="0" t="n">
        <f aca="false">AE12+1</f>
        <v>30</v>
      </c>
      <c r="AG12" s="0" t="n">
        <f aca="false">AF12+1</f>
        <v>31</v>
      </c>
      <c r="AH12" s="0" t="n">
        <f aca="false">AG12+1</f>
        <v>32</v>
      </c>
      <c r="AI12" s="0" t="n">
        <f aca="false">AH12+1</f>
        <v>33</v>
      </c>
      <c r="AJ12" s="0" t="n">
        <f aca="false">AI12+1</f>
        <v>34</v>
      </c>
      <c r="AK12" s="0" t="n">
        <f aca="false">AJ12+1</f>
        <v>35</v>
      </c>
      <c r="AL12" s="0" t="n">
        <f aca="false">AK12+1</f>
        <v>36</v>
      </c>
      <c r="AM12" s="0" t="n">
        <f aca="false">AL12+1</f>
        <v>37</v>
      </c>
      <c r="AN12" s="0" t="n">
        <f aca="false">AM12+1</f>
        <v>38</v>
      </c>
      <c r="AO12" s="0" t="n">
        <f aca="false">AN12+1</f>
        <v>39</v>
      </c>
    </row>
    <row r="13" customFormat="false" ht="15" hidden="false" customHeight="false" outlineLevel="0" collapsed="false">
      <c r="C13" s="8" t="s">
        <v>5</v>
      </c>
      <c r="D13" s="8" t="s">
        <v>6</v>
      </c>
      <c r="E13" s="8" t="s">
        <v>7</v>
      </c>
      <c r="F13" s="8" t="s">
        <v>8</v>
      </c>
      <c r="G13" s="8" t="s">
        <v>9</v>
      </c>
      <c r="H13" s="8" t="s">
        <v>10</v>
      </c>
      <c r="I13" s="8" t="s">
        <v>11</v>
      </c>
      <c r="J13" s="8" t="s">
        <v>12</v>
      </c>
      <c r="K13" s="8" t="s">
        <v>13</v>
      </c>
      <c r="L13" s="8" t="s">
        <v>14</v>
      </c>
      <c r="M13" s="8" t="s">
        <v>15</v>
      </c>
      <c r="N13" s="8" t="s">
        <v>16</v>
      </c>
      <c r="O13" s="8" t="s">
        <v>17</v>
      </c>
      <c r="P13" s="8" t="s">
        <v>18</v>
      </c>
      <c r="Q13" s="8" t="s">
        <v>19</v>
      </c>
      <c r="R13" s="8" t="s">
        <v>20</v>
      </c>
      <c r="S13" s="8" t="s">
        <v>21</v>
      </c>
      <c r="T13" s="8" t="s">
        <v>22</v>
      </c>
      <c r="U13" s="8" t="s">
        <v>23</v>
      </c>
      <c r="V13" s="8" t="s">
        <v>24</v>
      </c>
      <c r="W13" s="8" t="s">
        <v>25</v>
      </c>
      <c r="X13" s="8" t="s">
        <v>26</v>
      </c>
      <c r="Y13" s="8" t="s">
        <v>27</v>
      </c>
      <c r="Z13" s="8" t="s">
        <v>28</v>
      </c>
      <c r="AA13" s="8" t="s">
        <v>29</v>
      </c>
      <c r="AB13" s="8" t="s">
        <v>30</v>
      </c>
      <c r="AC13" s="8" t="s">
        <v>31</v>
      </c>
      <c r="AD13" s="8" t="s">
        <v>32</v>
      </c>
      <c r="AE13" s="8" t="s">
        <v>33</v>
      </c>
      <c r="AF13" s="8" t="s">
        <v>34</v>
      </c>
      <c r="AG13" s="8" t="s">
        <v>35</v>
      </c>
      <c r="AH13" s="8" t="s">
        <v>36</v>
      </c>
      <c r="AI13" s="8" t="s">
        <v>37</v>
      </c>
      <c r="AJ13" s="8" t="s">
        <v>38</v>
      </c>
      <c r="AK13" s="8" t="s">
        <v>39</v>
      </c>
      <c r="AL13" s="8" t="s">
        <v>40</v>
      </c>
      <c r="AM13" s="8" t="s">
        <v>41</v>
      </c>
      <c r="AN13" s="8" t="s">
        <v>42</v>
      </c>
      <c r="AO13" s="8" t="s">
        <v>43</v>
      </c>
    </row>
    <row r="14" customFormat="false" ht="15" hidden="false" customHeight="false" outlineLevel="0" collapsed="false">
      <c r="A14" s="0" t="n">
        <v>1</v>
      </c>
      <c r="B14" s="4" t="str">
        <f aca="false" t="array" ref="B14:B52">TRANSPOSE(C13:AO13)</f>
        <v>Jan 2014</v>
      </c>
      <c r="C14" s="9" t="n">
        <f aca="false">IF('Acquisition-Retention'!F137&lt;&gt;"",'Acquisition-Retention'!F137* (IF(C$12=$A14,1,EXP($B$3+$B$4*$A14+$B$5*(C$12-$A14)*4+$B$6*(YEAR(C$13)=2015)+$B$7*(C$11=4)+$B$8*(C$11=3))/(1+EXP($B$3+$B$4*$A14+$B$5*(C$12-$A14)*4+$B$6*(YEAR(C$13)=2015)+$B$7*(C$11=4)+$B$8*(C$11=3))))+ EXP($B$3+$B$4*$A14+$B$5*((C$12-$A14)*4+1)+$B$6*(YEAR(C$13)=2015)+$B$7*(C$11=4)+$B$8*(C$11=3))/(1+EXP($B$3+$B$4*$A14+$B$5*((C$12-$A14)*4+1)+$B$6*(YEAR(C$13)=2015)+$B$7*(C$11=4)+$B$8*(C$11=3)))+ EXP($B$3+$B$4*$A14+$B$5*((C$12-$A14)*4+2)+$B$6*(YEAR(C$13)=2015)+$B$7*(C$11=4)+$B$8*(C$11=3))/(1+EXP($B$3+$B$4*$A14+$B$5*((C$12-$A14)*4+2)+$B$6*(YEAR(C$13)=2015)+$B$7*(C$11=4)+$B$8*(C$11=3)))+ EXP($B$3+$B$4*$A14+$B$5*((C$12-$A14)*4+3)+$B$6*(YEAR(C$13)=2015)+$B$7*(C$11=4)+$B$8*(C$11=3))/(1+EXP($B$3+$B$4*$A14+$B$5*((C$12-$A14)*4+3)+$B$6*(YEAR(C$13)=2015)+$B$7*(C$11=4)+$B$8*(C$11=3)))), "")</f>
        <v>5.40575049484537</v>
      </c>
      <c r="D14" s="9" t="n">
        <f aca="false">IF('Acquisition-Retention'!G137&lt;&gt;"",'Acquisition-Retention'!G137* (IF(D$12=$A14,1,EXP($B$3+$B$4*$A14+$B$5*(D$12-$A14)*4+$B$6*(YEAR(D$13)=2015)+$B$7*(D$11=4)+$B$8*(D$11=3))/(1+EXP($B$3+$B$4*$A14+$B$5*(D$12-$A14)*4+$B$6*(YEAR(D$13)=2015)+$B$7*(D$11=4)+$B$8*(D$11=3))))+ EXP($B$3+$B$4*$A14+$B$5*((D$12-$A14)*4+1)+$B$6*(YEAR(D$13)=2015)+$B$7*(D$11=4)+$B$8*(D$11=3))/(1+EXP($B$3+$B$4*$A14+$B$5*((D$12-$A14)*4+1)+$B$6*(YEAR(D$13)=2015)+$B$7*(D$11=4)+$B$8*(D$11=3)))+ EXP($B$3+$B$4*$A14+$B$5*((D$12-$A14)*4+2)+$B$6*(YEAR(D$13)=2015)+$B$7*(D$11=4)+$B$8*(D$11=3))/(1+EXP($B$3+$B$4*$A14+$B$5*((D$12-$A14)*4+2)+$B$6*(YEAR(D$13)=2015)+$B$7*(D$11=4)+$B$8*(D$11=3)))+ EXP($B$3+$B$4*$A14+$B$5*((D$12-$A14)*4+3)+$B$6*(YEAR(D$13)=2015)+$B$7*(D$11=4)+$B$8*(D$11=3))/(1+EXP($B$3+$B$4*$A14+$B$5*((D$12-$A14)*4+3)+$B$6*(YEAR(D$13)=2015)+$B$7*(D$11=4)+$B$8*(D$11=3)))), "")</f>
        <v>1.91179949004935</v>
      </c>
      <c r="E14" s="9" t="n">
        <f aca="false">IF('Acquisition-Retention'!H137&lt;&gt;"",'Acquisition-Retention'!H137* (IF(E$12=$A14,1,EXP($B$3+$B$4*$A14+$B$5*(E$12-$A14)*4+$B$6*(YEAR(E$13)=2015)+$B$7*(E$11=4)+$B$8*(E$11=3))/(1+EXP($B$3+$B$4*$A14+$B$5*(E$12-$A14)*4+$B$6*(YEAR(E$13)=2015)+$B$7*(E$11=4)+$B$8*(E$11=3))))+ EXP($B$3+$B$4*$A14+$B$5*((E$12-$A14)*4+1)+$B$6*(YEAR(E$13)=2015)+$B$7*(E$11=4)+$B$8*(E$11=3))/(1+EXP($B$3+$B$4*$A14+$B$5*((E$12-$A14)*4+1)+$B$6*(YEAR(E$13)=2015)+$B$7*(E$11=4)+$B$8*(E$11=3)))+ EXP($B$3+$B$4*$A14+$B$5*((E$12-$A14)*4+2)+$B$6*(YEAR(E$13)=2015)+$B$7*(E$11=4)+$B$8*(E$11=3))/(1+EXP($B$3+$B$4*$A14+$B$5*((E$12-$A14)*4+2)+$B$6*(YEAR(E$13)=2015)+$B$7*(E$11=4)+$B$8*(E$11=3)))+ EXP($B$3+$B$4*$A14+$B$5*((E$12-$A14)*4+3)+$B$6*(YEAR(E$13)=2015)+$B$7*(E$11=4)+$B$8*(E$11=3))/(1+EXP($B$3+$B$4*$A14+$B$5*((E$12-$A14)*4+3)+$B$6*(YEAR(E$13)=2015)+$B$7*(E$11=4)+$B$8*(E$11=3)))), "")</f>
        <v>1.65389245760376</v>
      </c>
      <c r="F14" s="9" t="n">
        <f aca="false">IF('Acquisition-Retention'!I137&lt;&gt;"",'Acquisition-Retention'!I137* (IF(F$12=$A14,1,EXP($B$3+$B$4*$A14+$B$5*(F$12-$A14)*4+$B$6*(YEAR(F$13)=2015)+$B$7*(F$11=4)+$B$8*(F$11=3))/(1+EXP($B$3+$B$4*$A14+$B$5*(F$12-$A14)*4+$B$6*(YEAR(F$13)=2015)+$B$7*(F$11=4)+$B$8*(F$11=3))))+ EXP($B$3+$B$4*$A14+$B$5*((F$12-$A14)*4+1)+$B$6*(YEAR(F$13)=2015)+$B$7*(F$11=4)+$B$8*(F$11=3))/(1+EXP($B$3+$B$4*$A14+$B$5*((F$12-$A14)*4+1)+$B$6*(YEAR(F$13)=2015)+$B$7*(F$11=4)+$B$8*(F$11=3)))+ EXP($B$3+$B$4*$A14+$B$5*((F$12-$A14)*4+2)+$B$6*(YEAR(F$13)=2015)+$B$7*(F$11=4)+$B$8*(F$11=3))/(1+EXP($B$3+$B$4*$A14+$B$5*((F$12-$A14)*4+2)+$B$6*(YEAR(F$13)=2015)+$B$7*(F$11=4)+$B$8*(F$11=3)))+ EXP($B$3+$B$4*$A14+$B$5*((F$12-$A14)*4+3)+$B$6*(YEAR(F$13)=2015)+$B$7*(F$11=4)+$B$8*(F$11=3))/(1+EXP($B$3+$B$4*$A14+$B$5*((F$12-$A14)*4+3)+$B$6*(YEAR(F$13)=2015)+$B$7*(F$11=4)+$B$8*(F$11=3)))), "")</f>
        <v>1.49977760269562</v>
      </c>
      <c r="G14" s="9" t="n">
        <f aca="false">IF('Acquisition-Retention'!J137&lt;&gt;"",'Acquisition-Retention'!J137* (IF(G$12=$A14,1,EXP($B$3+$B$4*$A14+$B$5*(G$12-$A14)*4+$B$6*(YEAR(G$13)=2015)+$B$7*(G$11=4)+$B$8*(G$11=3))/(1+EXP($B$3+$B$4*$A14+$B$5*(G$12-$A14)*4+$B$6*(YEAR(G$13)=2015)+$B$7*(G$11=4)+$B$8*(G$11=3))))+ EXP($B$3+$B$4*$A14+$B$5*((G$12-$A14)*4+1)+$B$6*(YEAR(G$13)=2015)+$B$7*(G$11=4)+$B$8*(G$11=3))/(1+EXP($B$3+$B$4*$A14+$B$5*((G$12-$A14)*4+1)+$B$6*(YEAR(G$13)=2015)+$B$7*(G$11=4)+$B$8*(G$11=3)))+ EXP($B$3+$B$4*$A14+$B$5*((G$12-$A14)*4+2)+$B$6*(YEAR(G$13)=2015)+$B$7*(G$11=4)+$B$8*(G$11=3))/(1+EXP($B$3+$B$4*$A14+$B$5*((G$12-$A14)*4+2)+$B$6*(YEAR(G$13)=2015)+$B$7*(G$11=4)+$B$8*(G$11=3)))+ EXP($B$3+$B$4*$A14+$B$5*((G$12-$A14)*4+3)+$B$6*(YEAR(G$13)=2015)+$B$7*(G$11=4)+$B$8*(G$11=3))/(1+EXP($B$3+$B$4*$A14+$B$5*((G$12-$A14)*4+3)+$B$6*(YEAR(G$13)=2015)+$B$7*(G$11=4)+$B$8*(G$11=3)))), "")</f>
        <v>1.38514044173599</v>
      </c>
      <c r="H14" s="9" t="n">
        <f aca="false">IF('Acquisition-Retention'!K137&lt;&gt;"",'Acquisition-Retention'!K137* (IF(H$12=$A14,1,EXP($B$3+$B$4*$A14+$B$5*(H$12-$A14)*4+$B$6*(YEAR(H$13)=2015)+$B$7*(H$11=4)+$B$8*(H$11=3))/(1+EXP($B$3+$B$4*$A14+$B$5*(H$12-$A14)*4+$B$6*(YEAR(H$13)=2015)+$B$7*(H$11=4)+$B$8*(H$11=3))))+ EXP($B$3+$B$4*$A14+$B$5*((H$12-$A14)*4+1)+$B$6*(YEAR(H$13)=2015)+$B$7*(H$11=4)+$B$8*(H$11=3))/(1+EXP($B$3+$B$4*$A14+$B$5*((H$12-$A14)*4+1)+$B$6*(YEAR(H$13)=2015)+$B$7*(H$11=4)+$B$8*(H$11=3)))+ EXP($B$3+$B$4*$A14+$B$5*((H$12-$A14)*4+2)+$B$6*(YEAR(H$13)=2015)+$B$7*(H$11=4)+$B$8*(H$11=3))/(1+EXP($B$3+$B$4*$A14+$B$5*((H$12-$A14)*4+2)+$B$6*(YEAR(H$13)=2015)+$B$7*(H$11=4)+$B$8*(H$11=3)))+ EXP($B$3+$B$4*$A14+$B$5*((H$12-$A14)*4+3)+$B$6*(YEAR(H$13)=2015)+$B$7*(H$11=4)+$B$8*(H$11=3))/(1+EXP($B$3+$B$4*$A14+$B$5*((H$12-$A14)*4+3)+$B$6*(YEAR(H$13)=2015)+$B$7*(H$11=4)+$B$8*(H$11=3)))), "")</f>
        <v>1.29115308295836</v>
      </c>
      <c r="I14" s="9" t="n">
        <f aca="false">IF('Acquisition-Retention'!L137&lt;&gt;"",'Acquisition-Retention'!L137* (IF(I$12=$A14,1,EXP($B$3+$B$4*$A14+$B$5*(I$12-$A14)*4+$B$6*(YEAR(I$13)=2015)+$B$7*(I$11=4)+$B$8*(I$11=3))/(1+EXP($B$3+$B$4*$A14+$B$5*(I$12-$A14)*4+$B$6*(YEAR(I$13)=2015)+$B$7*(I$11=4)+$B$8*(I$11=3))))+ EXP($B$3+$B$4*$A14+$B$5*((I$12-$A14)*4+1)+$B$6*(YEAR(I$13)=2015)+$B$7*(I$11=4)+$B$8*(I$11=3))/(1+EXP($B$3+$B$4*$A14+$B$5*((I$12-$A14)*4+1)+$B$6*(YEAR(I$13)=2015)+$B$7*(I$11=4)+$B$8*(I$11=3)))+ EXP($B$3+$B$4*$A14+$B$5*((I$12-$A14)*4+2)+$B$6*(YEAR(I$13)=2015)+$B$7*(I$11=4)+$B$8*(I$11=3))/(1+EXP($B$3+$B$4*$A14+$B$5*((I$12-$A14)*4+2)+$B$6*(YEAR(I$13)=2015)+$B$7*(I$11=4)+$B$8*(I$11=3)))+ EXP($B$3+$B$4*$A14+$B$5*((I$12-$A14)*4+3)+$B$6*(YEAR(I$13)=2015)+$B$7*(I$11=4)+$B$8*(I$11=3))/(1+EXP($B$3+$B$4*$A14+$B$5*((I$12-$A14)*4+3)+$B$6*(YEAR(I$13)=2015)+$B$7*(I$11=4)+$B$8*(I$11=3)))), "")</f>
        <v>1.11003140294217</v>
      </c>
      <c r="J14" s="9" t="n">
        <f aca="false">IF('Acquisition-Retention'!M137&lt;&gt;"",'Acquisition-Retention'!M137* (IF(J$12=$A14,1,EXP($B$3+$B$4*$A14+$B$5*(J$12-$A14)*4+$B$6*(YEAR(J$13)=2015)+$B$7*(J$11=4)+$B$8*(J$11=3))/(1+EXP($B$3+$B$4*$A14+$B$5*(J$12-$A14)*4+$B$6*(YEAR(J$13)=2015)+$B$7*(J$11=4)+$B$8*(J$11=3))))+ EXP($B$3+$B$4*$A14+$B$5*((J$12-$A14)*4+1)+$B$6*(YEAR(J$13)=2015)+$B$7*(J$11=4)+$B$8*(J$11=3))/(1+EXP($B$3+$B$4*$A14+$B$5*((J$12-$A14)*4+1)+$B$6*(YEAR(J$13)=2015)+$B$7*(J$11=4)+$B$8*(J$11=3)))+ EXP($B$3+$B$4*$A14+$B$5*((J$12-$A14)*4+2)+$B$6*(YEAR(J$13)=2015)+$B$7*(J$11=4)+$B$8*(J$11=3))/(1+EXP($B$3+$B$4*$A14+$B$5*((J$12-$A14)*4+2)+$B$6*(YEAR(J$13)=2015)+$B$7*(J$11=4)+$B$8*(J$11=3)))+ EXP($B$3+$B$4*$A14+$B$5*((J$12-$A14)*4+3)+$B$6*(YEAR(J$13)=2015)+$B$7*(J$11=4)+$B$8*(J$11=3))/(1+EXP($B$3+$B$4*$A14+$B$5*((J$12-$A14)*4+3)+$B$6*(YEAR(J$13)=2015)+$B$7*(J$11=4)+$B$8*(J$11=3)))), "")</f>
        <v>1.03899775092922</v>
      </c>
      <c r="K14" s="9" t="n">
        <f aca="false">IF('Acquisition-Retention'!N137&lt;&gt;"",'Acquisition-Retention'!N137* (IF(K$12=$A14,1,EXP($B$3+$B$4*$A14+$B$5*(K$12-$A14)*4+$B$6*(YEAR(K$13)=2015)+$B$7*(K$11=4)+$B$8*(K$11=3))/(1+EXP($B$3+$B$4*$A14+$B$5*(K$12-$A14)*4+$B$6*(YEAR(K$13)=2015)+$B$7*(K$11=4)+$B$8*(K$11=3))))+ EXP($B$3+$B$4*$A14+$B$5*((K$12-$A14)*4+1)+$B$6*(YEAR(K$13)=2015)+$B$7*(K$11=4)+$B$8*(K$11=3))/(1+EXP($B$3+$B$4*$A14+$B$5*((K$12-$A14)*4+1)+$B$6*(YEAR(K$13)=2015)+$B$7*(K$11=4)+$B$8*(K$11=3)))+ EXP($B$3+$B$4*$A14+$B$5*((K$12-$A14)*4+2)+$B$6*(YEAR(K$13)=2015)+$B$7*(K$11=4)+$B$8*(K$11=3))/(1+EXP($B$3+$B$4*$A14+$B$5*((K$12-$A14)*4+2)+$B$6*(YEAR(K$13)=2015)+$B$7*(K$11=4)+$B$8*(K$11=3)))+ EXP($B$3+$B$4*$A14+$B$5*((K$12-$A14)*4+3)+$B$6*(YEAR(K$13)=2015)+$B$7*(K$11=4)+$B$8*(K$11=3))/(1+EXP($B$3+$B$4*$A14+$B$5*((K$12-$A14)*4+3)+$B$6*(YEAR(K$13)=2015)+$B$7*(K$11=4)+$B$8*(K$11=3)))), "")</f>
        <v>0.974168951045778</v>
      </c>
      <c r="L14" s="9" t="n">
        <f aca="false">IF('Acquisition-Retention'!O137&lt;&gt;"",'Acquisition-Retention'!O137* (IF(L$12=$A14,1,EXP($B$3+$B$4*$A14+$B$5*(L$12-$A14)*4+$B$6*(YEAR(L$13)=2015)+$B$7*(L$11=4)+$B$8*(L$11=3))/(1+EXP($B$3+$B$4*$A14+$B$5*(L$12-$A14)*4+$B$6*(YEAR(L$13)=2015)+$B$7*(L$11=4)+$B$8*(L$11=3))))+ EXP($B$3+$B$4*$A14+$B$5*((L$12-$A14)*4+1)+$B$6*(YEAR(L$13)=2015)+$B$7*(L$11=4)+$B$8*(L$11=3))/(1+EXP($B$3+$B$4*$A14+$B$5*((L$12-$A14)*4+1)+$B$6*(YEAR(L$13)=2015)+$B$7*(L$11=4)+$B$8*(L$11=3)))+ EXP($B$3+$B$4*$A14+$B$5*((L$12-$A14)*4+2)+$B$6*(YEAR(L$13)=2015)+$B$7*(L$11=4)+$B$8*(L$11=3))/(1+EXP($B$3+$B$4*$A14+$B$5*((L$12-$A14)*4+2)+$B$6*(YEAR(L$13)=2015)+$B$7*(L$11=4)+$B$8*(L$11=3)))+ EXP($B$3+$B$4*$A14+$B$5*((L$12-$A14)*4+3)+$B$6*(YEAR(L$13)=2015)+$B$7*(L$11=4)+$B$8*(L$11=3))/(1+EXP($B$3+$B$4*$A14+$B$5*((L$12-$A14)*4+3)+$B$6*(YEAR(L$13)=2015)+$B$7*(L$11=4)+$B$8*(L$11=3)))), "")</f>
        <v>0.935294854800238</v>
      </c>
      <c r="M14" s="9" t="n">
        <f aca="false">IF('Acquisition-Retention'!P137&lt;&gt;"",'Acquisition-Retention'!P137* (IF(M$12=$A14,1,EXP($B$3+$B$4*$A14+$B$5*(M$12-$A14)*4+$B$6*(YEAR(M$13)=2015)+$B$7*(M$11=4)+$B$8*(M$11=3))/(1+EXP($B$3+$B$4*$A14+$B$5*(M$12-$A14)*4+$B$6*(YEAR(M$13)=2015)+$B$7*(M$11=4)+$B$8*(M$11=3))))+ EXP($B$3+$B$4*$A14+$B$5*((M$12-$A14)*4+1)+$B$6*(YEAR(M$13)=2015)+$B$7*(M$11=4)+$B$8*(M$11=3))/(1+EXP($B$3+$B$4*$A14+$B$5*((M$12-$A14)*4+1)+$B$6*(YEAR(M$13)=2015)+$B$7*(M$11=4)+$B$8*(M$11=3)))+ EXP($B$3+$B$4*$A14+$B$5*((M$12-$A14)*4+2)+$B$6*(YEAR(M$13)=2015)+$B$7*(M$11=4)+$B$8*(M$11=3))/(1+EXP($B$3+$B$4*$A14+$B$5*((M$12-$A14)*4+2)+$B$6*(YEAR(M$13)=2015)+$B$7*(M$11=4)+$B$8*(M$11=3)))+ EXP($B$3+$B$4*$A14+$B$5*((M$12-$A14)*4+3)+$B$6*(YEAR(M$13)=2015)+$B$7*(M$11=4)+$B$8*(M$11=3))/(1+EXP($B$3+$B$4*$A14+$B$5*((M$12-$A14)*4+3)+$B$6*(YEAR(M$13)=2015)+$B$7*(M$11=4)+$B$8*(M$11=3)))), "")</f>
        <v>0.874103657464903</v>
      </c>
      <c r="N14" s="9" t="n">
        <f aca="false">IF('Acquisition-Retention'!Q137&lt;&gt;"",'Acquisition-Retention'!Q137* (IF(N$12=$A14,1,EXP($B$3+$B$4*$A14+$B$5*(N$12-$A14)*4+$B$6*(YEAR(N$13)=2015)+$B$7*(N$11=4)+$B$8*(N$11=3))/(1+EXP($B$3+$B$4*$A14+$B$5*(N$12-$A14)*4+$B$6*(YEAR(N$13)=2015)+$B$7*(N$11=4)+$B$8*(N$11=3))))+ EXP($B$3+$B$4*$A14+$B$5*((N$12-$A14)*4+1)+$B$6*(YEAR(N$13)=2015)+$B$7*(N$11=4)+$B$8*(N$11=3))/(1+EXP($B$3+$B$4*$A14+$B$5*((N$12-$A14)*4+1)+$B$6*(YEAR(N$13)=2015)+$B$7*(N$11=4)+$B$8*(N$11=3)))+ EXP($B$3+$B$4*$A14+$B$5*((N$12-$A14)*4+2)+$B$6*(YEAR(N$13)=2015)+$B$7*(N$11=4)+$B$8*(N$11=3))/(1+EXP($B$3+$B$4*$A14+$B$5*((N$12-$A14)*4+2)+$B$6*(YEAR(N$13)=2015)+$B$7*(N$11=4)+$B$8*(N$11=3)))+ EXP($B$3+$B$4*$A14+$B$5*((N$12-$A14)*4+3)+$B$6*(YEAR(N$13)=2015)+$B$7*(N$11=4)+$B$8*(N$11=3))/(1+EXP($B$3+$B$4*$A14+$B$5*((N$12-$A14)*4+3)+$B$6*(YEAR(N$13)=2015)+$B$7*(N$11=4)+$B$8*(N$11=3)))), "")</f>
        <v>0.820671799771666</v>
      </c>
      <c r="O14" s="9" t="n">
        <f aca="false">IF('Acquisition-Retention'!R137&lt;&gt;"",'Acquisition-Retention'!R137* (IF(O$12=$A14,1,EXP($B$3+$B$4*$A14+$B$5*(O$12-$A14)*4+$B$6*(YEAR(O$13)=2015)+$B$7*(O$11=4)+$B$8*(O$11=3))/(1+EXP($B$3+$B$4*$A14+$B$5*(O$12-$A14)*4+$B$6*(YEAR(O$13)=2015)+$B$7*(O$11=4)+$B$8*(O$11=3))))+ EXP($B$3+$B$4*$A14+$B$5*((O$12-$A14)*4+1)+$B$6*(YEAR(O$13)=2015)+$B$7*(O$11=4)+$B$8*(O$11=3))/(1+EXP($B$3+$B$4*$A14+$B$5*((O$12-$A14)*4+1)+$B$6*(YEAR(O$13)=2015)+$B$7*(O$11=4)+$B$8*(O$11=3)))+ EXP($B$3+$B$4*$A14+$B$5*((O$12-$A14)*4+2)+$B$6*(YEAR(O$13)=2015)+$B$7*(O$11=4)+$B$8*(O$11=3))/(1+EXP($B$3+$B$4*$A14+$B$5*((O$12-$A14)*4+2)+$B$6*(YEAR(O$13)=2015)+$B$7*(O$11=4)+$B$8*(O$11=3)))+ EXP($B$3+$B$4*$A14+$B$5*((O$12-$A14)*4+3)+$B$6*(YEAR(O$13)=2015)+$B$7*(O$11=4)+$B$8*(O$11=3))/(1+EXP($B$3+$B$4*$A14+$B$5*((O$12-$A14)*4+3)+$B$6*(YEAR(O$13)=2015)+$B$7*(O$11=4)+$B$8*(O$11=3)))), "")</f>
        <v>0.711813168090091</v>
      </c>
      <c r="P14" s="9" t="n">
        <f aca="false">IF('Acquisition-Retention'!S137&lt;&gt;"",'Acquisition-Retention'!S137* (IF(P$12=$A14,1,EXP($B$3+$B$4*$A14+$B$5*(P$12-$A14)*4+$B$6*(YEAR(P$13)=2015)+$B$7*(P$11=4)+$B$8*(P$11=3))/(1+EXP($B$3+$B$4*$A14+$B$5*(P$12-$A14)*4+$B$6*(YEAR(P$13)=2015)+$B$7*(P$11=4)+$B$8*(P$11=3))))+ EXP($B$3+$B$4*$A14+$B$5*((P$12-$A14)*4+1)+$B$6*(YEAR(P$13)=2015)+$B$7*(P$11=4)+$B$8*(P$11=3))/(1+EXP($B$3+$B$4*$A14+$B$5*((P$12-$A14)*4+1)+$B$6*(YEAR(P$13)=2015)+$B$7*(P$11=4)+$B$8*(P$11=3)))+ EXP($B$3+$B$4*$A14+$B$5*((P$12-$A14)*4+2)+$B$6*(YEAR(P$13)=2015)+$B$7*(P$11=4)+$B$8*(P$11=3))/(1+EXP($B$3+$B$4*$A14+$B$5*((P$12-$A14)*4+2)+$B$6*(YEAR(P$13)=2015)+$B$7*(P$11=4)+$B$8*(P$11=3)))+ EXP($B$3+$B$4*$A14+$B$5*((P$12-$A14)*4+3)+$B$6*(YEAR(P$13)=2015)+$B$7*(P$11=4)+$B$8*(P$11=3))/(1+EXP($B$3+$B$4*$A14+$B$5*((P$12-$A14)*4+3)+$B$6*(YEAR(P$13)=2015)+$B$7*(P$11=4)+$B$8*(P$11=3)))), "")</f>
        <v>0.674502287051388</v>
      </c>
      <c r="Q14" s="9" t="n">
        <f aca="false">IF('Acquisition-Retention'!T137&lt;&gt;"",'Acquisition-Retention'!T137* (IF(Q$12=$A14,1,EXP($B$3+$B$4*$A14+$B$5*(Q$12-$A14)*4+$B$6*(YEAR(Q$13)=2015)+$B$7*(Q$11=4)+$B$8*(Q$11=3))/(1+EXP($B$3+$B$4*$A14+$B$5*(Q$12-$A14)*4+$B$6*(YEAR(Q$13)=2015)+$B$7*(Q$11=4)+$B$8*(Q$11=3))))+ EXP($B$3+$B$4*$A14+$B$5*((Q$12-$A14)*4+1)+$B$6*(YEAR(Q$13)=2015)+$B$7*(Q$11=4)+$B$8*(Q$11=3))/(1+EXP($B$3+$B$4*$A14+$B$5*((Q$12-$A14)*4+1)+$B$6*(YEAR(Q$13)=2015)+$B$7*(Q$11=4)+$B$8*(Q$11=3)))+ EXP($B$3+$B$4*$A14+$B$5*((Q$12-$A14)*4+2)+$B$6*(YEAR(Q$13)=2015)+$B$7*(Q$11=4)+$B$8*(Q$11=3))/(1+EXP($B$3+$B$4*$A14+$B$5*((Q$12-$A14)*4+2)+$B$6*(YEAR(Q$13)=2015)+$B$7*(Q$11=4)+$B$8*(Q$11=3)))+ EXP($B$3+$B$4*$A14+$B$5*((Q$12-$A14)*4+3)+$B$6*(YEAR(Q$13)=2015)+$B$7*(Q$11=4)+$B$8*(Q$11=3))/(1+EXP($B$3+$B$4*$A14+$B$5*((Q$12-$A14)*4+3)+$B$6*(YEAR(Q$13)=2015)+$B$7*(Q$11=4)+$B$8*(Q$11=3)))), "")</f>
        <v>0.637410377326728</v>
      </c>
      <c r="R14" s="9" t="n">
        <f aca="false">IF('Acquisition-Retention'!U137&lt;&gt;"",'Acquisition-Retention'!U137* (IF(R$12=$A14,1,EXP($B$3+$B$4*$A14+$B$5*(R$12-$A14)*4+$B$6*(YEAR(R$13)=2015)+$B$7*(R$11=4)+$B$8*(R$11=3))/(1+EXP($B$3+$B$4*$A14+$B$5*(R$12-$A14)*4+$B$6*(YEAR(R$13)=2015)+$B$7*(R$11=4)+$B$8*(R$11=3))))+ EXP($B$3+$B$4*$A14+$B$5*((R$12-$A14)*4+1)+$B$6*(YEAR(R$13)=2015)+$B$7*(R$11=4)+$B$8*(R$11=3))/(1+EXP($B$3+$B$4*$A14+$B$5*((R$12-$A14)*4+1)+$B$6*(YEAR(R$13)=2015)+$B$7*(R$11=4)+$B$8*(R$11=3)))+ EXP($B$3+$B$4*$A14+$B$5*((R$12-$A14)*4+2)+$B$6*(YEAR(R$13)=2015)+$B$7*(R$11=4)+$B$8*(R$11=3))/(1+EXP($B$3+$B$4*$A14+$B$5*((R$12-$A14)*4+2)+$B$6*(YEAR(R$13)=2015)+$B$7*(R$11=4)+$B$8*(R$11=3)))+ EXP($B$3+$B$4*$A14+$B$5*((R$12-$A14)*4+3)+$B$6*(YEAR(R$13)=2015)+$B$7*(R$11=4)+$B$8*(R$11=3))/(1+EXP($B$3+$B$4*$A14+$B$5*((R$12-$A14)*4+3)+$B$6*(YEAR(R$13)=2015)+$B$7*(R$11=4)+$B$8*(R$11=3)))), "")</f>
        <v>0.600729352037064</v>
      </c>
      <c r="S14" s="9" t="n">
        <f aca="false">IF('Acquisition-Retention'!V137&lt;&gt;"",'Acquisition-Retention'!V137* (IF(S$12=$A14,1,EXP($B$3+$B$4*$A14+$B$5*(S$12-$A14)*4+$B$6*(YEAR(S$13)=2015)+$B$7*(S$11=4)+$B$8*(S$11=3))/(1+EXP($B$3+$B$4*$A14+$B$5*(S$12-$A14)*4+$B$6*(YEAR(S$13)=2015)+$B$7*(S$11=4)+$B$8*(S$11=3))))+ EXP($B$3+$B$4*$A14+$B$5*((S$12-$A14)*4+1)+$B$6*(YEAR(S$13)=2015)+$B$7*(S$11=4)+$B$8*(S$11=3))/(1+EXP($B$3+$B$4*$A14+$B$5*((S$12-$A14)*4+1)+$B$6*(YEAR(S$13)=2015)+$B$7*(S$11=4)+$B$8*(S$11=3)))+ EXP($B$3+$B$4*$A14+$B$5*((S$12-$A14)*4+2)+$B$6*(YEAR(S$13)=2015)+$B$7*(S$11=4)+$B$8*(S$11=3))/(1+EXP($B$3+$B$4*$A14+$B$5*((S$12-$A14)*4+2)+$B$6*(YEAR(S$13)=2015)+$B$7*(S$11=4)+$B$8*(S$11=3)))+ EXP($B$3+$B$4*$A14+$B$5*((S$12-$A14)*4+3)+$B$6*(YEAR(S$13)=2015)+$B$7*(S$11=4)+$B$8*(S$11=3))/(1+EXP($B$3+$B$4*$A14+$B$5*((S$12-$A14)*4+3)+$B$6*(YEAR(S$13)=2015)+$B$7*(S$11=4)+$B$8*(S$11=3)))), "")</f>
        <v>0.564712969215355</v>
      </c>
      <c r="T14" s="9" t="n">
        <f aca="false">IF('Acquisition-Retention'!W137&lt;&gt;"",'Acquisition-Retention'!W137* (IF(T$12=$A14,1,EXP($B$3+$B$4*$A14+$B$5*(T$12-$A14)*4+$B$6*(YEAR(T$13)=2015)+$B$7*(T$11=4)+$B$8*(T$11=3))/(1+EXP($B$3+$B$4*$A14+$B$5*(T$12-$A14)*4+$B$6*(YEAR(T$13)=2015)+$B$7*(T$11=4)+$B$8*(T$11=3))))+ EXP($B$3+$B$4*$A14+$B$5*((T$12-$A14)*4+1)+$B$6*(YEAR(T$13)=2015)+$B$7*(T$11=4)+$B$8*(T$11=3))/(1+EXP($B$3+$B$4*$A14+$B$5*((T$12-$A14)*4+1)+$B$6*(YEAR(T$13)=2015)+$B$7*(T$11=4)+$B$8*(T$11=3)))+ EXP($B$3+$B$4*$A14+$B$5*((T$12-$A14)*4+2)+$B$6*(YEAR(T$13)=2015)+$B$7*(T$11=4)+$B$8*(T$11=3))/(1+EXP($B$3+$B$4*$A14+$B$5*((T$12-$A14)*4+2)+$B$6*(YEAR(T$13)=2015)+$B$7*(T$11=4)+$B$8*(T$11=3)))+ EXP($B$3+$B$4*$A14+$B$5*((T$12-$A14)*4+3)+$B$6*(YEAR(T$13)=2015)+$B$7*(T$11=4)+$B$8*(T$11=3))/(1+EXP($B$3+$B$4*$A14+$B$5*((T$12-$A14)*4+3)+$B$6*(YEAR(T$13)=2015)+$B$7*(T$11=4)+$B$8*(T$11=3)))), "")</f>
        <v>0.529631785666041</v>
      </c>
      <c r="U14" s="9" t="n">
        <f aca="false">IF('Acquisition-Retention'!X137&lt;&gt;"",'Acquisition-Retention'!X137* (IF(U$12=$A14,1,EXP($B$3+$B$4*$A14+$B$5*(U$12-$A14)*4+$B$6*(YEAR(U$13)=2015)+$B$7*(U$11=4)+$B$8*(U$11=3))/(1+EXP($B$3+$B$4*$A14+$B$5*(U$12-$A14)*4+$B$6*(YEAR(U$13)=2015)+$B$7*(U$11=4)+$B$8*(U$11=3))))+ EXP($B$3+$B$4*$A14+$B$5*((U$12-$A14)*4+1)+$B$6*(YEAR(U$13)=2015)+$B$7*(U$11=4)+$B$8*(U$11=3))/(1+EXP($B$3+$B$4*$A14+$B$5*((U$12-$A14)*4+1)+$B$6*(YEAR(U$13)=2015)+$B$7*(U$11=4)+$B$8*(U$11=3)))+ EXP($B$3+$B$4*$A14+$B$5*((U$12-$A14)*4+2)+$B$6*(YEAR(U$13)=2015)+$B$7*(U$11=4)+$B$8*(U$11=3))/(1+EXP($B$3+$B$4*$A14+$B$5*((U$12-$A14)*4+2)+$B$6*(YEAR(U$13)=2015)+$B$7*(U$11=4)+$B$8*(U$11=3)))+ EXP($B$3+$B$4*$A14+$B$5*((U$12-$A14)*4+3)+$B$6*(YEAR(U$13)=2015)+$B$7*(U$11=4)+$B$8*(U$11=3))/(1+EXP($B$3+$B$4*$A14+$B$5*((U$12-$A14)*4+3)+$B$6*(YEAR(U$13)=2015)+$B$7*(U$11=4)+$B$8*(U$11=3)))), "")</f>
        <v>0.429668716322011</v>
      </c>
      <c r="V14" s="9" t="n">
        <f aca="false">IF('Acquisition-Retention'!Y137&lt;&gt;"",'Acquisition-Retention'!Y137* (IF(V$12=$A14,1,EXP($B$3+$B$4*$A14+$B$5*(V$12-$A14)*4+$B$6*(YEAR(V$13)=2015)+$B$7*(V$11=4)+$B$8*(V$11=3))/(1+EXP($B$3+$B$4*$A14+$B$5*(V$12-$A14)*4+$B$6*(YEAR(V$13)=2015)+$B$7*(V$11=4)+$B$8*(V$11=3))))+ EXP($B$3+$B$4*$A14+$B$5*((V$12-$A14)*4+1)+$B$6*(YEAR(V$13)=2015)+$B$7*(V$11=4)+$B$8*(V$11=3))/(1+EXP($B$3+$B$4*$A14+$B$5*((V$12-$A14)*4+1)+$B$6*(YEAR(V$13)=2015)+$B$7*(V$11=4)+$B$8*(V$11=3)))+ EXP($B$3+$B$4*$A14+$B$5*((V$12-$A14)*4+2)+$B$6*(YEAR(V$13)=2015)+$B$7*(V$11=4)+$B$8*(V$11=3))/(1+EXP($B$3+$B$4*$A14+$B$5*((V$12-$A14)*4+2)+$B$6*(YEAR(V$13)=2015)+$B$7*(V$11=4)+$B$8*(V$11=3)))+ EXP($B$3+$B$4*$A14+$B$5*((V$12-$A14)*4+3)+$B$6*(YEAR(V$13)=2015)+$B$7*(V$11=4)+$B$8*(V$11=3))/(1+EXP($B$3+$B$4*$A14+$B$5*((V$12-$A14)*4+3)+$B$6*(YEAR(V$13)=2015)+$B$7*(V$11=4)+$B$8*(V$11=3)))), "")</f>
        <v>0.400169716693085</v>
      </c>
      <c r="W14" s="9" t="n">
        <f aca="false">IF('Acquisition-Retention'!Z137&lt;&gt;"",'Acquisition-Retention'!Z137* (IF(W$12=$A14,1,EXP($B$3+$B$4*$A14+$B$5*(W$12-$A14)*4+$B$6*(YEAR(W$13)=2015)+$B$7*(W$11=4)+$B$8*(W$11=3))/(1+EXP($B$3+$B$4*$A14+$B$5*(W$12-$A14)*4+$B$6*(YEAR(W$13)=2015)+$B$7*(W$11=4)+$B$8*(W$11=3))))+ EXP($B$3+$B$4*$A14+$B$5*((W$12-$A14)*4+1)+$B$6*(YEAR(W$13)=2015)+$B$7*(W$11=4)+$B$8*(W$11=3))/(1+EXP($B$3+$B$4*$A14+$B$5*((W$12-$A14)*4+1)+$B$6*(YEAR(W$13)=2015)+$B$7*(W$11=4)+$B$8*(W$11=3)))+ EXP($B$3+$B$4*$A14+$B$5*((W$12-$A14)*4+2)+$B$6*(YEAR(W$13)=2015)+$B$7*(W$11=4)+$B$8*(W$11=3))/(1+EXP($B$3+$B$4*$A14+$B$5*((W$12-$A14)*4+2)+$B$6*(YEAR(W$13)=2015)+$B$7*(W$11=4)+$B$8*(W$11=3)))+ EXP($B$3+$B$4*$A14+$B$5*((W$12-$A14)*4+3)+$B$6*(YEAR(W$13)=2015)+$B$7*(W$11=4)+$B$8*(W$11=3))/(1+EXP($B$3+$B$4*$A14+$B$5*((W$12-$A14)*4+3)+$B$6*(YEAR(W$13)=2015)+$B$7*(W$11=4)+$B$8*(W$11=3)))), "")</f>
        <v>0.372176127242217</v>
      </c>
      <c r="X14" s="9" t="n">
        <f aca="false">IF('Acquisition-Retention'!AA137&lt;&gt;"",'Acquisition-Retention'!AA137* (IF(X$12=$A14,1,EXP($B$3+$B$4*$A14+$B$5*(X$12-$A14)*4+$B$6*(YEAR(X$13)=2015)+$B$7*(X$11=4)+$B$8*(X$11=3))/(1+EXP($B$3+$B$4*$A14+$B$5*(X$12-$A14)*4+$B$6*(YEAR(X$13)=2015)+$B$7*(X$11=4)+$B$8*(X$11=3))))+ EXP($B$3+$B$4*$A14+$B$5*((X$12-$A14)*4+1)+$B$6*(YEAR(X$13)=2015)+$B$7*(X$11=4)+$B$8*(X$11=3))/(1+EXP($B$3+$B$4*$A14+$B$5*((X$12-$A14)*4+1)+$B$6*(YEAR(X$13)=2015)+$B$7*(X$11=4)+$B$8*(X$11=3)))+ EXP($B$3+$B$4*$A14+$B$5*((X$12-$A14)*4+2)+$B$6*(YEAR(X$13)=2015)+$B$7*(X$11=4)+$B$8*(X$11=3))/(1+EXP($B$3+$B$4*$A14+$B$5*((X$12-$A14)*4+2)+$B$6*(YEAR(X$13)=2015)+$B$7*(X$11=4)+$B$8*(X$11=3)))+ EXP($B$3+$B$4*$A14+$B$5*((X$12-$A14)*4+3)+$B$6*(YEAR(X$13)=2015)+$B$7*(X$11=4)+$B$8*(X$11=3))/(1+EXP($B$3+$B$4*$A14+$B$5*((X$12-$A14)*4+3)+$B$6*(YEAR(X$13)=2015)+$B$7*(X$11=4)+$B$8*(X$11=3)))), "")</f>
        <v>0.372971462312018</v>
      </c>
      <c r="Y14" s="9" t="n">
        <f aca="false">IF('Acquisition-Retention'!AB137&lt;&gt;"",'Acquisition-Retention'!AB137* (IF(Y$12=$A14,1,EXP($B$3+$B$4*$A14+$B$5*(Y$12-$A14)*4+$B$6*(YEAR(Y$13)=2015)+$B$7*(Y$11=4)+$B$8*(Y$11=3))/(1+EXP($B$3+$B$4*$A14+$B$5*(Y$12-$A14)*4+$B$6*(YEAR(Y$13)=2015)+$B$7*(Y$11=4)+$B$8*(Y$11=3))))+ EXP($B$3+$B$4*$A14+$B$5*((Y$12-$A14)*4+1)+$B$6*(YEAR(Y$13)=2015)+$B$7*(Y$11=4)+$B$8*(Y$11=3))/(1+EXP($B$3+$B$4*$A14+$B$5*((Y$12-$A14)*4+1)+$B$6*(YEAR(Y$13)=2015)+$B$7*(Y$11=4)+$B$8*(Y$11=3)))+ EXP($B$3+$B$4*$A14+$B$5*((Y$12-$A14)*4+2)+$B$6*(YEAR(Y$13)=2015)+$B$7*(Y$11=4)+$B$8*(Y$11=3))/(1+EXP($B$3+$B$4*$A14+$B$5*((Y$12-$A14)*4+2)+$B$6*(YEAR(Y$13)=2015)+$B$7*(Y$11=4)+$B$8*(Y$11=3)))+ EXP($B$3+$B$4*$A14+$B$5*((Y$12-$A14)*4+3)+$B$6*(YEAR(Y$13)=2015)+$B$7*(Y$11=4)+$B$8*(Y$11=3))/(1+EXP($B$3+$B$4*$A14+$B$5*((Y$12-$A14)*4+3)+$B$6*(YEAR(Y$13)=2015)+$B$7*(Y$11=4)+$B$8*(Y$11=3)))), "")</f>
        <v>0.343122618792264</v>
      </c>
      <c r="Z14" s="9" t="n">
        <f aca="false">IF('Acquisition-Retention'!AC137&lt;&gt;"",'Acquisition-Retention'!AC137* (IF(Z$12=$A14,1,EXP($B$3+$B$4*$A14+$B$5*(Z$12-$A14)*4+$B$6*(YEAR(Z$13)=2015)+$B$7*(Z$11=4)+$B$8*(Z$11=3))/(1+EXP($B$3+$B$4*$A14+$B$5*(Z$12-$A14)*4+$B$6*(YEAR(Z$13)=2015)+$B$7*(Z$11=4)+$B$8*(Z$11=3))))+ EXP($B$3+$B$4*$A14+$B$5*((Z$12-$A14)*4+1)+$B$6*(YEAR(Z$13)=2015)+$B$7*(Z$11=4)+$B$8*(Z$11=3))/(1+EXP($B$3+$B$4*$A14+$B$5*((Z$12-$A14)*4+1)+$B$6*(YEAR(Z$13)=2015)+$B$7*(Z$11=4)+$B$8*(Z$11=3)))+ EXP($B$3+$B$4*$A14+$B$5*((Z$12-$A14)*4+2)+$B$6*(YEAR(Z$13)=2015)+$B$7*(Z$11=4)+$B$8*(Z$11=3))/(1+EXP($B$3+$B$4*$A14+$B$5*((Z$12-$A14)*4+2)+$B$6*(YEAR(Z$13)=2015)+$B$7*(Z$11=4)+$B$8*(Z$11=3)))+ EXP($B$3+$B$4*$A14+$B$5*((Z$12-$A14)*4+3)+$B$6*(YEAR(Z$13)=2015)+$B$7*(Z$11=4)+$B$8*(Z$11=3))/(1+EXP($B$3+$B$4*$A14+$B$5*((Z$12-$A14)*4+3)+$B$6*(YEAR(Z$13)=2015)+$B$7*(Z$11=4)+$B$8*(Z$11=3)))), "")</f>
        <v>0.316907645922812</v>
      </c>
      <c r="AA14" s="9" t="n">
        <f aca="false">IF('Acquisition-Retention'!AD137&lt;&gt;"",'Acquisition-Retention'!AD137* (IF(AA$12=$A14,1,EXP($B$3+$B$4*$A14+$B$5*(AA$12-$A14)*4+$B$6*(YEAR(AA$13)=2015)+$B$7*(AA$11=4)+$B$8*(AA$11=3))/(1+EXP($B$3+$B$4*$A14+$B$5*(AA$12-$A14)*4+$B$6*(YEAR(AA$13)=2015)+$B$7*(AA$11=4)+$B$8*(AA$11=3))))+ EXP($B$3+$B$4*$A14+$B$5*((AA$12-$A14)*4+1)+$B$6*(YEAR(AA$13)=2015)+$B$7*(AA$11=4)+$B$8*(AA$11=3))/(1+EXP($B$3+$B$4*$A14+$B$5*((AA$12-$A14)*4+1)+$B$6*(YEAR(AA$13)=2015)+$B$7*(AA$11=4)+$B$8*(AA$11=3)))+ EXP($B$3+$B$4*$A14+$B$5*((AA$12-$A14)*4+2)+$B$6*(YEAR(AA$13)=2015)+$B$7*(AA$11=4)+$B$8*(AA$11=3))/(1+EXP($B$3+$B$4*$A14+$B$5*((AA$12-$A14)*4+2)+$B$6*(YEAR(AA$13)=2015)+$B$7*(AA$11=4)+$B$8*(AA$11=3)))+ EXP($B$3+$B$4*$A14+$B$5*((AA$12-$A14)*4+3)+$B$6*(YEAR(AA$13)=2015)+$B$7*(AA$11=4)+$B$8*(AA$11=3))/(1+EXP($B$3+$B$4*$A14+$B$5*((AA$12-$A14)*4+3)+$B$6*(YEAR(AA$13)=2015)+$B$7*(AA$11=4)+$B$8*(AA$11=3)))), "")</f>
        <v>0.368261650789992</v>
      </c>
      <c r="AB14" s="9" t="n">
        <f aca="false">IF('Acquisition-Retention'!AE137&lt;&gt;"",'Acquisition-Retention'!AE137* (IF(AB$12=$A14,1,EXP($B$3+$B$4*$A14+$B$5*(AB$12-$A14)*4+$B$6*(YEAR(AB$13)=2015)+$B$7*(AB$11=4)+$B$8*(AB$11=3))/(1+EXP($B$3+$B$4*$A14+$B$5*(AB$12-$A14)*4+$B$6*(YEAR(AB$13)=2015)+$B$7*(AB$11=4)+$B$8*(AB$11=3))))+ EXP($B$3+$B$4*$A14+$B$5*((AB$12-$A14)*4+1)+$B$6*(YEAR(AB$13)=2015)+$B$7*(AB$11=4)+$B$8*(AB$11=3))/(1+EXP($B$3+$B$4*$A14+$B$5*((AB$12-$A14)*4+1)+$B$6*(YEAR(AB$13)=2015)+$B$7*(AB$11=4)+$B$8*(AB$11=3)))+ EXP($B$3+$B$4*$A14+$B$5*((AB$12-$A14)*4+2)+$B$6*(YEAR(AB$13)=2015)+$B$7*(AB$11=4)+$B$8*(AB$11=3))/(1+EXP($B$3+$B$4*$A14+$B$5*((AB$12-$A14)*4+2)+$B$6*(YEAR(AB$13)=2015)+$B$7*(AB$11=4)+$B$8*(AB$11=3)))+ EXP($B$3+$B$4*$A14+$B$5*((AB$12-$A14)*4+3)+$B$6*(YEAR(AB$13)=2015)+$B$7*(AB$11=4)+$B$8*(AB$11=3))/(1+EXP($B$3+$B$4*$A14+$B$5*((AB$12-$A14)*4+3)+$B$6*(YEAR(AB$13)=2015)+$B$7*(AB$11=4)+$B$8*(AB$11=3)))), "")</f>
        <v>0.344552187314036</v>
      </c>
      <c r="AC14" s="9" t="n">
        <f aca="false">IF('Acquisition-Retention'!AF137&lt;&gt;"",'Acquisition-Retention'!AF137* (IF(AC$12=$A14,1,EXP($B$3+$B$4*$A14+$B$5*(AC$12-$A14)*4+$B$6*(YEAR(AC$13)=2015)+$B$7*(AC$11=4)+$B$8*(AC$11=3))/(1+EXP($B$3+$B$4*$A14+$B$5*(AC$12-$A14)*4+$B$6*(YEAR(AC$13)=2015)+$B$7*(AC$11=4)+$B$8*(AC$11=3))))+ EXP($B$3+$B$4*$A14+$B$5*((AC$12-$A14)*4+1)+$B$6*(YEAR(AC$13)=2015)+$B$7*(AC$11=4)+$B$8*(AC$11=3))/(1+EXP($B$3+$B$4*$A14+$B$5*((AC$12-$A14)*4+1)+$B$6*(YEAR(AC$13)=2015)+$B$7*(AC$11=4)+$B$8*(AC$11=3)))+ EXP($B$3+$B$4*$A14+$B$5*((AC$12-$A14)*4+2)+$B$6*(YEAR(AC$13)=2015)+$B$7*(AC$11=4)+$B$8*(AC$11=3))/(1+EXP($B$3+$B$4*$A14+$B$5*((AC$12-$A14)*4+2)+$B$6*(YEAR(AC$13)=2015)+$B$7*(AC$11=4)+$B$8*(AC$11=3)))+ EXP($B$3+$B$4*$A14+$B$5*((AC$12-$A14)*4+3)+$B$6*(YEAR(AC$13)=2015)+$B$7*(AC$11=4)+$B$8*(AC$11=3))/(1+EXP($B$3+$B$4*$A14+$B$5*((AC$12-$A14)*4+3)+$B$6*(YEAR(AC$13)=2015)+$B$7*(AC$11=4)+$B$8*(AC$11=3)))), "")</f>
        <v>0.321892506618345</v>
      </c>
      <c r="AD14" s="9" t="n">
        <f aca="false">IF('Acquisition-Retention'!AG137&lt;&gt;"",'Acquisition-Retention'!AG137* (IF(AD$12=$A14,1,EXP($B$3+$B$4*$A14+$B$5*(AD$12-$A14)*4+$B$6*(YEAR(AD$13)=2015)+$B$7*(AD$11=4)+$B$8*(AD$11=3))/(1+EXP($B$3+$B$4*$A14+$B$5*(AD$12-$A14)*4+$B$6*(YEAR(AD$13)=2015)+$B$7*(AD$11=4)+$B$8*(AD$11=3))))+ EXP($B$3+$B$4*$A14+$B$5*((AD$12-$A14)*4+1)+$B$6*(YEAR(AD$13)=2015)+$B$7*(AD$11=4)+$B$8*(AD$11=3))/(1+EXP($B$3+$B$4*$A14+$B$5*((AD$12-$A14)*4+1)+$B$6*(YEAR(AD$13)=2015)+$B$7*(AD$11=4)+$B$8*(AD$11=3)))+ EXP($B$3+$B$4*$A14+$B$5*((AD$12-$A14)*4+2)+$B$6*(YEAR(AD$13)=2015)+$B$7*(AD$11=4)+$B$8*(AD$11=3))/(1+EXP($B$3+$B$4*$A14+$B$5*((AD$12-$A14)*4+2)+$B$6*(YEAR(AD$13)=2015)+$B$7*(AD$11=4)+$B$8*(AD$11=3)))+ EXP($B$3+$B$4*$A14+$B$5*((AD$12-$A14)*4+3)+$B$6*(YEAR(AD$13)=2015)+$B$7*(AD$11=4)+$B$8*(AD$11=3))/(1+EXP($B$3+$B$4*$A14+$B$5*((AD$12-$A14)*4+3)+$B$6*(YEAR(AD$13)=2015)+$B$7*(AD$11=4)+$B$8*(AD$11=3)))), "")</f>
        <v>0.300291589464374</v>
      </c>
      <c r="AE14" s="9" t="n">
        <f aca="false">IF('Acquisition-Retention'!AH137&lt;&gt;"",'Acquisition-Retention'!AH137* (IF(AE$12=$A14,1,EXP($B$3+$B$4*$A14+$B$5*(AE$12-$A14)*4+$B$6*(YEAR(AE$13)=2015)+$B$7*(AE$11=4)+$B$8*(AE$11=3))/(1+EXP($B$3+$B$4*$A14+$B$5*(AE$12-$A14)*4+$B$6*(YEAR(AE$13)=2015)+$B$7*(AE$11=4)+$B$8*(AE$11=3))))+ EXP($B$3+$B$4*$A14+$B$5*((AE$12-$A14)*4+1)+$B$6*(YEAR(AE$13)=2015)+$B$7*(AE$11=4)+$B$8*(AE$11=3))/(1+EXP($B$3+$B$4*$A14+$B$5*((AE$12-$A14)*4+1)+$B$6*(YEAR(AE$13)=2015)+$B$7*(AE$11=4)+$B$8*(AE$11=3)))+ EXP($B$3+$B$4*$A14+$B$5*((AE$12-$A14)*4+2)+$B$6*(YEAR(AE$13)=2015)+$B$7*(AE$11=4)+$B$8*(AE$11=3))/(1+EXP($B$3+$B$4*$A14+$B$5*((AE$12-$A14)*4+2)+$B$6*(YEAR(AE$13)=2015)+$B$7*(AE$11=4)+$B$8*(AE$11=3)))+ EXP($B$3+$B$4*$A14+$B$5*((AE$12-$A14)*4+3)+$B$6*(YEAR(AE$13)=2015)+$B$7*(AE$11=4)+$B$8*(AE$11=3))/(1+EXP($B$3+$B$4*$A14+$B$5*((AE$12-$A14)*4+3)+$B$6*(YEAR(AE$13)=2015)+$B$7*(AE$11=4)+$B$8*(AE$11=3)))), "")</f>
        <v>0.279752848417714</v>
      </c>
      <c r="AF14" s="9" t="n">
        <f aca="false">IF('Acquisition-Retention'!AI137&lt;&gt;"",'Acquisition-Retention'!AI137* (IF(AF$12=$A14,1,EXP($B$3+$B$4*$A14+$B$5*(AF$12-$A14)*4+$B$6*(YEAR(AF$13)=2015)+$B$7*(AF$11=4)+$B$8*(AF$11=3))/(1+EXP($B$3+$B$4*$A14+$B$5*(AF$12-$A14)*4+$B$6*(YEAR(AF$13)=2015)+$B$7*(AF$11=4)+$B$8*(AF$11=3))))+ EXP($B$3+$B$4*$A14+$B$5*((AF$12-$A14)*4+1)+$B$6*(YEAR(AF$13)=2015)+$B$7*(AF$11=4)+$B$8*(AF$11=3))/(1+EXP($B$3+$B$4*$A14+$B$5*((AF$12-$A14)*4+1)+$B$6*(YEAR(AF$13)=2015)+$B$7*(AF$11=4)+$B$8*(AF$11=3)))+ EXP($B$3+$B$4*$A14+$B$5*((AF$12-$A14)*4+2)+$B$6*(YEAR(AF$13)=2015)+$B$7*(AF$11=4)+$B$8*(AF$11=3))/(1+EXP($B$3+$B$4*$A14+$B$5*((AF$12-$A14)*4+2)+$B$6*(YEAR(AF$13)=2015)+$B$7*(AF$11=4)+$B$8*(AF$11=3)))+ EXP($B$3+$B$4*$A14+$B$5*((AF$12-$A14)*4+3)+$B$6*(YEAR(AF$13)=2015)+$B$7*(AF$11=4)+$B$8*(AF$11=3))/(1+EXP($B$3+$B$4*$A14+$B$5*((AF$12-$A14)*4+3)+$B$6*(YEAR(AF$13)=2015)+$B$7*(AF$11=4)+$B$8*(AF$11=3)))), "")</f>
        <v>0.260274246599149</v>
      </c>
      <c r="AG14" s="9" t="n">
        <f aca="false">IF('Acquisition-Retention'!AJ137&lt;&gt;"",'Acquisition-Retention'!AJ137* (IF(AG$12=$A14,1,EXP($B$3+$B$4*$A14+$B$5*(AG$12-$A14)*4+$B$6*(YEAR(AG$13)=2015)+$B$7*(AG$11=4)+$B$8*(AG$11=3))/(1+EXP($B$3+$B$4*$A14+$B$5*(AG$12-$A14)*4+$B$6*(YEAR(AG$13)=2015)+$B$7*(AG$11=4)+$B$8*(AG$11=3))))+ EXP($B$3+$B$4*$A14+$B$5*((AG$12-$A14)*4+1)+$B$6*(YEAR(AG$13)=2015)+$B$7*(AG$11=4)+$B$8*(AG$11=3))/(1+EXP($B$3+$B$4*$A14+$B$5*((AG$12-$A14)*4+1)+$B$6*(YEAR(AG$13)=2015)+$B$7*(AG$11=4)+$B$8*(AG$11=3)))+ EXP($B$3+$B$4*$A14+$B$5*((AG$12-$A14)*4+2)+$B$6*(YEAR(AG$13)=2015)+$B$7*(AG$11=4)+$B$8*(AG$11=3))/(1+EXP($B$3+$B$4*$A14+$B$5*((AG$12-$A14)*4+2)+$B$6*(YEAR(AG$13)=2015)+$B$7*(AG$11=4)+$B$8*(AG$11=3)))+ EXP($B$3+$B$4*$A14+$B$5*((AG$12-$A14)*4+3)+$B$6*(YEAR(AG$13)=2015)+$B$7*(AG$11=4)+$B$8*(AG$11=3))/(1+EXP($B$3+$B$4*$A14+$B$5*((AG$12-$A14)*4+3)+$B$6*(YEAR(AG$13)=2015)+$B$7*(AG$11=4)+$B$8*(AG$11=3)))), "")</f>
        <v>0.204457136379014</v>
      </c>
      <c r="AH14" s="9" t="n">
        <f aca="false">IF('Acquisition-Retention'!AK137&lt;&gt;"",'Acquisition-Retention'!AK137* (IF(AH$12=$A14,1,EXP($B$3+$B$4*$A14+$B$5*(AH$12-$A14)*4+$B$6*(YEAR(AH$13)=2015)+$B$7*(AH$11=4)+$B$8*(AH$11=3))/(1+EXP($B$3+$B$4*$A14+$B$5*(AH$12-$A14)*4+$B$6*(YEAR(AH$13)=2015)+$B$7*(AH$11=4)+$B$8*(AH$11=3))))+ EXP($B$3+$B$4*$A14+$B$5*((AH$12-$A14)*4+1)+$B$6*(YEAR(AH$13)=2015)+$B$7*(AH$11=4)+$B$8*(AH$11=3))/(1+EXP($B$3+$B$4*$A14+$B$5*((AH$12-$A14)*4+1)+$B$6*(YEAR(AH$13)=2015)+$B$7*(AH$11=4)+$B$8*(AH$11=3)))+ EXP($B$3+$B$4*$A14+$B$5*((AH$12-$A14)*4+2)+$B$6*(YEAR(AH$13)=2015)+$B$7*(AH$11=4)+$B$8*(AH$11=3))/(1+EXP($B$3+$B$4*$A14+$B$5*((AH$12-$A14)*4+2)+$B$6*(YEAR(AH$13)=2015)+$B$7*(AH$11=4)+$B$8*(AH$11=3)))+ EXP($B$3+$B$4*$A14+$B$5*((AH$12-$A14)*4+3)+$B$6*(YEAR(AH$13)=2015)+$B$7*(AH$11=4)+$B$8*(AH$11=3))/(1+EXP($B$3+$B$4*$A14+$B$5*((AH$12-$A14)*4+3)+$B$6*(YEAR(AH$13)=2015)+$B$7*(AH$11=4)+$B$8*(AH$11=3)))), "")</f>
        <v>0.189382374344801</v>
      </c>
      <c r="AI14" s="9" t="n">
        <f aca="false">IF('Acquisition-Retention'!AL137&lt;&gt;"",'Acquisition-Retention'!AL137* (IF(AI$12=$A14,1,EXP($B$3+$B$4*$A14+$B$5*(AI$12-$A14)*4+$B$6*(YEAR(AI$13)=2015)+$B$7*(AI$11=4)+$B$8*(AI$11=3))/(1+EXP($B$3+$B$4*$A14+$B$5*(AI$12-$A14)*4+$B$6*(YEAR(AI$13)=2015)+$B$7*(AI$11=4)+$B$8*(AI$11=3))))+ EXP($B$3+$B$4*$A14+$B$5*((AI$12-$A14)*4+1)+$B$6*(YEAR(AI$13)=2015)+$B$7*(AI$11=4)+$B$8*(AI$11=3))/(1+EXP($B$3+$B$4*$A14+$B$5*((AI$12-$A14)*4+1)+$B$6*(YEAR(AI$13)=2015)+$B$7*(AI$11=4)+$B$8*(AI$11=3)))+ EXP($B$3+$B$4*$A14+$B$5*((AI$12-$A14)*4+2)+$B$6*(YEAR(AI$13)=2015)+$B$7*(AI$11=4)+$B$8*(AI$11=3))/(1+EXP($B$3+$B$4*$A14+$B$5*((AI$12-$A14)*4+2)+$B$6*(YEAR(AI$13)=2015)+$B$7*(AI$11=4)+$B$8*(AI$11=3)))+ EXP($B$3+$B$4*$A14+$B$5*((AI$12-$A14)*4+3)+$B$6*(YEAR(AI$13)=2015)+$B$7*(AI$11=4)+$B$8*(AI$11=3))/(1+EXP($B$3+$B$4*$A14+$B$5*((AI$12-$A14)*4+3)+$B$6*(YEAR(AI$13)=2015)+$B$7*(AI$11=4)+$B$8*(AI$11=3)))), "")</f>
        <v>0.175247088227883</v>
      </c>
      <c r="AJ14" s="9" t="n">
        <f aca="false">IF('Acquisition-Retention'!AM137&lt;&gt;"",'Acquisition-Retention'!AM137* (IF(AJ$12=$A14,1,EXP($B$3+$B$4*$A14+$B$5*(AJ$12-$A14)*4+$B$6*(YEAR(AJ$13)=2015)+$B$7*(AJ$11=4)+$B$8*(AJ$11=3))/(1+EXP($B$3+$B$4*$A14+$B$5*(AJ$12-$A14)*4+$B$6*(YEAR(AJ$13)=2015)+$B$7*(AJ$11=4)+$B$8*(AJ$11=3))))+ EXP($B$3+$B$4*$A14+$B$5*((AJ$12-$A14)*4+1)+$B$6*(YEAR(AJ$13)=2015)+$B$7*(AJ$11=4)+$B$8*(AJ$11=3))/(1+EXP($B$3+$B$4*$A14+$B$5*((AJ$12-$A14)*4+1)+$B$6*(YEAR(AJ$13)=2015)+$B$7*(AJ$11=4)+$B$8*(AJ$11=3)))+ EXP($B$3+$B$4*$A14+$B$5*((AJ$12-$A14)*4+2)+$B$6*(YEAR(AJ$13)=2015)+$B$7*(AJ$11=4)+$B$8*(AJ$11=3))/(1+EXP($B$3+$B$4*$A14+$B$5*((AJ$12-$A14)*4+2)+$B$6*(YEAR(AJ$13)=2015)+$B$7*(AJ$11=4)+$B$8*(AJ$11=3)))+ EXP($B$3+$B$4*$A14+$B$5*((AJ$12-$A14)*4+3)+$B$6*(YEAR(AJ$13)=2015)+$B$7*(AJ$11=4)+$B$8*(AJ$11=3))/(1+EXP($B$3+$B$4*$A14+$B$5*((AJ$12-$A14)*4+3)+$B$6*(YEAR(AJ$13)=2015)+$B$7*(AJ$11=4)+$B$8*(AJ$11=3)))), "")</f>
        <v>0.179550557932466</v>
      </c>
      <c r="AK14" s="9" t="n">
        <f aca="false">IF('Acquisition-Retention'!AN137&lt;&gt;"",'Acquisition-Retention'!AN137* (IF(AK$12=$A14,1,EXP($B$3+$B$4*$A14+$B$5*(AK$12-$A14)*4+$B$6*(YEAR(AK$13)=2015)+$B$7*(AK$11=4)+$B$8*(AK$11=3))/(1+EXP($B$3+$B$4*$A14+$B$5*(AK$12-$A14)*4+$B$6*(YEAR(AK$13)=2015)+$B$7*(AK$11=4)+$B$8*(AK$11=3))))+ EXP($B$3+$B$4*$A14+$B$5*((AK$12-$A14)*4+1)+$B$6*(YEAR(AK$13)=2015)+$B$7*(AK$11=4)+$B$8*(AK$11=3))/(1+EXP($B$3+$B$4*$A14+$B$5*((AK$12-$A14)*4+1)+$B$6*(YEAR(AK$13)=2015)+$B$7*(AK$11=4)+$B$8*(AK$11=3)))+ EXP($B$3+$B$4*$A14+$B$5*((AK$12-$A14)*4+2)+$B$6*(YEAR(AK$13)=2015)+$B$7*(AK$11=4)+$B$8*(AK$11=3))/(1+EXP($B$3+$B$4*$A14+$B$5*((AK$12-$A14)*4+2)+$B$6*(YEAR(AK$13)=2015)+$B$7*(AK$11=4)+$B$8*(AK$11=3)))+ EXP($B$3+$B$4*$A14+$B$5*((AK$12-$A14)*4+3)+$B$6*(YEAR(AK$13)=2015)+$B$7*(AK$11=4)+$B$8*(AK$11=3))/(1+EXP($B$3+$B$4*$A14+$B$5*((AK$12-$A14)*4+3)+$B$6*(YEAR(AK$13)=2015)+$B$7*(AK$11=4)+$B$8*(AK$11=3)))), "")</f>
        <v>0.164344095900361</v>
      </c>
      <c r="AL14" s="9" t="n">
        <f aca="false">IF('Acquisition-Retention'!AO137&lt;&gt;"",'Acquisition-Retention'!AO137* (IF(AL$12=$A14,1,EXP($B$3+$B$4*$A14+$B$5*(AL$12-$A14)*4+$B$6*(YEAR(AL$13)=2015)+$B$7*(AL$11=4)+$B$8*(AL$11=3))/(1+EXP($B$3+$B$4*$A14+$B$5*(AL$12-$A14)*4+$B$6*(YEAR(AL$13)=2015)+$B$7*(AL$11=4)+$B$8*(AL$11=3))))+ EXP($B$3+$B$4*$A14+$B$5*((AL$12-$A14)*4+1)+$B$6*(YEAR(AL$13)=2015)+$B$7*(AL$11=4)+$B$8*(AL$11=3))/(1+EXP($B$3+$B$4*$A14+$B$5*((AL$12-$A14)*4+1)+$B$6*(YEAR(AL$13)=2015)+$B$7*(AL$11=4)+$B$8*(AL$11=3)))+ EXP($B$3+$B$4*$A14+$B$5*((AL$12-$A14)*4+2)+$B$6*(YEAR(AL$13)=2015)+$B$7*(AL$11=4)+$B$8*(AL$11=3))/(1+EXP($B$3+$B$4*$A14+$B$5*((AL$12-$A14)*4+2)+$B$6*(YEAR(AL$13)=2015)+$B$7*(AL$11=4)+$B$8*(AL$11=3)))+ EXP($B$3+$B$4*$A14+$B$5*((AL$12-$A14)*4+3)+$B$6*(YEAR(AL$13)=2015)+$B$7*(AL$11=4)+$B$8*(AL$11=3))/(1+EXP($B$3+$B$4*$A14+$B$5*((AL$12-$A14)*4+3)+$B$6*(YEAR(AL$13)=2015)+$B$7*(AL$11=4)+$B$8*(AL$11=3)))), "")</f>
        <v>0.150862548011668</v>
      </c>
      <c r="AM14" s="9" t="n">
        <f aca="false">IF('Acquisition-Retention'!AP137&lt;&gt;"",'Acquisition-Retention'!AP137* (IF(AM$12=$A14,1,EXP($B$3+$B$4*$A14+$B$5*(AM$12-$A14)*4+$B$6*(YEAR(AM$13)=2015)+$B$7*(AM$11=4)+$B$8*(AM$11=3))/(1+EXP($B$3+$B$4*$A14+$B$5*(AM$12-$A14)*4+$B$6*(YEAR(AM$13)=2015)+$B$7*(AM$11=4)+$B$8*(AM$11=3))))+ EXP($B$3+$B$4*$A14+$B$5*((AM$12-$A14)*4+1)+$B$6*(YEAR(AM$13)=2015)+$B$7*(AM$11=4)+$B$8*(AM$11=3))/(1+EXP($B$3+$B$4*$A14+$B$5*((AM$12-$A14)*4+1)+$B$6*(YEAR(AM$13)=2015)+$B$7*(AM$11=4)+$B$8*(AM$11=3)))+ EXP($B$3+$B$4*$A14+$B$5*((AM$12-$A14)*4+2)+$B$6*(YEAR(AM$13)=2015)+$B$7*(AM$11=4)+$B$8*(AM$11=3))/(1+EXP($B$3+$B$4*$A14+$B$5*((AM$12-$A14)*4+2)+$B$6*(YEAR(AM$13)=2015)+$B$7*(AM$11=4)+$B$8*(AM$11=3)))+ EXP($B$3+$B$4*$A14+$B$5*((AM$12-$A14)*4+3)+$B$6*(YEAR(AM$13)=2015)+$B$7*(AM$11=4)+$B$8*(AM$11=3))/(1+EXP($B$3+$B$4*$A14+$B$5*((AM$12-$A14)*4+3)+$B$6*(YEAR(AM$13)=2015)+$B$7*(AM$11=4)+$B$8*(AM$11=3)))), "")</f>
        <v>0.147036785738392</v>
      </c>
      <c r="AN14" s="9" t="n">
        <f aca="false">IF('Acquisition-Retention'!AQ137&lt;&gt;"",'Acquisition-Retention'!AQ137* (IF(AN$12=$A14,1,EXP($B$3+$B$4*$A14+$B$5*(AN$12-$A14)*4+$B$6*(YEAR(AN$13)=2015)+$B$7*(AN$11=4)+$B$8*(AN$11=3))/(1+EXP($B$3+$B$4*$A14+$B$5*(AN$12-$A14)*4+$B$6*(YEAR(AN$13)=2015)+$B$7*(AN$11=4)+$B$8*(AN$11=3))))+ EXP($B$3+$B$4*$A14+$B$5*((AN$12-$A14)*4+1)+$B$6*(YEAR(AN$13)=2015)+$B$7*(AN$11=4)+$B$8*(AN$11=3))/(1+EXP($B$3+$B$4*$A14+$B$5*((AN$12-$A14)*4+1)+$B$6*(YEAR(AN$13)=2015)+$B$7*(AN$11=4)+$B$8*(AN$11=3)))+ EXP($B$3+$B$4*$A14+$B$5*((AN$12-$A14)*4+2)+$B$6*(YEAR(AN$13)=2015)+$B$7*(AN$11=4)+$B$8*(AN$11=3))/(1+EXP($B$3+$B$4*$A14+$B$5*((AN$12-$A14)*4+2)+$B$6*(YEAR(AN$13)=2015)+$B$7*(AN$11=4)+$B$8*(AN$11=3)))+ EXP($B$3+$B$4*$A14+$B$5*((AN$12-$A14)*4+3)+$B$6*(YEAR(AN$13)=2015)+$B$7*(AN$11=4)+$B$8*(AN$11=3))/(1+EXP($B$3+$B$4*$A14+$B$5*((AN$12-$A14)*4+3)+$B$6*(YEAR(AN$13)=2015)+$B$7*(AN$11=4)+$B$8*(AN$11=3)))), "")</f>
        <v>0.136099230095403</v>
      </c>
      <c r="AO14" s="9" t="n">
        <f aca="false">IF('Acquisition-Retention'!AR137&lt;&gt;"",'Acquisition-Retention'!AR137* (IF(AO$12=$A14,1,EXP($B$3+$B$4*$A14+$B$5*(AO$12-$A14)*4+$B$6*(YEAR(AO$13)=2015)+$B$7*(AO$11=4)+$B$8*(AO$11=3))/(1+EXP($B$3+$B$4*$A14+$B$5*(AO$12-$A14)*4+$B$6*(YEAR(AO$13)=2015)+$B$7*(AO$11=4)+$B$8*(AO$11=3))))+ EXP($B$3+$B$4*$A14+$B$5*((AO$12-$A14)*4+1)+$B$6*(YEAR(AO$13)=2015)+$B$7*(AO$11=4)+$B$8*(AO$11=3))/(1+EXP($B$3+$B$4*$A14+$B$5*((AO$12-$A14)*4+1)+$B$6*(YEAR(AO$13)=2015)+$B$7*(AO$11=4)+$B$8*(AO$11=3)))+ EXP($B$3+$B$4*$A14+$B$5*((AO$12-$A14)*4+2)+$B$6*(YEAR(AO$13)=2015)+$B$7*(AO$11=4)+$B$8*(AO$11=3))/(1+EXP($B$3+$B$4*$A14+$B$5*((AO$12-$A14)*4+2)+$B$6*(YEAR(AO$13)=2015)+$B$7*(AO$11=4)+$B$8*(AO$11=3)))+ EXP($B$3+$B$4*$A14+$B$5*((AO$12-$A14)*4+3)+$B$6*(YEAR(AO$13)=2015)+$B$7*(AO$11=4)+$B$8*(AO$11=3))/(1+EXP($B$3+$B$4*$A14+$B$5*((AO$12-$A14)*4+3)+$B$6*(YEAR(AO$13)=2015)+$B$7*(AO$11=4)+$B$8*(AO$11=3)))), "")</f>
        <v>0.125884537594045</v>
      </c>
    </row>
    <row r="15" customFormat="false" ht="15" hidden="false" customHeight="false" outlineLevel="0" collapsed="false">
      <c r="A15" s="0" t="n">
        <f aca="false">A14+1</f>
        <v>2</v>
      </c>
      <c r="B15" s="4" t="str">
        <v>Feb 2014</v>
      </c>
      <c r="C15" s="9" t="str">
        <f aca="false">IF('Acquisition-Retention'!F138&lt;&gt;"",'Acquisition-Retention'!F138* (IF(C$12=$A15,1,EXP($B$3+$B$4*$A15+$B$5*(C$12-$A15)*4+$B$6*(YEAR(C$13)=2015)+$B$7*(C$11=4)+$B$8*(C$11=3))/(1+EXP($B$3+$B$4*$A15+$B$5*(C$12-$A15)*4+$B$6*(YEAR(C$13)=2015)+$B$7*(C$11=4)+$B$8*(C$11=3))))+ EXP($B$3+$B$4*$A15+$B$5*((C$12-$A15)*4+1)+$B$6*(YEAR(C$13)=2015)+$B$7*(C$11=4)+$B$8*(C$11=3))/(1+EXP($B$3+$B$4*$A15+$B$5*((C$12-$A15)*4+1)+$B$6*(YEAR(C$13)=2015)+$B$7*(C$11=4)+$B$8*(C$11=3)))+ EXP($B$3+$B$4*$A15+$B$5*((C$12-$A15)*4+2)+$B$6*(YEAR(C$13)=2015)+$B$7*(C$11=4)+$B$8*(C$11=3))/(1+EXP($B$3+$B$4*$A15+$B$5*((C$12-$A15)*4+2)+$B$6*(YEAR(C$13)=2015)+$B$7*(C$11=4)+$B$8*(C$11=3)))+ EXP($B$3+$B$4*$A15+$B$5*((C$12-$A15)*4+3)+$B$6*(YEAR(C$13)=2015)+$B$7*(C$11=4)+$B$8*(C$11=3))/(1+EXP($B$3+$B$4*$A15+$B$5*((C$12-$A15)*4+3)+$B$6*(YEAR(C$13)=2015)+$B$7*(C$11=4)+$B$8*(C$11=3)))), "")</f>
        <v/>
      </c>
      <c r="D15" s="9" t="n">
        <f aca="false">IF('Acquisition-Retention'!G138&lt;&gt;"",'Acquisition-Retention'!G138* (IF(D$12=$A15,1,EXP($B$3+$B$4*$A15+$B$5*(D$12-$A15)*4+$B$6*(YEAR(D$13)=2015)+$B$7*(D$11=4)+$B$8*(D$11=3))/(1+EXP($B$3+$B$4*$A15+$B$5*(D$12-$A15)*4+$B$6*(YEAR(D$13)=2015)+$B$7*(D$11=4)+$B$8*(D$11=3))))+ EXP($B$3+$B$4*$A15+$B$5*((D$12-$A15)*4+1)+$B$6*(YEAR(D$13)=2015)+$B$7*(D$11=4)+$B$8*(D$11=3))/(1+EXP($B$3+$B$4*$A15+$B$5*((D$12-$A15)*4+1)+$B$6*(YEAR(D$13)=2015)+$B$7*(D$11=4)+$B$8*(D$11=3)))+ EXP($B$3+$B$4*$A15+$B$5*((D$12-$A15)*4+2)+$B$6*(YEAR(D$13)=2015)+$B$7*(D$11=4)+$B$8*(D$11=3))/(1+EXP($B$3+$B$4*$A15+$B$5*((D$12-$A15)*4+2)+$B$6*(YEAR(D$13)=2015)+$B$7*(D$11=4)+$B$8*(D$11=3)))+ EXP($B$3+$B$4*$A15+$B$5*((D$12-$A15)*4+3)+$B$6*(YEAR(D$13)=2015)+$B$7*(D$11=4)+$B$8*(D$11=3))/(1+EXP($B$3+$B$4*$A15+$B$5*((D$12-$A15)*4+3)+$B$6*(YEAR(D$13)=2015)+$B$7*(D$11=4)+$B$8*(D$11=3)))), "")</f>
        <v>21.8456884496129</v>
      </c>
      <c r="E15" s="9" t="n">
        <f aca="false">IF('Acquisition-Retention'!H138&lt;&gt;"",'Acquisition-Retention'!H138* (IF(E$12=$A15,1,EXP($B$3+$B$4*$A15+$B$5*(E$12-$A15)*4+$B$6*(YEAR(E$13)=2015)+$B$7*(E$11=4)+$B$8*(E$11=3))/(1+EXP($B$3+$B$4*$A15+$B$5*(E$12-$A15)*4+$B$6*(YEAR(E$13)=2015)+$B$7*(E$11=4)+$B$8*(E$11=3))))+ EXP($B$3+$B$4*$A15+$B$5*((E$12-$A15)*4+1)+$B$6*(YEAR(E$13)=2015)+$B$7*(E$11=4)+$B$8*(E$11=3))/(1+EXP($B$3+$B$4*$A15+$B$5*((E$12-$A15)*4+1)+$B$6*(YEAR(E$13)=2015)+$B$7*(E$11=4)+$B$8*(E$11=3)))+ EXP($B$3+$B$4*$A15+$B$5*((E$12-$A15)*4+2)+$B$6*(YEAR(E$13)=2015)+$B$7*(E$11=4)+$B$8*(E$11=3))/(1+EXP($B$3+$B$4*$A15+$B$5*((E$12-$A15)*4+2)+$B$6*(YEAR(E$13)=2015)+$B$7*(E$11=4)+$B$8*(E$11=3)))+ EXP($B$3+$B$4*$A15+$B$5*((E$12-$A15)*4+3)+$B$6*(YEAR(E$13)=2015)+$B$7*(E$11=4)+$B$8*(E$11=3))/(1+EXP($B$3+$B$4*$A15+$B$5*((E$12-$A15)*4+3)+$B$6*(YEAR(E$13)=2015)+$B$7*(E$11=4)+$B$8*(E$11=3)))), "")</f>
        <v>7.71209829926479</v>
      </c>
      <c r="F15" s="9" t="n">
        <f aca="false">IF('Acquisition-Retention'!I138&lt;&gt;"",'Acquisition-Retention'!I138* (IF(F$12=$A15,1,EXP($B$3+$B$4*$A15+$B$5*(F$12-$A15)*4+$B$6*(YEAR(F$13)=2015)+$B$7*(F$11=4)+$B$8*(F$11=3))/(1+EXP($B$3+$B$4*$A15+$B$5*(F$12-$A15)*4+$B$6*(YEAR(F$13)=2015)+$B$7*(F$11=4)+$B$8*(F$11=3))))+ EXP($B$3+$B$4*$A15+$B$5*((F$12-$A15)*4+1)+$B$6*(YEAR(F$13)=2015)+$B$7*(F$11=4)+$B$8*(F$11=3))/(1+EXP($B$3+$B$4*$A15+$B$5*((F$12-$A15)*4+1)+$B$6*(YEAR(F$13)=2015)+$B$7*(F$11=4)+$B$8*(F$11=3)))+ EXP($B$3+$B$4*$A15+$B$5*((F$12-$A15)*4+2)+$B$6*(YEAR(F$13)=2015)+$B$7*(F$11=4)+$B$8*(F$11=3))/(1+EXP($B$3+$B$4*$A15+$B$5*((F$12-$A15)*4+2)+$B$6*(YEAR(F$13)=2015)+$B$7*(F$11=4)+$B$8*(F$11=3)))+ EXP($B$3+$B$4*$A15+$B$5*((F$12-$A15)*4+3)+$B$6*(YEAR(F$13)=2015)+$B$7*(F$11=4)+$B$8*(F$11=3))/(1+EXP($B$3+$B$4*$A15+$B$5*((F$12-$A15)*4+3)+$B$6*(YEAR(F$13)=2015)+$B$7*(F$11=4)+$B$8*(F$11=3)))), "")</f>
        <v>6.66975463796342</v>
      </c>
      <c r="G15" s="9" t="n">
        <f aca="false">IF('Acquisition-Retention'!J138&lt;&gt;"",'Acquisition-Retention'!J138* (IF(G$12=$A15,1,EXP($B$3+$B$4*$A15+$B$5*(G$12-$A15)*4+$B$6*(YEAR(G$13)=2015)+$B$7*(G$11=4)+$B$8*(G$11=3))/(1+EXP($B$3+$B$4*$A15+$B$5*(G$12-$A15)*4+$B$6*(YEAR(G$13)=2015)+$B$7*(G$11=4)+$B$8*(G$11=3))))+ EXP($B$3+$B$4*$A15+$B$5*((G$12-$A15)*4+1)+$B$6*(YEAR(G$13)=2015)+$B$7*(G$11=4)+$B$8*(G$11=3))/(1+EXP($B$3+$B$4*$A15+$B$5*((G$12-$A15)*4+1)+$B$6*(YEAR(G$13)=2015)+$B$7*(G$11=4)+$B$8*(G$11=3)))+ EXP($B$3+$B$4*$A15+$B$5*((G$12-$A15)*4+2)+$B$6*(YEAR(G$13)=2015)+$B$7*(G$11=4)+$B$8*(G$11=3))/(1+EXP($B$3+$B$4*$A15+$B$5*((G$12-$A15)*4+2)+$B$6*(YEAR(G$13)=2015)+$B$7*(G$11=4)+$B$8*(G$11=3)))+ EXP($B$3+$B$4*$A15+$B$5*((G$12-$A15)*4+3)+$B$6*(YEAR(G$13)=2015)+$B$7*(G$11=4)+$B$8*(G$11=3))/(1+EXP($B$3+$B$4*$A15+$B$5*((G$12-$A15)*4+3)+$B$6*(YEAR(G$13)=2015)+$B$7*(G$11=4)+$B$8*(G$11=3)))), "")</f>
        <v>6.04641948993725</v>
      </c>
      <c r="H15" s="9" t="n">
        <f aca="false">IF('Acquisition-Retention'!K138&lt;&gt;"",'Acquisition-Retention'!K138* (IF(H$12=$A15,1,EXP($B$3+$B$4*$A15+$B$5*(H$12-$A15)*4+$B$6*(YEAR(H$13)=2015)+$B$7*(H$11=4)+$B$8*(H$11=3))/(1+EXP($B$3+$B$4*$A15+$B$5*(H$12-$A15)*4+$B$6*(YEAR(H$13)=2015)+$B$7*(H$11=4)+$B$8*(H$11=3))))+ EXP($B$3+$B$4*$A15+$B$5*((H$12-$A15)*4+1)+$B$6*(YEAR(H$13)=2015)+$B$7*(H$11=4)+$B$8*(H$11=3))/(1+EXP($B$3+$B$4*$A15+$B$5*((H$12-$A15)*4+1)+$B$6*(YEAR(H$13)=2015)+$B$7*(H$11=4)+$B$8*(H$11=3)))+ EXP($B$3+$B$4*$A15+$B$5*((H$12-$A15)*4+2)+$B$6*(YEAR(H$13)=2015)+$B$7*(H$11=4)+$B$8*(H$11=3))/(1+EXP($B$3+$B$4*$A15+$B$5*((H$12-$A15)*4+2)+$B$6*(YEAR(H$13)=2015)+$B$7*(H$11=4)+$B$8*(H$11=3)))+ EXP($B$3+$B$4*$A15+$B$5*((H$12-$A15)*4+3)+$B$6*(YEAR(H$13)=2015)+$B$7*(H$11=4)+$B$8*(H$11=3))/(1+EXP($B$3+$B$4*$A15+$B$5*((H$12-$A15)*4+3)+$B$6*(YEAR(H$13)=2015)+$B$7*(H$11=4)+$B$8*(H$11=3)))), "")</f>
        <v>5.58252684899603</v>
      </c>
      <c r="I15" s="9" t="n">
        <f aca="false">IF('Acquisition-Retention'!L138&lt;&gt;"",'Acquisition-Retention'!L138* (IF(I$12=$A15,1,EXP($B$3+$B$4*$A15+$B$5*(I$12-$A15)*4+$B$6*(YEAR(I$13)=2015)+$B$7*(I$11=4)+$B$8*(I$11=3))/(1+EXP($B$3+$B$4*$A15+$B$5*(I$12-$A15)*4+$B$6*(YEAR(I$13)=2015)+$B$7*(I$11=4)+$B$8*(I$11=3))))+ EXP($B$3+$B$4*$A15+$B$5*((I$12-$A15)*4+1)+$B$6*(YEAR(I$13)=2015)+$B$7*(I$11=4)+$B$8*(I$11=3))/(1+EXP($B$3+$B$4*$A15+$B$5*((I$12-$A15)*4+1)+$B$6*(YEAR(I$13)=2015)+$B$7*(I$11=4)+$B$8*(I$11=3)))+ EXP($B$3+$B$4*$A15+$B$5*((I$12-$A15)*4+2)+$B$6*(YEAR(I$13)=2015)+$B$7*(I$11=4)+$B$8*(I$11=3))/(1+EXP($B$3+$B$4*$A15+$B$5*((I$12-$A15)*4+2)+$B$6*(YEAR(I$13)=2015)+$B$7*(I$11=4)+$B$8*(I$11=3)))+ EXP($B$3+$B$4*$A15+$B$5*((I$12-$A15)*4+3)+$B$6*(YEAR(I$13)=2015)+$B$7*(I$11=4)+$B$8*(I$11=3))/(1+EXP($B$3+$B$4*$A15+$B$5*((I$12-$A15)*4+3)+$B$6*(YEAR(I$13)=2015)+$B$7*(I$11=4)+$B$8*(I$11=3)))), "")</f>
        <v>4.7888095023463</v>
      </c>
      <c r="J15" s="9" t="n">
        <f aca="false">IF('Acquisition-Retention'!M138&lt;&gt;"",'Acquisition-Retention'!M138* (IF(J$12=$A15,1,EXP($B$3+$B$4*$A15+$B$5*(J$12-$A15)*4+$B$6*(YEAR(J$13)=2015)+$B$7*(J$11=4)+$B$8*(J$11=3))/(1+EXP($B$3+$B$4*$A15+$B$5*(J$12-$A15)*4+$B$6*(YEAR(J$13)=2015)+$B$7*(J$11=4)+$B$8*(J$11=3))))+ EXP($B$3+$B$4*$A15+$B$5*((J$12-$A15)*4+1)+$B$6*(YEAR(J$13)=2015)+$B$7*(J$11=4)+$B$8*(J$11=3))/(1+EXP($B$3+$B$4*$A15+$B$5*((J$12-$A15)*4+1)+$B$6*(YEAR(J$13)=2015)+$B$7*(J$11=4)+$B$8*(J$11=3)))+ EXP($B$3+$B$4*$A15+$B$5*((J$12-$A15)*4+2)+$B$6*(YEAR(J$13)=2015)+$B$7*(J$11=4)+$B$8*(J$11=3))/(1+EXP($B$3+$B$4*$A15+$B$5*((J$12-$A15)*4+2)+$B$6*(YEAR(J$13)=2015)+$B$7*(J$11=4)+$B$8*(J$11=3)))+ EXP($B$3+$B$4*$A15+$B$5*((J$12-$A15)*4+3)+$B$6*(YEAR(J$13)=2015)+$B$7*(J$11=4)+$B$8*(J$11=3))/(1+EXP($B$3+$B$4*$A15+$B$5*((J$12-$A15)*4+3)+$B$6*(YEAR(J$13)=2015)+$B$7*(J$11=4)+$B$8*(J$11=3)))), "")</f>
        <v>4.46749886061339</v>
      </c>
      <c r="K15" s="9" t="n">
        <f aca="false">IF('Acquisition-Retention'!N138&lt;&gt;"",'Acquisition-Retention'!N138* (IF(K$12=$A15,1,EXP($B$3+$B$4*$A15+$B$5*(K$12-$A15)*4+$B$6*(YEAR(K$13)=2015)+$B$7*(K$11=4)+$B$8*(K$11=3))/(1+EXP($B$3+$B$4*$A15+$B$5*(K$12-$A15)*4+$B$6*(YEAR(K$13)=2015)+$B$7*(K$11=4)+$B$8*(K$11=3))))+ EXP($B$3+$B$4*$A15+$B$5*((K$12-$A15)*4+1)+$B$6*(YEAR(K$13)=2015)+$B$7*(K$11=4)+$B$8*(K$11=3))/(1+EXP($B$3+$B$4*$A15+$B$5*((K$12-$A15)*4+1)+$B$6*(YEAR(K$13)=2015)+$B$7*(K$11=4)+$B$8*(K$11=3)))+ EXP($B$3+$B$4*$A15+$B$5*((K$12-$A15)*4+2)+$B$6*(YEAR(K$13)=2015)+$B$7*(K$11=4)+$B$8*(K$11=3))/(1+EXP($B$3+$B$4*$A15+$B$5*((K$12-$A15)*4+2)+$B$6*(YEAR(K$13)=2015)+$B$7*(K$11=4)+$B$8*(K$11=3)))+ EXP($B$3+$B$4*$A15+$B$5*((K$12-$A15)*4+3)+$B$6*(YEAR(K$13)=2015)+$B$7*(K$11=4)+$B$8*(K$11=3))/(1+EXP($B$3+$B$4*$A15+$B$5*((K$12-$A15)*4+3)+$B$6*(YEAR(K$13)=2015)+$B$7*(K$11=4)+$B$8*(K$11=3)))), "")</f>
        <v>4.18022244887991</v>
      </c>
      <c r="L15" s="9" t="n">
        <f aca="false">IF('Acquisition-Retention'!O138&lt;&gt;"",'Acquisition-Retention'!O138* (IF(L$12=$A15,1,EXP($B$3+$B$4*$A15+$B$5*(L$12-$A15)*4+$B$6*(YEAR(L$13)=2015)+$B$7*(L$11=4)+$B$8*(L$11=3))/(1+EXP($B$3+$B$4*$A15+$B$5*(L$12-$A15)*4+$B$6*(YEAR(L$13)=2015)+$B$7*(L$11=4)+$B$8*(L$11=3))))+ EXP($B$3+$B$4*$A15+$B$5*((L$12-$A15)*4+1)+$B$6*(YEAR(L$13)=2015)+$B$7*(L$11=4)+$B$8*(L$11=3))/(1+EXP($B$3+$B$4*$A15+$B$5*((L$12-$A15)*4+1)+$B$6*(YEAR(L$13)=2015)+$B$7*(L$11=4)+$B$8*(L$11=3)))+ EXP($B$3+$B$4*$A15+$B$5*((L$12-$A15)*4+2)+$B$6*(YEAR(L$13)=2015)+$B$7*(L$11=4)+$B$8*(L$11=3))/(1+EXP($B$3+$B$4*$A15+$B$5*((L$12-$A15)*4+2)+$B$6*(YEAR(L$13)=2015)+$B$7*(L$11=4)+$B$8*(L$11=3)))+ EXP($B$3+$B$4*$A15+$B$5*((L$12-$A15)*4+3)+$B$6*(YEAR(L$13)=2015)+$B$7*(L$11=4)+$B$8*(L$11=3))/(1+EXP($B$3+$B$4*$A15+$B$5*((L$12-$A15)*4+3)+$B$6*(YEAR(L$13)=2015)+$B$7*(L$11=4)+$B$8*(L$11=3)))), "")</f>
        <v>3.99232315519277</v>
      </c>
      <c r="M15" s="9" t="n">
        <f aca="false">IF('Acquisition-Retention'!P138&lt;&gt;"",'Acquisition-Retention'!P138* (IF(M$12=$A15,1,EXP($B$3+$B$4*$A15+$B$5*(M$12-$A15)*4+$B$6*(YEAR(M$13)=2015)+$B$7*(M$11=4)+$B$8*(M$11=3))/(1+EXP($B$3+$B$4*$A15+$B$5*(M$12-$A15)*4+$B$6*(YEAR(M$13)=2015)+$B$7*(M$11=4)+$B$8*(M$11=3))))+ EXP($B$3+$B$4*$A15+$B$5*((M$12-$A15)*4+1)+$B$6*(YEAR(M$13)=2015)+$B$7*(M$11=4)+$B$8*(M$11=3))/(1+EXP($B$3+$B$4*$A15+$B$5*((M$12-$A15)*4+1)+$B$6*(YEAR(M$13)=2015)+$B$7*(M$11=4)+$B$8*(M$11=3)))+ EXP($B$3+$B$4*$A15+$B$5*((M$12-$A15)*4+2)+$B$6*(YEAR(M$13)=2015)+$B$7*(M$11=4)+$B$8*(M$11=3))/(1+EXP($B$3+$B$4*$A15+$B$5*((M$12-$A15)*4+2)+$B$6*(YEAR(M$13)=2015)+$B$7*(M$11=4)+$B$8*(M$11=3)))+ EXP($B$3+$B$4*$A15+$B$5*((M$12-$A15)*4+3)+$B$6*(YEAR(M$13)=2015)+$B$7*(M$11=4)+$B$8*(M$11=3))/(1+EXP($B$3+$B$4*$A15+$B$5*((M$12-$A15)*4+3)+$B$6*(YEAR(M$13)=2015)+$B$7*(M$11=4)+$B$8*(M$11=3)))), "")</f>
        <v>3.73107207680901</v>
      </c>
      <c r="N15" s="9" t="n">
        <f aca="false">IF('Acquisition-Retention'!Q138&lt;&gt;"",'Acquisition-Retention'!Q138* (IF(N$12=$A15,1,EXP($B$3+$B$4*$A15+$B$5*(N$12-$A15)*4+$B$6*(YEAR(N$13)=2015)+$B$7*(N$11=4)+$B$8*(N$11=3))/(1+EXP($B$3+$B$4*$A15+$B$5*(N$12-$A15)*4+$B$6*(YEAR(N$13)=2015)+$B$7*(N$11=4)+$B$8*(N$11=3))))+ EXP($B$3+$B$4*$A15+$B$5*((N$12-$A15)*4+1)+$B$6*(YEAR(N$13)=2015)+$B$7*(N$11=4)+$B$8*(N$11=3))/(1+EXP($B$3+$B$4*$A15+$B$5*((N$12-$A15)*4+1)+$B$6*(YEAR(N$13)=2015)+$B$7*(N$11=4)+$B$8*(N$11=3)))+ EXP($B$3+$B$4*$A15+$B$5*((N$12-$A15)*4+2)+$B$6*(YEAR(N$13)=2015)+$B$7*(N$11=4)+$B$8*(N$11=3))/(1+EXP($B$3+$B$4*$A15+$B$5*((N$12-$A15)*4+2)+$B$6*(YEAR(N$13)=2015)+$B$7*(N$11=4)+$B$8*(N$11=3)))+ EXP($B$3+$B$4*$A15+$B$5*((N$12-$A15)*4+3)+$B$6*(YEAR(N$13)=2015)+$B$7*(N$11=4)+$B$8*(N$11=3))/(1+EXP($B$3+$B$4*$A15+$B$5*((N$12-$A15)*4+3)+$B$6*(YEAR(N$13)=2015)+$B$7*(N$11=4)+$B$8*(N$11=3)))), "")</f>
        <v>3.5035294148597</v>
      </c>
      <c r="O15" s="9" t="n">
        <f aca="false">IF('Acquisition-Retention'!R138&lt;&gt;"",'Acquisition-Retention'!R138* (IF(O$12=$A15,1,EXP($B$3+$B$4*$A15+$B$5*(O$12-$A15)*4+$B$6*(YEAR(O$13)=2015)+$B$7*(O$11=4)+$B$8*(O$11=3))/(1+EXP($B$3+$B$4*$A15+$B$5*(O$12-$A15)*4+$B$6*(YEAR(O$13)=2015)+$B$7*(O$11=4)+$B$8*(O$11=3))))+ EXP($B$3+$B$4*$A15+$B$5*((O$12-$A15)*4+1)+$B$6*(YEAR(O$13)=2015)+$B$7*(O$11=4)+$B$8*(O$11=3))/(1+EXP($B$3+$B$4*$A15+$B$5*((O$12-$A15)*4+1)+$B$6*(YEAR(O$13)=2015)+$B$7*(O$11=4)+$B$8*(O$11=3)))+ EXP($B$3+$B$4*$A15+$B$5*((O$12-$A15)*4+2)+$B$6*(YEAR(O$13)=2015)+$B$7*(O$11=4)+$B$8*(O$11=3))/(1+EXP($B$3+$B$4*$A15+$B$5*((O$12-$A15)*4+2)+$B$6*(YEAR(O$13)=2015)+$B$7*(O$11=4)+$B$8*(O$11=3)))+ EXP($B$3+$B$4*$A15+$B$5*((O$12-$A15)*4+3)+$B$6*(YEAR(O$13)=2015)+$B$7*(O$11=4)+$B$8*(O$11=3))/(1+EXP($B$3+$B$4*$A15+$B$5*((O$12-$A15)*4+3)+$B$6*(YEAR(O$13)=2015)+$B$7*(O$11=4)+$B$8*(O$11=3)))), "")</f>
        <v>3.05112140959132</v>
      </c>
      <c r="P15" s="9" t="n">
        <f aca="false">IF('Acquisition-Retention'!S138&lt;&gt;"",'Acquisition-Retention'!S138* (IF(P$12=$A15,1,EXP($B$3+$B$4*$A15+$B$5*(P$12-$A15)*4+$B$6*(YEAR(P$13)=2015)+$B$7*(P$11=4)+$B$8*(P$11=3))/(1+EXP($B$3+$B$4*$A15+$B$5*(P$12-$A15)*4+$B$6*(YEAR(P$13)=2015)+$B$7*(P$11=4)+$B$8*(P$11=3))))+ EXP($B$3+$B$4*$A15+$B$5*((P$12-$A15)*4+1)+$B$6*(YEAR(P$13)=2015)+$B$7*(P$11=4)+$B$8*(P$11=3))/(1+EXP($B$3+$B$4*$A15+$B$5*((P$12-$A15)*4+1)+$B$6*(YEAR(P$13)=2015)+$B$7*(P$11=4)+$B$8*(P$11=3)))+ EXP($B$3+$B$4*$A15+$B$5*((P$12-$A15)*4+2)+$B$6*(YEAR(P$13)=2015)+$B$7*(P$11=4)+$B$8*(P$11=3))/(1+EXP($B$3+$B$4*$A15+$B$5*((P$12-$A15)*4+2)+$B$6*(YEAR(P$13)=2015)+$B$7*(P$11=4)+$B$8*(P$11=3)))+ EXP($B$3+$B$4*$A15+$B$5*((P$12-$A15)*4+3)+$B$6*(YEAR(P$13)=2015)+$B$7*(P$11=4)+$B$8*(P$11=3))/(1+EXP($B$3+$B$4*$A15+$B$5*((P$12-$A15)*4+3)+$B$6*(YEAR(P$13)=2015)+$B$7*(P$11=4)+$B$8*(P$11=3)))), "")</f>
        <v>2.89418962433886</v>
      </c>
      <c r="Q15" s="9" t="n">
        <f aca="false">IF('Acquisition-Retention'!T138&lt;&gt;"",'Acquisition-Retention'!T138* (IF(Q$12=$A15,1,EXP($B$3+$B$4*$A15+$B$5*(Q$12-$A15)*4+$B$6*(YEAR(Q$13)=2015)+$B$7*(Q$11=4)+$B$8*(Q$11=3))/(1+EXP($B$3+$B$4*$A15+$B$5*(Q$12-$A15)*4+$B$6*(YEAR(Q$13)=2015)+$B$7*(Q$11=4)+$B$8*(Q$11=3))))+ EXP($B$3+$B$4*$A15+$B$5*((Q$12-$A15)*4+1)+$B$6*(YEAR(Q$13)=2015)+$B$7*(Q$11=4)+$B$8*(Q$11=3))/(1+EXP($B$3+$B$4*$A15+$B$5*((Q$12-$A15)*4+1)+$B$6*(YEAR(Q$13)=2015)+$B$7*(Q$11=4)+$B$8*(Q$11=3)))+ EXP($B$3+$B$4*$A15+$B$5*((Q$12-$A15)*4+2)+$B$6*(YEAR(Q$13)=2015)+$B$7*(Q$11=4)+$B$8*(Q$11=3))/(1+EXP($B$3+$B$4*$A15+$B$5*((Q$12-$A15)*4+2)+$B$6*(YEAR(Q$13)=2015)+$B$7*(Q$11=4)+$B$8*(Q$11=3)))+ EXP($B$3+$B$4*$A15+$B$5*((Q$12-$A15)*4+3)+$B$6*(YEAR(Q$13)=2015)+$B$7*(Q$11=4)+$B$8*(Q$11=3))/(1+EXP($B$3+$B$4*$A15+$B$5*((Q$12-$A15)*4+3)+$B$6*(YEAR(Q$13)=2015)+$B$7*(Q$11=4)+$B$8*(Q$11=3)))), "")</f>
        <v>2.73720678758739</v>
      </c>
      <c r="R15" s="9" t="n">
        <f aca="false">IF('Acquisition-Retention'!U138&lt;&gt;"",'Acquisition-Retention'!U138* (IF(R$12=$A15,1,EXP($B$3+$B$4*$A15+$B$5*(R$12-$A15)*4+$B$6*(YEAR(R$13)=2015)+$B$7*(R$11=4)+$B$8*(R$11=3))/(1+EXP($B$3+$B$4*$A15+$B$5*(R$12-$A15)*4+$B$6*(YEAR(R$13)=2015)+$B$7*(R$11=4)+$B$8*(R$11=3))))+ EXP($B$3+$B$4*$A15+$B$5*((R$12-$A15)*4+1)+$B$6*(YEAR(R$13)=2015)+$B$7*(R$11=4)+$B$8*(R$11=3))/(1+EXP($B$3+$B$4*$A15+$B$5*((R$12-$A15)*4+1)+$B$6*(YEAR(R$13)=2015)+$B$7*(R$11=4)+$B$8*(R$11=3)))+ EXP($B$3+$B$4*$A15+$B$5*((R$12-$A15)*4+2)+$B$6*(YEAR(R$13)=2015)+$B$7*(R$11=4)+$B$8*(R$11=3))/(1+EXP($B$3+$B$4*$A15+$B$5*((R$12-$A15)*4+2)+$B$6*(YEAR(R$13)=2015)+$B$7*(R$11=4)+$B$8*(R$11=3)))+ EXP($B$3+$B$4*$A15+$B$5*((R$12-$A15)*4+3)+$B$6*(YEAR(R$13)=2015)+$B$7*(R$11=4)+$B$8*(R$11=3))/(1+EXP($B$3+$B$4*$A15+$B$5*((R$12-$A15)*4+3)+$B$6*(YEAR(R$13)=2015)+$B$7*(R$11=4)+$B$8*(R$11=3)))), "")</f>
        <v>2.58117436872459</v>
      </c>
      <c r="S15" s="9" t="n">
        <f aca="false">IF('Acquisition-Retention'!V138&lt;&gt;"",'Acquisition-Retention'!V138* (IF(S$12=$A15,1,EXP($B$3+$B$4*$A15+$B$5*(S$12-$A15)*4+$B$6*(YEAR(S$13)=2015)+$B$7*(S$11=4)+$B$8*(S$11=3))/(1+EXP($B$3+$B$4*$A15+$B$5*(S$12-$A15)*4+$B$6*(YEAR(S$13)=2015)+$B$7*(S$11=4)+$B$8*(S$11=3))))+ EXP($B$3+$B$4*$A15+$B$5*((S$12-$A15)*4+1)+$B$6*(YEAR(S$13)=2015)+$B$7*(S$11=4)+$B$8*(S$11=3))/(1+EXP($B$3+$B$4*$A15+$B$5*((S$12-$A15)*4+1)+$B$6*(YEAR(S$13)=2015)+$B$7*(S$11=4)+$B$8*(S$11=3)))+ EXP($B$3+$B$4*$A15+$B$5*((S$12-$A15)*4+2)+$B$6*(YEAR(S$13)=2015)+$B$7*(S$11=4)+$B$8*(S$11=3))/(1+EXP($B$3+$B$4*$A15+$B$5*((S$12-$A15)*4+2)+$B$6*(YEAR(S$13)=2015)+$B$7*(S$11=4)+$B$8*(S$11=3)))+ EXP($B$3+$B$4*$A15+$B$5*((S$12-$A15)*4+3)+$B$6*(YEAR(S$13)=2015)+$B$7*(S$11=4)+$B$8*(S$11=3))/(1+EXP($B$3+$B$4*$A15+$B$5*((S$12-$A15)*4+3)+$B$6*(YEAR(S$13)=2015)+$B$7*(S$11=4)+$B$8*(S$11=3)))), "")</f>
        <v>2.42746498114659</v>
      </c>
      <c r="T15" s="9" t="n">
        <f aca="false">IF('Acquisition-Retention'!W138&lt;&gt;"",'Acquisition-Retention'!W138* (IF(T$12=$A15,1,EXP($B$3+$B$4*$A15+$B$5*(T$12-$A15)*4+$B$6*(YEAR(T$13)=2015)+$B$7*(T$11=4)+$B$8*(T$11=3))/(1+EXP($B$3+$B$4*$A15+$B$5*(T$12-$A15)*4+$B$6*(YEAR(T$13)=2015)+$B$7*(T$11=4)+$B$8*(T$11=3))))+ EXP($B$3+$B$4*$A15+$B$5*((T$12-$A15)*4+1)+$B$6*(YEAR(T$13)=2015)+$B$7*(T$11=4)+$B$8*(T$11=3))/(1+EXP($B$3+$B$4*$A15+$B$5*((T$12-$A15)*4+1)+$B$6*(YEAR(T$13)=2015)+$B$7*(T$11=4)+$B$8*(T$11=3)))+ EXP($B$3+$B$4*$A15+$B$5*((T$12-$A15)*4+2)+$B$6*(YEAR(T$13)=2015)+$B$7*(T$11=4)+$B$8*(T$11=3))/(1+EXP($B$3+$B$4*$A15+$B$5*((T$12-$A15)*4+2)+$B$6*(YEAR(T$13)=2015)+$B$7*(T$11=4)+$B$8*(T$11=3)))+ EXP($B$3+$B$4*$A15+$B$5*((T$12-$A15)*4+3)+$B$6*(YEAR(T$13)=2015)+$B$7*(T$11=4)+$B$8*(T$11=3))/(1+EXP($B$3+$B$4*$A15+$B$5*((T$12-$A15)*4+3)+$B$6*(YEAR(T$13)=2015)+$B$7*(T$11=4)+$B$8*(T$11=3)))), "")</f>
        <v>2.27750750309115</v>
      </c>
      <c r="U15" s="9" t="n">
        <f aca="false">IF('Acquisition-Retention'!X138&lt;&gt;"",'Acquisition-Retention'!X138* (IF(U$12=$A15,1,EXP($B$3+$B$4*$A15+$B$5*(U$12-$A15)*4+$B$6*(YEAR(U$13)=2015)+$B$7*(U$11=4)+$B$8*(U$11=3))/(1+EXP($B$3+$B$4*$A15+$B$5*(U$12-$A15)*4+$B$6*(YEAR(U$13)=2015)+$B$7*(U$11=4)+$B$8*(U$11=3))))+ EXP($B$3+$B$4*$A15+$B$5*((U$12-$A15)*4+1)+$B$6*(YEAR(U$13)=2015)+$B$7*(U$11=4)+$B$8*(U$11=3))/(1+EXP($B$3+$B$4*$A15+$B$5*((U$12-$A15)*4+1)+$B$6*(YEAR(U$13)=2015)+$B$7*(U$11=4)+$B$8*(U$11=3)))+ EXP($B$3+$B$4*$A15+$B$5*((U$12-$A15)*4+2)+$B$6*(YEAR(U$13)=2015)+$B$7*(U$11=4)+$B$8*(U$11=3))/(1+EXP($B$3+$B$4*$A15+$B$5*((U$12-$A15)*4+2)+$B$6*(YEAR(U$13)=2015)+$B$7*(U$11=4)+$B$8*(U$11=3)))+ EXP($B$3+$B$4*$A15+$B$5*((U$12-$A15)*4+3)+$B$6*(YEAR(U$13)=2015)+$B$7*(U$11=4)+$B$8*(U$11=3))/(1+EXP($B$3+$B$4*$A15+$B$5*((U$12-$A15)*4+3)+$B$6*(YEAR(U$13)=2015)+$B$7*(U$11=4)+$B$8*(U$11=3)))), "")</f>
        <v>1.85335374461836</v>
      </c>
      <c r="V15" s="9" t="n">
        <f aca="false">IF('Acquisition-Retention'!Y138&lt;&gt;"",'Acquisition-Retention'!Y138* (IF(V$12=$A15,1,EXP($B$3+$B$4*$A15+$B$5*(V$12-$A15)*4+$B$6*(YEAR(V$13)=2015)+$B$7*(V$11=4)+$B$8*(V$11=3))/(1+EXP($B$3+$B$4*$A15+$B$5*(V$12-$A15)*4+$B$6*(YEAR(V$13)=2015)+$B$7*(V$11=4)+$B$8*(V$11=3))))+ EXP($B$3+$B$4*$A15+$B$5*((V$12-$A15)*4+1)+$B$6*(YEAR(V$13)=2015)+$B$7*(V$11=4)+$B$8*(V$11=3))/(1+EXP($B$3+$B$4*$A15+$B$5*((V$12-$A15)*4+1)+$B$6*(YEAR(V$13)=2015)+$B$7*(V$11=4)+$B$8*(V$11=3)))+ EXP($B$3+$B$4*$A15+$B$5*((V$12-$A15)*4+2)+$B$6*(YEAR(V$13)=2015)+$B$7*(V$11=4)+$B$8*(V$11=3))/(1+EXP($B$3+$B$4*$A15+$B$5*((V$12-$A15)*4+2)+$B$6*(YEAR(V$13)=2015)+$B$7*(V$11=4)+$B$8*(V$11=3)))+ EXP($B$3+$B$4*$A15+$B$5*((V$12-$A15)*4+3)+$B$6*(YEAR(V$13)=2015)+$B$7*(V$11=4)+$B$8*(V$11=3))/(1+EXP($B$3+$B$4*$A15+$B$5*((V$12-$A15)*4+3)+$B$6*(YEAR(V$13)=2015)+$B$7*(V$11=4)+$B$8*(V$11=3)))), "")</f>
        <v>1.72664746379797</v>
      </c>
      <c r="W15" s="9" t="n">
        <f aca="false">IF('Acquisition-Retention'!Z138&lt;&gt;"",'Acquisition-Retention'!Z138* (IF(W$12=$A15,1,EXP($B$3+$B$4*$A15+$B$5*(W$12-$A15)*4+$B$6*(YEAR(W$13)=2015)+$B$7*(W$11=4)+$B$8*(W$11=3))/(1+EXP($B$3+$B$4*$A15+$B$5*(W$12-$A15)*4+$B$6*(YEAR(W$13)=2015)+$B$7*(W$11=4)+$B$8*(W$11=3))))+ EXP($B$3+$B$4*$A15+$B$5*((W$12-$A15)*4+1)+$B$6*(YEAR(W$13)=2015)+$B$7*(W$11=4)+$B$8*(W$11=3))/(1+EXP($B$3+$B$4*$A15+$B$5*((W$12-$A15)*4+1)+$B$6*(YEAR(W$13)=2015)+$B$7*(W$11=4)+$B$8*(W$11=3)))+ EXP($B$3+$B$4*$A15+$B$5*((W$12-$A15)*4+2)+$B$6*(YEAR(W$13)=2015)+$B$7*(W$11=4)+$B$8*(W$11=3))/(1+EXP($B$3+$B$4*$A15+$B$5*((W$12-$A15)*4+2)+$B$6*(YEAR(W$13)=2015)+$B$7*(W$11=4)+$B$8*(W$11=3)))+ EXP($B$3+$B$4*$A15+$B$5*((W$12-$A15)*4+3)+$B$6*(YEAR(W$13)=2015)+$B$7*(W$11=4)+$B$8*(W$11=3))/(1+EXP($B$3+$B$4*$A15+$B$5*((W$12-$A15)*4+3)+$B$6*(YEAR(W$13)=2015)+$B$7*(W$11=4)+$B$8*(W$11=3)))), "")</f>
        <v>1.60643242976128</v>
      </c>
      <c r="X15" s="9" t="n">
        <f aca="false">IF('Acquisition-Retention'!AA138&lt;&gt;"",'Acquisition-Retention'!AA138* (IF(X$12=$A15,1,EXP($B$3+$B$4*$A15+$B$5*(X$12-$A15)*4+$B$6*(YEAR(X$13)=2015)+$B$7*(X$11=4)+$B$8*(X$11=3))/(1+EXP($B$3+$B$4*$A15+$B$5*(X$12-$A15)*4+$B$6*(YEAR(X$13)=2015)+$B$7*(X$11=4)+$B$8*(X$11=3))))+ EXP($B$3+$B$4*$A15+$B$5*((X$12-$A15)*4+1)+$B$6*(YEAR(X$13)=2015)+$B$7*(X$11=4)+$B$8*(X$11=3))/(1+EXP($B$3+$B$4*$A15+$B$5*((X$12-$A15)*4+1)+$B$6*(YEAR(X$13)=2015)+$B$7*(X$11=4)+$B$8*(X$11=3)))+ EXP($B$3+$B$4*$A15+$B$5*((X$12-$A15)*4+2)+$B$6*(YEAR(X$13)=2015)+$B$7*(X$11=4)+$B$8*(X$11=3))/(1+EXP($B$3+$B$4*$A15+$B$5*((X$12-$A15)*4+2)+$B$6*(YEAR(X$13)=2015)+$B$7*(X$11=4)+$B$8*(X$11=3)))+ EXP($B$3+$B$4*$A15+$B$5*((X$12-$A15)*4+3)+$B$6*(YEAR(X$13)=2015)+$B$7*(X$11=4)+$B$8*(X$11=3))/(1+EXP($B$3+$B$4*$A15+$B$5*((X$12-$A15)*4+3)+$B$6*(YEAR(X$13)=2015)+$B$7*(X$11=4)+$B$8*(X$11=3)))), "")</f>
        <v>1.60583206725525</v>
      </c>
      <c r="Y15" s="9" t="n">
        <f aca="false">IF('Acquisition-Retention'!AB138&lt;&gt;"",'Acquisition-Retention'!AB138* (IF(Y$12=$A15,1,EXP($B$3+$B$4*$A15+$B$5*(Y$12-$A15)*4+$B$6*(YEAR(Y$13)=2015)+$B$7*(Y$11=4)+$B$8*(Y$11=3))/(1+EXP($B$3+$B$4*$A15+$B$5*(Y$12-$A15)*4+$B$6*(YEAR(Y$13)=2015)+$B$7*(Y$11=4)+$B$8*(Y$11=3))))+ EXP($B$3+$B$4*$A15+$B$5*((Y$12-$A15)*4+1)+$B$6*(YEAR(Y$13)=2015)+$B$7*(Y$11=4)+$B$8*(Y$11=3))/(1+EXP($B$3+$B$4*$A15+$B$5*((Y$12-$A15)*4+1)+$B$6*(YEAR(Y$13)=2015)+$B$7*(Y$11=4)+$B$8*(Y$11=3)))+ EXP($B$3+$B$4*$A15+$B$5*((Y$12-$A15)*4+2)+$B$6*(YEAR(Y$13)=2015)+$B$7*(Y$11=4)+$B$8*(Y$11=3))/(1+EXP($B$3+$B$4*$A15+$B$5*((Y$12-$A15)*4+2)+$B$6*(YEAR(Y$13)=2015)+$B$7*(Y$11=4)+$B$8*(Y$11=3)))+ EXP($B$3+$B$4*$A15+$B$5*((Y$12-$A15)*4+3)+$B$6*(YEAR(Y$13)=2015)+$B$7*(Y$11=4)+$B$8*(Y$11=3))/(1+EXP($B$3+$B$4*$A15+$B$5*((Y$12-$A15)*4+3)+$B$6*(YEAR(Y$13)=2015)+$B$7*(Y$11=4)+$B$8*(Y$11=3)))), "")</f>
        <v>1.47825331617936</v>
      </c>
      <c r="Z15" s="9" t="n">
        <f aca="false">IF('Acquisition-Retention'!AC138&lt;&gt;"",'Acquisition-Retention'!AC138* (IF(Z$12=$A15,1,EXP($B$3+$B$4*$A15+$B$5*(Z$12-$A15)*4+$B$6*(YEAR(Z$13)=2015)+$B$7*(Z$11=4)+$B$8*(Z$11=3))/(1+EXP($B$3+$B$4*$A15+$B$5*(Z$12-$A15)*4+$B$6*(YEAR(Z$13)=2015)+$B$7*(Z$11=4)+$B$8*(Z$11=3))))+ EXP($B$3+$B$4*$A15+$B$5*((Z$12-$A15)*4+1)+$B$6*(YEAR(Z$13)=2015)+$B$7*(Z$11=4)+$B$8*(Z$11=3))/(1+EXP($B$3+$B$4*$A15+$B$5*((Z$12-$A15)*4+1)+$B$6*(YEAR(Z$13)=2015)+$B$7*(Z$11=4)+$B$8*(Z$11=3)))+ EXP($B$3+$B$4*$A15+$B$5*((Z$12-$A15)*4+2)+$B$6*(YEAR(Z$13)=2015)+$B$7*(Z$11=4)+$B$8*(Z$11=3))/(1+EXP($B$3+$B$4*$A15+$B$5*((Z$12-$A15)*4+2)+$B$6*(YEAR(Z$13)=2015)+$B$7*(Z$11=4)+$B$8*(Z$11=3)))+ EXP($B$3+$B$4*$A15+$B$5*((Z$12-$A15)*4+3)+$B$6*(YEAR(Z$13)=2015)+$B$7*(Z$11=4)+$B$8*(Z$11=3))/(1+EXP($B$3+$B$4*$A15+$B$5*((Z$12-$A15)*4+3)+$B$6*(YEAR(Z$13)=2015)+$B$7*(Z$11=4)+$B$8*(Z$11=3)))), "")</f>
        <v>1.36627832230934</v>
      </c>
      <c r="AA15" s="9" t="n">
        <f aca="false">IF('Acquisition-Retention'!AD138&lt;&gt;"",'Acquisition-Retention'!AD138* (IF(AA$12=$A15,1,EXP($B$3+$B$4*$A15+$B$5*(AA$12-$A15)*4+$B$6*(YEAR(AA$13)=2015)+$B$7*(AA$11=4)+$B$8*(AA$11=3))/(1+EXP($B$3+$B$4*$A15+$B$5*(AA$12-$A15)*4+$B$6*(YEAR(AA$13)=2015)+$B$7*(AA$11=4)+$B$8*(AA$11=3))))+ EXP($B$3+$B$4*$A15+$B$5*((AA$12-$A15)*4+1)+$B$6*(YEAR(AA$13)=2015)+$B$7*(AA$11=4)+$B$8*(AA$11=3))/(1+EXP($B$3+$B$4*$A15+$B$5*((AA$12-$A15)*4+1)+$B$6*(YEAR(AA$13)=2015)+$B$7*(AA$11=4)+$B$8*(AA$11=3)))+ EXP($B$3+$B$4*$A15+$B$5*((AA$12-$A15)*4+2)+$B$6*(YEAR(AA$13)=2015)+$B$7*(AA$11=4)+$B$8*(AA$11=3))/(1+EXP($B$3+$B$4*$A15+$B$5*((AA$12-$A15)*4+2)+$B$6*(YEAR(AA$13)=2015)+$B$7*(AA$11=4)+$B$8*(AA$11=3)))+ EXP($B$3+$B$4*$A15+$B$5*((AA$12-$A15)*4+3)+$B$6*(YEAR(AA$13)=2015)+$B$7*(AA$11=4)+$B$8*(AA$11=3))/(1+EXP($B$3+$B$4*$A15+$B$5*((AA$12-$A15)*4+3)+$B$6*(YEAR(AA$13)=2015)+$B$7*(AA$11=4)+$B$8*(AA$11=3)))), "")</f>
        <v>1.58395799853615</v>
      </c>
      <c r="AB15" s="9" t="n">
        <f aca="false">IF('Acquisition-Retention'!AE138&lt;&gt;"",'Acquisition-Retention'!AE138* (IF(AB$12=$A15,1,EXP($B$3+$B$4*$A15+$B$5*(AB$12-$A15)*4+$B$6*(YEAR(AB$13)=2015)+$B$7*(AB$11=4)+$B$8*(AB$11=3))/(1+EXP($B$3+$B$4*$A15+$B$5*(AB$12-$A15)*4+$B$6*(YEAR(AB$13)=2015)+$B$7*(AB$11=4)+$B$8*(AB$11=3))))+ EXP($B$3+$B$4*$A15+$B$5*((AB$12-$A15)*4+1)+$B$6*(YEAR(AB$13)=2015)+$B$7*(AB$11=4)+$B$8*(AB$11=3))/(1+EXP($B$3+$B$4*$A15+$B$5*((AB$12-$A15)*4+1)+$B$6*(YEAR(AB$13)=2015)+$B$7*(AB$11=4)+$B$8*(AB$11=3)))+ EXP($B$3+$B$4*$A15+$B$5*((AB$12-$A15)*4+2)+$B$6*(YEAR(AB$13)=2015)+$B$7*(AB$11=4)+$B$8*(AB$11=3))/(1+EXP($B$3+$B$4*$A15+$B$5*((AB$12-$A15)*4+2)+$B$6*(YEAR(AB$13)=2015)+$B$7*(AB$11=4)+$B$8*(AB$11=3)))+ EXP($B$3+$B$4*$A15+$B$5*((AB$12-$A15)*4+3)+$B$6*(YEAR(AB$13)=2015)+$B$7*(AB$11=4)+$B$8*(AB$11=3))/(1+EXP($B$3+$B$4*$A15+$B$5*((AB$12-$A15)*4+3)+$B$6*(YEAR(AB$13)=2015)+$B$7*(AB$11=4)+$B$8*(AB$11=3)))), "")</f>
        <v>1.48345615328385</v>
      </c>
      <c r="AC15" s="9" t="n">
        <f aca="false">IF('Acquisition-Retention'!AF138&lt;&gt;"",'Acquisition-Retention'!AF138* (IF(AC$12=$A15,1,EXP($B$3+$B$4*$A15+$B$5*(AC$12-$A15)*4+$B$6*(YEAR(AC$13)=2015)+$B$7*(AC$11=4)+$B$8*(AC$11=3))/(1+EXP($B$3+$B$4*$A15+$B$5*(AC$12-$A15)*4+$B$6*(YEAR(AC$13)=2015)+$B$7*(AC$11=4)+$B$8*(AC$11=3))))+ EXP($B$3+$B$4*$A15+$B$5*((AC$12-$A15)*4+1)+$B$6*(YEAR(AC$13)=2015)+$B$7*(AC$11=4)+$B$8*(AC$11=3))/(1+EXP($B$3+$B$4*$A15+$B$5*((AC$12-$A15)*4+1)+$B$6*(YEAR(AC$13)=2015)+$B$7*(AC$11=4)+$B$8*(AC$11=3)))+ EXP($B$3+$B$4*$A15+$B$5*((AC$12-$A15)*4+2)+$B$6*(YEAR(AC$13)=2015)+$B$7*(AC$11=4)+$B$8*(AC$11=3))/(1+EXP($B$3+$B$4*$A15+$B$5*((AC$12-$A15)*4+2)+$B$6*(YEAR(AC$13)=2015)+$B$7*(AC$11=4)+$B$8*(AC$11=3)))+ EXP($B$3+$B$4*$A15+$B$5*((AC$12-$A15)*4+3)+$B$6*(YEAR(AC$13)=2015)+$B$7*(AC$11=4)+$B$8*(AC$11=3))/(1+EXP($B$3+$B$4*$A15+$B$5*((AC$12-$A15)*4+3)+$B$6*(YEAR(AC$13)=2015)+$B$7*(AC$11=4)+$B$8*(AC$11=3)))), "")</f>
        <v>1.38718204595007</v>
      </c>
      <c r="AD15" s="9" t="n">
        <f aca="false">IF('Acquisition-Retention'!AG138&lt;&gt;"",'Acquisition-Retention'!AG138* (IF(AD$12=$A15,1,EXP($B$3+$B$4*$A15+$B$5*(AD$12-$A15)*4+$B$6*(YEAR(AD$13)=2015)+$B$7*(AD$11=4)+$B$8*(AD$11=3))/(1+EXP($B$3+$B$4*$A15+$B$5*(AD$12-$A15)*4+$B$6*(YEAR(AD$13)=2015)+$B$7*(AD$11=4)+$B$8*(AD$11=3))))+ EXP($B$3+$B$4*$A15+$B$5*((AD$12-$A15)*4+1)+$B$6*(YEAR(AD$13)=2015)+$B$7*(AD$11=4)+$B$8*(AD$11=3))/(1+EXP($B$3+$B$4*$A15+$B$5*((AD$12-$A15)*4+1)+$B$6*(YEAR(AD$13)=2015)+$B$7*(AD$11=4)+$B$8*(AD$11=3)))+ EXP($B$3+$B$4*$A15+$B$5*((AD$12-$A15)*4+2)+$B$6*(YEAR(AD$13)=2015)+$B$7*(AD$11=4)+$B$8*(AD$11=3))/(1+EXP($B$3+$B$4*$A15+$B$5*((AD$12-$A15)*4+2)+$B$6*(YEAR(AD$13)=2015)+$B$7*(AD$11=4)+$B$8*(AD$11=3)))+ EXP($B$3+$B$4*$A15+$B$5*((AD$12-$A15)*4+3)+$B$6*(YEAR(AD$13)=2015)+$B$7*(AD$11=4)+$B$8*(AD$11=3))/(1+EXP($B$3+$B$4*$A15+$B$5*((AD$12-$A15)*4+3)+$B$6*(YEAR(AD$13)=2015)+$B$7*(AD$11=4)+$B$8*(AD$11=3)))), "")</f>
        <v>1.29520406560821</v>
      </c>
      <c r="AE15" s="9" t="n">
        <f aca="false">IF('Acquisition-Retention'!AH138&lt;&gt;"",'Acquisition-Retention'!AH138* (IF(AE$12=$A15,1,EXP($B$3+$B$4*$A15+$B$5*(AE$12-$A15)*4+$B$6*(YEAR(AE$13)=2015)+$B$7*(AE$11=4)+$B$8*(AE$11=3))/(1+EXP($B$3+$B$4*$A15+$B$5*(AE$12-$A15)*4+$B$6*(YEAR(AE$13)=2015)+$B$7*(AE$11=4)+$B$8*(AE$11=3))))+ EXP($B$3+$B$4*$A15+$B$5*((AE$12-$A15)*4+1)+$B$6*(YEAR(AE$13)=2015)+$B$7*(AE$11=4)+$B$8*(AE$11=3))/(1+EXP($B$3+$B$4*$A15+$B$5*((AE$12-$A15)*4+1)+$B$6*(YEAR(AE$13)=2015)+$B$7*(AE$11=4)+$B$8*(AE$11=3)))+ EXP($B$3+$B$4*$A15+$B$5*((AE$12-$A15)*4+2)+$B$6*(YEAR(AE$13)=2015)+$B$7*(AE$11=4)+$B$8*(AE$11=3))/(1+EXP($B$3+$B$4*$A15+$B$5*((AE$12-$A15)*4+2)+$B$6*(YEAR(AE$13)=2015)+$B$7*(AE$11=4)+$B$8*(AE$11=3)))+ EXP($B$3+$B$4*$A15+$B$5*((AE$12-$A15)*4+3)+$B$6*(YEAR(AE$13)=2015)+$B$7*(AE$11=4)+$B$8*(AE$11=3))/(1+EXP($B$3+$B$4*$A15+$B$5*((AE$12-$A15)*4+3)+$B$6*(YEAR(AE$13)=2015)+$B$7*(AE$11=4)+$B$8*(AE$11=3)))), "")</f>
        <v>1.20756781099002</v>
      </c>
      <c r="AF15" s="9" t="n">
        <f aca="false">IF('Acquisition-Retention'!AI138&lt;&gt;"",'Acquisition-Retention'!AI138* (IF(AF$12=$A15,1,EXP($B$3+$B$4*$A15+$B$5*(AF$12-$A15)*4+$B$6*(YEAR(AF$13)=2015)+$B$7*(AF$11=4)+$B$8*(AF$11=3))/(1+EXP($B$3+$B$4*$A15+$B$5*(AF$12-$A15)*4+$B$6*(YEAR(AF$13)=2015)+$B$7*(AF$11=4)+$B$8*(AF$11=3))))+ EXP($B$3+$B$4*$A15+$B$5*((AF$12-$A15)*4+1)+$B$6*(YEAR(AF$13)=2015)+$B$7*(AF$11=4)+$B$8*(AF$11=3))/(1+EXP($B$3+$B$4*$A15+$B$5*((AF$12-$A15)*4+1)+$B$6*(YEAR(AF$13)=2015)+$B$7*(AF$11=4)+$B$8*(AF$11=3)))+ EXP($B$3+$B$4*$A15+$B$5*((AF$12-$A15)*4+2)+$B$6*(YEAR(AF$13)=2015)+$B$7*(AF$11=4)+$B$8*(AF$11=3))/(1+EXP($B$3+$B$4*$A15+$B$5*((AF$12-$A15)*4+2)+$B$6*(YEAR(AF$13)=2015)+$B$7*(AF$11=4)+$B$8*(AF$11=3)))+ EXP($B$3+$B$4*$A15+$B$5*((AF$12-$A15)*4+3)+$B$6*(YEAR(AF$13)=2015)+$B$7*(AF$11=4)+$B$8*(AF$11=3))/(1+EXP($B$3+$B$4*$A15+$B$5*((AF$12-$A15)*4+3)+$B$6*(YEAR(AF$13)=2015)+$B$7*(AF$11=4)+$B$8*(AF$11=3)))), "")</f>
        <v>1.1242957187618</v>
      </c>
      <c r="AG15" s="9" t="n">
        <f aca="false">IF('Acquisition-Retention'!AJ138&lt;&gt;"",'Acquisition-Retention'!AJ138* (IF(AG$12=$A15,1,EXP($B$3+$B$4*$A15+$B$5*(AG$12-$A15)*4+$B$6*(YEAR(AG$13)=2015)+$B$7*(AG$11=4)+$B$8*(AG$11=3))/(1+EXP($B$3+$B$4*$A15+$B$5*(AG$12-$A15)*4+$B$6*(YEAR(AG$13)=2015)+$B$7*(AG$11=4)+$B$8*(AG$11=3))))+ EXP($B$3+$B$4*$A15+$B$5*((AG$12-$A15)*4+1)+$B$6*(YEAR(AG$13)=2015)+$B$7*(AG$11=4)+$B$8*(AG$11=3))/(1+EXP($B$3+$B$4*$A15+$B$5*((AG$12-$A15)*4+1)+$B$6*(YEAR(AG$13)=2015)+$B$7*(AG$11=4)+$B$8*(AG$11=3)))+ EXP($B$3+$B$4*$A15+$B$5*((AG$12-$A15)*4+2)+$B$6*(YEAR(AG$13)=2015)+$B$7*(AG$11=4)+$B$8*(AG$11=3))/(1+EXP($B$3+$B$4*$A15+$B$5*((AG$12-$A15)*4+2)+$B$6*(YEAR(AG$13)=2015)+$B$7*(AG$11=4)+$B$8*(AG$11=3)))+ EXP($B$3+$B$4*$A15+$B$5*((AG$12-$A15)*4+3)+$B$6*(YEAR(AG$13)=2015)+$B$7*(AG$11=4)+$B$8*(AG$11=3))/(1+EXP($B$3+$B$4*$A15+$B$5*((AG$12-$A15)*4+3)+$B$6*(YEAR(AG$13)=2015)+$B$7*(AG$11=4)+$B$8*(AG$11=3)))), "")</f>
        <v>0.885271872517099</v>
      </c>
      <c r="AH15" s="9" t="n">
        <f aca="false">IF('Acquisition-Retention'!AK138&lt;&gt;"",'Acquisition-Retention'!AK138* (IF(AH$12=$A15,1,EXP($B$3+$B$4*$A15+$B$5*(AH$12-$A15)*4+$B$6*(YEAR(AH$13)=2015)+$B$7*(AH$11=4)+$B$8*(AH$11=3))/(1+EXP($B$3+$B$4*$A15+$B$5*(AH$12-$A15)*4+$B$6*(YEAR(AH$13)=2015)+$B$7*(AH$11=4)+$B$8*(AH$11=3))))+ EXP($B$3+$B$4*$A15+$B$5*((AH$12-$A15)*4+1)+$B$6*(YEAR(AH$13)=2015)+$B$7*(AH$11=4)+$B$8*(AH$11=3))/(1+EXP($B$3+$B$4*$A15+$B$5*((AH$12-$A15)*4+1)+$B$6*(YEAR(AH$13)=2015)+$B$7*(AH$11=4)+$B$8*(AH$11=3)))+ EXP($B$3+$B$4*$A15+$B$5*((AH$12-$A15)*4+2)+$B$6*(YEAR(AH$13)=2015)+$B$7*(AH$11=4)+$B$8*(AH$11=3))/(1+EXP($B$3+$B$4*$A15+$B$5*((AH$12-$A15)*4+2)+$B$6*(YEAR(AH$13)=2015)+$B$7*(AH$11=4)+$B$8*(AH$11=3)))+ EXP($B$3+$B$4*$A15+$B$5*((AH$12-$A15)*4+3)+$B$6*(YEAR(AH$13)=2015)+$B$7*(AH$11=4)+$B$8*(AH$11=3))/(1+EXP($B$3+$B$4*$A15+$B$5*((AH$12-$A15)*4+3)+$B$6*(YEAR(AH$13)=2015)+$B$7*(AH$11=4)+$B$8*(AH$11=3)))), "")</f>
        <v>0.820406267019233</v>
      </c>
      <c r="AI15" s="9" t="n">
        <f aca="false">IF('Acquisition-Retention'!AL138&lt;&gt;"",'Acquisition-Retention'!AL138* (IF(AI$12=$A15,1,EXP($B$3+$B$4*$A15+$B$5*(AI$12-$A15)*4+$B$6*(YEAR(AI$13)=2015)+$B$7*(AI$11=4)+$B$8*(AI$11=3))/(1+EXP($B$3+$B$4*$A15+$B$5*(AI$12-$A15)*4+$B$6*(YEAR(AI$13)=2015)+$B$7*(AI$11=4)+$B$8*(AI$11=3))))+ EXP($B$3+$B$4*$A15+$B$5*((AI$12-$A15)*4+1)+$B$6*(YEAR(AI$13)=2015)+$B$7*(AI$11=4)+$B$8*(AI$11=3))/(1+EXP($B$3+$B$4*$A15+$B$5*((AI$12-$A15)*4+1)+$B$6*(YEAR(AI$13)=2015)+$B$7*(AI$11=4)+$B$8*(AI$11=3)))+ EXP($B$3+$B$4*$A15+$B$5*((AI$12-$A15)*4+2)+$B$6*(YEAR(AI$13)=2015)+$B$7*(AI$11=4)+$B$8*(AI$11=3))/(1+EXP($B$3+$B$4*$A15+$B$5*((AI$12-$A15)*4+2)+$B$6*(YEAR(AI$13)=2015)+$B$7*(AI$11=4)+$B$8*(AI$11=3)))+ EXP($B$3+$B$4*$A15+$B$5*((AI$12-$A15)*4+3)+$B$6*(YEAR(AI$13)=2015)+$B$7*(AI$11=4)+$B$8*(AI$11=3))/(1+EXP($B$3+$B$4*$A15+$B$5*((AI$12-$A15)*4+3)+$B$6*(YEAR(AI$13)=2015)+$B$7*(AI$11=4)+$B$8*(AI$11=3)))), "")</f>
        <v>0.759509439982225</v>
      </c>
      <c r="AJ15" s="9" t="n">
        <f aca="false">IF('Acquisition-Retention'!AM138&lt;&gt;"",'Acquisition-Retention'!AM138* (IF(AJ$12=$A15,1,EXP($B$3+$B$4*$A15+$B$5*(AJ$12-$A15)*4+$B$6*(YEAR(AJ$13)=2015)+$B$7*(AJ$11=4)+$B$8*(AJ$11=3))/(1+EXP($B$3+$B$4*$A15+$B$5*(AJ$12-$A15)*4+$B$6*(YEAR(AJ$13)=2015)+$B$7*(AJ$11=4)+$B$8*(AJ$11=3))))+ EXP($B$3+$B$4*$A15+$B$5*((AJ$12-$A15)*4+1)+$B$6*(YEAR(AJ$13)=2015)+$B$7*(AJ$11=4)+$B$8*(AJ$11=3))/(1+EXP($B$3+$B$4*$A15+$B$5*((AJ$12-$A15)*4+1)+$B$6*(YEAR(AJ$13)=2015)+$B$7*(AJ$11=4)+$B$8*(AJ$11=3)))+ EXP($B$3+$B$4*$A15+$B$5*((AJ$12-$A15)*4+2)+$B$6*(YEAR(AJ$13)=2015)+$B$7*(AJ$11=4)+$B$8*(AJ$11=3))/(1+EXP($B$3+$B$4*$A15+$B$5*((AJ$12-$A15)*4+2)+$B$6*(YEAR(AJ$13)=2015)+$B$7*(AJ$11=4)+$B$8*(AJ$11=3)))+ EXP($B$3+$B$4*$A15+$B$5*((AJ$12-$A15)*4+3)+$B$6*(YEAR(AJ$13)=2015)+$B$7*(AJ$11=4)+$B$8*(AJ$11=3))/(1+EXP($B$3+$B$4*$A15+$B$5*((AJ$12-$A15)*4+3)+$B$6*(YEAR(AJ$13)=2015)+$B$7*(AJ$11=4)+$B$8*(AJ$11=3)))), "")</f>
        <v>0.777124979451589</v>
      </c>
      <c r="AK15" s="9" t="n">
        <f aca="false">IF('Acquisition-Retention'!AN138&lt;&gt;"",'Acquisition-Retention'!AN138* (IF(AK$12=$A15,1,EXP($B$3+$B$4*$A15+$B$5*(AK$12-$A15)*4+$B$6*(YEAR(AK$13)=2015)+$B$7*(AK$11=4)+$B$8*(AK$11=3))/(1+EXP($B$3+$B$4*$A15+$B$5*(AK$12-$A15)*4+$B$6*(YEAR(AK$13)=2015)+$B$7*(AK$11=4)+$B$8*(AK$11=3))))+ EXP($B$3+$B$4*$A15+$B$5*((AK$12-$A15)*4+1)+$B$6*(YEAR(AK$13)=2015)+$B$7*(AK$11=4)+$B$8*(AK$11=3))/(1+EXP($B$3+$B$4*$A15+$B$5*((AK$12-$A15)*4+1)+$B$6*(YEAR(AK$13)=2015)+$B$7*(AK$11=4)+$B$8*(AK$11=3)))+ EXP($B$3+$B$4*$A15+$B$5*((AK$12-$A15)*4+2)+$B$6*(YEAR(AK$13)=2015)+$B$7*(AK$11=4)+$B$8*(AK$11=3))/(1+EXP($B$3+$B$4*$A15+$B$5*((AK$12-$A15)*4+2)+$B$6*(YEAR(AK$13)=2015)+$B$7*(AK$11=4)+$B$8*(AK$11=3)))+ EXP($B$3+$B$4*$A15+$B$5*((AK$12-$A15)*4+3)+$B$6*(YEAR(AK$13)=2015)+$B$7*(AK$11=4)+$B$8*(AK$11=3))/(1+EXP($B$3+$B$4*$A15+$B$5*((AK$12-$A15)*4+3)+$B$6*(YEAR(AK$13)=2015)+$B$7*(AK$11=4)+$B$8*(AK$11=3)))), "")</f>
        <v>0.711535642377028</v>
      </c>
      <c r="AL15" s="9" t="n">
        <f aca="false">IF('Acquisition-Retention'!AO138&lt;&gt;"",'Acquisition-Retention'!AO138* (IF(AL$12=$A15,1,EXP($B$3+$B$4*$A15+$B$5*(AL$12-$A15)*4+$B$6*(YEAR(AL$13)=2015)+$B$7*(AL$11=4)+$B$8*(AL$11=3))/(1+EXP($B$3+$B$4*$A15+$B$5*(AL$12-$A15)*4+$B$6*(YEAR(AL$13)=2015)+$B$7*(AL$11=4)+$B$8*(AL$11=3))))+ EXP($B$3+$B$4*$A15+$B$5*((AL$12-$A15)*4+1)+$B$6*(YEAR(AL$13)=2015)+$B$7*(AL$11=4)+$B$8*(AL$11=3))/(1+EXP($B$3+$B$4*$A15+$B$5*((AL$12-$A15)*4+1)+$B$6*(YEAR(AL$13)=2015)+$B$7*(AL$11=4)+$B$8*(AL$11=3)))+ EXP($B$3+$B$4*$A15+$B$5*((AL$12-$A15)*4+2)+$B$6*(YEAR(AL$13)=2015)+$B$7*(AL$11=4)+$B$8*(AL$11=3))/(1+EXP($B$3+$B$4*$A15+$B$5*((AL$12-$A15)*4+2)+$B$6*(YEAR(AL$13)=2015)+$B$7*(AL$11=4)+$B$8*(AL$11=3)))+ EXP($B$3+$B$4*$A15+$B$5*((AL$12-$A15)*4+3)+$B$6*(YEAR(AL$13)=2015)+$B$7*(AL$11=4)+$B$8*(AL$11=3))/(1+EXP($B$3+$B$4*$A15+$B$5*((AL$12-$A15)*4+3)+$B$6*(YEAR(AL$13)=2015)+$B$7*(AL$11=4)+$B$8*(AL$11=3)))), "")</f>
        <v>0.653426201400757</v>
      </c>
      <c r="AM15" s="9" t="n">
        <f aca="false">IF('Acquisition-Retention'!AP138&lt;&gt;"",'Acquisition-Retention'!AP138* (IF(AM$12=$A15,1,EXP($B$3+$B$4*$A15+$B$5*(AM$12-$A15)*4+$B$6*(YEAR(AM$13)=2015)+$B$7*(AM$11=4)+$B$8*(AM$11=3))/(1+EXP($B$3+$B$4*$A15+$B$5*(AM$12-$A15)*4+$B$6*(YEAR(AM$13)=2015)+$B$7*(AM$11=4)+$B$8*(AM$11=3))))+ EXP($B$3+$B$4*$A15+$B$5*((AM$12-$A15)*4+1)+$B$6*(YEAR(AM$13)=2015)+$B$7*(AM$11=4)+$B$8*(AM$11=3))/(1+EXP($B$3+$B$4*$A15+$B$5*((AM$12-$A15)*4+1)+$B$6*(YEAR(AM$13)=2015)+$B$7*(AM$11=4)+$B$8*(AM$11=3)))+ EXP($B$3+$B$4*$A15+$B$5*((AM$12-$A15)*4+2)+$B$6*(YEAR(AM$13)=2015)+$B$7*(AM$11=4)+$B$8*(AM$11=3))/(1+EXP($B$3+$B$4*$A15+$B$5*((AM$12-$A15)*4+2)+$B$6*(YEAR(AM$13)=2015)+$B$7*(AM$11=4)+$B$8*(AM$11=3)))+ EXP($B$3+$B$4*$A15+$B$5*((AM$12-$A15)*4+3)+$B$6*(YEAR(AM$13)=2015)+$B$7*(AM$11=4)+$B$8*(AM$11=3))/(1+EXP($B$3+$B$4*$A15+$B$5*((AM$12-$A15)*4+3)+$B$6*(YEAR(AM$13)=2015)+$B$7*(AM$11=4)+$B$8*(AM$11=3)))), "")</f>
        <v>0.636960376010917</v>
      </c>
      <c r="AN15" s="9" t="n">
        <f aca="false">IF('Acquisition-Retention'!AQ138&lt;&gt;"",'Acquisition-Retention'!AQ138* (IF(AN$12=$A15,1,EXP($B$3+$B$4*$A15+$B$5*(AN$12-$A15)*4+$B$6*(YEAR(AN$13)=2015)+$B$7*(AN$11=4)+$B$8*(AN$11=3))/(1+EXP($B$3+$B$4*$A15+$B$5*(AN$12-$A15)*4+$B$6*(YEAR(AN$13)=2015)+$B$7*(AN$11=4)+$B$8*(AN$11=3))))+ EXP($B$3+$B$4*$A15+$B$5*((AN$12-$A15)*4+1)+$B$6*(YEAR(AN$13)=2015)+$B$7*(AN$11=4)+$B$8*(AN$11=3))/(1+EXP($B$3+$B$4*$A15+$B$5*((AN$12-$A15)*4+1)+$B$6*(YEAR(AN$13)=2015)+$B$7*(AN$11=4)+$B$8*(AN$11=3)))+ EXP($B$3+$B$4*$A15+$B$5*((AN$12-$A15)*4+2)+$B$6*(YEAR(AN$13)=2015)+$B$7*(AN$11=4)+$B$8*(AN$11=3))/(1+EXP($B$3+$B$4*$A15+$B$5*((AN$12-$A15)*4+2)+$B$6*(YEAR(AN$13)=2015)+$B$7*(AN$11=4)+$B$8*(AN$11=3)))+ EXP($B$3+$B$4*$A15+$B$5*((AN$12-$A15)*4+3)+$B$6*(YEAR(AN$13)=2015)+$B$7*(AN$11=4)+$B$8*(AN$11=3))/(1+EXP($B$3+$B$4*$A15+$B$5*((AN$12-$A15)*4+3)+$B$6*(YEAR(AN$13)=2015)+$B$7*(AN$11=4)+$B$8*(AN$11=3)))), "")</f>
        <v>0.589875215516105</v>
      </c>
      <c r="AO15" s="9" t="n">
        <f aca="false">IF('Acquisition-Retention'!AR138&lt;&gt;"",'Acquisition-Retention'!AR138* (IF(AO$12=$A15,1,EXP($B$3+$B$4*$A15+$B$5*(AO$12-$A15)*4+$B$6*(YEAR(AO$13)=2015)+$B$7*(AO$11=4)+$B$8*(AO$11=3))/(1+EXP($B$3+$B$4*$A15+$B$5*(AO$12-$A15)*4+$B$6*(YEAR(AO$13)=2015)+$B$7*(AO$11=4)+$B$8*(AO$11=3))))+ EXP($B$3+$B$4*$A15+$B$5*((AO$12-$A15)*4+1)+$B$6*(YEAR(AO$13)=2015)+$B$7*(AO$11=4)+$B$8*(AO$11=3))/(1+EXP($B$3+$B$4*$A15+$B$5*((AO$12-$A15)*4+1)+$B$6*(YEAR(AO$13)=2015)+$B$7*(AO$11=4)+$B$8*(AO$11=3)))+ EXP($B$3+$B$4*$A15+$B$5*((AO$12-$A15)*4+2)+$B$6*(YEAR(AO$13)=2015)+$B$7*(AO$11=4)+$B$8*(AO$11=3))/(1+EXP($B$3+$B$4*$A15+$B$5*((AO$12-$A15)*4+2)+$B$6*(YEAR(AO$13)=2015)+$B$7*(AO$11=4)+$B$8*(AO$11=3)))+ EXP($B$3+$B$4*$A15+$B$5*((AO$12-$A15)*4+3)+$B$6*(YEAR(AO$13)=2015)+$B$7*(AO$11=4)+$B$8*(AO$11=3))/(1+EXP($B$3+$B$4*$A15+$B$5*((AO$12-$A15)*4+3)+$B$6*(YEAR(AO$13)=2015)+$B$7*(AO$11=4)+$B$8*(AO$11=3)))), "")</f>
        <v>0.545854898562991</v>
      </c>
    </row>
    <row r="16" customFormat="false" ht="15" hidden="false" customHeight="false" outlineLevel="0" collapsed="false">
      <c r="A16" s="0" t="n">
        <f aca="false">A15+1</f>
        <v>3</v>
      </c>
      <c r="B16" s="4" t="str">
        <v>Mar 2014</v>
      </c>
      <c r="C16" s="9" t="str">
        <f aca="false">IF('Acquisition-Retention'!F139&lt;&gt;"",'Acquisition-Retention'!F139* (IF(C$12=$A16,1,EXP($B$3+$B$4*$A16+$B$5*(C$12-$A16)*4+$B$6*(YEAR(C$13)=2015)+$B$7*(C$11=4)+$B$8*(C$11=3))/(1+EXP($B$3+$B$4*$A16+$B$5*(C$12-$A16)*4+$B$6*(YEAR(C$13)=2015)+$B$7*(C$11=4)+$B$8*(C$11=3))))+ EXP($B$3+$B$4*$A16+$B$5*((C$12-$A16)*4+1)+$B$6*(YEAR(C$13)=2015)+$B$7*(C$11=4)+$B$8*(C$11=3))/(1+EXP($B$3+$B$4*$A16+$B$5*((C$12-$A16)*4+1)+$B$6*(YEAR(C$13)=2015)+$B$7*(C$11=4)+$B$8*(C$11=3)))+ EXP($B$3+$B$4*$A16+$B$5*((C$12-$A16)*4+2)+$B$6*(YEAR(C$13)=2015)+$B$7*(C$11=4)+$B$8*(C$11=3))/(1+EXP($B$3+$B$4*$A16+$B$5*((C$12-$A16)*4+2)+$B$6*(YEAR(C$13)=2015)+$B$7*(C$11=4)+$B$8*(C$11=3)))+ EXP($B$3+$B$4*$A16+$B$5*((C$12-$A16)*4+3)+$B$6*(YEAR(C$13)=2015)+$B$7*(C$11=4)+$B$8*(C$11=3))/(1+EXP($B$3+$B$4*$A16+$B$5*((C$12-$A16)*4+3)+$B$6*(YEAR(C$13)=2015)+$B$7*(C$11=4)+$B$8*(C$11=3)))), "")</f>
        <v/>
      </c>
      <c r="D16" s="9" t="str">
        <f aca="false">IF('Acquisition-Retention'!G139&lt;&gt;"",'Acquisition-Retention'!G139* (IF(D$12=$A16,1,EXP($B$3+$B$4*$A16+$B$5*(D$12-$A16)*4+$B$6*(YEAR(D$13)=2015)+$B$7*(D$11=4)+$B$8*(D$11=3))/(1+EXP($B$3+$B$4*$A16+$B$5*(D$12-$A16)*4+$B$6*(YEAR(D$13)=2015)+$B$7*(D$11=4)+$B$8*(D$11=3))))+ EXP($B$3+$B$4*$A16+$B$5*((D$12-$A16)*4+1)+$B$6*(YEAR(D$13)=2015)+$B$7*(D$11=4)+$B$8*(D$11=3))/(1+EXP($B$3+$B$4*$A16+$B$5*((D$12-$A16)*4+1)+$B$6*(YEAR(D$13)=2015)+$B$7*(D$11=4)+$B$8*(D$11=3)))+ EXP($B$3+$B$4*$A16+$B$5*((D$12-$A16)*4+2)+$B$6*(YEAR(D$13)=2015)+$B$7*(D$11=4)+$B$8*(D$11=3))/(1+EXP($B$3+$B$4*$A16+$B$5*((D$12-$A16)*4+2)+$B$6*(YEAR(D$13)=2015)+$B$7*(D$11=4)+$B$8*(D$11=3)))+ EXP($B$3+$B$4*$A16+$B$5*((D$12-$A16)*4+3)+$B$6*(YEAR(D$13)=2015)+$B$7*(D$11=4)+$B$8*(D$11=3))/(1+EXP($B$3+$B$4*$A16+$B$5*((D$12-$A16)*4+3)+$B$6*(YEAR(D$13)=2015)+$B$7*(D$11=4)+$B$8*(D$11=3)))), "")</f>
        <v/>
      </c>
      <c r="E16" s="9" t="n">
        <f aca="false">IF('Acquisition-Retention'!H139&lt;&gt;"",'Acquisition-Retention'!H139* (IF(E$12=$A16,1,EXP($B$3+$B$4*$A16+$B$5*(E$12-$A16)*4+$B$6*(YEAR(E$13)=2015)+$B$7*(E$11=4)+$B$8*(E$11=3))/(1+EXP($B$3+$B$4*$A16+$B$5*(E$12-$A16)*4+$B$6*(YEAR(E$13)=2015)+$B$7*(E$11=4)+$B$8*(E$11=3))))+ EXP($B$3+$B$4*$A16+$B$5*((E$12-$A16)*4+1)+$B$6*(YEAR(E$13)=2015)+$B$7*(E$11=4)+$B$8*(E$11=3))/(1+EXP($B$3+$B$4*$A16+$B$5*((E$12-$A16)*4+1)+$B$6*(YEAR(E$13)=2015)+$B$7*(E$11=4)+$B$8*(E$11=3)))+ EXP($B$3+$B$4*$A16+$B$5*((E$12-$A16)*4+2)+$B$6*(YEAR(E$13)=2015)+$B$7*(E$11=4)+$B$8*(E$11=3))/(1+EXP($B$3+$B$4*$A16+$B$5*((E$12-$A16)*4+2)+$B$6*(YEAR(E$13)=2015)+$B$7*(E$11=4)+$B$8*(E$11=3)))+ EXP($B$3+$B$4*$A16+$B$5*((E$12-$A16)*4+3)+$B$6*(YEAR(E$13)=2015)+$B$7*(E$11=4)+$B$8*(E$11=3))/(1+EXP($B$3+$B$4*$A16+$B$5*((E$12-$A16)*4+3)+$B$6*(YEAR(E$13)=2015)+$B$7*(E$11=4)+$B$8*(E$11=3)))), "")</f>
        <v>44.2874373362056</v>
      </c>
      <c r="F16" s="9" t="n">
        <f aca="false">IF('Acquisition-Retention'!I139&lt;&gt;"",'Acquisition-Retention'!I139* (IF(F$12=$A16,1,EXP($B$3+$B$4*$A16+$B$5*(F$12-$A16)*4+$B$6*(YEAR(F$13)=2015)+$B$7*(F$11=4)+$B$8*(F$11=3))/(1+EXP($B$3+$B$4*$A16+$B$5*(F$12-$A16)*4+$B$6*(YEAR(F$13)=2015)+$B$7*(F$11=4)+$B$8*(F$11=3))))+ EXP($B$3+$B$4*$A16+$B$5*((F$12-$A16)*4+1)+$B$6*(YEAR(F$13)=2015)+$B$7*(F$11=4)+$B$8*(F$11=3))/(1+EXP($B$3+$B$4*$A16+$B$5*((F$12-$A16)*4+1)+$B$6*(YEAR(F$13)=2015)+$B$7*(F$11=4)+$B$8*(F$11=3)))+ EXP($B$3+$B$4*$A16+$B$5*((F$12-$A16)*4+2)+$B$6*(YEAR(F$13)=2015)+$B$7*(F$11=4)+$B$8*(F$11=3))/(1+EXP($B$3+$B$4*$A16+$B$5*((F$12-$A16)*4+2)+$B$6*(YEAR(F$13)=2015)+$B$7*(F$11=4)+$B$8*(F$11=3)))+ EXP($B$3+$B$4*$A16+$B$5*((F$12-$A16)*4+3)+$B$6*(YEAR(F$13)=2015)+$B$7*(F$11=4)+$B$8*(F$11=3))/(1+EXP($B$3+$B$4*$A16+$B$5*((F$12-$A16)*4+3)+$B$6*(YEAR(F$13)=2015)+$B$7*(F$11=4)+$B$8*(F$11=3)))), "")</f>
        <v>15.6062155673448</v>
      </c>
      <c r="G16" s="9" t="n">
        <f aca="false">IF('Acquisition-Retention'!J139&lt;&gt;"",'Acquisition-Retention'!J139* (IF(G$12=$A16,1,EXP($B$3+$B$4*$A16+$B$5*(G$12-$A16)*4+$B$6*(YEAR(G$13)=2015)+$B$7*(G$11=4)+$B$8*(G$11=3))/(1+EXP($B$3+$B$4*$A16+$B$5*(G$12-$A16)*4+$B$6*(YEAR(G$13)=2015)+$B$7*(G$11=4)+$B$8*(G$11=3))))+ EXP($B$3+$B$4*$A16+$B$5*((G$12-$A16)*4+1)+$B$6*(YEAR(G$13)=2015)+$B$7*(G$11=4)+$B$8*(G$11=3))/(1+EXP($B$3+$B$4*$A16+$B$5*((G$12-$A16)*4+1)+$B$6*(YEAR(G$13)=2015)+$B$7*(G$11=4)+$B$8*(G$11=3)))+ EXP($B$3+$B$4*$A16+$B$5*((G$12-$A16)*4+2)+$B$6*(YEAR(G$13)=2015)+$B$7*(G$11=4)+$B$8*(G$11=3))/(1+EXP($B$3+$B$4*$A16+$B$5*((G$12-$A16)*4+2)+$B$6*(YEAR(G$13)=2015)+$B$7*(G$11=4)+$B$8*(G$11=3)))+ EXP($B$3+$B$4*$A16+$B$5*((G$12-$A16)*4+3)+$B$6*(YEAR(G$13)=2015)+$B$7*(G$11=4)+$B$8*(G$11=3))/(1+EXP($B$3+$B$4*$A16+$B$5*((G$12-$A16)*4+3)+$B$6*(YEAR(G$13)=2015)+$B$7*(G$11=4)+$B$8*(G$11=3)))), "")</f>
        <v>13.4929400866881</v>
      </c>
      <c r="H16" s="9" t="n">
        <f aca="false">IF('Acquisition-Retention'!K139&lt;&gt;"",'Acquisition-Retention'!K139* (IF(H$12=$A16,1,EXP($B$3+$B$4*$A16+$B$5*(H$12-$A16)*4+$B$6*(YEAR(H$13)=2015)+$B$7*(H$11=4)+$B$8*(H$11=3))/(1+EXP($B$3+$B$4*$A16+$B$5*(H$12-$A16)*4+$B$6*(YEAR(H$13)=2015)+$B$7*(H$11=4)+$B$8*(H$11=3))))+ EXP($B$3+$B$4*$A16+$B$5*((H$12-$A16)*4+1)+$B$6*(YEAR(H$13)=2015)+$B$7*(H$11=4)+$B$8*(H$11=3))/(1+EXP($B$3+$B$4*$A16+$B$5*((H$12-$A16)*4+1)+$B$6*(YEAR(H$13)=2015)+$B$7*(H$11=4)+$B$8*(H$11=3)))+ EXP($B$3+$B$4*$A16+$B$5*((H$12-$A16)*4+2)+$B$6*(YEAR(H$13)=2015)+$B$7*(H$11=4)+$B$8*(H$11=3))/(1+EXP($B$3+$B$4*$A16+$B$5*((H$12-$A16)*4+2)+$B$6*(YEAR(H$13)=2015)+$B$7*(H$11=4)+$B$8*(H$11=3)))+ EXP($B$3+$B$4*$A16+$B$5*((H$12-$A16)*4+3)+$B$6*(YEAR(H$13)=2015)+$B$7*(H$11=4)+$B$8*(H$11=3))/(1+EXP($B$3+$B$4*$A16+$B$5*((H$12-$A16)*4+3)+$B$6*(YEAR(H$13)=2015)+$B$7*(H$11=4)+$B$8*(H$11=3)))), "")</f>
        <v>12.228218810216</v>
      </c>
      <c r="I16" s="9" t="n">
        <f aca="false">IF('Acquisition-Retention'!L139&lt;&gt;"",'Acquisition-Retention'!L139* (IF(I$12=$A16,1,EXP($B$3+$B$4*$A16+$B$5*(I$12-$A16)*4+$B$6*(YEAR(I$13)=2015)+$B$7*(I$11=4)+$B$8*(I$11=3))/(1+EXP($B$3+$B$4*$A16+$B$5*(I$12-$A16)*4+$B$6*(YEAR(I$13)=2015)+$B$7*(I$11=4)+$B$8*(I$11=3))))+ EXP($B$3+$B$4*$A16+$B$5*((I$12-$A16)*4+1)+$B$6*(YEAR(I$13)=2015)+$B$7*(I$11=4)+$B$8*(I$11=3))/(1+EXP($B$3+$B$4*$A16+$B$5*((I$12-$A16)*4+1)+$B$6*(YEAR(I$13)=2015)+$B$7*(I$11=4)+$B$8*(I$11=3)))+ EXP($B$3+$B$4*$A16+$B$5*((I$12-$A16)*4+2)+$B$6*(YEAR(I$13)=2015)+$B$7*(I$11=4)+$B$8*(I$11=3))/(1+EXP($B$3+$B$4*$A16+$B$5*((I$12-$A16)*4+2)+$B$6*(YEAR(I$13)=2015)+$B$7*(I$11=4)+$B$8*(I$11=3)))+ EXP($B$3+$B$4*$A16+$B$5*((I$12-$A16)*4+3)+$B$6*(YEAR(I$13)=2015)+$B$7*(I$11=4)+$B$8*(I$11=3))/(1+EXP($B$3+$B$4*$A16+$B$5*((I$12-$A16)*4+3)+$B$6*(YEAR(I$13)=2015)+$B$7*(I$11=4)+$B$8*(I$11=3)))), "")</f>
        <v>10.4239241115347</v>
      </c>
      <c r="J16" s="9" t="n">
        <f aca="false">IF('Acquisition-Retention'!M139&lt;&gt;"",'Acquisition-Retention'!M139* (IF(J$12=$A16,1,EXP($B$3+$B$4*$A16+$B$5*(J$12-$A16)*4+$B$6*(YEAR(J$13)=2015)+$B$7*(J$11=4)+$B$8*(J$11=3))/(1+EXP($B$3+$B$4*$A16+$B$5*(J$12-$A16)*4+$B$6*(YEAR(J$13)=2015)+$B$7*(J$11=4)+$B$8*(J$11=3))))+ EXP($B$3+$B$4*$A16+$B$5*((J$12-$A16)*4+1)+$B$6*(YEAR(J$13)=2015)+$B$7*(J$11=4)+$B$8*(J$11=3))/(1+EXP($B$3+$B$4*$A16+$B$5*((J$12-$A16)*4+1)+$B$6*(YEAR(J$13)=2015)+$B$7*(J$11=4)+$B$8*(J$11=3)))+ EXP($B$3+$B$4*$A16+$B$5*((J$12-$A16)*4+2)+$B$6*(YEAR(J$13)=2015)+$B$7*(J$11=4)+$B$8*(J$11=3))/(1+EXP($B$3+$B$4*$A16+$B$5*((J$12-$A16)*4+2)+$B$6*(YEAR(J$13)=2015)+$B$7*(J$11=4)+$B$8*(J$11=3)))+ EXP($B$3+$B$4*$A16+$B$5*((J$12-$A16)*4+3)+$B$6*(YEAR(J$13)=2015)+$B$7*(J$11=4)+$B$8*(J$11=3))/(1+EXP($B$3+$B$4*$A16+$B$5*((J$12-$A16)*4+3)+$B$6*(YEAR(J$13)=2015)+$B$7*(J$11=4)+$B$8*(J$11=3)))), "")</f>
        <v>9.67145814474261</v>
      </c>
      <c r="K16" s="9" t="n">
        <f aca="false">IF('Acquisition-Retention'!N139&lt;&gt;"",'Acquisition-Retention'!N139* (IF(K$12=$A16,1,EXP($B$3+$B$4*$A16+$B$5*(K$12-$A16)*4+$B$6*(YEAR(K$13)=2015)+$B$7*(K$11=4)+$B$8*(K$11=3))/(1+EXP($B$3+$B$4*$A16+$B$5*(K$12-$A16)*4+$B$6*(YEAR(K$13)=2015)+$B$7*(K$11=4)+$B$8*(K$11=3))))+ EXP($B$3+$B$4*$A16+$B$5*((K$12-$A16)*4+1)+$B$6*(YEAR(K$13)=2015)+$B$7*(K$11=4)+$B$8*(K$11=3))/(1+EXP($B$3+$B$4*$A16+$B$5*((K$12-$A16)*4+1)+$B$6*(YEAR(K$13)=2015)+$B$7*(K$11=4)+$B$8*(K$11=3)))+ EXP($B$3+$B$4*$A16+$B$5*((K$12-$A16)*4+2)+$B$6*(YEAR(K$13)=2015)+$B$7*(K$11=4)+$B$8*(K$11=3))/(1+EXP($B$3+$B$4*$A16+$B$5*((K$12-$A16)*4+2)+$B$6*(YEAR(K$13)=2015)+$B$7*(K$11=4)+$B$8*(K$11=3)))+ EXP($B$3+$B$4*$A16+$B$5*((K$12-$A16)*4+3)+$B$6*(YEAR(K$13)=2015)+$B$7*(K$11=4)+$B$8*(K$11=3))/(1+EXP($B$3+$B$4*$A16+$B$5*((K$12-$A16)*4+3)+$B$6*(YEAR(K$13)=2015)+$B$7*(K$11=4)+$B$8*(K$11=3)))), "")</f>
        <v>9.01955483439391</v>
      </c>
      <c r="L16" s="9" t="n">
        <f aca="false">IF('Acquisition-Retention'!O139&lt;&gt;"",'Acquisition-Retention'!O139* (IF(L$12=$A16,1,EXP($B$3+$B$4*$A16+$B$5*(L$12-$A16)*4+$B$6*(YEAR(L$13)=2015)+$B$7*(L$11=4)+$B$8*(L$11=3))/(1+EXP($B$3+$B$4*$A16+$B$5*(L$12-$A16)*4+$B$6*(YEAR(L$13)=2015)+$B$7*(L$11=4)+$B$8*(L$11=3))))+ EXP($B$3+$B$4*$A16+$B$5*((L$12-$A16)*4+1)+$B$6*(YEAR(L$13)=2015)+$B$7*(L$11=4)+$B$8*(L$11=3))/(1+EXP($B$3+$B$4*$A16+$B$5*((L$12-$A16)*4+1)+$B$6*(YEAR(L$13)=2015)+$B$7*(L$11=4)+$B$8*(L$11=3)))+ EXP($B$3+$B$4*$A16+$B$5*((L$12-$A16)*4+2)+$B$6*(YEAR(L$13)=2015)+$B$7*(L$11=4)+$B$8*(L$11=3))/(1+EXP($B$3+$B$4*$A16+$B$5*((L$12-$A16)*4+2)+$B$6*(YEAR(L$13)=2015)+$B$7*(L$11=4)+$B$8*(L$11=3)))+ EXP($B$3+$B$4*$A16+$B$5*((L$12-$A16)*4+3)+$B$6*(YEAR(L$13)=2015)+$B$7*(L$11=4)+$B$8*(L$11=3))/(1+EXP($B$3+$B$4*$A16+$B$5*((L$12-$A16)*4+3)+$B$6*(YEAR(L$13)=2015)+$B$7*(L$11=4)+$B$8*(L$11=3)))), "")</f>
        <v>8.56075069574525</v>
      </c>
      <c r="M16" s="9" t="n">
        <f aca="false">IF('Acquisition-Retention'!P139&lt;&gt;"",'Acquisition-Retention'!P139* (IF(M$12=$A16,1,EXP($B$3+$B$4*$A16+$B$5*(M$12-$A16)*4+$B$6*(YEAR(M$13)=2015)+$B$7*(M$11=4)+$B$8*(M$11=3))/(1+EXP($B$3+$B$4*$A16+$B$5*(M$12-$A16)*4+$B$6*(YEAR(M$13)=2015)+$B$7*(M$11=4)+$B$8*(M$11=3))))+ EXP($B$3+$B$4*$A16+$B$5*((M$12-$A16)*4+1)+$B$6*(YEAR(M$13)=2015)+$B$7*(M$11=4)+$B$8*(M$11=3))/(1+EXP($B$3+$B$4*$A16+$B$5*((M$12-$A16)*4+1)+$B$6*(YEAR(M$13)=2015)+$B$7*(M$11=4)+$B$8*(M$11=3)))+ EXP($B$3+$B$4*$A16+$B$5*((M$12-$A16)*4+2)+$B$6*(YEAR(M$13)=2015)+$B$7*(M$11=4)+$B$8*(M$11=3))/(1+EXP($B$3+$B$4*$A16+$B$5*((M$12-$A16)*4+2)+$B$6*(YEAR(M$13)=2015)+$B$7*(M$11=4)+$B$8*(M$11=3)))+ EXP($B$3+$B$4*$A16+$B$5*((M$12-$A16)*4+3)+$B$6*(YEAR(M$13)=2015)+$B$7*(M$11=4)+$B$8*(M$11=3))/(1+EXP($B$3+$B$4*$A16+$B$5*((M$12-$A16)*4+3)+$B$6*(YEAR(M$13)=2015)+$B$7*(M$11=4)+$B$8*(M$11=3)))), "")</f>
        <v>7.99698578049476</v>
      </c>
      <c r="N16" s="9" t="n">
        <f aca="false">IF('Acquisition-Retention'!Q139&lt;&gt;"",'Acquisition-Retention'!Q139* (IF(N$12=$A16,1,EXP($B$3+$B$4*$A16+$B$5*(N$12-$A16)*4+$B$6*(YEAR(N$13)=2015)+$B$7*(N$11=4)+$B$8*(N$11=3))/(1+EXP($B$3+$B$4*$A16+$B$5*(N$12-$A16)*4+$B$6*(YEAR(N$13)=2015)+$B$7*(N$11=4)+$B$8*(N$11=3))))+ EXP($B$3+$B$4*$A16+$B$5*((N$12-$A16)*4+1)+$B$6*(YEAR(N$13)=2015)+$B$7*(N$11=4)+$B$8*(N$11=3))/(1+EXP($B$3+$B$4*$A16+$B$5*((N$12-$A16)*4+1)+$B$6*(YEAR(N$13)=2015)+$B$7*(N$11=4)+$B$8*(N$11=3)))+ EXP($B$3+$B$4*$A16+$B$5*((N$12-$A16)*4+2)+$B$6*(YEAR(N$13)=2015)+$B$7*(N$11=4)+$B$8*(N$11=3))/(1+EXP($B$3+$B$4*$A16+$B$5*((N$12-$A16)*4+2)+$B$6*(YEAR(N$13)=2015)+$B$7*(N$11=4)+$B$8*(N$11=3)))+ EXP($B$3+$B$4*$A16+$B$5*((N$12-$A16)*4+3)+$B$6*(YEAR(N$13)=2015)+$B$7*(N$11=4)+$B$8*(N$11=3))/(1+EXP($B$3+$B$4*$A16+$B$5*((N$12-$A16)*4+3)+$B$6*(YEAR(N$13)=2015)+$B$7*(N$11=4)+$B$8*(N$11=3)))), "")</f>
        <v>7.50770331936641</v>
      </c>
      <c r="O16" s="9" t="n">
        <f aca="false">IF('Acquisition-Retention'!R139&lt;&gt;"",'Acquisition-Retention'!R139* (IF(O$12=$A16,1,EXP($B$3+$B$4*$A16+$B$5*(O$12-$A16)*4+$B$6*(YEAR(O$13)=2015)+$B$7*(O$11=4)+$B$8*(O$11=3))/(1+EXP($B$3+$B$4*$A16+$B$5*(O$12-$A16)*4+$B$6*(YEAR(O$13)=2015)+$B$7*(O$11=4)+$B$8*(O$11=3))))+ EXP($B$3+$B$4*$A16+$B$5*((O$12-$A16)*4+1)+$B$6*(YEAR(O$13)=2015)+$B$7*(O$11=4)+$B$8*(O$11=3))/(1+EXP($B$3+$B$4*$A16+$B$5*((O$12-$A16)*4+1)+$B$6*(YEAR(O$13)=2015)+$B$7*(O$11=4)+$B$8*(O$11=3)))+ EXP($B$3+$B$4*$A16+$B$5*((O$12-$A16)*4+2)+$B$6*(YEAR(O$13)=2015)+$B$7*(O$11=4)+$B$8*(O$11=3))/(1+EXP($B$3+$B$4*$A16+$B$5*((O$12-$A16)*4+2)+$B$6*(YEAR(O$13)=2015)+$B$7*(O$11=4)+$B$8*(O$11=3)))+ EXP($B$3+$B$4*$A16+$B$5*((O$12-$A16)*4+3)+$B$6*(YEAR(O$13)=2015)+$B$7*(O$11=4)+$B$8*(O$11=3))/(1+EXP($B$3+$B$4*$A16+$B$5*((O$12-$A16)*4+3)+$B$6*(YEAR(O$13)=2015)+$B$7*(O$11=4)+$B$8*(O$11=3)))), "")</f>
        <v>6.56457040990801</v>
      </c>
      <c r="P16" s="9" t="n">
        <f aca="false">IF('Acquisition-Retention'!S139&lt;&gt;"",'Acquisition-Retention'!S139* (IF(P$12=$A16,1,EXP($B$3+$B$4*$A16+$B$5*(P$12-$A16)*4+$B$6*(YEAR(P$13)=2015)+$B$7*(P$11=4)+$B$8*(P$11=3))/(1+EXP($B$3+$B$4*$A16+$B$5*(P$12-$A16)*4+$B$6*(YEAR(P$13)=2015)+$B$7*(P$11=4)+$B$8*(P$11=3))))+ EXP($B$3+$B$4*$A16+$B$5*((P$12-$A16)*4+1)+$B$6*(YEAR(P$13)=2015)+$B$7*(P$11=4)+$B$8*(P$11=3))/(1+EXP($B$3+$B$4*$A16+$B$5*((P$12-$A16)*4+1)+$B$6*(YEAR(P$13)=2015)+$B$7*(P$11=4)+$B$8*(P$11=3)))+ EXP($B$3+$B$4*$A16+$B$5*((P$12-$A16)*4+2)+$B$6*(YEAR(P$13)=2015)+$B$7*(P$11=4)+$B$8*(P$11=3))/(1+EXP($B$3+$B$4*$A16+$B$5*((P$12-$A16)*4+2)+$B$6*(YEAR(P$13)=2015)+$B$7*(P$11=4)+$B$8*(P$11=3)))+ EXP($B$3+$B$4*$A16+$B$5*((P$12-$A16)*4+3)+$B$6*(YEAR(P$13)=2015)+$B$7*(P$11=4)+$B$8*(P$11=3))/(1+EXP($B$3+$B$4*$A16+$B$5*((P$12-$A16)*4+3)+$B$6*(YEAR(P$13)=2015)+$B$7*(P$11=4)+$B$8*(P$11=3)))), "")</f>
        <v>6.23270086284902</v>
      </c>
      <c r="Q16" s="9" t="n">
        <f aca="false">IF('Acquisition-Retention'!T139&lt;&gt;"",'Acquisition-Retention'!T139* (IF(Q$12=$A16,1,EXP($B$3+$B$4*$A16+$B$5*(Q$12-$A16)*4+$B$6*(YEAR(Q$13)=2015)+$B$7*(Q$11=4)+$B$8*(Q$11=3))/(1+EXP($B$3+$B$4*$A16+$B$5*(Q$12-$A16)*4+$B$6*(YEAR(Q$13)=2015)+$B$7*(Q$11=4)+$B$8*(Q$11=3))))+ EXP($B$3+$B$4*$A16+$B$5*((Q$12-$A16)*4+1)+$B$6*(YEAR(Q$13)=2015)+$B$7*(Q$11=4)+$B$8*(Q$11=3))/(1+EXP($B$3+$B$4*$A16+$B$5*((Q$12-$A16)*4+1)+$B$6*(YEAR(Q$13)=2015)+$B$7*(Q$11=4)+$B$8*(Q$11=3)))+ EXP($B$3+$B$4*$A16+$B$5*((Q$12-$A16)*4+2)+$B$6*(YEAR(Q$13)=2015)+$B$7*(Q$11=4)+$B$8*(Q$11=3))/(1+EXP($B$3+$B$4*$A16+$B$5*((Q$12-$A16)*4+2)+$B$6*(YEAR(Q$13)=2015)+$B$7*(Q$11=4)+$B$8*(Q$11=3)))+ EXP($B$3+$B$4*$A16+$B$5*((Q$12-$A16)*4+3)+$B$6*(YEAR(Q$13)=2015)+$B$7*(Q$11=4)+$B$8*(Q$11=3))/(1+EXP($B$3+$B$4*$A16+$B$5*((Q$12-$A16)*4+3)+$B$6*(YEAR(Q$13)=2015)+$B$7*(Q$11=4)+$B$8*(Q$11=3)))), "")</f>
        <v>5.89824925912999</v>
      </c>
      <c r="R16" s="9" t="n">
        <f aca="false">IF('Acquisition-Retention'!U139&lt;&gt;"",'Acquisition-Retention'!U139* (IF(R$12=$A16,1,EXP($B$3+$B$4*$A16+$B$5*(R$12-$A16)*4+$B$6*(YEAR(R$13)=2015)+$B$7*(R$11=4)+$B$8*(R$11=3))/(1+EXP($B$3+$B$4*$A16+$B$5*(R$12-$A16)*4+$B$6*(YEAR(R$13)=2015)+$B$7*(R$11=4)+$B$8*(R$11=3))))+ EXP($B$3+$B$4*$A16+$B$5*((R$12-$A16)*4+1)+$B$6*(YEAR(R$13)=2015)+$B$7*(R$11=4)+$B$8*(R$11=3))/(1+EXP($B$3+$B$4*$A16+$B$5*((R$12-$A16)*4+1)+$B$6*(YEAR(R$13)=2015)+$B$7*(R$11=4)+$B$8*(R$11=3)))+ EXP($B$3+$B$4*$A16+$B$5*((R$12-$A16)*4+2)+$B$6*(YEAR(R$13)=2015)+$B$7*(R$11=4)+$B$8*(R$11=3))/(1+EXP($B$3+$B$4*$A16+$B$5*((R$12-$A16)*4+2)+$B$6*(YEAR(R$13)=2015)+$B$7*(R$11=4)+$B$8*(R$11=3)))+ EXP($B$3+$B$4*$A16+$B$5*((R$12-$A16)*4+3)+$B$6*(YEAR(R$13)=2015)+$B$7*(R$11=4)+$B$8*(R$11=3))/(1+EXP($B$3+$B$4*$A16+$B$5*((R$12-$A16)*4+3)+$B$6*(YEAR(R$13)=2015)+$B$7*(R$11=4)+$B$8*(R$11=3)))), "")</f>
        <v>5.56400779906979</v>
      </c>
      <c r="S16" s="9" t="n">
        <f aca="false">IF('Acquisition-Retention'!V139&lt;&gt;"",'Acquisition-Retention'!V139* (IF(S$12=$A16,1,EXP($B$3+$B$4*$A16+$B$5*(S$12-$A16)*4+$B$6*(YEAR(S$13)=2015)+$B$7*(S$11=4)+$B$8*(S$11=3))/(1+EXP($B$3+$B$4*$A16+$B$5*(S$12-$A16)*4+$B$6*(YEAR(S$13)=2015)+$B$7*(S$11=4)+$B$8*(S$11=3))))+ EXP($B$3+$B$4*$A16+$B$5*((S$12-$A16)*4+1)+$B$6*(YEAR(S$13)=2015)+$B$7*(S$11=4)+$B$8*(S$11=3))/(1+EXP($B$3+$B$4*$A16+$B$5*((S$12-$A16)*4+1)+$B$6*(YEAR(S$13)=2015)+$B$7*(S$11=4)+$B$8*(S$11=3)))+ EXP($B$3+$B$4*$A16+$B$5*((S$12-$A16)*4+2)+$B$6*(YEAR(S$13)=2015)+$B$7*(S$11=4)+$B$8*(S$11=3))/(1+EXP($B$3+$B$4*$A16+$B$5*((S$12-$A16)*4+2)+$B$6*(YEAR(S$13)=2015)+$B$7*(S$11=4)+$B$8*(S$11=3)))+ EXP($B$3+$B$4*$A16+$B$5*((S$12-$A16)*4+3)+$B$6*(YEAR(S$13)=2015)+$B$7*(S$11=4)+$B$8*(S$11=3))/(1+EXP($B$3+$B$4*$A16+$B$5*((S$12-$A16)*4+3)+$B$6*(YEAR(S$13)=2015)+$B$7*(S$11=4)+$B$8*(S$11=3)))), "")</f>
        <v>5.23383545180017</v>
      </c>
      <c r="T16" s="9" t="n">
        <f aca="false">IF('Acquisition-Retention'!W139&lt;&gt;"",'Acquisition-Retention'!W139* (IF(T$12=$A16,1,EXP($B$3+$B$4*$A16+$B$5*(T$12-$A16)*4+$B$6*(YEAR(T$13)=2015)+$B$7*(T$11=4)+$B$8*(T$11=3))/(1+EXP($B$3+$B$4*$A16+$B$5*(T$12-$A16)*4+$B$6*(YEAR(T$13)=2015)+$B$7*(T$11=4)+$B$8*(T$11=3))))+ EXP($B$3+$B$4*$A16+$B$5*((T$12-$A16)*4+1)+$B$6*(YEAR(T$13)=2015)+$B$7*(T$11=4)+$B$8*(T$11=3))/(1+EXP($B$3+$B$4*$A16+$B$5*((T$12-$A16)*4+1)+$B$6*(YEAR(T$13)=2015)+$B$7*(T$11=4)+$B$8*(T$11=3)))+ EXP($B$3+$B$4*$A16+$B$5*((T$12-$A16)*4+2)+$B$6*(YEAR(T$13)=2015)+$B$7*(T$11=4)+$B$8*(T$11=3))/(1+EXP($B$3+$B$4*$A16+$B$5*((T$12-$A16)*4+2)+$B$6*(YEAR(T$13)=2015)+$B$7*(T$11=4)+$B$8*(T$11=3)))+ EXP($B$3+$B$4*$A16+$B$5*((T$12-$A16)*4+3)+$B$6*(YEAR(T$13)=2015)+$B$7*(T$11=4)+$B$8*(T$11=3))/(1+EXP($B$3+$B$4*$A16+$B$5*((T$12-$A16)*4+3)+$B$6*(YEAR(T$13)=2015)+$B$7*(T$11=4)+$B$8*(T$11=3)))), "")</f>
        <v>4.91153548878827</v>
      </c>
      <c r="U16" s="9" t="n">
        <f aca="false">IF('Acquisition-Retention'!X139&lt;&gt;"",'Acquisition-Retention'!X139* (IF(U$12=$A16,1,EXP($B$3+$B$4*$A16+$B$5*(U$12-$A16)*4+$B$6*(YEAR(U$13)=2015)+$B$7*(U$11=4)+$B$8*(U$11=3))/(1+EXP($B$3+$B$4*$A16+$B$5*(U$12-$A16)*4+$B$6*(YEAR(U$13)=2015)+$B$7*(U$11=4)+$B$8*(U$11=3))))+ EXP($B$3+$B$4*$A16+$B$5*((U$12-$A16)*4+1)+$B$6*(YEAR(U$13)=2015)+$B$7*(U$11=4)+$B$8*(U$11=3))/(1+EXP($B$3+$B$4*$A16+$B$5*((U$12-$A16)*4+1)+$B$6*(YEAR(U$13)=2015)+$B$7*(U$11=4)+$B$8*(U$11=3)))+ EXP($B$3+$B$4*$A16+$B$5*((U$12-$A16)*4+2)+$B$6*(YEAR(U$13)=2015)+$B$7*(U$11=4)+$B$8*(U$11=3))/(1+EXP($B$3+$B$4*$A16+$B$5*((U$12-$A16)*4+2)+$B$6*(YEAR(U$13)=2015)+$B$7*(U$11=4)+$B$8*(U$11=3)))+ EXP($B$3+$B$4*$A16+$B$5*((U$12-$A16)*4+3)+$B$6*(YEAR(U$13)=2015)+$B$7*(U$11=4)+$B$8*(U$11=3))/(1+EXP($B$3+$B$4*$A16+$B$5*((U$12-$A16)*4+3)+$B$6*(YEAR(U$13)=2015)+$B$7*(U$11=4)+$B$8*(U$11=3)))), "")</f>
        <v>4.00906348983541</v>
      </c>
      <c r="V16" s="9" t="n">
        <f aca="false">IF('Acquisition-Retention'!Y139&lt;&gt;"",'Acquisition-Retention'!Y139* (IF(V$12=$A16,1,EXP($B$3+$B$4*$A16+$B$5*(V$12-$A16)*4+$B$6*(YEAR(V$13)=2015)+$B$7*(V$11=4)+$B$8*(V$11=3))/(1+EXP($B$3+$B$4*$A16+$B$5*(V$12-$A16)*4+$B$6*(YEAR(V$13)=2015)+$B$7*(V$11=4)+$B$8*(V$11=3))))+ EXP($B$3+$B$4*$A16+$B$5*((V$12-$A16)*4+1)+$B$6*(YEAR(V$13)=2015)+$B$7*(V$11=4)+$B$8*(V$11=3))/(1+EXP($B$3+$B$4*$A16+$B$5*((V$12-$A16)*4+1)+$B$6*(YEAR(V$13)=2015)+$B$7*(V$11=4)+$B$8*(V$11=3)))+ EXP($B$3+$B$4*$A16+$B$5*((V$12-$A16)*4+2)+$B$6*(YEAR(V$13)=2015)+$B$7*(V$11=4)+$B$8*(V$11=3))/(1+EXP($B$3+$B$4*$A16+$B$5*((V$12-$A16)*4+2)+$B$6*(YEAR(V$13)=2015)+$B$7*(V$11=4)+$B$8*(V$11=3)))+ EXP($B$3+$B$4*$A16+$B$5*((V$12-$A16)*4+3)+$B$6*(YEAR(V$13)=2015)+$B$7*(V$11=4)+$B$8*(V$11=3))/(1+EXP($B$3+$B$4*$A16+$B$5*((V$12-$A16)*4+3)+$B$6*(YEAR(V$13)=2015)+$B$7*(V$11=4)+$B$8*(V$11=3)))), "")</f>
        <v>3.7359173544518</v>
      </c>
      <c r="W16" s="9" t="n">
        <f aca="false">IF('Acquisition-Retention'!Z139&lt;&gt;"",'Acquisition-Retention'!Z139* (IF(W$12=$A16,1,EXP($B$3+$B$4*$A16+$B$5*(W$12-$A16)*4+$B$6*(YEAR(W$13)=2015)+$B$7*(W$11=4)+$B$8*(W$11=3))/(1+EXP($B$3+$B$4*$A16+$B$5*(W$12-$A16)*4+$B$6*(YEAR(W$13)=2015)+$B$7*(W$11=4)+$B$8*(W$11=3))))+ EXP($B$3+$B$4*$A16+$B$5*((W$12-$A16)*4+1)+$B$6*(YEAR(W$13)=2015)+$B$7*(W$11=4)+$B$8*(W$11=3))/(1+EXP($B$3+$B$4*$A16+$B$5*((W$12-$A16)*4+1)+$B$6*(YEAR(W$13)=2015)+$B$7*(W$11=4)+$B$8*(W$11=3)))+ EXP($B$3+$B$4*$A16+$B$5*((W$12-$A16)*4+2)+$B$6*(YEAR(W$13)=2015)+$B$7*(W$11=4)+$B$8*(W$11=3))/(1+EXP($B$3+$B$4*$A16+$B$5*((W$12-$A16)*4+2)+$B$6*(YEAR(W$13)=2015)+$B$7*(W$11=4)+$B$8*(W$11=3)))+ EXP($B$3+$B$4*$A16+$B$5*((W$12-$A16)*4+3)+$B$6*(YEAR(W$13)=2015)+$B$7*(W$11=4)+$B$8*(W$11=3))/(1+EXP($B$3+$B$4*$A16+$B$5*((W$12-$A16)*4+3)+$B$6*(YEAR(W$13)=2015)+$B$7*(W$11=4)+$B$8*(W$11=3)))), "")</f>
        <v>3.47694905951012</v>
      </c>
      <c r="X16" s="9" t="n">
        <f aca="false">IF('Acquisition-Retention'!AA139&lt;&gt;"",'Acquisition-Retention'!AA139* (IF(X$12=$A16,1,EXP($B$3+$B$4*$A16+$B$5*(X$12-$A16)*4+$B$6*(YEAR(X$13)=2015)+$B$7*(X$11=4)+$B$8*(X$11=3))/(1+EXP($B$3+$B$4*$A16+$B$5*(X$12-$A16)*4+$B$6*(YEAR(X$13)=2015)+$B$7*(X$11=4)+$B$8*(X$11=3))))+ EXP($B$3+$B$4*$A16+$B$5*((X$12-$A16)*4+1)+$B$6*(YEAR(X$13)=2015)+$B$7*(X$11=4)+$B$8*(X$11=3))/(1+EXP($B$3+$B$4*$A16+$B$5*((X$12-$A16)*4+1)+$B$6*(YEAR(X$13)=2015)+$B$7*(X$11=4)+$B$8*(X$11=3)))+ EXP($B$3+$B$4*$A16+$B$5*((X$12-$A16)*4+2)+$B$6*(YEAR(X$13)=2015)+$B$7*(X$11=4)+$B$8*(X$11=3))/(1+EXP($B$3+$B$4*$A16+$B$5*((X$12-$A16)*4+2)+$B$6*(YEAR(X$13)=2015)+$B$7*(X$11=4)+$B$8*(X$11=3)))+ EXP($B$3+$B$4*$A16+$B$5*((X$12-$A16)*4+3)+$B$6*(YEAR(X$13)=2015)+$B$7*(X$11=4)+$B$8*(X$11=3))/(1+EXP($B$3+$B$4*$A16+$B$5*((X$12-$A16)*4+3)+$B$6*(YEAR(X$13)=2015)+$B$7*(X$11=4)+$B$8*(X$11=3)))), "")</f>
        <v>3.46670751995391</v>
      </c>
      <c r="Y16" s="9" t="n">
        <f aca="false">IF('Acquisition-Retention'!AB139&lt;&gt;"",'Acquisition-Retention'!AB139* (IF(Y$12=$A16,1,EXP($B$3+$B$4*$A16+$B$5*(Y$12-$A16)*4+$B$6*(YEAR(Y$13)=2015)+$B$7*(Y$11=4)+$B$8*(Y$11=3))/(1+EXP($B$3+$B$4*$A16+$B$5*(Y$12-$A16)*4+$B$6*(YEAR(Y$13)=2015)+$B$7*(Y$11=4)+$B$8*(Y$11=3))))+ EXP($B$3+$B$4*$A16+$B$5*((Y$12-$A16)*4+1)+$B$6*(YEAR(Y$13)=2015)+$B$7*(Y$11=4)+$B$8*(Y$11=3))/(1+EXP($B$3+$B$4*$A16+$B$5*((Y$12-$A16)*4+1)+$B$6*(YEAR(Y$13)=2015)+$B$7*(Y$11=4)+$B$8*(Y$11=3)))+ EXP($B$3+$B$4*$A16+$B$5*((Y$12-$A16)*4+2)+$B$6*(YEAR(Y$13)=2015)+$B$7*(Y$11=4)+$B$8*(Y$11=3))/(1+EXP($B$3+$B$4*$A16+$B$5*((Y$12-$A16)*4+2)+$B$6*(YEAR(Y$13)=2015)+$B$7*(Y$11=4)+$B$8*(Y$11=3)))+ EXP($B$3+$B$4*$A16+$B$5*((Y$12-$A16)*4+3)+$B$6*(YEAR(Y$13)=2015)+$B$7*(Y$11=4)+$B$8*(Y$11=3))/(1+EXP($B$3+$B$4*$A16+$B$5*((Y$12-$A16)*4+3)+$B$6*(YEAR(Y$13)=2015)+$B$7*(Y$11=4)+$B$8*(Y$11=3)))), "")</f>
        <v>3.19339764896083</v>
      </c>
      <c r="Z16" s="9" t="n">
        <f aca="false">IF('Acquisition-Retention'!AC139&lt;&gt;"",'Acquisition-Retention'!AC139* (IF(Z$12=$A16,1,EXP($B$3+$B$4*$A16+$B$5*(Z$12-$A16)*4+$B$6*(YEAR(Z$13)=2015)+$B$7*(Z$11=4)+$B$8*(Z$11=3))/(1+EXP($B$3+$B$4*$A16+$B$5*(Z$12-$A16)*4+$B$6*(YEAR(Z$13)=2015)+$B$7*(Z$11=4)+$B$8*(Z$11=3))))+ EXP($B$3+$B$4*$A16+$B$5*((Z$12-$A16)*4+1)+$B$6*(YEAR(Z$13)=2015)+$B$7*(Z$11=4)+$B$8*(Z$11=3))/(1+EXP($B$3+$B$4*$A16+$B$5*((Z$12-$A16)*4+1)+$B$6*(YEAR(Z$13)=2015)+$B$7*(Z$11=4)+$B$8*(Z$11=3)))+ EXP($B$3+$B$4*$A16+$B$5*((Z$12-$A16)*4+2)+$B$6*(YEAR(Z$13)=2015)+$B$7*(Z$11=4)+$B$8*(Z$11=3))/(1+EXP($B$3+$B$4*$A16+$B$5*((Z$12-$A16)*4+2)+$B$6*(YEAR(Z$13)=2015)+$B$7*(Z$11=4)+$B$8*(Z$11=3)))+ EXP($B$3+$B$4*$A16+$B$5*((Z$12-$A16)*4+3)+$B$6*(YEAR(Z$13)=2015)+$B$7*(Z$11=4)+$B$8*(Z$11=3))/(1+EXP($B$3+$B$4*$A16+$B$5*((Z$12-$A16)*4+3)+$B$6*(YEAR(Z$13)=2015)+$B$7*(Z$11=4)+$B$8*(Z$11=3)))), "")</f>
        <v>2.95365448239098</v>
      </c>
      <c r="AA16" s="9" t="n">
        <f aca="false">IF('Acquisition-Retention'!AD139&lt;&gt;"",'Acquisition-Retention'!AD139* (IF(AA$12=$A16,1,EXP($B$3+$B$4*$A16+$B$5*(AA$12-$A16)*4+$B$6*(YEAR(AA$13)=2015)+$B$7*(AA$11=4)+$B$8*(AA$11=3))/(1+EXP($B$3+$B$4*$A16+$B$5*(AA$12-$A16)*4+$B$6*(YEAR(AA$13)=2015)+$B$7*(AA$11=4)+$B$8*(AA$11=3))))+ EXP($B$3+$B$4*$A16+$B$5*((AA$12-$A16)*4+1)+$B$6*(YEAR(AA$13)=2015)+$B$7*(AA$11=4)+$B$8*(AA$11=3))/(1+EXP($B$3+$B$4*$A16+$B$5*((AA$12-$A16)*4+1)+$B$6*(YEAR(AA$13)=2015)+$B$7*(AA$11=4)+$B$8*(AA$11=3)))+ EXP($B$3+$B$4*$A16+$B$5*((AA$12-$A16)*4+2)+$B$6*(YEAR(AA$13)=2015)+$B$7*(AA$11=4)+$B$8*(AA$11=3))/(1+EXP($B$3+$B$4*$A16+$B$5*((AA$12-$A16)*4+2)+$B$6*(YEAR(AA$13)=2015)+$B$7*(AA$11=4)+$B$8*(AA$11=3)))+ EXP($B$3+$B$4*$A16+$B$5*((AA$12-$A16)*4+3)+$B$6*(YEAR(AA$13)=2015)+$B$7*(AA$11=4)+$B$8*(AA$11=3))/(1+EXP($B$3+$B$4*$A16+$B$5*((AA$12-$A16)*4+3)+$B$6*(YEAR(AA$13)=2015)+$B$7*(AA$11=4)+$B$8*(AA$11=3)))), "")</f>
        <v>3.41590549940456</v>
      </c>
      <c r="AB16" s="9" t="n">
        <f aca="false">IF('Acquisition-Retention'!AE139&lt;&gt;"",'Acquisition-Retention'!AE139* (IF(AB$12=$A16,1,EXP($B$3+$B$4*$A16+$B$5*(AB$12-$A16)*4+$B$6*(YEAR(AB$13)=2015)+$B$7*(AB$11=4)+$B$8*(AB$11=3))/(1+EXP($B$3+$B$4*$A16+$B$5*(AB$12-$A16)*4+$B$6*(YEAR(AB$13)=2015)+$B$7*(AB$11=4)+$B$8*(AB$11=3))))+ EXP($B$3+$B$4*$A16+$B$5*((AB$12-$A16)*4+1)+$B$6*(YEAR(AB$13)=2015)+$B$7*(AB$11=4)+$B$8*(AB$11=3))/(1+EXP($B$3+$B$4*$A16+$B$5*((AB$12-$A16)*4+1)+$B$6*(YEAR(AB$13)=2015)+$B$7*(AB$11=4)+$B$8*(AB$11=3)))+ EXP($B$3+$B$4*$A16+$B$5*((AB$12-$A16)*4+2)+$B$6*(YEAR(AB$13)=2015)+$B$7*(AB$11=4)+$B$8*(AB$11=3))/(1+EXP($B$3+$B$4*$A16+$B$5*((AB$12-$A16)*4+2)+$B$6*(YEAR(AB$13)=2015)+$B$7*(AB$11=4)+$B$8*(AB$11=3)))+ EXP($B$3+$B$4*$A16+$B$5*((AB$12-$A16)*4+3)+$B$6*(YEAR(AB$13)=2015)+$B$7*(AB$11=4)+$B$8*(AB$11=3))/(1+EXP($B$3+$B$4*$A16+$B$5*((AB$12-$A16)*4+3)+$B$6*(YEAR(AB$13)=2015)+$B$7*(AB$11=4)+$B$8*(AB$11=3)))), "")</f>
        <v>3.20246003425832</v>
      </c>
      <c r="AC16" s="9" t="n">
        <f aca="false">IF('Acquisition-Retention'!AF139&lt;&gt;"",'Acquisition-Retention'!AF139* (IF(AC$12=$A16,1,EXP($B$3+$B$4*$A16+$B$5*(AC$12-$A16)*4+$B$6*(YEAR(AC$13)=2015)+$B$7*(AC$11=4)+$B$8*(AC$11=3))/(1+EXP($B$3+$B$4*$A16+$B$5*(AC$12-$A16)*4+$B$6*(YEAR(AC$13)=2015)+$B$7*(AC$11=4)+$B$8*(AC$11=3))))+ EXP($B$3+$B$4*$A16+$B$5*((AC$12-$A16)*4+1)+$B$6*(YEAR(AC$13)=2015)+$B$7*(AC$11=4)+$B$8*(AC$11=3))/(1+EXP($B$3+$B$4*$A16+$B$5*((AC$12-$A16)*4+1)+$B$6*(YEAR(AC$13)=2015)+$B$7*(AC$11=4)+$B$8*(AC$11=3)))+ EXP($B$3+$B$4*$A16+$B$5*((AC$12-$A16)*4+2)+$B$6*(YEAR(AC$13)=2015)+$B$7*(AC$11=4)+$B$8*(AC$11=3))/(1+EXP($B$3+$B$4*$A16+$B$5*((AC$12-$A16)*4+2)+$B$6*(YEAR(AC$13)=2015)+$B$7*(AC$11=4)+$B$8*(AC$11=3)))+ EXP($B$3+$B$4*$A16+$B$5*((AC$12-$A16)*4+3)+$B$6*(YEAR(AC$13)=2015)+$B$7*(AC$11=4)+$B$8*(AC$11=3))/(1+EXP($B$3+$B$4*$A16+$B$5*((AC$12-$A16)*4+3)+$B$6*(YEAR(AC$13)=2015)+$B$7*(AC$11=4)+$B$8*(AC$11=3)))), "")</f>
        <v>2.99749534323892</v>
      </c>
      <c r="AD16" s="9" t="n">
        <f aca="false">IF('Acquisition-Retention'!AG139&lt;&gt;"",'Acquisition-Retention'!AG139* (IF(AD$12=$A16,1,EXP($B$3+$B$4*$A16+$B$5*(AD$12-$A16)*4+$B$6*(YEAR(AD$13)=2015)+$B$7*(AD$11=4)+$B$8*(AD$11=3))/(1+EXP($B$3+$B$4*$A16+$B$5*(AD$12-$A16)*4+$B$6*(YEAR(AD$13)=2015)+$B$7*(AD$11=4)+$B$8*(AD$11=3))))+ EXP($B$3+$B$4*$A16+$B$5*((AD$12-$A16)*4+1)+$B$6*(YEAR(AD$13)=2015)+$B$7*(AD$11=4)+$B$8*(AD$11=3))/(1+EXP($B$3+$B$4*$A16+$B$5*((AD$12-$A16)*4+1)+$B$6*(YEAR(AD$13)=2015)+$B$7*(AD$11=4)+$B$8*(AD$11=3)))+ EXP($B$3+$B$4*$A16+$B$5*((AD$12-$A16)*4+2)+$B$6*(YEAR(AD$13)=2015)+$B$7*(AD$11=4)+$B$8*(AD$11=3))/(1+EXP($B$3+$B$4*$A16+$B$5*((AD$12-$A16)*4+2)+$B$6*(YEAR(AD$13)=2015)+$B$7*(AD$11=4)+$B$8*(AD$11=3)))+ EXP($B$3+$B$4*$A16+$B$5*((AD$12-$A16)*4+3)+$B$6*(YEAR(AD$13)=2015)+$B$7*(AD$11=4)+$B$8*(AD$11=3))/(1+EXP($B$3+$B$4*$A16+$B$5*((AD$12-$A16)*4+3)+$B$6*(YEAR(AD$13)=2015)+$B$7*(AD$11=4)+$B$8*(AD$11=3)))), "")</f>
        <v>2.80122190700143</v>
      </c>
      <c r="AE16" s="9" t="n">
        <f aca="false">IF('Acquisition-Retention'!AH139&lt;&gt;"",'Acquisition-Retention'!AH139* (IF(AE$12=$A16,1,EXP($B$3+$B$4*$A16+$B$5*(AE$12-$A16)*4+$B$6*(YEAR(AE$13)=2015)+$B$7*(AE$11=4)+$B$8*(AE$11=3))/(1+EXP($B$3+$B$4*$A16+$B$5*(AE$12-$A16)*4+$B$6*(YEAR(AE$13)=2015)+$B$7*(AE$11=4)+$B$8*(AE$11=3))))+ EXP($B$3+$B$4*$A16+$B$5*((AE$12-$A16)*4+1)+$B$6*(YEAR(AE$13)=2015)+$B$7*(AE$11=4)+$B$8*(AE$11=3))/(1+EXP($B$3+$B$4*$A16+$B$5*((AE$12-$A16)*4+1)+$B$6*(YEAR(AE$13)=2015)+$B$7*(AE$11=4)+$B$8*(AE$11=3)))+ EXP($B$3+$B$4*$A16+$B$5*((AE$12-$A16)*4+2)+$B$6*(YEAR(AE$13)=2015)+$B$7*(AE$11=4)+$B$8*(AE$11=3))/(1+EXP($B$3+$B$4*$A16+$B$5*((AE$12-$A16)*4+2)+$B$6*(YEAR(AE$13)=2015)+$B$7*(AE$11=4)+$B$8*(AE$11=3)))+ EXP($B$3+$B$4*$A16+$B$5*((AE$12-$A16)*4+3)+$B$6*(YEAR(AE$13)=2015)+$B$7*(AE$11=4)+$B$8*(AE$11=3))/(1+EXP($B$3+$B$4*$A16+$B$5*((AE$12-$A16)*4+3)+$B$6*(YEAR(AE$13)=2015)+$B$7*(AE$11=4)+$B$8*(AE$11=3)))), "")</f>
        <v>2.61380534066776</v>
      </c>
      <c r="AF16" s="9" t="n">
        <f aca="false">IF('Acquisition-Retention'!AI139&lt;&gt;"",'Acquisition-Retention'!AI139* (IF(AF$12=$A16,1,EXP($B$3+$B$4*$A16+$B$5*(AF$12-$A16)*4+$B$6*(YEAR(AF$13)=2015)+$B$7*(AF$11=4)+$B$8*(AF$11=3))/(1+EXP($B$3+$B$4*$A16+$B$5*(AF$12-$A16)*4+$B$6*(YEAR(AF$13)=2015)+$B$7*(AF$11=4)+$B$8*(AF$11=3))))+ EXP($B$3+$B$4*$A16+$B$5*((AF$12-$A16)*4+1)+$B$6*(YEAR(AF$13)=2015)+$B$7*(AF$11=4)+$B$8*(AF$11=3))/(1+EXP($B$3+$B$4*$A16+$B$5*((AF$12-$A16)*4+1)+$B$6*(YEAR(AF$13)=2015)+$B$7*(AF$11=4)+$B$8*(AF$11=3)))+ EXP($B$3+$B$4*$A16+$B$5*((AF$12-$A16)*4+2)+$B$6*(YEAR(AF$13)=2015)+$B$7*(AF$11=4)+$B$8*(AF$11=3))/(1+EXP($B$3+$B$4*$A16+$B$5*((AF$12-$A16)*4+2)+$B$6*(YEAR(AF$13)=2015)+$B$7*(AF$11=4)+$B$8*(AF$11=3)))+ EXP($B$3+$B$4*$A16+$B$5*((AF$12-$A16)*4+3)+$B$6*(YEAR(AF$13)=2015)+$B$7*(AF$11=4)+$B$8*(AF$11=3))/(1+EXP($B$3+$B$4*$A16+$B$5*((AF$12-$A16)*4+3)+$B$6*(YEAR(AF$13)=2015)+$B$7*(AF$11=4)+$B$8*(AF$11=3)))), "")</f>
        <v>2.43536326760105</v>
      </c>
      <c r="AG16" s="9" t="n">
        <f aca="false">IF('Acquisition-Retention'!AJ139&lt;&gt;"",'Acquisition-Retention'!AJ139* (IF(AG$12=$A16,1,EXP($B$3+$B$4*$A16+$B$5*(AG$12-$A16)*4+$B$6*(YEAR(AG$13)=2015)+$B$7*(AG$11=4)+$B$8*(AG$11=3))/(1+EXP($B$3+$B$4*$A16+$B$5*(AG$12-$A16)*4+$B$6*(YEAR(AG$13)=2015)+$B$7*(AG$11=4)+$B$8*(AG$11=3))))+ EXP($B$3+$B$4*$A16+$B$5*((AG$12-$A16)*4+1)+$B$6*(YEAR(AG$13)=2015)+$B$7*(AG$11=4)+$B$8*(AG$11=3))/(1+EXP($B$3+$B$4*$A16+$B$5*((AG$12-$A16)*4+1)+$B$6*(YEAR(AG$13)=2015)+$B$7*(AG$11=4)+$B$8*(AG$11=3)))+ EXP($B$3+$B$4*$A16+$B$5*((AG$12-$A16)*4+2)+$B$6*(YEAR(AG$13)=2015)+$B$7*(AG$11=4)+$B$8*(AG$11=3))/(1+EXP($B$3+$B$4*$A16+$B$5*((AG$12-$A16)*4+2)+$B$6*(YEAR(AG$13)=2015)+$B$7*(AG$11=4)+$B$8*(AG$11=3)))+ EXP($B$3+$B$4*$A16+$B$5*((AG$12-$A16)*4+3)+$B$6*(YEAR(AG$13)=2015)+$B$7*(AG$11=4)+$B$8*(AG$11=3))/(1+EXP($B$3+$B$4*$A16+$B$5*((AG$12-$A16)*4+3)+$B$6*(YEAR(AG$13)=2015)+$B$7*(AG$11=4)+$B$8*(AG$11=3)))), "")</f>
        <v>1.92233553646438</v>
      </c>
      <c r="AH16" s="9" t="n">
        <f aca="false">IF('Acquisition-Retention'!AK139&lt;&gt;"",'Acquisition-Retention'!AK139* (IF(AH$12=$A16,1,EXP($B$3+$B$4*$A16+$B$5*(AH$12-$A16)*4+$B$6*(YEAR(AH$13)=2015)+$B$7*(AH$11=4)+$B$8*(AH$11=3))/(1+EXP($B$3+$B$4*$A16+$B$5*(AH$12-$A16)*4+$B$6*(YEAR(AH$13)=2015)+$B$7*(AH$11=4)+$B$8*(AH$11=3))))+ EXP($B$3+$B$4*$A16+$B$5*((AH$12-$A16)*4+1)+$B$6*(YEAR(AH$13)=2015)+$B$7*(AH$11=4)+$B$8*(AH$11=3))/(1+EXP($B$3+$B$4*$A16+$B$5*((AH$12-$A16)*4+1)+$B$6*(YEAR(AH$13)=2015)+$B$7*(AH$11=4)+$B$8*(AH$11=3)))+ EXP($B$3+$B$4*$A16+$B$5*((AH$12-$A16)*4+2)+$B$6*(YEAR(AH$13)=2015)+$B$7*(AH$11=4)+$B$8*(AH$11=3))/(1+EXP($B$3+$B$4*$A16+$B$5*((AH$12-$A16)*4+2)+$B$6*(YEAR(AH$13)=2015)+$B$7*(AH$11=4)+$B$8*(AH$11=3)))+ EXP($B$3+$B$4*$A16+$B$5*((AH$12-$A16)*4+3)+$B$6*(YEAR(AH$13)=2015)+$B$7*(AH$11=4)+$B$8*(AH$11=3))/(1+EXP($B$3+$B$4*$A16+$B$5*((AH$12-$A16)*4+3)+$B$6*(YEAR(AH$13)=2015)+$B$7*(AH$11=4)+$B$8*(AH$11=3)))), "")</f>
        <v>1.782390540318</v>
      </c>
      <c r="AI16" s="9" t="n">
        <f aca="false">IF('Acquisition-Retention'!AL139&lt;&gt;"",'Acquisition-Retention'!AL139* (IF(AI$12=$A16,1,EXP($B$3+$B$4*$A16+$B$5*(AI$12-$A16)*4+$B$6*(YEAR(AI$13)=2015)+$B$7*(AI$11=4)+$B$8*(AI$11=3))/(1+EXP($B$3+$B$4*$A16+$B$5*(AI$12-$A16)*4+$B$6*(YEAR(AI$13)=2015)+$B$7*(AI$11=4)+$B$8*(AI$11=3))))+ EXP($B$3+$B$4*$A16+$B$5*((AI$12-$A16)*4+1)+$B$6*(YEAR(AI$13)=2015)+$B$7*(AI$11=4)+$B$8*(AI$11=3))/(1+EXP($B$3+$B$4*$A16+$B$5*((AI$12-$A16)*4+1)+$B$6*(YEAR(AI$13)=2015)+$B$7*(AI$11=4)+$B$8*(AI$11=3)))+ EXP($B$3+$B$4*$A16+$B$5*((AI$12-$A16)*4+2)+$B$6*(YEAR(AI$13)=2015)+$B$7*(AI$11=4)+$B$8*(AI$11=3))/(1+EXP($B$3+$B$4*$A16+$B$5*((AI$12-$A16)*4+2)+$B$6*(YEAR(AI$13)=2015)+$B$7*(AI$11=4)+$B$8*(AI$11=3)))+ EXP($B$3+$B$4*$A16+$B$5*((AI$12-$A16)*4+3)+$B$6*(YEAR(AI$13)=2015)+$B$7*(AI$11=4)+$B$8*(AI$11=3))/(1+EXP($B$3+$B$4*$A16+$B$5*((AI$12-$A16)*4+3)+$B$6*(YEAR(AI$13)=2015)+$B$7*(AI$11=4)+$B$8*(AI$11=3)))), "")</f>
        <v>1.65084340999382</v>
      </c>
      <c r="AJ16" s="9" t="n">
        <f aca="false">IF('Acquisition-Retention'!AM139&lt;&gt;"",'Acquisition-Retention'!AM139* (IF(AJ$12=$A16,1,EXP($B$3+$B$4*$A16+$B$5*(AJ$12-$A16)*4+$B$6*(YEAR(AJ$13)=2015)+$B$7*(AJ$11=4)+$B$8*(AJ$11=3))/(1+EXP($B$3+$B$4*$A16+$B$5*(AJ$12-$A16)*4+$B$6*(YEAR(AJ$13)=2015)+$B$7*(AJ$11=4)+$B$8*(AJ$11=3))))+ EXP($B$3+$B$4*$A16+$B$5*((AJ$12-$A16)*4+1)+$B$6*(YEAR(AJ$13)=2015)+$B$7*(AJ$11=4)+$B$8*(AJ$11=3))/(1+EXP($B$3+$B$4*$A16+$B$5*((AJ$12-$A16)*4+1)+$B$6*(YEAR(AJ$13)=2015)+$B$7*(AJ$11=4)+$B$8*(AJ$11=3)))+ EXP($B$3+$B$4*$A16+$B$5*((AJ$12-$A16)*4+2)+$B$6*(YEAR(AJ$13)=2015)+$B$7*(AJ$11=4)+$B$8*(AJ$11=3))/(1+EXP($B$3+$B$4*$A16+$B$5*((AJ$12-$A16)*4+2)+$B$6*(YEAR(AJ$13)=2015)+$B$7*(AJ$11=4)+$B$8*(AJ$11=3)))+ EXP($B$3+$B$4*$A16+$B$5*((AJ$12-$A16)*4+3)+$B$6*(YEAR(AJ$13)=2015)+$B$7*(AJ$11=4)+$B$8*(AJ$11=3))/(1+EXP($B$3+$B$4*$A16+$B$5*((AJ$12-$A16)*4+3)+$B$6*(YEAR(AJ$13)=2015)+$B$7*(AJ$11=4)+$B$8*(AJ$11=3)))), "")</f>
        <v>1.68674400424297</v>
      </c>
      <c r="AK16" s="9" t="n">
        <f aca="false">IF('Acquisition-Retention'!AN139&lt;&gt;"",'Acquisition-Retention'!AN139* (IF(AK$12=$A16,1,EXP($B$3+$B$4*$A16+$B$5*(AK$12-$A16)*4+$B$6*(YEAR(AK$13)=2015)+$B$7*(AK$11=4)+$B$8*(AK$11=3))/(1+EXP($B$3+$B$4*$A16+$B$5*(AK$12-$A16)*4+$B$6*(YEAR(AK$13)=2015)+$B$7*(AK$11=4)+$B$8*(AK$11=3))))+ EXP($B$3+$B$4*$A16+$B$5*((AK$12-$A16)*4+1)+$B$6*(YEAR(AK$13)=2015)+$B$7*(AK$11=4)+$B$8*(AK$11=3))/(1+EXP($B$3+$B$4*$A16+$B$5*((AK$12-$A16)*4+1)+$B$6*(YEAR(AK$13)=2015)+$B$7*(AK$11=4)+$B$8*(AK$11=3)))+ EXP($B$3+$B$4*$A16+$B$5*((AK$12-$A16)*4+2)+$B$6*(YEAR(AK$13)=2015)+$B$7*(AK$11=4)+$B$8*(AK$11=3))/(1+EXP($B$3+$B$4*$A16+$B$5*((AK$12-$A16)*4+2)+$B$6*(YEAR(AK$13)=2015)+$B$7*(AK$11=4)+$B$8*(AK$11=3)))+ EXP($B$3+$B$4*$A16+$B$5*((AK$12-$A16)*4+3)+$B$6*(YEAR(AK$13)=2015)+$B$7*(AK$11=4)+$B$8*(AK$11=3))/(1+EXP($B$3+$B$4*$A16+$B$5*((AK$12-$A16)*4+3)+$B$6*(YEAR(AK$13)=2015)+$B$7*(AK$11=4)+$B$8*(AK$11=3)))), "")</f>
        <v>1.54491123120946</v>
      </c>
      <c r="AL16" s="9" t="n">
        <f aca="false">IF('Acquisition-Retention'!AO139&lt;&gt;"",'Acquisition-Retention'!AO139* (IF(AL$12=$A16,1,EXP($B$3+$B$4*$A16+$B$5*(AL$12-$A16)*4+$B$6*(YEAR(AL$13)=2015)+$B$7*(AL$11=4)+$B$8*(AL$11=3))/(1+EXP($B$3+$B$4*$A16+$B$5*(AL$12-$A16)*4+$B$6*(YEAR(AL$13)=2015)+$B$7*(AL$11=4)+$B$8*(AL$11=3))))+ EXP($B$3+$B$4*$A16+$B$5*((AL$12-$A16)*4+1)+$B$6*(YEAR(AL$13)=2015)+$B$7*(AL$11=4)+$B$8*(AL$11=3))/(1+EXP($B$3+$B$4*$A16+$B$5*((AL$12-$A16)*4+1)+$B$6*(YEAR(AL$13)=2015)+$B$7*(AL$11=4)+$B$8*(AL$11=3)))+ EXP($B$3+$B$4*$A16+$B$5*((AL$12-$A16)*4+2)+$B$6*(YEAR(AL$13)=2015)+$B$7*(AL$11=4)+$B$8*(AL$11=3))/(1+EXP($B$3+$B$4*$A16+$B$5*((AL$12-$A16)*4+2)+$B$6*(YEAR(AL$13)=2015)+$B$7*(AL$11=4)+$B$8*(AL$11=3)))+ EXP($B$3+$B$4*$A16+$B$5*((AL$12-$A16)*4+3)+$B$6*(YEAR(AL$13)=2015)+$B$7*(AL$11=4)+$B$8*(AL$11=3))/(1+EXP($B$3+$B$4*$A16+$B$5*((AL$12-$A16)*4+3)+$B$6*(YEAR(AL$13)=2015)+$B$7*(AL$11=4)+$B$8*(AL$11=3)))), "")</f>
        <v>1.4193419911023</v>
      </c>
      <c r="AM16" s="9" t="n">
        <f aca="false">IF('Acquisition-Retention'!AP139&lt;&gt;"",'Acquisition-Retention'!AP139* (IF(AM$12=$A16,1,EXP($B$3+$B$4*$A16+$B$5*(AM$12-$A16)*4+$B$6*(YEAR(AM$13)=2015)+$B$7*(AM$11=4)+$B$8*(AM$11=3))/(1+EXP($B$3+$B$4*$A16+$B$5*(AM$12-$A16)*4+$B$6*(YEAR(AM$13)=2015)+$B$7*(AM$11=4)+$B$8*(AM$11=3))))+ EXP($B$3+$B$4*$A16+$B$5*((AM$12-$A16)*4+1)+$B$6*(YEAR(AM$13)=2015)+$B$7*(AM$11=4)+$B$8*(AM$11=3))/(1+EXP($B$3+$B$4*$A16+$B$5*((AM$12-$A16)*4+1)+$B$6*(YEAR(AM$13)=2015)+$B$7*(AM$11=4)+$B$8*(AM$11=3)))+ EXP($B$3+$B$4*$A16+$B$5*((AM$12-$A16)*4+2)+$B$6*(YEAR(AM$13)=2015)+$B$7*(AM$11=4)+$B$8*(AM$11=3))/(1+EXP($B$3+$B$4*$A16+$B$5*((AM$12-$A16)*4+2)+$B$6*(YEAR(AM$13)=2015)+$B$7*(AM$11=4)+$B$8*(AM$11=3)))+ EXP($B$3+$B$4*$A16+$B$5*((AM$12-$A16)*4+3)+$B$6*(YEAR(AM$13)=2015)+$B$7*(AM$11=4)+$B$8*(AM$11=3))/(1+EXP($B$3+$B$4*$A16+$B$5*((AM$12-$A16)*4+3)+$B$6*(YEAR(AM$13)=2015)+$B$7*(AM$11=4)+$B$8*(AM$11=3)))), "")</f>
        <v>1.38381572259341</v>
      </c>
      <c r="AN16" s="9" t="n">
        <f aca="false">IF('Acquisition-Retention'!AQ139&lt;&gt;"",'Acquisition-Retention'!AQ139* (IF(AN$12=$A16,1,EXP($B$3+$B$4*$A16+$B$5*(AN$12-$A16)*4+$B$6*(YEAR(AN$13)=2015)+$B$7*(AN$11=4)+$B$8*(AN$11=3))/(1+EXP($B$3+$B$4*$A16+$B$5*(AN$12-$A16)*4+$B$6*(YEAR(AN$13)=2015)+$B$7*(AN$11=4)+$B$8*(AN$11=3))))+ EXP($B$3+$B$4*$A16+$B$5*((AN$12-$A16)*4+1)+$B$6*(YEAR(AN$13)=2015)+$B$7*(AN$11=4)+$B$8*(AN$11=3))/(1+EXP($B$3+$B$4*$A16+$B$5*((AN$12-$A16)*4+1)+$B$6*(YEAR(AN$13)=2015)+$B$7*(AN$11=4)+$B$8*(AN$11=3)))+ EXP($B$3+$B$4*$A16+$B$5*((AN$12-$A16)*4+2)+$B$6*(YEAR(AN$13)=2015)+$B$7*(AN$11=4)+$B$8*(AN$11=3))/(1+EXP($B$3+$B$4*$A16+$B$5*((AN$12-$A16)*4+2)+$B$6*(YEAR(AN$13)=2015)+$B$7*(AN$11=4)+$B$8*(AN$11=3)))+ EXP($B$3+$B$4*$A16+$B$5*((AN$12-$A16)*4+3)+$B$6*(YEAR(AN$13)=2015)+$B$7*(AN$11=4)+$B$8*(AN$11=3))/(1+EXP($B$3+$B$4*$A16+$B$5*((AN$12-$A16)*4+3)+$B$6*(YEAR(AN$13)=2015)+$B$7*(AN$11=4)+$B$8*(AN$11=3)))), "")</f>
        <v>1.28220160711647</v>
      </c>
      <c r="AO16" s="9" t="n">
        <f aca="false">IF('Acquisition-Retention'!AR139&lt;&gt;"",'Acquisition-Retention'!AR139* (IF(AO$12=$A16,1,EXP($B$3+$B$4*$A16+$B$5*(AO$12-$A16)*4+$B$6*(YEAR(AO$13)=2015)+$B$7*(AO$11=4)+$B$8*(AO$11=3))/(1+EXP($B$3+$B$4*$A16+$B$5*(AO$12-$A16)*4+$B$6*(YEAR(AO$13)=2015)+$B$7*(AO$11=4)+$B$8*(AO$11=3))))+ EXP($B$3+$B$4*$A16+$B$5*((AO$12-$A16)*4+1)+$B$6*(YEAR(AO$13)=2015)+$B$7*(AO$11=4)+$B$8*(AO$11=3))/(1+EXP($B$3+$B$4*$A16+$B$5*((AO$12-$A16)*4+1)+$B$6*(YEAR(AO$13)=2015)+$B$7*(AO$11=4)+$B$8*(AO$11=3)))+ EXP($B$3+$B$4*$A16+$B$5*((AO$12-$A16)*4+2)+$B$6*(YEAR(AO$13)=2015)+$B$7*(AO$11=4)+$B$8*(AO$11=3))/(1+EXP($B$3+$B$4*$A16+$B$5*((AO$12-$A16)*4+2)+$B$6*(YEAR(AO$13)=2015)+$B$7*(AO$11=4)+$B$8*(AO$11=3)))+ EXP($B$3+$B$4*$A16+$B$5*((AO$12-$A16)*4+3)+$B$6*(YEAR(AO$13)=2015)+$B$7*(AO$11=4)+$B$8*(AO$11=3))/(1+EXP($B$3+$B$4*$A16+$B$5*((AO$12-$A16)*4+3)+$B$6*(YEAR(AO$13)=2015)+$B$7*(AO$11=4)+$B$8*(AO$11=3)))), "")</f>
        <v>1.18709407988501</v>
      </c>
    </row>
    <row r="17" customFormat="false" ht="15" hidden="false" customHeight="false" outlineLevel="0" collapsed="false">
      <c r="A17" s="0" t="n">
        <f aca="false">A16+1</f>
        <v>4</v>
      </c>
      <c r="B17" s="4" t="str">
        <v>Apr 2014</v>
      </c>
      <c r="C17" s="9" t="str">
        <f aca="false">IF('Acquisition-Retention'!F140&lt;&gt;"",'Acquisition-Retention'!F140* (IF(C$12=$A17,1,EXP($B$3+$B$4*$A17+$B$5*(C$12-$A17)*4+$B$6*(YEAR(C$13)=2015)+$B$7*(C$11=4)+$B$8*(C$11=3))/(1+EXP($B$3+$B$4*$A17+$B$5*(C$12-$A17)*4+$B$6*(YEAR(C$13)=2015)+$B$7*(C$11=4)+$B$8*(C$11=3))))+ EXP($B$3+$B$4*$A17+$B$5*((C$12-$A17)*4+1)+$B$6*(YEAR(C$13)=2015)+$B$7*(C$11=4)+$B$8*(C$11=3))/(1+EXP($B$3+$B$4*$A17+$B$5*((C$12-$A17)*4+1)+$B$6*(YEAR(C$13)=2015)+$B$7*(C$11=4)+$B$8*(C$11=3)))+ EXP($B$3+$B$4*$A17+$B$5*((C$12-$A17)*4+2)+$B$6*(YEAR(C$13)=2015)+$B$7*(C$11=4)+$B$8*(C$11=3))/(1+EXP($B$3+$B$4*$A17+$B$5*((C$12-$A17)*4+2)+$B$6*(YEAR(C$13)=2015)+$B$7*(C$11=4)+$B$8*(C$11=3)))+ EXP($B$3+$B$4*$A17+$B$5*((C$12-$A17)*4+3)+$B$6*(YEAR(C$13)=2015)+$B$7*(C$11=4)+$B$8*(C$11=3))/(1+EXP($B$3+$B$4*$A17+$B$5*((C$12-$A17)*4+3)+$B$6*(YEAR(C$13)=2015)+$B$7*(C$11=4)+$B$8*(C$11=3)))), "")</f>
        <v/>
      </c>
      <c r="D17" s="9" t="str">
        <f aca="false">IF('Acquisition-Retention'!G140&lt;&gt;"",'Acquisition-Retention'!G140* (IF(D$12=$A17,1,EXP($B$3+$B$4*$A17+$B$5*(D$12-$A17)*4+$B$6*(YEAR(D$13)=2015)+$B$7*(D$11=4)+$B$8*(D$11=3))/(1+EXP($B$3+$B$4*$A17+$B$5*(D$12-$A17)*4+$B$6*(YEAR(D$13)=2015)+$B$7*(D$11=4)+$B$8*(D$11=3))))+ EXP($B$3+$B$4*$A17+$B$5*((D$12-$A17)*4+1)+$B$6*(YEAR(D$13)=2015)+$B$7*(D$11=4)+$B$8*(D$11=3))/(1+EXP($B$3+$B$4*$A17+$B$5*((D$12-$A17)*4+1)+$B$6*(YEAR(D$13)=2015)+$B$7*(D$11=4)+$B$8*(D$11=3)))+ EXP($B$3+$B$4*$A17+$B$5*((D$12-$A17)*4+2)+$B$6*(YEAR(D$13)=2015)+$B$7*(D$11=4)+$B$8*(D$11=3))/(1+EXP($B$3+$B$4*$A17+$B$5*((D$12-$A17)*4+2)+$B$6*(YEAR(D$13)=2015)+$B$7*(D$11=4)+$B$8*(D$11=3)))+ EXP($B$3+$B$4*$A17+$B$5*((D$12-$A17)*4+3)+$B$6*(YEAR(D$13)=2015)+$B$7*(D$11=4)+$B$8*(D$11=3))/(1+EXP($B$3+$B$4*$A17+$B$5*((D$12-$A17)*4+3)+$B$6*(YEAR(D$13)=2015)+$B$7*(D$11=4)+$B$8*(D$11=3)))), "")</f>
        <v/>
      </c>
      <c r="E17" s="9" t="str">
        <f aca="false">IF('Acquisition-Retention'!H140&lt;&gt;"",'Acquisition-Retention'!H140* (IF(E$12=$A17,1,EXP($B$3+$B$4*$A17+$B$5*(E$12-$A17)*4+$B$6*(YEAR(E$13)=2015)+$B$7*(E$11=4)+$B$8*(E$11=3))/(1+EXP($B$3+$B$4*$A17+$B$5*(E$12-$A17)*4+$B$6*(YEAR(E$13)=2015)+$B$7*(E$11=4)+$B$8*(E$11=3))))+ EXP($B$3+$B$4*$A17+$B$5*((E$12-$A17)*4+1)+$B$6*(YEAR(E$13)=2015)+$B$7*(E$11=4)+$B$8*(E$11=3))/(1+EXP($B$3+$B$4*$A17+$B$5*((E$12-$A17)*4+1)+$B$6*(YEAR(E$13)=2015)+$B$7*(E$11=4)+$B$8*(E$11=3)))+ EXP($B$3+$B$4*$A17+$B$5*((E$12-$A17)*4+2)+$B$6*(YEAR(E$13)=2015)+$B$7*(E$11=4)+$B$8*(E$11=3))/(1+EXP($B$3+$B$4*$A17+$B$5*((E$12-$A17)*4+2)+$B$6*(YEAR(E$13)=2015)+$B$7*(E$11=4)+$B$8*(E$11=3)))+ EXP($B$3+$B$4*$A17+$B$5*((E$12-$A17)*4+3)+$B$6*(YEAR(E$13)=2015)+$B$7*(E$11=4)+$B$8*(E$11=3))/(1+EXP($B$3+$B$4*$A17+$B$5*((E$12-$A17)*4+3)+$B$6*(YEAR(E$13)=2015)+$B$7*(E$11=4)+$B$8*(E$11=3)))), "")</f>
        <v/>
      </c>
      <c r="F17" s="9" t="n">
        <f aca="false">IF('Acquisition-Retention'!I140&lt;&gt;"",'Acquisition-Retention'!I140* (IF(F$12=$A17,1,EXP($B$3+$B$4*$A17+$B$5*(F$12-$A17)*4+$B$6*(YEAR(F$13)=2015)+$B$7*(F$11=4)+$B$8*(F$11=3))/(1+EXP($B$3+$B$4*$A17+$B$5*(F$12-$A17)*4+$B$6*(YEAR(F$13)=2015)+$B$7*(F$11=4)+$B$8*(F$11=3))))+ EXP($B$3+$B$4*$A17+$B$5*((F$12-$A17)*4+1)+$B$6*(YEAR(F$13)=2015)+$B$7*(F$11=4)+$B$8*(F$11=3))/(1+EXP($B$3+$B$4*$A17+$B$5*((F$12-$A17)*4+1)+$B$6*(YEAR(F$13)=2015)+$B$7*(F$11=4)+$B$8*(F$11=3)))+ EXP($B$3+$B$4*$A17+$B$5*((F$12-$A17)*4+2)+$B$6*(YEAR(F$13)=2015)+$B$7*(F$11=4)+$B$8*(F$11=3))/(1+EXP($B$3+$B$4*$A17+$B$5*((F$12-$A17)*4+2)+$B$6*(YEAR(F$13)=2015)+$B$7*(F$11=4)+$B$8*(F$11=3)))+ EXP($B$3+$B$4*$A17+$B$5*((F$12-$A17)*4+3)+$B$6*(YEAR(F$13)=2015)+$B$7*(F$11=4)+$B$8*(F$11=3))/(1+EXP($B$3+$B$4*$A17+$B$5*((F$12-$A17)*4+3)+$B$6*(YEAR(F$13)=2015)+$B$7*(F$11=4)+$B$8*(F$11=3)))), "")</f>
        <v>47.0957498990989</v>
      </c>
      <c r="G17" s="9" t="n">
        <f aca="false">IF('Acquisition-Retention'!J140&lt;&gt;"",'Acquisition-Retention'!J140* (IF(G$12=$A17,1,EXP($B$3+$B$4*$A17+$B$5*(G$12-$A17)*4+$B$6*(YEAR(G$13)=2015)+$B$7*(G$11=4)+$B$8*(G$11=3))/(1+EXP($B$3+$B$4*$A17+$B$5*(G$12-$A17)*4+$B$6*(YEAR(G$13)=2015)+$B$7*(G$11=4)+$B$8*(G$11=3))))+ EXP($B$3+$B$4*$A17+$B$5*((G$12-$A17)*4+1)+$B$6*(YEAR(G$13)=2015)+$B$7*(G$11=4)+$B$8*(G$11=3))/(1+EXP($B$3+$B$4*$A17+$B$5*((G$12-$A17)*4+1)+$B$6*(YEAR(G$13)=2015)+$B$7*(G$11=4)+$B$8*(G$11=3)))+ EXP($B$3+$B$4*$A17+$B$5*((G$12-$A17)*4+2)+$B$6*(YEAR(G$13)=2015)+$B$7*(G$11=4)+$B$8*(G$11=3))/(1+EXP($B$3+$B$4*$A17+$B$5*((G$12-$A17)*4+2)+$B$6*(YEAR(G$13)=2015)+$B$7*(G$11=4)+$B$8*(G$11=3)))+ EXP($B$3+$B$4*$A17+$B$5*((G$12-$A17)*4+3)+$B$6*(YEAR(G$13)=2015)+$B$7*(G$11=4)+$B$8*(G$11=3))/(1+EXP($B$3+$B$4*$A17+$B$5*((G$12-$A17)*4+3)+$B$6*(YEAR(G$13)=2015)+$B$7*(G$11=4)+$B$8*(G$11=3)))), "")</f>
        <v>16.565274490156</v>
      </c>
      <c r="H17" s="9" t="n">
        <f aca="false">IF('Acquisition-Retention'!K140&lt;&gt;"",'Acquisition-Retention'!K140* (IF(H$12=$A17,1,EXP($B$3+$B$4*$A17+$B$5*(H$12-$A17)*4+$B$6*(YEAR(H$13)=2015)+$B$7*(H$11=4)+$B$8*(H$11=3))/(1+EXP($B$3+$B$4*$A17+$B$5*(H$12-$A17)*4+$B$6*(YEAR(H$13)=2015)+$B$7*(H$11=4)+$B$8*(H$11=3))))+ EXP($B$3+$B$4*$A17+$B$5*((H$12-$A17)*4+1)+$B$6*(YEAR(H$13)=2015)+$B$7*(H$11=4)+$B$8*(H$11=3))/(1+EXP($B$3+$B$4*$A17+$B$5*((H$12-$A17)*4+1)+$B$6*(YEAR(H$13)=2015)+$B$7*(H$11=4)+$B$8*(H$11=3)))+ EXP($B$3+$B$4*$A17+$B$5*((H$12-$A17)*4+2)+$B$6*(YEAR(H$13)=2015)+$B$7*(H$11=4)+$B$8*(H$11=3))/(1+EXP($B$3+$B$4*$A17+$B$5*((H$12-$A17)*4+2)+$B$6*(YEAR(H$13)=2015)+$B$7*(H$11=4)+$B$8*(H$11=3)))+ EXP($B$3+$B$4*$A17+$B$5*((H$12-$A17)*4+3)+$B$6*(YEAR(H$13)=2015)+$B$7*(H$11=4)+$B$8*(H$11=3))/(1+EXP($B$3+$B$4*$A17+$B$5*((H$12-$A17)*4+3)+$B$6*(YEAR(H$13)=2015)+$B$7*(H$11=4)+$B$8*(H$11=3)))), "")</f>
        <v>14.3178774245688</v>
      </c>
      <c r="I17" s="9" t="n">
        <f aca="false">IF('Acquisition-Retention'!L140&lt;&gt;"",'Acquisition-Retention'!L140* (IF(I$12=$A17,1,EXP($B$3+$B$4*$A17+$B$5*(I$12-$A17)*4+$B$6*(YEAR(I$13)=2015)+$B$7*(I$11=4)+$B$8*(I$11=3))/(1+EXP($B$3+$B$4*$A17+$B$5*(I$12-$A17)*4+$B$6*(YEAR(I$13)=2015)+$B$7*(I$11=4)+$B$8*(I$11=3))))+ EXP($B$3+$B$4*$A17+$B$5*((I$12-$A17)*4+1)+$B$6*(YEAR(I$13)=2015)+$B$7*(I$11=4)+$B$8*(I$11=3))/(1+EXP($B$3+$B$4*$A17+$B$5*((I$12-$A17)*4+1)+$B$6*(YEAR(I$13)=2015)+$B$7*(I$11=4)+$B$8*(I$11=3)))+ EXP($B$3+$B$4*$A17+$B$5*((I$12-$A17)*4+2)+$B$6*(YEAR(I$13)=2015)+$B$7*(I$11=4)+$B$8*(I$11=3))/(1+EXP($B$3+$B$4*$A17+$B$5*((I$12-$A17)*4+2)+$B$6*(YEAR(I$13)=2015)+$B$7*(I$11=4)+$B$8*(I$11=3)))+ EXP($B$3+$B$4*$A17+$B$5*((I$12-$A17)*4+3)+$B$6*(YEAR(I$13)=2015)+$B$7*(I$11=4)+$B$8*(I$11=3))/(1+EXP($B$3+$B$4*$A17+$B$5*((I$12-$A17)*4+3)+$B$6*(YEAR(I$13)=2015)+$B$7*(I$11=4)+$B$8*(I$11=3)))), "")</f>
        <v>12.0191929267932</v>
      </c>
      <c r="J17" s="9" t="n">
        <f aca="false">IF('Acquisition-Retention'!M140&lt;&gt;"",'Acquisition-Retention'!M140* (IF(J$12=$A17,1,EXP($B$3+$B$4*$A17+$B$5*(J$12-$A17)*4+$B$6*(YEAR(J$13)=2015)+$B$7*(J$11=4)+$B$8*(J$11=3))/(1+EXP($B$3+$B$4*$A17+$B$5*(J$12-$A17)*4+$B$6*(YEAR(J$13)=2015)+$B$7*(J$11=4)+$B$8*(J$11=3))))+ EXP($B$3+$B$4*$A17+$B$5*((J$12-$A17)*4+1)+$B$6*(YEAR(J$13)=2015)+$B$7*(J$11=4)+$B$8*(J$11=3))/(1+EXP($B$3+$B$4*$A17+$B$5*((J$12-$A17)*4+1)+$B$6*(YEAR(J$13)=2015)+$B$7*(J$11=4)+$B$8*(J$11=3)))+ EXP($B$3+$B$4*$A17+$B$5*((J$12-$A17)*4+2)+$B$6*(YEAR(J$13)=2015)+$B$7*(J$11=4)+$B$8*(J$11=3))/(1+EXP($B$3+$B$4*$A17+$B$5*((J$12-$A17)*4+2)+$B$6*(YEAR(J$13)=2015)+$B$7*(J$11=4)+$B$8*(J$11=3)))+ EXP($B$3+$B$4*$A17+$B$5*((J$12-$A17)*4+3)+$B$6*(YEAR(J$13)=2015)+$B$7*(J$11=4)+$B$8*(J$11=3))/(1+EXP($B$3+$B$4*$A17+$B$5*((J$12-$A17)*4+3)+$B$6*(YEAR(J$13)=2015)+$B$7*(J$11=4)+$B$8*(J$11=3)))), "")</f>
        <v>11.0461593350666</v>
      </c>
      <c r="K17" s="9" t="n">
        <f aca="false">IF('Acquisition-Retention'!N140&lt;&gt;"",'Acquisition-Retention'!N140* (IF(K$12=$A17,1,EXP($B$3+$B$4*$A17+$B$5*(K$12-$A17)*4+$B$6*(YEAR(K$13)=2015)+$B$7*(K$11=4)+$B$8*(K$11=3))/(1+EXP($B$3+$B$4*$A17+$B$5*(K$12-$A17)*4+$B$6*(YEAR(K$13)=2015)+$B$7*(K$11=4)+$B$8*(K$11=3))))+ EXP($B$3+$B$4*$A17+$B$5*((K$12-$A17)*4+1)+$B$6*(YEAR(K$13)=2015)+$B$7*(K$11=4)+$B$8*(K$11=3))/(1+EXP($B$3+$B$4*$A17+$B$5*((K$12-$A17)*4+1)+$B$6*(YEAR(K$13)=2015)+$B$7*(K$11=4)+$B$8*(K$11=3)))+ EXP($B$3+$B$4*$A17+$B$5*((K$12-$A17)*4+2)+$B$6*(YEAR(K$13)=2015)+$B$7*(K$11=4)+$B$8*(K$11=3))/(1+EXP($B$3+$B$4*$A17+$B$5*((K$12-$A17)*4+2)+$B$6*(YEAR(K$13)=2015)+$B$7*(K$11=4)+$B$8*(K$11=3)))+ EXP($B$3+$B$4*$A17+$B$5*((K$12-$A17)*4+3)+$B$6*(YEAR(K$13)=2015)+$B$7*(K$11=4)+$B$8*(K$11=3))/(1+EXP($B$3+$B$4*$A17+$B$5*((K$12-$A17)*4+3)+$B$6*(YEAR(K$13)=2015)+$B$7*(K$11=4)+$B$8*(K$11=3)))), "")</f>
        <v>10.2454081871236</v>
      </c>
      <c r="L17" s="9" t="n">
        <f aca="false">IF('Acquisition-Retention'!O140&lt;&gt;"",'Acquisition-Retention'!O140* (IF(L$12=$A17,1,EXP($B$3+$B$4*$A17+$B$5*(L$12-$A17)*4+$B$6*(YEAR(L$13)=2015)+$B$7*(L$11=4)+$B$8*(L$11=3))/(1+EXP($B$3+$B$4*$A17+$B$5*(L$12-$A17)*4+$B$6*(YEAR(L$13)=2015)+$B$7*(L$11=4)+$B$8*(L$11=3))))+ EXP($B$3+$B$4*$A17+$B$5*((L$12-$A17)*4+1)+$B$6*(YEAR(L$13)=2015)+$B$7*(L$11=4)+$B$8*(L$11=3))/(1+EXP($B$3+$B$4*$A17+$B$5*((L$12-$A17)*4+1)+$B$6*(YEAR(L$13)=2015)+$B$7*(L$11=4)+$B$8*(L$11=3)))+ EXP($B$3+$B$4*$A17+$B$5*((L$12-$A17)*4+2)+$B$6*(YEAR(L$13)=2015)+$B$7*(L$11=4)+$B$8*(L$11=3))/(1+EXP($B$3+$B$4*$A17+$B$5*((L$12-$A17)*4+2)+$B$6*(YEAR(L$13)=2015)+$B$7*(L$11=4)+$B$8*(L$11=3)))+ EXP($B$3+$B$4*$A17+$B$5*((L$12-$A17)*4+3)+$B$6*(YEAR(L$13)=2015)+$B$7*(L$11=4)+$B$8*(L$11=3))/(1+EXP($B$3+$B$4*$A17+$B$5*((L$12-$A17)*4+3)+$B$6*(YEAR(L$13)=2015)+$B$7*(L$11=4)+$B$8*(L$11=3)))), "")</f>
        <v>9.65048327924693</v>
      </c>
      <c r="M17" s="9" t="n">
        <f aca="false">IF('Acquisition-Retention'!P140&lt;&gt;"",'Acquisition-Retention'!P140* (IF(M$12=$A17,1,EXP($B$3+$B$4*$A17+$B$5*(M$12-$A17)*4+$B$6*(YEAR(M$13)=2015)+$B$7*(M$11=4)+$B$8*(M$11=3))/(1+EXP($B$3+$B$4*$A17+$B$5*(M$12-$A17)*4+$B$6*(YEAR(M$13)=2015)+$B$7*(M$11=4)+$B$8*(M$11=3))))+ EXP($B$3+$B$4*$A17+$B$5*((M$12-$A17)*4+1)+$B$6*(YEAR(M$13)=2015)+$B$7*(M$11=4)+$B$8*(M$11=3))/(1+EXP($B$3+$B$4*$A17+$B$5*((M$12-$A17)*4+1)+$B$6*(YEAR(M$13)=2015)+$B$7*(M$11=4)+$B$8*(M$11=3)))+ EXP($B$3+$B$4*$A17+$B$5*((M$12-$A17)*4+2)+$B$6*(YEAR(M$13)=2015)+$B$7*(M$11=4)+$B$8*(M$11=3))/(1+EXP($B$3+$B$4*$A17+$B$5*((M$12-$A17)*4+2)+$B$6*(YEAR(M$13)=2015)+$B$7*(M$11=4)+$B$8*(M$11=3)))+ EXP($B$3+$B$4*$A17+$B$5*((M$12-$A17)*4+3)+$B$6*(YEAR(M$13)=2015)+$B$7*(M$11=4)+$B$8*(M$11=3))/(1+EXP($B$3+$B$4*$A17+$B$5*((M$12-$A17)*4+3)+$B$6*(YEAR(M$13)=2015)+$B$7*(M$11=4)+$B$8*(M$11=3)))), "")</f>
        <v>9.00494398674303</v>
      </c>
      <c r="N17" s="9" t="n">
        <f aca="false">IF('Acquisition-Retention'!Q140&lt;&gt;"",'Acquisition-Retention'!Q140* (IF(N$12=$A17,1,EXP($B$3+$B$4*$A17+$B$5*(N$12-$A17)*4+$B$6*(YEAR(N$13)=2015)+$B$7*(N$11=4)+$B$8*(N$11=3))/(1+EXP($B$3+$B$4*$A17+$B$5*(N$12-$A17)*4+$B$6*(YEAR(N$13)=2015)+$B$7*(N$11=4)+$B$8*(N$11=3))))+ EXP($B$3+$B$4*$A17+$B$5*((N$12-$A17)*4+1)+$B$6*(YEAR(N$13)=2015)+$B$7*(N$11=4)+$B$8*(N$11=3))/(1+EXP($B$3+$B$4*$A17+$B$5*((N$12-$A17)*4+1)+$B$6*(YEAR(N$13)=2015)+$B$7*(N$11=4)+$B$8*(N$11=3)))+ EXP($B$3+$B$4*$A17+$B$5*((N$12-$A17)*4+2)+$B$6*(YEAR(N$13)=2015)+$B$7*(N$11=4)+$B$8*(N$11=3))/(1+EXP($B$3+$B$4*$A17+$B$5*((N$12-$A17)*4+2)+$B$6*(YEAR(N$13)=2015)+$B$7*(N$11=4)+$B$8*(N$11=3)))+ EXP($B$3+$B$4*$A17+$B$5*((N$12-$A17)*4+3)+$B$6*(YEAR(N$13)=2015)+$B$7*(N$11=4)+$B$8*(N$11=3))/(1+EXP($B$3+$B$4*$A17+$B$5*((N$12-$A17)*4+3)+$B$6*(YEAR(N$13)=2015)+$B$7*(N$11=4)+$B$8*(N$11=3)))), "")</f>
        <v>8.4477029498981</v>
      </c>
      <c r="O17" s="9" t="n">
        <f aca="false">IF('Acquisition-Retention'!R140&lt;&gt;"",'Acquisition-Retention'!R140* (IF(O$12=$A17,1,EXP($B$3+$B$4*$A17+$B$5*(O$12-$A17)*4+$B$6*(YEAR(O$13)=2015)+$B$7*(O$11=4)+$B$8*(O$11=3))/(1+EXP($B$3+$B$4*$A17+$B$5*(O$12-$A17)*4+$B$6*(YEAR(O$13)=2015)+$B$7*(O$11=4)+$B$8*(O$11=3))))+ EXP($B$3+$B$4*$A17+$B$5*((O$12-$A17)*4+1)+$B$6*(YEAR(O$13)=2015)+$B$7*(O$11=4)+$B$8*(O$11=3))/(1+EXP($B$3+$B$4*$A17+$B$5*((O$12-$A17)*4+1)+$B$6*(YEAR(O$13)=2015)+$B$7*(O$11=4)+$B$8*(O$11=3)))+ EXP($B$3+$B$4*$A17+$B$5*((O$12-$A17)*4+2)+$B$6*(YEAR(O$13)=2015)+$B$7*(O$11=4)+$B$8*(O$11=3))/(1+EXP($B$3+$B$4*$A17+$B$5*((O$12-$A17)*4+2)+$B$6*(YEAR(O$13)=2015)+$B$7*(O$11=4)+$B$8*(O$11=3)))+ EXP($B$3+$B$4*$A17+$B$5*((O$12-$A17)*4+3)+$B$6*(YEAR(O$13)=2015)+$B$7*(O$11=4)+$B$8*(O$11=3))/(1+EXP($B$3+$B$4*$A17+$B$5*((O$12-$A17)*4+3)+$B$6*(YEAR(O$13)=2015)+$B$7*(O$11=4)+$B$8*(O$11=3)))), "")</f>
        <v>7.41575546173609</v>
      </c>
      <c r="P17" s="9" t="n">
        <f aca="false">IF('Acquisition-Retention'!S140&lt;&gt;"",'Acquisition-Retention'!S140* (IF(P$12=$A17,1,EXP($B$3+$B$4*$A17+$B$5*(P$12-$A17)*4+$B$6*(YEAR(P$13)=2015)+$B$7*(P$11=4)+$B$8*(P$11=3))/(1+EXP($B$3+$B$4*$A17+$B$5*(P$12-$A17)*4+$B$6*(YEAR(P$13)=2015)+$B$7*(P$11=4)+$B$8*(P$11=3))))+ EXP($B$3+$B$4*$A17+$B$5*((P$12-$A17)*4+1)+$B$6*(YEAR(P$13)=2015)+$B$7*(P$11=4)+$B$8*(P$11=3))/(1+EXP($B$3+$B$4*$A17+$B$5*((P$12-$A17)*4+1)+$B$6*(YEAR(P$13)=2015)+$B$7*(P$11=4)+$B$8*(P$11=3)))+ EXP($B$3+$B$4*$A17+$B$5*((P$12-$A17)*4+2)+$B$6*(YEAR(P$13)=2015)+$B$7*(P$11=4)+$B$8*(P$11=3))/(1+EXP($B$3+$B$4*$A17+$B$5*((P$12-$A17)*4+2)+$B$6*(YEAR(P$13)=2015)+$B$7*(P$11=4)+$B$8*(P$11=3)))+ EXP($B$3+$B$4*$A17+$B$5*((P$12-$A17)*4+3)+$B$6*(YEAR(P$13)=2015)+$B$7*(P$11=4)+$B$8*(P$11=3))/(1+EXP($B$3+$B$4*$A17+$B$5*((P$12-$A17)*4+3)+$B$6*(YEAR(P$13)=2015)+$B$7*(P$11=4)+$B$8*(P$11=3)))), "")</f>
        <v>7.04610128902353</v>
      </c>
      <c r="Q17" s="9" t="n">
        <f aca="false">IF('Acquisition-Retention'!T140&lt;&gt;"",'Acquisition-Retention'!T140* (IF(Q$12=$A17,1,EXP($B$3+$B$4*$A17+$B$5*(Q$12-$A17)*4+$B$6*(YEAR(Q$13)=2015)+$B$7*(Q$11=4)+$B$8*(Q$11=3))/(1+EXP($B$3+$B$4*$A17+$B$5*(Q$12-$A17)*4+$B$6*(YEAR(Q$13)=2015)+$B$7*(Q$11=4)+$B$8*(Q$11=3))))+ EXP($B$3+$B$4*$A17+$B$5*((Q$12-$A17)*4+1)+$B$6*(YEAR(Q$13)=2015)+$B$7*(Q$11=4)+$B$8*(Q$11=3))/(1+EXP($B$3+$B$4*$A17+$B$5*((Q$12-$A17)*4+1)+$B$6*(YEAR(Q$13)=2015)+$B$7*(Q$11=4)+$B$8*(Q$11=3)))+ EXP($B$3+$B$4*$A17+$B$5*((Q$12-$A17)*4+2)+$B$6*(YEAR(Q$13)=2015)+$B$7*(Q$11=4)+$B$8*(Q$11=3))/(1+EXP($B$3+$B$4*$A17+$B$5*((Q$12-$A17)*4+2)+$B$6*(YEAR(Q$13)=2015)+$B$7*(Q$11=4)+$B$8*(Q$11=3)))+ EXP($B$3+$B$4*$A17+$B$5*((Q$12-$A17)*4+3)+$B$6*(YEAR(Q$13)=2015)+$B$7*(Q$11=4)+$B$8*(Q$11=3))/(1+EXP($B$3+$B$4*$A17+$B$5*((Q$12-$A17)*4+3)+$B$6*(YEAR(Q$13)=2015)+$B$7*(Q$11=4)+$B$8*(Q$11=3)))), "")</f>
        <v>6.67018213672395</v>
      </c>
      <c r="R17" s="9" t="n">
        <f aca="false">IF('Acquisition-Retention'!U140&lt;&gt;"",'Acquisition-Retention'!U140* (IF(R$12=$A17,1,EXP($B$3+$B$4*$A17+$B$5*(R$12-$A17)*4+$B$6*(YEAR(R$13)=2015)+$B$7*(R$11=4)+$B$8*(R$11=3))/(1+EXP($B$3+$B$4*$A17+$B$5*(R$12-$A17)*4+$B$6*(YEAR(R$13)=2015)+$B$7*(R$11=4)+$B$8*(R$11=3))))+ EXP($B$3+$B$4*$A17+$B$5*((R$12-$A17)*4+1)+$B$6*(YEAR(R$13)=2015)+$B$7*(R$11=4)+$B$8*(R$11=3))/(1+EXP($B$3+$B$4*$A17+$B$5*((R$12-$A17)*4+1)+$B$6*(YEAR(R$13)=2015)+$B$7*(R$11=4)+$B$8*(R$11=3)))+ EXP($B$3+$B$4*$A17+$B$5*((R$12-$A17)*4+2)+$B$6*(YEAR(R$13)=2015)+$B$7*(R$11=4)+$B$8*(R$11=3))/(1+EXP($B$3+$B$4*$A17+$B$5*((R$12-$A17)*4+2)+$B$6*(YEAR(R$13)=2015)+$B$7*(R$11=4)+$B$8*(R$11=3)))+ EXP($B$3+$B$4*$A17+$B$5*((R$12-$A17)*4+3)+$B$6*(YEAR(R$13)=2015)+$B$7*(R$11=4)+$B$8*(R$11=3))/(1+EXP($B$3+$B$4*$A17+$B$5*((R$12-$A17)*4+3)+$B$6*(YEAR(R$13)=2015)+$B$7*(R$11=4)+$B$8*(R$11=3)))), "")</f>
        <v>6.29242608852786</v>
      </c>
      <c r="S17" s="9" t="n">
        <f aca="false">IF('Acquisition-Retention'!V140&lt;&gt;"",'Acquisition-Retention'!V140* (IF(S$12=$A17,1,EXP($B$3+$B$4*$A17+$B$5*(S$12-$A17)*4+$B$6*(YEAR(S$13)=2015)+$B$7*(S$11=4)+$B$8*(S$11=3))/(1+EXP($B$3+$B$4*$A17+$B$5*(S$12-$A17)*4+$B$6*(YEAR(S$13)=2015)+$B$7*(S$11=4)+$B$8*(S$11=3))))+ EXP($B$3+$B$4*$A17+$B$5*((S$12-$A17)*4+1)+$B$6*(YEAR(S$13)=2015)+$B$7*(S$11=4)+$B$8*(S$11=3))/(1+EXP($B$3+$B$4*$A17+$B$5*((S$12-$A17)*4+1)+$B$6*(YEAR(S$13)=2015)+$B$7*(S$11=4)+$B$8*(S$11=3)))+ EXP($B$3+$B$4*$A17+$B$5*((S$12-$A17)*4+2)+$B$6*(YEAR(S$13)=2015)+$B$7*(S$11=4)+$B$8*(S$11=3))/(1+EXP($B$3+$B$4*$A17+$B$5*((S$12-$A17)*4+2)+$B$6*(YEAR(S$13)=2015)+$B$7*(S$11=4)+$B$8*(S$11=3)))+ EXP($B$3+$B$4*$A17+$B$5*((S$12-$A17)*4+3)+$B$6*(YEAR(S$13)=2015)+$B$7*(S$11=4)+$B$8*(S$11=3))/(1+EXP($B$3+$B$4*$A17+$B$5*((S$12-$A17)*4+3)+$B$6*(YEAR(S$13)=2015)+$B$7*(S$11=4)+$B$8*(S$11=3)))), "")</f>
        <v>5.91871919987531</v>
      </c>
      <c r="T17" s="9" t="n">
        <f aca="false">IF('Acquisition-Retention'!W140&lt;&gt;"",'Acquisition-Retention'!W140* (IF(T$12=$A17,1,EXP($B$3+$B$4*$A17+$B$5*(T$12-$A17)*4+$B$6*(YEAR(T$13)=2015)+$B$7*(T$11=4)+$B$8*(T$11=3))/(1+EXP($B$3+$B$4*$A17+$B$5*(T$12-$A17)*4+$B$6*(YEAR(T$13)=2015)+$B$7*(T$11=4)+$B$8*(T$11=3))))+ EXP($B$3+$B$4*$A17+$B$5*((T$12-$A17)*4+1)+$B$6*(YEAR(T$13)=2015)+$B$7*(T$11=4)+$B$8*(T$11=3))/(1+EXP($B$3+$B$4*$A17+$B$5*((T$12-$A17)*4+1)+$B$6*(YEAR(T$13)=2015)+$B$7*(T$11=4)+$B$8*(T$11=3)))+ EXP($B$3+$B$4*$A17+$B$5*((T$12-$A17)*4+2)+$B$6*(YEAR(T$13)=2015)+$B$7*(T$11=4)+$B$8*(T$11=3))/(1+EXP($B$3+$B$4*$A17+$B$5*((T$12-$A17)*4+2)+$B$6*(YEAR(T$13)=2015)+$B$7*(T$11=4)+$B$8*(T$11=3)))+ EXP($B$3+$B$4*$A17+$B$5*((T$12-$A17)*4+3)+$B$6*(YEAR(T$13)=2015)+$B$7*(T$11=4)+$B$8*(T$11=3))/(1+EXP($B$3+$B$4*$A17+$B$5*((T$12-$A17)*4+3)+$B$6*(YEAR(T$13)=2015)+$B$7*(T$11=4)+$B$8*(T$11=3)))), "")</f>
        <v>5.5543240488396</v>
      </c>
      <c r="U17" s="9" t="n">
        <f aca="false">IF('Acquisition-Retention'!X140&lt;&gt;"",'Acquisition-Retention'!X140* (IF(U$12=$A17,1,EXP($B$3+$B$4*$A17+$B$5*(U$12-$A17)*4+$B$6*(YEAR(U$13)=2015)+$B$7*(U$11=4)+$B$8*(U$11=3))/(1+EXP($B$3+$B$4*$A17+$B$5*(U$12-$A17)*4+$B$6*(YEAR(U$13)=2015)+$B$7*(U$11=4)+$B$8*(U$11=3))))+ EXP($B$3+$B$4*$A17+$B$5*((U$12-$A17)*4+1)+$B$6*(YEAR(U$13)=2015)+$B$7*(U$11=4)+$B$8*(U$11=3))/(1+EXP($B$3+$B$4*$A17+$B$5*((U$12-$A17)*4+1)+$B$6*(YEAR(U$13)=2015)+$B$7*(U$11=4)+$B$8*(U$11=3)))+ EXP($B$3+$B$4*$A17+$B$5*((U$12-$A17)*4+2)+$B$6*(YEAR(U$13)=2015)+$B$7*(U$11=4)+$B$8*(U$11=3))/(1+EXP($B$3+$B$4*$A17+$B$5*((U$12-$A17)*4+2)+$B$6*(YEAR(U$13)=2015)+$B$7*(U$11=4)+$B$8*(U$11=3)))+ EXP($B$3+$B$4*$A17+$B$5*((U$12-$A17)*4+3)+$B$6*(YEAR(U$13)=2015)+$B$7*(U$11=4)+$B$8*(U$11=3))/(1+EXP($B$3+$B$4*$A17+$B$5*((U$12-$A17)*4+3)+$B$6*(YEAR(U$13)=2015)+$B$7*(U$11=4)+$B$8*(U$11=3)))), "")</f>
        <v>4.54743671292639</v>
      </c>
      <c r="V17" s="9" t="n">
        <f aca="false">IF('Acquisition-Retention'!Y140&lt;&gt;"",'Acquisition-Retention'!Y140* (IF(V$12=$A17,1,EXP($B$3+$B$4*$A17+$B$5*(V$12-$A17)*4+$B$6*(YEAR(V$13)=2015)+$B$7*(V$11=4)+$B$8*(V$11=3))/(1+EXP($B$3+$B$4*$A17+$B$5*(V$12-$A17)*4+$B$6*(YEAR(V$13)=2015)+$B$7*(V$11=4)+$B$8*(V$11=3))))+ EXP($B$3+$B$4*$A17+$B$5*((V$12-$A17)*4+1)+$B$6*(YEAR(V$13)=2015)+$B$7*(V$11=4)+$B$8*(V$11=3))/(1+EXP($B$3+$B$4*$A17+$B$5*((V$12-$A17)*4+1)+$B$6*(YEAR(V$13)=2015)+$B$7*(V$11=4)+$B$8*(V$11=3)))+ EXP($B$3+$B$4*$A17+$B$5*((V$12-$A17)*4+2)+$B$6*(YEAR(V$13)=2015)+$B$7*(V$11=4)+$B$8*(V$11=3))/(1+EXP($B$3+$B$4*$A17+$B$5*((V$12-$A17)*4+2)+$B$6*(YEAR(V$13)=2015)+$B$7*(V$11=4)+$B$8*(V$11=3)))+ EXP($B$3+$B$4*$A17+$B$5*((V$12-$A17)*4+3)+$B$6*(YEAR(V$13)=2015)+$B$7*(V$11=4)+$B$8*(V$11=3))/(1+EXP($B$3+$B$4*$A17+$B$5*((V$12-$A17)*4+3)+$B$6*(YEAR(V$13)=2015)+$B$7*(V$11=4)+$B$8*(V$11=3)))), "")</f>
        <v>4.23842099908277</v>
      </c>
      <c r="W17" s="9" t="n">
        <f aca="false">IF('Acquisition-Retention'!Z140&lt;&gt;"",'Acquisition-Retention'!Z140* (IF(W$12=$A17,1,EXP($B$3+$B$4*$A17+$B$5*(W$12-$A17)*4+$B$6*(YEAR(W$13)=2015)+$B$7*(W$11=4)+$B$8*(W$11=3))/(1+EXP($B$3+$B$4*$A17+$B$5*(W$12-$A17)*4+$B$6*(YEAR(W$13)=2015)+$B$7*(W$11=4)+$B$8*(W$11=3))))+ EXP($B$3+$B$4*$A17+$B$5*((W$12-$A17)*4+1)+$B$6*(YEAR(W$13)=2015)+$B$7*(W$11=4)+$B$8*(W$11=3))/(1+EXP($B$3+$B$4*$A17+$B$5*((W$12-$A17)*4+1)+$B$6*(YEAR(W$13)=2015)+$B$7*(W$11=4)+$B$8*(W$11=3)))+ EXP($B$3+$B$4*$A17+$B$5*((W$12-$A17)*4+2)+$B$6*(YEAR(W$13)=2015)+$B$7*(W$11=4)+$B$8*(W$11=3))/(1+EXP($B$3+$B$4*$A17+$B$5*((W$12-$A17)*4+2)+$B$6*(YEAR(W$13)=2015)+$B$7*(W$11=4)+$B$8*(W$11=3)))+ EXP($B$3+$B$4*$A17+$B$5*((W$12-$A17)*4+3)+$B$6*(YEAR(W$13)=2015)+$B$7*(W$11=4)+$B$8*(W$11=3))/(1+EXP($B$3+$B$4*$A17+$B$5*((W$12-$A17)*4+3)+$B$6*(YEAR(W$13)=2015)+$B$7*(W$11=4)+$B$8*(W$11=3)))), "")</f>
        <v>3.94580999556251</v>
      </c>
      <c r="X17" s="9" t="n">
        <f aca="false">IF('Acquisition-Retention'!AA140&lt;&gt;"",'Acquisition-Retention'!AA140* (IF(X$12=$A17,1,EXP($B$3+$B$4*$A17+$B$5*(X$12-$A17)*4+$B$6*(YEAR(X$13)=2015)+$B$7*(X$11=4)+$B$8*(X$11=3))/(1+EXP($B$3+$B$4*$A17+$B$5*(X$12-$A17)*4+$B$6*(YEAR(X$13)=2015)+$B$7*(X$11=4)+$B$8*(X$11=3))))+ EXP($B$3+$B$4*$A17+$B$5*((X$12-$A17)*4+1)+$B$6*(YEAR(X$13)=2015)+$B$7*(X$11=4)+$B$8*(X$11=3))/(1+EXP($B$3+$B$4*$A17+$B$5*((X$12-$A17)*4+1)+$B$6*(YEAR(X$13)=2015)+$B$7*(X$11=4)+$B$8*(X$11=3)))+ EXP($B$3+$B$4*$A17+$B$5*((X$12-$A17)*4+2)+$B$6*(YEAR(X$13)=2015)+$B$7*(X$11=4)+$B$8*(X$11=3))/(1+EXP($B$3+$B$4*$A17+$B$5*((X$12-$A17)*4+2)+$B$6*(YEAR(X$13)=2015)+$B$7*(X$11=4)+$B$8*(X$11=3)))+ EXP($B$3+$B$4*$A17+$B$5*((X$12-$A17)*4+3)+$B$6*(YEAR(X$13)=2015)+$B$7*(X$11=4)+$B$8*(X$11=3))/(1+EXP($B$3+$B$4*$A17+$B$5*((X$12-$A17)*4+3)+$B$6*(YEAR(X$13)=2015)+$B$7*(X$11=4)+$B$8*(X$11=3)))), "")</f>
        <v>3.92385346139298</v>
      </c>
      <c r="Y17" s="9" t="n">
        <f aca="false">IF('Acquisition-Retention'!AB140&lt;&gt;"",'Acquisition-Retention'!AB140* (IF(Y$12=$A17,1,EXP($B$3+$B$4*$A17+$B$5*(Y$12-$A17)*4+$B$6*(YEAR(Y$13)=2015)+$B$7*(Y$11=4)+$B$8*(Y$11=3))/(1+EXP($B$3+$B$4*$A17+$B$5*(Y$12-$A17)*4+$B$6*(YEAR(Y$13)=2015)+$B$7*(Y$11=4)+$B$8*(Y$11=3))))+ EXP($B$3+$B$4*$A17+$B$5*((Y$12-$A17)*4+1)+$B$6*(YEAR(Y$13)=2015)+$B$7*(Y$11=4)+$B$8*(Y$11=3))/(1+EXP($B$3+$B$4*$A17+$B$5*((Y$12-$A17)*4+1)+$B$6*(YEAR(Y$13)=2015)+$B$7*(Y$11=4)+$B$8*(Y$11=3)))+ EXP($B$3+$B$4*$A17+$B$5*((Y$12-$A17)*4+2)+$B$6*(YEAR(Y$13)=2015)+$B$7*(Y$11=4)+$B$8*(Y$11=3))/(1+EXP($B$3+$B$4*$A17+$B$5*((Y$12-$A17)*4+2)+$B$6*(YEAR(Y$13)=2015)+$B$7*(Y$11=4)+$B$8*(Y$11=3)))+ EXP($B$3+$B$4*$A17+$B$5*((Y$12-$A17)*4+3)+$B$6*(YEAR(Y$13)=2015)+$B$7*(Y$11=4)+$B$8*(Y$11=3))/(1+EXP($B$3+$B$4*$A17+$B$5*((Y$12-$A17)*4+3)+$B$6*(YEAR(Y$13)=2015)+$B$7*(Y$11=4)+$B$8*(Y$11=3)))), "")</f>
        <v>3.61698091829033</v>
      </c>
      <c r="Z17" s="9" t="n">
        <f aca="false">IF('Acquisition-Retention'!AC140&lt;&gt;"",'Acquisition-Retention'!AC140* (IF(Z$12=$A17,1,EXP($B$3+$B$4*$A17+$B$5*(Z$12-$A17)*4+$B$6*(YEAR(Z$13)=2015)+$B$7*(Z$11=4)+$B$8*(Z$11=3))/(1+EXP($B$3+$B$4*$A17+$B$5*(Z$12-$A17)*4+$B$6*(YEAR(Z$13)=2015)+$B$7*(Z$11=4)+$B$8*(Z$11=3))))+ EXP($B$3+$B$4*$A17+$B$5*((Z$12-$A17)*4+1)+$B$6*(YEAR(Z$13)=2015)+$B$7*(Z$11=4)+$B$8*(Z$11=3))/(1+EXP($B$3+$B$4*$A17+$B$5*((Z$12-$A17)*4+1)+$B$6*(YEAR(Z$13)=2015)+$B$7*(Z$11=4)+$B$8*(Z$11=3)))+ EXP($B$3+$B$4*$A17+$B$5*((Z$12-$A17)*4+2)+$B$6*(YEAR(Z$13)=2015)+$B$7*(Z$11=4)+$B$8*(Z$11=3))/(1+EXP($B$3+$B$4*$A17+$B$5*((Z$12-$A17)*4+2)+$B$6*(YEAR(Z$13)=2015)+$B$7*(Z$11=4)+$B$8*(Z$11=3)))+ EXP($B$3+$B$4*$A17+$B$5*((Z$12-$A17)*4+3)+$B$6*(YEAR(Z$13)=2015)+$B$7*(Z$11=4)+$B$8*(Z$11=3))/(1+EXP($B$3+$B$4*$A17+$B$5*((Z$12-$A17)*4+3)+$B$6*(YEAR(Z$13)=2015)+$B$7*(Z$11=4)+$B$8*(Z$11=3)))), "")</f>
        <v>3.34793496790954</v>
      </c>
      <c r="AA17" s="9" t="n">
        <f aca="false">IF('Acquisition-Retention'!AD140&lt;&gt;"",'Acquisition-Retention'!AD140* (IF(AA$12=$A17,1,EXP($B$3+$B$4*$A17+$B$5*(AA$12-$A17)*4+$B$6*(YEAR(AA$13)=2015)+$B$7*(AA$11=4)+$B$8*(AA$11=3))/(1+EXP($B$3+$B$4*$A17+$B$5*(AA$12-$A17)*4+$B$6*(YEAR(AA$13)=2015)+$B$7*(AA$11=4)+$B$8*(AA$11=3))))+ EXP($B$3+$B$4*$A17+$B$5*((AA$12-$A17)*4+1)+$B$6*(YEAR(AA$13)=2015)+$B$7*(AA$11=4)+$B$8*(AA$11=3))/(1+EXP($B$3+$B$4*$A17+$B$5*((AA$12-$A17)*4+1)+$B$6*(YEAR(AA$13)=2015)+$B$7*(AA$11=4)+$B$8*(AA$11=3)))+ EXP($B$3+$B$4*$A17+$B$5*((AA$12-$A17)*4+2)+$B$6*(YEAR(AA$13)=2015)+$B$7*(AA$11=4)+$B$8*(AA$11=3))/(1+EXP($B$3+$B$4*$A17+$B$5*((AA$12-$A17)*4+2)+$B$6*(YEAR(AA$13)=2015)+$B$7*(AA$11=4)+$B$8*(AA$11=3)))+ EXP($B$3+$B$4*$A17+$B$5*((AA$12-$A17)*4+3)+$B$6*(YEAR(AA$13)=2015)+$B$7*(AA$11=4)+$B$8*(AA$11=3))/(1+EXP($B$3+$B$4*$A17+$B$5*((AA$12-$A17)*4+3)+$B$6*(YEAR(AA$13)=2015)+$B$7*(AA$11=4)+$B$8*(AA$11=3)))), "")</f>
        <v>3.86212222089555</v>
      </c>
      <c r="AB17" s="9" t="n">
        <f aca="false">IF('Acquisition-Retention'!AE140&lt;&gt;"",'Acquisition-Retention'!AE140* (IF(AB$12=$A17,1,EXP($B$3+$B$4*$A17+$B$5*(AB$12-$A17)*4+$B$6*(YEAR(AB$13)=2015)+$B$7*(AB$11=4)+$B$8*(AB$11=3))/(1+EXP($B$3+$B$4*$A17+$B$5*(AB$12-$A17)*4+$B$6*(YEAR(AB$13)=2015)+$B$7*(AB$11=4)+$B$8*(AB$11=3))))+ EXP($B$3+$B$4*$A17+$B$5*((AB$12-$A17)*4+1)+$B$6*(YEAR(AB$13)=2015)+$B$7*(AB$11=4)+$B$8*(AB$11=3))/(1+EXP($B$3+$B$4*$A17+$B$5*((AB$12-$A17)*4+1)+$B$6*(YEAR(AB$13)=2015)+$B$7*(AB$11=4)+$B$8*(AB$11=3)))+ EXP($B$3+$B$4*$A17+$B$5*((AB$12-$A17)*4+2)+$B$6*(YEAR(AB$13)=2015)+$B$7*(AB$11=4)+$B$8*(AB$11=3))/(1+EXP($B$3+$B$4*$A17+$B$5*((AB$12-$A17)*4+2)+$B$6*(YEAR(AB$13)=2015)+$B$7*(AB$11=4)+$B$8*(AB$11=3)))+ EXP($B$3+$B$4*$A17+$B$5*((AB$12-$A17)*4+3)+$B$6*(YEAR(AB$13)=2015)+$B$7*(AB$11=4)+$B$8*(AB$11=3))/(1+EXP($B$3+$B$4*$A17+$B$5*((AB$12-$A17)*4+3)+$B$6*(YEAR(AB$13)=2015)+$B$7*(AB$11=4)+$B$8*(AB$11=3)))), "")</f>
        <v>3.62463499862302</v>
      </c>
      <c r="AC17" s="9" t="n">
        <f aca="false">IF('Acquisition-Retention'!AF140&lt;&gt;"",'Acquisition-Retention'!AF140* (IF(AC$12=$A17,1,EXP($B$3+$B$4*$A17+$B$5*(AC$12-$A17)*4+$B$6*(YEAR(AC$13)=2015)+$B$7*(AC$11=4)+$B$8*(AC$11=3))/(1+EXP($B$3+$B$4*$A17+$B$5*(AC$12-$A17)*4+$B$6*(YEAR(AC$13)=2015)+$B$7*(AC$11=4)+$B$8*(AC$11=3))))+ EXP($B$3+$B$4*$A17+$B$5*((AC$12-$A17)*4+1)+$B$6*(YEAR(AC$13)=2015)+$B$7*(AC$11=4)+$B$8*(AC$11=3))/(1+EXP($B$3+$B$4*$A17+$B$5*((AC$12-$A17)*4+1)+$B$6*(YEAR(AC$13)=2015)+$B$7*(AC$11=4)+$B$8*(AC$11=3)))+ EXP($B$3+$B$4*$A17+$B$5*((AC$12-$A17)*4+2)+$B$6*(YEAR(AC$13)=2015)+$B$7*(AC$11=4)+$B$8*(AC$11=3))/(1+EXP($B$3+$B$4*$A17+$B$5*((AC$12-$A17)*4+2)+$B$6*(YEAR(AC$13)=2015)+$B$7*(AC$11=4)+$B$8*(AC$11=3)))+ EXP($B$3+$B$4*$A17+$B$5*((AC$12-$A17)*4+3)+$B$6*(YEAR(AC$13)=2015)+$B$7*(AC$11=4)+$B$8*(AC$11=3))/(1+EXP($B$3+$B$4*$A17+$B$5*((AC$12-$A17)*4+3)+$B$6*(YEAR(AC$13)=2015)+$B$7*(AC$11=4)+$B$8*(AC$11=3)))), "")</f>
        <v>3.39599802532954</v>
      </c>
      <c r="AD17" s="9" t="n">
        <f aca="false">IF('Acquisition-Retention'!AG140&lt;&gt;"",'Acquisition-Retention'!AG140* (IF(AD$12=$A17,1,EXP($B$3+$B$4*$A17+$B$5*(AD$12-$A17)*4+$B$6*(YEAR(AD$13)=2015)+$B$7*(AD$11=4)+$B$8*(AD$11=3))/(1+EXP($B$3+$B$4*$A17+$B$5*(AD$12-$A17)*4+$B$6*(YEAR(AD$13)=2015)+$B$7*(AD$11=4)+$B$8*(AD$11=3))))+ EXP($B$3+$B$4*$A17+$B$5*((AD$12-$A17)*4+1)+$B$6*(YEAR(AD$13)=2015)+$B$7*(AD$11=4)+$B$8*(AD$11=3))/(1+EXP($B$3+$B$4*$A17+$B$5*((AD$12-$A17)*4+1)+$B$6*(YEAR(AD$13)=2015)+$B$7*(AD$11=4)+$B$8*(AD$11=3)))+ EXP($B$3+$B$4*$A17+$B$5*((AD$12-$A17)*4+2)+$B$6*(YEAR(AD$13)=2015)+$B$7*(AD$11=4)+$B$8*(AD$11=3))/(1+EXP($B$3+$B$4*$A17+$B$5*((AD$12-$A17)*4+2)+$B$6*(YEAR(AD$13)=2015)+$B$7*(AD$11=4)+$B$8*(AD$11=3)))+ EXP($B$3+$B$4*$A17+$B$5*((AD$12-$A17)*4+3)+$B$6*(YEAR(AD$13)=2015)+$B$7*(AD$11=4)+$B$8*(AD$11=3))/(1+EXP($B$3+$B$4*$A17+$B$5*((AD$12-$A17)*4+3)+$B$6*(YEAR(AD$13)=2015)+$B$7*(AD$11=4)+$B$8*(AD$11=3)))), "")</f>
        <v>3.17651897206249</v>
      </c>
      <c r="AE17" s="9" t="n">
        <f aca="false">IF('Acquisition-Retention'!AH140&lt;&gt;"",'Acquisition-Retention'!AH140* (IF(AE$12=$A17,1,EXP($B$3+$B$4*$A17+$B$5*(AE$12-$A17)*4+$B$6*(YEAR(AE$13)=2015)+$B$7*(AE$11=4)+$B$8*(AE$11=3))/(1+EXP($B$3+$B$4*$A17+$B$5*(AE$12-$A17)*4+$B$6*(YEAR(AE$13)=2015)+$B$7*(AE$11=4)+$B$8*(AE$11=3))))+ EXP($B$3+$B$4*$A17+$B$5*((AE$12-$A17)*4+1)+$B$6*(YEAR(AE$13)=2015)+$B$7*(AE$11=4)+$B$8*(AE$11=3))/(1+EXP($B$3+$B$4*$A17+$B$5*((AE$12-$A17)*4+1)+$B$6*(YEAR(AE$13)=2015)+$B$7*(AE$11=4)+$B$8*(AE$11=3)))+ EXP($B$3+$B$4*$A17+$B$5*((AE$12-$A17)*4+2)+$B$6*(YEAR(AE$13)=2015)+$B$7*(AE$11=4)+$B$8*(AE$11=3))/(1+EXP($B$3+$B$4*$A17+$B$5*((AE$12-$A17)*4+2)+$B$6*(YEAR(AE$13)=2015)+$B$7*(AE$11=4)+$B$8*(AE$11=3)))+ EXP($B$3+$B$4*$A17+$B$5*((AE$12-$A17)*4+3)+$B$6*(YEAR(AE$13)=2015)+$B$7*(AE$11=4)+$B$8*(AE$11=3))/(1+EXP($B$3+$B$4*$A17+$B$5*((AE$12-$A17)*4+3)+$B$6*(YEAR(AE$13)=2015)+$B$7*(AE$11=4)+$B$8*(AE$11=3)))), "")</f>
        <v>2.96646204886385</v>
      </c>
      <c r="AF17" s="9" t="n">
        <f aca="false">IF('Acquisition-Retention'!AI140&lt;&gt;"",'Acquisition-Retention'!AI140* (IF(AF$12=$A17,1,EXP($B$3+$B$4*$A17+$B$5*(AF$12-$A17)*4+$B$6*(YEAR(AF$13)=2015)+$B$7*(AF$11=4)+$B$8*(AF$11=3))/(1+EXP($B$3+$B$4*$A17+$B$5*(AF$12-$A17)*4+$B$6*(YEAR(AF$13)=2015)+$B$7*(AF$11=4)+$B$8*(AF$11=3))))+ EXP($B$3+$B$4*$A17+$B$5*((AF$12-$A17)*4+1)+$B$6*(YEAR(AF$13)=2015)+$B$7*(AF$11=4)+$B$8*(AF$11=3))/(1+EXP($B$3+$B$4*$A17+$B$5*((AF$12-$A17)*4+1)+$B$6*(YEAR(AF$13)=2015)+$B$7*(AF$11=4)+$B$8*(AF$11=3)))+ EXP($B$3+$B$4*$A17+$B$5*((AF$12-$A17)*4+2)+$B$6*(YEAR(AF$13)=2015)+$B$7*(AF$11=4)+$B$8*(AF$11=3))/(1+EXP($B$3+$B$4*$A17+$B$5*((AF$12-$A17)*4+2)+$B$6*(YEAR(AF$13)=2015)+$B$7*(AF$11=4)+$B$8*(AF$11=3)))+ EXP($B$3+$B$4*$A17+$B$5*((AF$12-$A17)*4+3)+$B$6*(YEAR(AF$13)=2015)+$B$7*(AF$11=4)+$B$8*(AF$11=3))/(1+EXP($B$3+$B$4*$A17+$B$5*((AF$12-$A17)*4+3)+$B$6*(YEAR(AF$13)=2015)+$B$7*(AF$11=4)+$B$8*(AF$11=3)))), "")</f>
        <v>2.7660412276489</v>
      </c>
      <c r="AG17" s="9" t="n">
        <f aca="false">IF('Acquisition-Retention'!AJ140&lt;&gt;"",'Acquisition-Retention'!AJ140* (IF(AG$12=$A17,1,EXP($B$3+$B$4*$A17+$B$5*(AG$12-$A17)*4+$B$6*(YEAR(AG$13)=2015)+$B$7*(AG$11=4)+$B$8*(AG$11=3))/(1+EXP($B$3+$B$4*$A17+$B$5*(AG$12-$A17)*4+$B$6*(YEAR(AG$13)=2015)+$B$7*(AG$11=4)+$B$8*(AG$11=3))))+ EXP($B$3+$B$4*$A17+$B$5*((AG$12-$A17)*4+1)+$B$6*(YEAR(AG$13)=2015)+$B$7*(AG$11=4)+$B$8*(AG$11=3))/(1+EXP($B$3+$B$4*$A17+$B$5*((AG$12-$A17)*4+1)+$B$6*(YEAR(AG$13)=2015)+$B$7*(AG$11=4)+$B$8*(AG$11=3)))+ EXP($B$3+$B$4*$A17+$B$5*((AG$12-$A17)*4+2)+$B$6*(YEAR(AG$13)=2015)+$B$7*(AG$11=4)+$B$8*(AG$11=3))/(1+EXP($B$3+$B$4*$A17+$B$5*((AG$12-$A17)*4+2)+$B$6*(YEAR(AG$13)=2015)+$B$7*(AG$11=4)+$B$8*(AG$11=3)))+ EXP($B$3+$B$4*$A17+$B$5*((AG$12-$A17)*4+3)+$B$6*(YEAR(AG$13)=2015)+$B$7*(AG$11=4)+$B$8*(AG$11=3))/(1+EXP($B$3+$B$4*$A17+$B$5*((AG$12-$A17)*4+3)+$B$6*(YEAR(AG$13)=2015)+$B$7*(AG$11=4)+$B$8*(AG$11=3)))), "")</f>
        <v>2.18895699851303</v>
      </c>
      <c r="AH17" s="9" t="n">
        <f aca="false">IF('Acquisition-Retention'!AK140&lt;&gt;"",'Acquisition-Retention'!AK140* (IF(AH$12=$A17,1,EXP($B$3+$B$4*$A17+$B$5*(AH$12-$A17)*4+$B$6*(YEAR(AH$13)=2015)+$B$7*(AH$11=4)+$B$8*(AH$11=3))/(1+EXP($B$3+$B$4*$A17+$B$5*(AH$12-$A17)*4+$B$6*(YEAR(AH$13)=2015)+$B$7*(AH$11=4)+$B$8*(AH$11=3))))+ EXP($B$3+$B$4*$A17+$B$5*((AH$12-$A17)*4+1)+$B$6*(YEAR(AH$13)=2015)+$B$7*(AH$11=4)+$B$8*(AH$11=3))/(1+EXP($B$3+$B$4*$A17+$B$5*((AH$12-$A17)*4+1)+$B$6*(YEAR(AH$13)=2015)+$B$7*(AH$11=4)+$B$8*(AH$11=3)))+ EXP($B$3+$B$4*$A17+$B$5*((AH$12-$A17)*4+2)+$B$6*(YEAR(AH$13)=2015)+$B$7*(AH$11=4)+$B$8*(AH$11=3))/(1+EXP($B$3+$B$4*$A17+$B$5*((AH$12-$A17)*4+2)+$B$6*(YEAR(AH$13)=2015)+$B$7*(AH$11=4)+$B$8*(AH$11=3)))+ EXP($B$3+$B$4*$A17+$B$5*((AH$12-$A17)*4+3)+$B$6*(YEAR(AH$13)=2015)+$B$7*(AH$11=4)+$B$8*(AH$11=3))/(1+EXP($B$3+$B$4*$A17+$B$5*((AH$12-$A17)*4+3)+$B$6*(YEAR(AH$13)=2015)+$B$7*(AH$11=4)+$B$8*(AH$11=3)))), "")</f>
        <v>2.03066191998998</v>
      </c>
      <c r="AI17" s="9" t="n">
        <f aca="false">IF('Acquisition-Retention'!AL140&lt;&gt;"",'Acquisition-Retention'!AL140* (IF(AI$12=$A17,1,EXP($B$3+$B$4*$A17+$B$5*(AI$12-$A17)*4+$B$6*(YEAR(AI$13)=2015)+$B$7*(AI$11=4)+$B$8*(AI$11=3))/(1+EXP($B$3+$B$4*$A17+$B$5*(AI$12-$A17)*4+$B$6*(YEAR(AI$13)=2015)+$B$7*(AI$11=4)+$B$8*(AI$11=3))))+ EXP($B$3+$B$4*$A17+$B$5*((AI$12-$A17)*4+1)+$B$6*(YEAR(AI$13)=2015)+$B$7*(AI$11=4)+$B$8*(AI$11=3))/(1+EXP($B$3+$B$4*$A17+$B$5*((AI$12-$A17)*4+1)+$B$6*(YEAR(AI$13)=2015)+$B$7*(AI$11=4)+$B$8*(AI$11=3)))+ EXP($B$3+$B$4*$A17+$B$5*((AI$12-$A17)*4+2)+$B$6*(YEAR(AI$13)=2015)+$B$7*(AI$11=4)+$B$8*(AI$11=3))/(1+EXP($B$3+$B$4*$A17+$B$5*((AI$12-$A17)*4+2)+$B$6*(YEAR(AI$13)=2015)+$B$7*(AI$11=4)+$B$8*(AI$11=3)))+ EXP($B$3+$B$4*$A17+$B$5*((AI$12-$A17)*4+3)+$B$6*(YEAR(AI$13)=2015)+$B$7*(AI$11=4)+$B$8*(AI$11=3))/(1+EXP($B$3+$B$4*$A17+$B$5*((AI$12-$A17)*4+3)+$B$6*(YEAR(AI$13)=2015)+$B$7*(AI$11=4)+$B$8*(AI$11=3)))), "")</f>
        <v>1.8816743909636</v>
      </c>
      <c r="AJ17" s="9" t="n">
        <f aca="false">IF('Acquisition-Retention'!AM140&lt;&gt;"",'Acquisition-Retention'!AM140* (IF(AJ$12=$A17,1,EXP($B$3+$B$4*$A17+$B$5*(AJ$12-$A17)*4+$B$6*(YEAR(AJ$13)=2015)+$B$7*(AJ$11=4)+$B$8*(AJ$11=3))/(1+EXP($B$3+$B$4*$A17+$B$5*(AJ$12-$A17)*4+$B$6*(YEAR(AJ$13)=2015)+$B$7*(AJ$11=4)+$B$8*(AJ$11=3))))+ EXP($B$3+$B$4*$A17+$B$5*((AJ$12-$A17)*4+1)+$B$6*(YEAR(AJ$13)=2015)+$B$7*(AJ$11=4)+$B$8*(AJ$11=3))/(1+EXP($B$3+$B$4*$A17+$B$5*((AJ$12-$A17)*4+1)+$B$6*(YEAR(AJ$13)=2015)+$B$7*(AJ$11=4)+$B$8*(AJ$11=3)))+ EXP($B$3+$B$4*$A17+$B$5*((AJ$12-$A17)*4+2)+$B$6*(YEAR(AJ$13)=2015)+$B$7*(AJ$11=4)+$B$8*(AJ$11=3))/(1+EXP($B$3+$B$4*$A17+$B$5*((AJ$12-$A17)*4+2)+$B$6*(YEAR(AJ$13)=2015)+$B$7*(AJ$11=4)+$B$8*(AJ$11=3)))+ EXP($B$3+$B$4*$A17+$B$5*((AJ$12-$A17)*4+3)+$B$6*(YEAR(AJ$13)=2015)+$B$7*(AJ$11=4)+$B$8*(AJ$11=3))/(1+EXP($B$3+$B$4*$A17+$B$5*((AJ$12-$A17)*4+3)+$B$6*(YEAR(AJ$13)=2015)+$B$7*(AJ$11=4)+$B$8*(AJ$11=3)))), "")</f>
        <v>1.91970653029978</v>
      </c>
      <c r="AK17" s="9" t="n">
        <f aca="false">IF('Acquisition-Retention'!AN140&lt;&gt;"",'Acquisition-Retention'!AN140* (IF(AK$12=$A17,1,EXP($B$3+$B$4*$A17+$B$5*(AK$12-$A17)*4+$B$6*(YEAR(AK$13)=2015)+$B$7*(AK$11=4)+$B$8*(AK$11=3))/(1+EXP($B$3+$B$4*$A17+$B$5*(AK$12-$A17)*4+$B$6*(YEAR(AK$13)=2015)+$B$7*(AK$11=4)+$B$8*(AK$11=3))))+ EXP($B$3+$B$4*$A17+$B$5*((AK$12-$A17)*4+1)+$B$6*(YEAR(AK$13)=2015)+$B$7*(AK$11=4)+$B$8*(AK$11=3))/(1+EXP($B$3+$B$4*$A17+$B$5*((AK$12-$A17)*4+1)+$B$6*(YEAR(AK$13)=2015)+$B$7*(AK$11=4)+$B$8*(AK$11=3)))+ EXP($B$3+$B$4*$A17+$B$5*((AK$12-$A17)*4+2)+$B$6*(YEAR(AK$13)=2015)+$B$7*(AK$11=4)+$B$8*(AK$11=3))/(1+EXP($B$3+$B$4*$A17+$B$5*((AK$12-$A17)*4+2)+$B$6*(YEAR(AK$13)=2015)+$B$7*(AK$11=4)+$B$8*(AK$11=3)))+ EXP($B$3+$B$4*$A17+$B$5*((AK$12-$A17)*4+3)+$B$6*(YEAR(AK$13)=2015)+$B$7*(AK$11=4)+$B$8*(AK$11=3))/(1+EXP($B$3+$B$4*$A17+$B$5*((AK$12-$A17)*4+3)+$B$6*(YEAR(AK$13)=2015)+$B$7*(AK$11=4)+$B$8*(AK$11=3)))), "")</f>
        <v>1.75892882430054</v>
      </c>
      <c r="AL17" s="9" t="n">
        <f aca="false">IF('Acquisition-Retention'!AO140&lt;&gt;"",'Acquisition-Retention'!AO140* (IF(AL$12=$A17,1,EXP($B$3+$B$4*$A17+$B$5*(AL$12-$A17)*4+$B$6*(YEAR(AL$13)=2015)+$B$7*(AL$11=4)+$B$8*(AL$11=3))/(1+EXP($B$3+$B$4*$A17+$B$5*(AL$12-$A17)*4+$B$6*(YEAR(AL$13)=2015)+$B$7*(AL$11=4)+$B$8*(AL$11=3))))+ EXP($B$3+$B$4*$A17+$B$5*((AL$12-$A17)*4+1)+$B$6*(YEAR(AL$13)=2015)+$B$7*(AL$11=4)+$B$8*(AL$11=3))/(1+EXP($B$3+$B$4*$A17+$B$5*((AL$12-$A17)*4+1)+$B$6*(YEAR(AL$13)=2015)+$B$7*(AL$11=4)+$B$8*(AL$11=3)))+ EXP($B$3+$B$4*$A17+$B$5*((AL$12-$A17)*4+2)+$B$6*(YEAR(AL$13)=2015)+$B$7*(AL$11=4)+$B$8*(AL$11=3))/(1+EXP($B$3+$B$4*$A17+$B$5*((AL$12-$A17)*4+2)+$B$6*(YEAR(AL$13)=2015)+$B$7*(AL$11=4)+$B$8*(AL$11=3)))+ EXP($B$3+$B$4*$A17+$B$5*((AL$12-$A17)*4+3)+$B$6*(YEAR(AL$13)=2015)+$B$7*(AL$11=4)+$B$8*(AL$11=3))/(1+EXP($B$3+$B$4*$A17+$B$5*((AL$12-$A17)*4+3)+$B$6*(YEAR(AL$13)=2015)+$B$7*(AL$11=4)+$B$8*(AL$11=3)))), "")</f>
        <v>1.61669032892207</v>
      </c>
      <c r="AM17" s="9" t="n">
        <f aca="false">IF('Acquisition-Retention'!AP140&lt;&gt;"",'Acquisition-Retention'!AP140* (IF(AM$12=$A17,1,EXP($B$3+$B$4*$A17+$B$5*(AM$12-$A17)*4+$B$6*(YEAR(AM$13)=2015)+$B$7*(AM$11=4)+$B$8*(AM$11=3))/(1+EXP($B$3+$B$4*$A17+$B$5*(AM$12-$A17)*4+$B$6*(YEAR(AM$13)=2015)+$B$7*(AM$11=4)+$B$8*(AM$11=3))))+ EXP($B$3+$B$4*$A17+$B$5*((AM$12-$A17)*4+1)+$B$6*(YEAR(AM$13)=2015)+$B$7*(AM$11=4)+$B$8*(AM$11=3))/(1+EXP($B$3+$B$4*$A17+$B$5*((AM$12-$A17)*4+1)+$B$6*(YEAR(AM$13)=2015)+$B$7*(AM$11=4)+$B$8*(AM$11=3)))+ EXP($B$3+$B$4*$A17+$B$5*((AM$12-$A17)*4+2)+$B$6*(YEAR(AM$13)=2015)+$B$7*(AM$11=4)+$B$8*(AM$11=3))/(1+EXP($B$3+$B$4*$A17+$B$5*((AM$12-$A17)*4+2)+$B$6*(YEAR(AM$13)=2015)+$B$7*(AM$11=4)+$B$8*(AM$11=3)))+ EXP($B$3+$B$4*$A17+$B$5*((AM$12-$A17)*4+3)+$B$6*(YEAR(AM$13)=2015)+$B$7*(AM$11=4)+$B$8*(AM$11=3))/(1+EXP($B$3+$B$4*$A17+$B$5*((AM$12-$A17)*4+3)+$B$6*(YEAR(AM$13)=2015)+$B$7*(AM$11=4)+$B$8*(AM$11=3)))), "")</f>
        <v>1.57651297260877</v>
      </c>
      <c r="AN17" s="9" t="n">
        <f aca="false">IF('Acquisition-Retention'!AQ140&lt;&gt;"",'Acquisition-Retention'!AQ140* (IF(AN$12=$A17,1,EXP($B$3+$B$4*$A17+$B$5*(AN$12-$A17)*4+$B$6*(YEAR(AN$13)=2015)+$B$7*(AN$11=4)+$B$8*(AN$11=3))/(1+EXP($B$3+$B$4*$A17+$B$5*(AN$12-$A17)*4+$B$6*(YEAR(AN$13)=2015)+$B$7*(AN$11=4)+$B$8*(AN$11=3))))+ EXP($B$3+$B$4*$A17+$B$5*((AN$12-$A17)*4+1)+$B$6*(YEAR(AN$13)=2015)+$B$7*(AN$11=4)+$B$8*(AN$11=3))/(1+EXP($B$3+$B$4*$A17+$B$5*((AN$12-$A17)*4+1)+$B$6*(YEAR(AN$13)=2015)+$B$7*(AN$11=4)+$B$8*(AN$11=3)))+ EXP($B$3+$B$4*$A17+$B$5*((AN$12-$A17)*4+2)+$B$6*(YEAR(AN$13)=2015)+$B$7*(AN$11=4)+$B$8*(AN$11=3))/(1+EXP($B$3+$B$4*$A17+$B$5*((AN$12-$A17)*4+2)+$B$6*(YEAR(AN$13)=2015)+$B$7*(AN$11=4)+$B$8*(AN$11=3)))+ EXP($B$3+$B$4*$A17+$B$5*((AN$12-$A17)*4+3)+$B$6*(YEAR(AN$13)=2015)+$B$7*(AN$11=4)+$B$8*(AN$11=3))/(1+EXP($B$3+$B$4*$A17+$B$5*((AN$12-$A17)*4+3)+$B$6*(YEAR(AN$13)=2015)+$B$7*(AN$11=4)+$B$8*(AN$11=3)))), "")</f>
        <v>1.46156666363113</v>
      </c>
      <c r="AO17" s="9" t="n">
        <f aca="false">IF('Acquisition-Retention'!AR140&lt;&gt;"",'Acquisition-Retention'!AR140* (IF(AO$12=$A17,1,EXP($B$3+$B$4*$A17+$B$5*(AO$12-$A17)*4+$B$6*(YEAR(AO$13)=2015)+$B$7*(AO$11=4)+$B$8*(AO$11=3))/(1+EXP($B$3+$B$4*$A17+$B$5*(AO$12-$A17)*4+$B$6*(YEAR(AO$13)=2015)+$B$7*(AO$11=4)+$B$8*(AO$11=3))))+ EXP($B$3+$B$4*$A17+$B$5*((AO$12-$A17)*4+1)+$B$6*(YEAR(AO$13)=2015)+$B$7*(AO$11=4)+$B$8*(AO$11=3))/(1+EXP($B$3+$B$4*$A17+$B$5*((AO$12-$A17)*4+1)+$B$6*(YEAR(AO$13)=2015)+$B$7*(AO$11=4)+$B$8*(AO$11=3)))+ EXP($B$3+$B$4*$A17+$B$5*((AO$12-$A17)*4+2)+$B$6*(YEAR(AO$13)=2015)+$B$7*(AO$11=4)+$B$8*(AO$11=3))/(1+EXP($B$3+$B$4*$A17+$B$5*((AO$12-$A17)*4+2)+$B$6*(YEAR(AO$13)=2015)+$B$7*(AO$11=4)+$B$8*(AO$11=3)))+ EXP($B$3+$B$4*$A17+$B$5*((AO$12-$A17)*4+3)+$B$6*(YEAR(AO$13)=2015)+$B$7*(AO$11=4)+$B$8*(AO$11=3))/(1+EXP($B$3+$B$4*$A17+$B$5*((AO$12-$A17)*4+3)+$B$6*(YEAR(AO$13)=2015)+$B$7*(AO$11=4)+$B$8*(AO$11=3)))), "")</f>
        <v>1.35385154975372</v>
      </c>
    </row>
    <row r="18" customFormat="false" ht="15" hidden="false" customHeight="false" outlineLevel="0" collapsed="false">
      <c r="A18" s="0" t="n">
        <f aca="false">A17+1</f>
        <v>5</v>
      </c>
      <c r="B18" s="4" t="str">
        <v>May 2014</v>
      </c>
      <c r="C18" s="9" t="str">
        <f aca="false">IF('Acquisition-Retention'!F141&lt;&gt;"",'Acquisition-Retention'!F141* (IF(C$12=$A18,1,EXP($B$3+$B$4*$A18+$B$5*(C$12-$A18)*4+$B$6*(YEAR(C$13)=2015)+$B$7*(C$11=4)+$B$8*(C$11=3))/(1+EXP($B$3+$B$4*$A18+$B$5*(C$12-$A18)*4+$B$6*(YEAR(C$13)=2015)+$B$7*(C$11=4)+$B$8*(C$11=3))))+ EXP($B$3+$B$4*$A18+$B$5*((C$12-$A18)*4+1)+$B$6*(YEAR(C$13)=2015)+$B$7*(C$11=4)+$B$8*(C$11=3))/(1+EXP($B$3+$B$4*$A18+$B$5*((C$12-$A18)*4+1)+$B$6*(YEAR(C$13)=2015)+$B$7*(C$11=4)+$B$8*(C$11=3)))+ EXP($B$3+$B$4*$A18+$B$5*((C$12-$A18)*4+2)+$B$6*(YEAR(C$13)=2015)+$B$7*(C$11=4)+$B$8*(C$11=3))/(1+EXP($B$3+$B$4*$A18+$B$5*((C$12-$A18)*4+2)+$B$6*(YEAR(C$13)=2015)+$B$7*(C$11=4)+$B$8*(C$11=3)))+ EXP($B$3+$B$4*$A18+$B$5*((C$12-$A18)*4+3)+$B$6*(YEAR(C$13)=2015)+$B$7*(C$11=4)+$B$8*(C$11=3))/(1+EXP($B$3+$B$4*$A18+$B$5*((C$12-$A18)*4+3)+$B$6*(YEAR(C$13)=2015)+$B$7*(C$11=4)+$B$8*(C$11=3)))), "")</f>
        <v/>
      </c>
      <c r="D18" s="9" t="str">
        <f aca="false">IF('Acquisition-Retention'!G141&lt;&gt;"",'Acquisition-Retention'!G141* (IF(D$12=$A18,1,EXP($B$3+$B$4*$A18+$B$5*(D$12-$A18)*4+$B$6*(YEAR(D$13)=2015)+$B$7*(D$11=4)+$B$8*(D$11=3))/(1+EXP($B$3+$B$4*$A18+$B$5*(D$12-$A18)*4+$B$6*(YEAR(D$13)=2015)+$B$7*(D$11=4)+$B$8*(D$11=3))))+ EXP($B$3+$B$4*$A18+$B$5*((D$12-$A18)*4+1)+$B$6*(YEAR(D$13)=2015)+$B$7*(D$11=4)+$B$8*(D$11=3))/(1+EXP($B$3+$B$4*$A18+$B$5*((D$12-$A18)*4+1)+$B$6*(YEAR(D$13)=2015)+$B$7*(D$11=4)+$B$8*(D$11=3)))+ EXP($B$3+$B$4*$A18+$B$5*((D$12-$A18)*4+2)+$B$6*(YEAR(D$13)=2015)+$B$7*(D$11=4)+$B$8*(D$11=3))/(1+EXP($B$3+$B$4*$A18+$B$5*((D$12-$A18)*4+2)+$B$6*(YEAR(D$13)=2015)+$B$7*(D$11=4)+$B$8*(D$11=3)))+ EXP($B$3+$B$4*$A18+$B$5*((D$12-$A18)*4+3)+$B$6*(YEAR(D$13)=2015)+$B$7*(D$11=4)+$B$8*(D$11=3))/(1+EXP($B$3+$B$4*$A18+$B$5*((D$12-$A18)*4+3)+$B$6*(YEAR(D$13)=2015)+$B$7*(D$11=4)+$B$8*(D$11=3)))), "")</f>
        <v/>
      </c>
      <c r="E18" s="9" t="str">
        <f aca="false">IF('Acquisition-Retention'!H141&lt;&gt;"",'Acquisition-Retention'!H141* (IF(E$12=$A18,1,EXP($B$3+$B$4*$A18+$B$5*(E$12-$A18)*4+$B$6*(YEAR(E$13)=2015)+$B$7*(E$11=4)+$B$8*(E$11=3))/(1+EXP($B$3+$B$4*$A18+$B$5*(E$12-$A18)*4+$B$6*(YEAR(E$13)=2015)+$B$7*(E$11=4)+$B$8*(E$11=3))))+ EXP($B$3+$B$4*$A18+$B$5*((E$12-$A18)*4+1)+$B$6*(YEAR(E$13)=2015)+$B$7*(E$11=4)+$B$8*(E$11=3))/(1+EXP($B$3+$B$4*$A18+$B$5*((E$12-$A18)*4+1)+$B$6*(YEAR(E$13)=2015)+$B$7*(E$11=4)+$B$8*(E$11=3)))+ EXP($B$3+$B$4*$A18+$B$5*((E$12-$A18)*4+2)+$B$6*(YEAR(E$13)=2015)+$B$7*(E$11=4)+$B$8*(E$11=3))/(1+EXP($B$3+$B$4*$A18+$B$5*((E$12-$A18)*4+2)+$B$6*(YEAR(E$13)=2015)+$B$7*(E$11=4)+$B$8*(E$11=3)))+ EXP($B$3+$B$4*$A18+$B$5*((E$12-$A18)*4+3)+$B$6*(YEAR(E$13)=2015)+$B$7*(E$11=4)+$B$8*(E$11=3))/(1+EXP($B$3+$B$4*$A18+$B$5*((E$12-$A18)*4+3)+$B$6*(YEAR(E$13)=2015)+$B$7*(E$11=4)+$B$8*(E$11=3)))), "")</f>
        <v/>
      </c>
      <c r="F18" s="9" t="str">
        <f aca="false">IF('Acquisition-Retention'!I141&lt;&gt;"",'Acquisition-Retention'!I141* (IF(F$12=$A18,1,EXP($B$3+$B$4*$A18+$B$5*(F$12-$A18)*4+$B$6*(YEAR(F$13)=2015)+$B$7*(F$11=4)+$B$8*(F$11=3))/(1+EXP($B$3+$B$4*$A18+$B$5*(F$12-$A18)*4+$B$6*(YEAR(F$13)=2015)+$B$7*(F$11=4)+$B$8*(F$11=3))))+ EXP($B$3+$B$4*$A18+$B$5*((F$12-$A18)*4+1)+$B$6*(YEAR(F$13)=2015)+$B$7*(F$11=4)+$B$8*(F$11=3))/(1+EXP($B$3+$B$4*$A18+$B$5*((F$12-$A18)*4+1)+$B$6*(YEAR(F$13)=2015)+$B$7*(F$11=4)+$B$8*(F$11=3)))+ EXP($B$3+$B$4*$A18+$B$5*((F$12-$A18)*4+2)+$B$6*(YEAR(F$13)=2015)+$B$7*(F$11=4)+$B$8*(F$11=3))/(1+EXP($B$3+$B$4*$A18+$B$5*((F$12-$A18)*4+2)+$B$6*(YEAR(F$13)=2015)+$B$7*(F$11=4)+$B$8*(F$11=3)))+ EXP($B$3+$B$4*$A18+$B$5*((F$12-$A18)*4+3)+$B$6*(YEAR(F$13)=2015)+$B$7*(F$11=4)+$B$8*(F$11=3))/(1+EXP($B$3+$B$4*$A18+$B$5*((F$12-$A18)*4+3)+$B$6*(YEAR(F$13)=2015)+$B$7*(F$11=4)+$B$8*(F$11=3)))), "")</f>
        <v/>
      </c>
      <c r="G18" s="9" t="n">
        <f aca="false">IF('Acquisition-Retention'!J141&lt;&gt;"",'Acquisition-Retention'!J141* (IF(G$12=$A18,1,EXP($B$3+$B$4*$A18+$B$5*(G$12-$A18)*4+$B$6*(YEAR(G$13)=2015)+$B$7*(G$11=4)+$B$8*(G$11=3))/(1+EXP($B$3+$B$4*$A18+$B$5*(G$12-$A18)*4+$B$6*(YEAR(G$13)=2015)+$B$7*(G$11=4)+$B$8*(G$11=3))))+ EXP($B$3+$B$4*$A18+$B$5*((G$12-$A18)*4+1)+$B$6*(YEAR(G$13)=2015)+$B$7*(G$11=4)+$B$8*(G$11=3))/(1+EXP($B$3+$B$4*$A18+$B$5*((G$12-$A18)*4+1)+$B$6*(YEAR(G$13)=2015)+$B$7*(G$11=4)+$B$8*(G$11=3)))+ EXP($B$3+$B$4*$A18+$B$5*((G$12-$A18)*4+2)+$B$6*(YEAR(G$13)=2015)+$B$7*(G$11=4)+$B$8*(G$11=3))/(1+EXP($B$3+$B$4*$A18+$B$5*((G$12-$A18)*4+2)+$B$6*(YEAR(G$13)=2015)+$B$7*(G$11=4)+$B$8*(G$11=3)))+ EXP($B$3+$B$4*$A18+$B$5*((G$12-$A18)*4+3)+$B$6*(YEAR(G$13)=2015)+$B$7*(G$11=4)+$B$8*(G$11=3))/(1+EXP($B$3+$B$4*$A18+$B$5*((G$12-$A18)*4+3)+$B$6*(YEAR(G$13)=2015)+$B$7*(G$11=4)+$B$8*(G$11=3)))), "")</f>
        <v>62.0565351208058</v>
      </c>
      <c r="H18" s="9" t="n">
        <f aca="false">IF('Acquisition-Retention'!K141&lt;&gt;"",'Acquisition-Retention'!K141* (IF(H$12=$A18,1,EXP($B$3+$B$4*$A18+$B$5*(H$12-$A18)*4+$B$6*(YEAR(H$13)=2015)+$B$7*(H$11=4)+$B$8*(H$11=3))/(1+EXP($B$3+$B$4*$A18+$B$5*(H$12-$A18)*4+$B$6*(YEAR(H$13)=2015)+$B$7*(H$11=4)+$B$8*(H$11=3))))+ EXP($B$3+$B$4*$A18+$B$5*((H$12-$A18)*4+1)+$B$6*(YEAR(H$13)=2015)+$B$7*(H$11=4)+$B$8*(H$11=3))/(1+EXP($B$3+$B$4*$A18+$B$5*((H$12-$A18)*4+1)+$B$6*(YEAR(H$13)=2015)+$B$7*(H$11=4)+$B$8*(H$11=3)))+ EXP($B$3+$B$4*$A18+$B$5*((H$12-$A18)*4+2)+$B$6*(YEAR(H$13)=2015)+$B$7*(H$11=4)+$B$8*(H$11=3))/(1+EXP($B$3+$B$4*$A18+$B$5*((H$12-$A18)*4+2)+$B$6*(YEAR(H$13)=2015)+$B$7*(H$11=4)+$B$8*(H$11=3)))+ EXP($B$3+$B$4*$A18+$B$5*((H$12-$A18)*4+3)+$B$6*(YEAR(H$13)=2015)+$B$7*(H$11=4)+$B$8*(H$11=3))/(1+EXP($B$3+$B$4*$A18+$B$5*((H$12-$A18)*4+3)+$B$6*(YEAR(H$13)=2015)+$B$7*(H$11=4)+$B$8*(H$11=3)))), "")</f>
        <v>21.7868196145212</v>
      </c>
      <c r="I18" s="9" t="n">
        <f aca="false">IF('Acquisition-Retention'!L141&lt;&gt;"",'Acquisition-Retention'!L141* (IF(I$12=$A18,1,EXP($B$3+$B$4*$A18+$B$5*(I$12-$A18)*4+$B$6*(YEAR(I$13)=2015)+$B$7*(I$11=4)+$B$8*(I$11=3))/(1+EXP($B$3+$B$4*$A18+$B$5*(I$12-$A18)*4+$B$6*(YEAR(I$13)=2015)+$B$7*(I$11=4)+$B$8*(I$11=3))))+ EXP($B$3+$B$4*$A18+$B$5*((I$12-$A18)*4+1)+$B$6*(YEAR(I$13)=2015)+$B$7*(I$11=4)+$B$8*(I$11=3))/(1+EXP($B$3+$B$4*$A18+$B$5*((I$12-$A18)*4+1)+$B$6*(YEAR(I$13)=2015)+$B$7*(I$11=4)+$B$8*(I$11=3)))+ EXP($B$3+$B$4*$A18+$B$5*((I$12-$A18)*4+2)+$B$6*(YEAR(I$13)=2015)+$B$7*(I$11=4)+$B$8*(I$11=3))/(1+EXP($B$3+$B$4*$A18+$B$5*((I$12-$A18)*4+2)+$B$6*(YEAR(I$13)=2015)+$B$7*(I$11=4)+$B$8*(I$11=3)))+ EXP($B$3+$B$4*$A18+$B$5*((I$12-$A18)*4+3)+$B$6*(YEAR(I$13)=2015)+$B$7*(I$11=4)+$B$8*(I$11=3))/(1+EXP($B$3+$B$4*$A18+$B$5*((I$12-$A18)*4+3)+$B$6*(YEAR(I$13)=2015)+$B$7*(I$11=4)+$B$8*(I$11=3)))), "")</f>
        <v>17.4983636823006</v>
      </c>
      <c r="J18" s="9" t="n">
        <f aca="false">IF('Acquisition-Retention'!M141&lt;&gt;"",'Acquisition-Retention'!M141* (IF(J$12=$A18,1,EXP($B$3+$B$4*$A18+$B$5*(J$12-$A18)*4+$B$6*(YEAR(J$13)=2015)+$B$7*(J$11=4)+$B$8*(J$11=3))/(1+EXP($B$3+$B$4*$A18+$B$5*(J$12-$A18)*4+$B$6*(YEAR(J$13)=2015)+$B$7*(J$11=4)+$B$8*(J$11=3))))+ EXP($B$3+$B$4*$A18+$B$5*((J$12-$A18)*4+1)+$B$6*(YEAR(J$13)=2015)+$B$7*(J$11=4)+$B$8*(J$11=3))/(1+EXP($B$3+$B$4*$A18+$B$5*((J$12-$A18)*4+1)+$B$6*(YEAR(J$13)=2015)+$B$7*(J$11=4)+$B$8*(J$11=3)))+ EXP($B$3+$B$4*$A18+$B$5*((J$12-$A18)*4+2)+$B$6*(YEAR(J$13)=2015)+$B$7*(J$11=4)+$B$8*(J$11=3))/(1+EXP($B$3+$B$4*$A18+$B$5*((J$12-$A18)*4+2)+$B$6*(YEAR(J$13)=2015)+$B$7*(J$11=4)+$B$8*(J$11=3)))+ EXP($B$3+$B$4*$A18+$B$5*((J$12-$A18)*4+3)+$B$6*(YEAR(J$13)=2015)+$B$7*(J$11=4)+$B$8*(J$11=3))/(1+EXP($B$3+$B$4*$A18+$B$5*((J$12-$A18)*4+3)+$B$6*(YEAR(J$13)=2015)+$B$7*(J$11=4)+$B$8*(J$11=3)))), "")</f>
        <v>15.7865868916047</v>
      </c>
      <c r="K18" s="9" t="n">
        <f aca="false">IF('Acquisition-Retention'!N141&lt;&gt;"",'Acquisition-Retention'!N141* (IF(K$12=$A18,1,EXP($B$3+$B$4*$A18+$B$5*(K$12-$A18)*4+$B$6*(YEAR(K$13)=2015)+$B$7*(K$11=4)+$B$8*(K$11=3))/(1+EXP($B$3+$B$4*$A18+$B$5*(K$12-$A18)*4+$B$6*(YEAR(K$13)=2015)+$B$7*(K$11=4)+$B$8*(K$11=3))))+ EXP($B$3+$B$4*$A18+$B$5*((K$12-$A18)*4+1)+$B$6*(YEAR(K$13)=2015)+$B$7*(K$11=4)+$B$8*(K$11=3))/(1+EXP($B$3+$B$4*$A18+$B$5*((K$12-$A18)*4+1)+$B$6*(YEAR(K$13)=2015)+$B$7*(K$11=4)+$B$8*(K$11=3)))+ EXP($B$3+$B$4*$A18+$B$5*((K$12-$A18)*4+2)+$B$6*(YEAR(K$13)=2015)+$B$7*(K$11=4)+$B$8*(K$11=3))/(1+EXP($B$3+$B$4*$A18+$B$5*((K$12-$A18)*4+2)+$B$6*(YEAR(K$13)=2015)+$B$7*(K$11=4)+$B$8*(K$11=3)))+ EXP($B$3+$B$4*$A18+$B$5*((K$12-$A18)*4+3)+$B$6*(YEAR(K$13)=2015)+$B$7*(K$11=4)+$B$8*(K$11=3))/(1+EXP($B$3+$B$4*$A18+$B$5*((K$12-$A18)*4+3)+$B$6*(YEAR(K$13)=2015)+$B$7*(K$11=4)+$B$8*(K$11=3)))), "")</f>
        <v>14.5038333383625</v>
      </c>
      <c r="L18" s="9" t="n">
        <f aca="false">IF('Acquisition-Retention'!O141&lt;&gt;"",'Acquisition-Retention'!O141* (IF(L$12=$A18,1,EXP($B$3+$B$4*$A18+$B$5*(L$12-$A18)*4+$B$6*(YEAR(L$13)=2015)+$B$7*(L$11=4)+$B$8*(L$11=3))/(1+EXP($B$3+$B$4*$A18+$B$5*(L$12-$A18)*4+$B$6*(YEAR(L$13)=2015)+$B$7*(L$11=4)+$B$8*(L$11=3))))+ EXP($B$3+$B$4*$A18+$B$5*((L$12-$A18)*4+1)+$B$6*(YEAR(L$13)=2015)+$B$7*(L$11=4)+$B$8*(L$11=3))/(1+EXP($B$3+$B$4*$A18+$B$5*((L$12-$A18)*4+1)+$B$6*(YEAR(L$13)=2015)+$B$7*(L$11=4)+$B$8*(L$11=3)))+ EXP($B$3+$B$4*$A18+$B$5*((L$12-$A18)*4+2)+$B$6*(YEAR(L$13)=2015)+$B$7*(L$11=4)+$B$8*(L$11=3))/(1+EXP($B$3+$B$4*$A18+$B$5*((L$12-$A18)*4+2)+$B$6*(YEAR(L$13)=2015)+$B$7*(L$11=4)+$B$8*(L$11=3)))+ EXP($B$3+$B$4*$A18+$B$5*((L$12-$A18)*4+3)+$B$6*(YEAR(L$13)=2015)+$B$7*(L$11=4)+$B$8*(L$11=3))/(1+EXP($B$3+$B$4*$A18+$B$5*((L$12-$A18)*4+3)+$B$6*(YEAR(L$13)=2015)+$B$7*(L$11=4)+$B$8*(L$11=3)))), "")</f>
        <v>14.2992025126111</v>
      </c>
      <c r="M18" s="9" t="n">
        <f aca="false">IF('Acquisition-Retention'!P141&lt;&gt;"",'Acquisition-Retention'!P141* (IF(M$12=$A18,1,EXP($B$3+$B$4*$A18+$B$5*(M$12-$A18)*4+$B$6*(YEAR(M$13)=2015)+$B$7*(M$11=4)+$B$8*(M$11=3))/(1+EXP($B$3+$B$4*$A18+$B$5*(M$12-$A18)*4+$B$6*(YEAR(M$13)=2015)+$B$7*(M$11=4)+$B$8*(M$11=3))))+ EXP($B$3+$B$4*$A18+$B$5*((M$12-$A18)*4+1)+$B$6*(YEAR(M$13)=2015)+$B$7*(M$11=4)+$B$8*(M$11=3))/(1+EXP($B$3+$B$4*$A18+$B$5*((M$12-$A18)*4+1)+$B$6*(YEAR(M$13)=2015)+$B$7*(M$11=4)+$B$8*(M$11=3)))+ EXP($B$3+$B$4*$A18+$B$5*((M$12-$A18)*4+2)+$B$6*(YEAR(M$13)=2015)+$B$7*(M$11=4)+$B$8*(M$11=3))/(1+EXP($B$3+$B$4*$A18+$B$5*((M$12-$A18)*4+2)+$B$6*(YEAR(M$13)=2015)+$B$7*(M$11=4)+$B$8*(M$11=3)))+ EXP($B$3+$B$4*$A18+$B$5*((M$12-$A18)*4+3)+$B$6*(YEAR(M$13)=2015)+$B$7*(M$11=4)+$B$8*(M$11=3))/(1+EXP($B$3+$B$4*$A18+$B$5*((M$12-$A18)*4+3)+$B$6*(YEAR(M$13)=2015)+$B$7*(M$11=4)+$B$8*(M$11=3)))), "")</f>
        <v>12.6698175892165</v>
      </c>
      <c r="N18" s="9" t="n">
        <f aca="false">IF('Acquisition-Retention'!Q141&lt;&gt;"",'Acquisition-Retention'!Q141* (IF(N$12=$A18,1,EXP($B$3+$B$4*$A18+$B$5*(N$12-$A18)*4+$B$6*(YEAR(N$13)=2015)+$B$7*(N$11=4)+$B$8*(N$11=3))/(1+EXP($B$3+$B$4*$A18+$B$5*(N$12-$A18)*4+$B$6*(YEAR(N$13)=2015)+$B$7*(N$11=4)+$B$8*(N$11=3))))+ EXP($B$3+$B$4*$A18+$B$5*((N$12-$A18)*4+1)+$B$6*(YEAR(N$13)=2015)+$B$7*(N$11=4)+$B$8*(N$11=3))/(1+EXP($B$3+$B$4*$A18+$B$5*((N$12-$A18)*4+1)+$B$6*(YEAR(N$13)=2015)+$B$7*(N$11=4)+$B$8*(N$11=3)))+ EXP($B$3+$B$4*$A18+$B$5*((N$12-$A18)*4+2)+$B$6*(YEAR(N$13)=2015)+$B$7*(N$11=4)+$B$8*(N$11=3))/(1+EXP($B$3+$B$4*$A18+$B$5*((N$12-$A18)*4+2)+$B$6*(YEAR(N$13)=2015)+$B$7*(N$11=4)+$B$8*(N$11=3)))+ EXP($B$3+$B$4*$A18+$B$5*((N$12-$A18)*4+3)+$B$6*(YEAR(N$13)=2015)+$B$7*(N$11=4)+$B$8*(N$11=3))/(1+EXP($B$3+$B$4*$A18+$B$5*((N$12-$A18)*4+3)+$B$6*(YEAR(N$13)=2015)+$B$7*(N$11=4)+$B$8*(N$11=3)))), "")</f>
        <v>11.8184050499535</v>
      </c>
      <c r="O18" s="9" t="n">
        <f aca="false">IF('Acquisition-Retention'!R141&lt;&gt;"",'Acquisition-Retention'!R141* (IF(O$12=$A18,1,EXP($B$3+$B$4*$A18+$B$5*(O$12-$A18)*4+$B$6*(YEAR(O$13)=2015)+$B$7*(O$11=4)+$B$8*(O$11=3))/(1+EXP($B$3+$B$4*$A18+$B$5*(O$12-$A18)*4+$B$6*(YEAR(O$13)=2015)+$B$7*(O$11=4)+$B$8*(O$11=3))))+ EXP($B$3+$B$4*$A18+$B$5*((O$12-$A18)*4+1)+$B$6*(YEAR(O$13)=2015)+$B$7*(O$11=4)+$B$8*(O$11=3))/(1+EXP($B$3+$B$4*$A18+$B$5*((O$12-$A18)*4+1)+$B$6*(YEAR(O$13)=2015)+$B$7*(O$11=4)+$B$8*(O$11=3)))+ EXP($B$3+$B$4*$A18+$B$5*((O$12-$A18)*4+2)+$B$6*(YEAR(O$13)=2015)+$B$7*(O$11=4)+$B$8*(O$11=3))/(1+EXP($B$3+$B$4*$A18+$B$5*((O$12-$A18)*4+2)+$B$6*(YEAR(O$13)=2015)+$B$7*(O$11=4)+$B$8*(O$11=3)))+ EXP($B$3+$B$4*$A18+$B$5*((O$12-$A18)*4+3)+$B$6*(YEAR(O$13)=2015)+$B$7*(O$11=4)+$B$8*(O$11=3))/(1+EXP($B$3+$B$4*$A18+$B$5*((O$12-$A18)*4+3)+$B$6*(YEAR(O$13)=2015)+$B$7*(O$11=4)+$B$8*(O$11=3)))), "")</f>
        <v>10.1977046064034</v>
      </c>
      <c r="P18" s="9" t="n">
        <f aca="false">IF('Acquisition-Retention'!S141&lt;&gt;"",'Acquisition-Retention'!S141* (IF(P$12=$A18,1,EXP($B$3+$B$4*$A18+$B$5*(P$12-$A18)*4+$B$6*(YEAR(P$13)=2015)+$B$7*(P$11=4)+$B$8*(P$11=3))/(1+EXP($B$3+$B$4*$A18+$B$5*(P$12-$A18)*4+$B$6*(YEAR(P$13)=2015)+$B$7*(P$11=4)+$B$8*(P$11=3))))+ EXP($B$3+$B$4*$A18+$B$5*((P$12-$A18)*4+1)+$B$6*(YEAR(P$13)=2015)+$B$7*(P$11=4)+$B$8*(P$11=3))/(1+EXP($B$3+$B$4*$A18+$B$5*((P$12-$A18)*4+1)+$B$6*(YEAR(P$13)=2015)+$B$7*(P$11=4)+$B$8*(P$11=3)))+ EXP($B$3+$B$4*$A18+$B$5*((P$12-$A18)*4+2)+$B$6*(YEAR(P$13)=2015)+$B$7*(P$11=4)+$B$8*(P$11=3))/(1+EXP($B$3+$B$4*$A18+$B$5*((P$12-$A18)*4+2)+$B$6*(YEAR(P$13)=2015)+$B$7*(P$11=4)+$B$8*(P$11=3)))+ EXP($B$3+$B$4*$A18+$B$5*((P$12-$A18)*4+3)+$B$6*(YEAR(P$13)=2015)+$B$7*(P$11=4)+$B$8*(P$11=3))/(1+EXP($B$3+$B$4*$A18+$B$5*((P$12-$A18)*4+3)+$B$6*(YEAR(P$13)=2015)+$B$7*(P$11=4)+$B$8*(P$11=3)))), "")</f>
        <v>9.71994173325791</v>
      </c>
      <c r="Q18" s="9" t="n">
        <f aca="false">IF('Acquisition-Retention'!T141&lt;&gt;"",'Acquisition-Retention'!T141* (IF(Q$12=$A18,1,EXP($B$3+$B$4*$A18+$B$5*(Q$12-$A18)*4+$B$6*(YEAR(Q$13)=2015)+$B$7*(Q$11=4)+$B$8*(Q$11=3))/(1+EXP($B$3+$B$4*$A18+$B$5*(Q$12-$A18)*4+$B$6*(YEAR(Q$13)=2015)+$B$7*(Q$11=4)+$B$8*(Q$11=3))))+ EXP($B$3+$B$4*$A18+$B$5*((Q$12-$A18)*4+1)+$B$6*(YEAR(Q$13)=2015)+$B$7*(Q$11=4)+$B$8*(Q$11=3))/(1+EXP($B$3+$B$4*$A18+$B$5*((Q$12-$A18)*4+1)+$B$6*(YEAR(Q$13)=2015)+$B$7*(Q$11=4)+$B$8*(Q$11=3)))+ EXP($B$3+$B$4*$A18+$B$5*((Q$12-$A18)*4+2)+$B$6*(YEAR(Q$13)=2015)+$B$7*(Q$11=4)+$B$8*(Q$11=3))/(1+EXP($B$3+$B$4*$A18+$B$5*((Q$12-$A18)*4+2)+$B$6*(YEAR(Q$13)=2015)+$B$7*(Q$11=4)+$B$8*(Q$11=3)))+ EXP($B$3+$B$4*$A18+$B$5*((Q$12-$A18)*4+3)+$B$6*(YEAR(Q$13)=2015)+$B$7*(Q$11=4)+$B$8*(Q$11=3))/(1+EXP($B$3+$B$4*$A18+$B$5*((Q$12-$A18)*4+3)+$B$6*(YEAR(Q$13)=2015)+$B$7*(Q$11=4)+$B$8*(Q$11=3)))), "")</f>
        <v>9.23239227572668</v>
      </c>
      <c r="R18" s="9" t="n">
        <f aca="false">IF('Acquisition-Retention'!U141&lt;&gt;"",'Acquisition-Retention'!U141* (IF(R$12=$A18,1,EXP($B$3+$B$4*$A18+$B$5*(R$12-$A18)*4+$B$6*(YEAR(R$13)=2015)+$B$7*(R$11=4)+$B$8*(R$11=3))/(1+EXP($B$3+$B$4*$A18+$B$5*(R$12-$A18)*4+$B$6*(YEAR(R$13)=2015)+$B$7*(R$11=4)+$B$8*(R$11=3))))+ EXP($B$3+$B$4*$A18+$B$5*((R$12-$A18)*4+1)+$B$6*(YEAR(R$13)=2015)+$B$7*(R$11=4)+$B$8*(R$11=3))/(1+EXP($B$3+$B$4*$A18+$B$5*((R$12-$A18)*4+1)+$B$6*(YEAR(R$13)=2015)+$B$7*(R$11=4)+$B$8*(R$11=3)))+ EXP($B$3+$B$4*$A18+$B$5*((R$12-$A18)*4+2)+$B$6*(YEAR(R$13)=2015)+$B$7*(R$11=4)+$B$8*(R$11=3))/(1+EXP($B$3+$B$4*$A18+$B$5*((R$12-$A18)*4+2)+$B$6*(YEAR(R$13)=2015)+$B$7*(R$11=4)+$B$8*(R$11=3)))+ EXP($B$3+$B$4*$A18+$B$5*((R$12-$A18)*4+3)+$B$6*(YEAR(R$13)=2015)+$B$7*(R$11=4)+$B$8*(R$11=3))/(1+EXP($B$3+$B$4*$A18+$B$5*((R$12-$A18)*4+3)+$B$6*(YEAR(R$13)=2015)+$B$7*(R$11=4)+$B$8*(R$11=3)))), "")</f>
        <v>8.73698872058291</v>
      </c>
      <c r="S18" s="9" t="n">
        <f aca="false">IF('Acquisition-Retention'!V141&lt;&gt;"",'Acquisition-Retention'!V141* (IF(S$12=$A18,1,EXP($B$3+$B$4*$A18+$B$5*(S$12-$A18)*4+$B$6*(YEAR(S$13)=2015)+$B$7*(S$11=4)+$B$8*(S$11=3))/(1+EXP($B$3+$B$4*$A18+$B$5*(S$12-$A18)*4+$B$6*(YEAR(S$13)=2015)+$B$7*(S$11=4)+$B$8*(S$11=3))))+ EXP($B$3+$B$4*$A18+$B$5*((S$12-$A18)*4+1)+$B$6*(YEAR(S$13)=2015)+$B$7*(S$11=4)+$B$8*(S$11=3))/(1+EXP($B$3+$B$4*$A18+$B$5*((S$12-$A18)*4+1)+$B$6*(YEAR(S$13)=2015)+$B$7*(S$11=4)+$B$8*(S$11=3)))+ EXP($B$3+$B$4*$A18+$B$5*((S$12-$A18)*4+2)+$B$6*(YEAR(S$13)=2015)+$B$7*(S$11=4)+$B$8*(S$11=3))/(1+EXP($B$3+$B$4*$A18+$B$5*((S$12-$A18)*4+2)+$B$6*(YEAR(S$13)=2015)+$B$7*(S$11=4)+$B$8*(S$11=3)))+ EXP($B$3+$B$4*$A18+$B$5*((S$12-$A18)*4+3)+$B$6*(YEAR(S$13)=2015)+$B$7*(S$11=4)+$B$8*(S$11=3))/(1+EXP($B$3+$B$4*$A18+$B$5*((S$12-$A18)*4+3)+$B$6*(YEAR(S$13)=2015)+$B$7*(S$11=4)+$B$8*(S$11=3)))), "")</f>
        <v>8.23954058587519</v>
      </c>
      <c r="T18" s="9" t="n">
        <f aca="false">IF('Acquisition-Retention'!W141&lt;&gt;"",'Acquisition-Retention'!W141* (IF(T$12=$A18,1,EXP($B$3+$B$4*$A18+$B$5*(T$12-$A18)*4+$B$6*(YEAR(T$13)=2015)+$B$7*(T$11=4)+$B$8*(T$11=3))/(1+EXP($B$3+$B$4*$A18+$B$5*(T$12-$A18)*4+$B$6*(YEAR(T$13)=2015)+$B$7*(T$11=4)+$B$8*(T$11=3))))+ EXP($B$3+$B$4*$A18+$B$5*((T$12-$A18)*4+1)+$B$6*(YEAR(T$13)=2015)+$B$7*(T$11=4)+$B$8*(T$11=3))/(1+EXP($B$3+$B$4*$A18+$B$5*((T$12-$A18)*4+1)+$B$6*(YEAR(T$13)=2015)+$B$7*(T$11=4)+$B$8*(T$11=3)))+ EXP($B$3+$B$4*$A18+$B$5*((T$12-$A18)*4+2)+$B$6*(YEAR(T$13)=2015)+$B$7*(T$11=4)+$B$8*(T$11=3))/(1+EXP($B$3+$B$4*$A18+$B$5*((T$12-$A18)*4+2)+$B$6*(YEAR(T$13)=2015)+$B$7*(T$11=4)+$B$8*(T$11=3)))+ EXP($B$3+$B$4*$A18+$B$5*((T$12-$A18)*4+3)+$B$6*(YEAR(T$13)=2015)+$B$7*(T$11=4)+$B$8*(T$11=3))/(1+EXP($B$3+$B$4*$A18+$B$5*((T$12-$A18)*4+3)+$B$6*(YEAR(T$13)=2015)+$B$7*(T$11=4)+$B$8*(T$11=3)))), "")</f>
        <v>7.74775572913119</v>
      </c>
      <c r="U18" s="9" t="n">
        <f aca="false">IF('Acquisition-Retention'!X141&lt;&gt;"",'Acquisition-Retention'!X141* (IF(U$12=$A18,1,EXP($B$3+$B$4*$A18+$B$5*(U$12-$A18)*4+$B$6*(YEAR(U$13)=2015)+$B$7*(U$11=4)+$B$8*(U$11=3))/(1+EXP($B$3+$B$4*$A18+$B$5*(U$12-$A18)*4+$B$6*(YEAR(U$13)=2015)+$B$7*(U$11=4)+$B$8*(U$11=3))))+ EXP($B$3+$B$4*$A18+$B$5*((U$12-$A18)*4+1)+$B$6*(YEAR(U$13)=2015)+$B$7*(U$11=4)+$B$8*(U$11=3))/(1+EXP($B$3+$B$4*$A18+$B$5*((U$12-$A18)*4+1)+$B$6*(YEAR(U$13)=2015)+$B$7*(U$11=4)+$B$8*(U$11=3)))+ EXP($B$3+$B$4*$A18+$B$5*((U$12-$A18)*4+2)+$B$6*(YEAR(U$13)=2015)+$B$7*(U$11=4)+$B$8*(U$11=3))/(1+EXP($B$3+$B$4*$A18+$B$5*((U$12-$A18)*4+2)+$B$6*(YEAR(U$13)=2015)+$B$7*(U$11=4)+$B$8*(U$11=3)))+ EXP($B$3+$B$4*$A18+$B$5*((U$12-$A18)*4+3)+$B$6*(YEAR(U$13)=2015)+$B$7*(U$11=4)+$B$8*(U$11=3))/(1+EXP($B$3+$B$4*$A18+$B$5*((U$12-$A18)*4+3)+$B$6*(YEAR(U$13)=2015)+$B$7*(U$11=4)+$B$8*(U$11=3)))), "")</f>
        <v>6.37158680565976</v>
      </c>
      <c r="V18" s="9" t="n">
        <f aca="false">IF('Acquisition-Retention'!Y141&lt;&gt;"",'Acquisition-Retention'!Y141* (IF(V$12=$A18,1,EXP($B$3+$B$4*$A18+$B$5*(V$12-$A18)*4+$B$6*(YEAR(V$13)=2015)+$B$7*(V$11=4)+$B$8*(V$11=3))/(1+EXP($B$3+$B$4*$A18+$B$5*(V$12-$A18)*4+$B$6*(YEAR(V$13)=2015)+$B$7*(V$11=4)+$B$8*(V$11=3))))+ EXP($B$3+$B$4*$A18+$B$5*((V$12-$A18)*4+1)+$B$6*(YEAR(V$13)=2015)+$B$7*(V$11=4)+$B$8*(V$11=3))/(1+EXP($B$3+$B$4*$A18+$B$5*((V$12-$A18)*4+1)+$B$6*(YEAR(V$13)=2015)+$B$7*(V$11=4)+$B$8*(V$11=3)))+ EXP($B$3+$B$4*$A18+$B$5*((V$12-$A18)*4+2)+$B$6*(YEAR(V$13)=2015)+$B$7*(V$11=4)+$B$8*(V$11=3))/(1+EXP($B$3+$B$4*$A18+$B$5*((V$12-$A18)*4+2)+$B$6*(YEAR(V$13)=2015)+$B$7*(V$11=4)+$B$8*(V$11=3)))+ EXP($B$3+$B$4*$A18+$B$5*((V$12-$A18)*4+3)+$B$6*(YEAR(V$13)=2015)+$B$7*(V$11=4)+$B$8*(V$11=3))/(1+EXP($B$3+$B$4*$A18+$B$5*((V$12-$A18)*4+3)+$B$6*(YEAR(V$13)=2015)+$B$7*(V$11=4)+$B$8*(V$11=3)))), "")</f>
        <v>5.94514275056339</v>
      </c>
      <c r="W18" s="9" t="n">
        <f aca="false">IF('Acquisition-Retention'!Z141&lt;&gt;"",'Acquisition-Retention'!Z141* (IF(W$12=$A18,1,EXP($B$3+$B$4*$A18+$B$5*(W$12-$A18)*4+$B$6*(YEAR(W$13)=2015)+$B$7*(W$11=4)+$B$8*(W$11=3))/(1+EXP($B$3+$B$4*$A18+$B$5*(W$12-$A18)*4+$B$6*(YEAR(W$13)=2015)+$B$7*(W$11=4)+$B$8*(W$11=3))))+ EXP($B$3+$B$4*$A18+$B$5*((W$12-$A18)*4+1)+$B$6*(YEAR(W$13)=2015)+$B$7*(W$11=4)+$B$8*(W$11=3))/(1+EXP($B$3+$B$4*$A18+$B$5*((W$12-$A18)*4+1)+$B$6*(YEAR(W$13)=2015)+$B$7*(W$11=4)+$B$8*(W$11=3)))+ EXP($B$3+$B$4*$A18+$B$5*((W$12-$A18)*4+2)+$B$6*(YEAR(W$13)=2015)+$B$7*(W$11=4)+$B$8*(W$11=3))/(1+EXP($B$3+$B$4*$A18+$B$5*((W$12-$A18)*4+2)+$B$6*(YEAR(W$13)=2015)+$B$7*(W$11=4)+$B$8*(W$11=3)))+ EXP($B$3+$B$4*$A18+$B$5*((W$12-$A18)*4+3)+$B$6*(YEAR(W$13)=2015)+$B$7*(W$11=4)+$B$8*(W$11=3))/(1+EXP($B$3+$B$4*$A18+$B$5*((W$12-$A18)*4+3)+$B$6*(YEAR(W$13)=2015)+$B$7*(W$11=4)+$B$8*(W$11=3)))), "")</f>
        <v>5.53964945579979</v>
      </c>
      <c r="X18" s="9" t="n">
        <f aca="false">IF('Acquisition-Retention'!AA141&lt;&gt;"",'Acquisition-Retention'!AA141* (IF(X$12=$A18,1,EXP($B$3+$B$4*$A18+$B$5*(X$12-$A18)*4+$B$6*(YEAR(X$13)=2015)+$B$7*(X$11=4)+$B$8*(X$11=3))/(1+EXP($B$3+$B$4*$A18+$B$5*(X$12-$A18)*4+$B$6*(YEAR(X$13)=2015)+$B$7*(X$11=4)+$B$8*(X$11=3))))+ EXP($B$3+$B$4*$A18+$B$5*((X$12-$A18)*4+1)+$B$6*(YEAR(X$13)=2015)+$B$7*(X$11=4)+$B$8*(X$11=3))/(1+EXP($B$3+$B$4*$A18+$B$5*((X$12-$A18)*4+1)+$B$6*(YEAR(X$13)=2015)+$B$7*(X$11=4)+$B$8*(X$11=3)))+ EXP($B$3+$B$4*$A18+$B$5*((X$12-$A18)*4+2)+$B$6*(YEAR(X$13)=2015)+$B$7*(X$11=4)+$B$8*(X$11=3))/(1+EXP($B$3+$B$4*$A18+$B$5*((X$12-$A18)*4+2)+$B$6*(YEAR(X$13)=2015)+$B$7*(X$11=4)+$B$8*(X$11=3)))+ EXP($B$3+$B$4*$A18+$B$5*((X$12-$A18)*4+3)+$B$6*(YEAR(X$13)=2015)+$B$7*(X$11=4)+$B$8*(X$11=3))/(1+EXP($B$3+$B$4*$A18+$B$5*((X$12-$A18)*4+3)+$B$6*(YEAR(X$13)=2015)+$B$7*(X$11=4)+$B$8*(X$11=3)))), "")</f>
        <v>5.7081967646198</v>
      </c>
      <c r="Y18" s="9" t="n">
        <f aca="false">IF('Acquisition-Retention'!AB141&lt;&gt;"",'Acquisition-Retention'!AB141* (IF(Y$12=$A18,1,EXP($B$3+$B$4*$A18+$B$5*(Y$12-$A18)*4+$B$6*(YEAR(Y$13)=2015)+$B$7*(Y$11=4)+$B$8*(Y$11=3))/(1+EXP($B$3+$B$4*$A18+$B$5*(Y$12-$A18)*4+$B$6*(YEAR(Y$13)=2015)+$B$7*(Y$11=4)+$B$8*(Y$11=3))))+ EXP($B$3+$B$4*$A18+$B$5*((Y$12-$A18)*4+1)+$B$6*(YEAR(Y$13)=2015)+$B$7*(Y$11=4)+$B$8*(Y$11=3))/(1+EXP($B$3+$B$4*$A18+$B$5*((Y$12-$A18)*4+1)+$B$6*(YEAR(Y$13)=2015)+$B$7*(Y$11=4)+$B$8*(Y$11=3)))+ EXP($B$3+$B$4*$A18+$B$5*((Y$12-$A18)*4+2)+$B$6*(YEAR(Y$13)=2015)+$B$7*(Y$11=4)+$B$8*(Y$11=3))/(1+EXP($B$3+$B$4*$A18+$B$5*((Y$12-$A18)*4+2)+$B$6*(YEAR(Y$13)=2015)+$B$7*(Y$11=4)+$B$8*(Y$11=3)))+ EXP($B$3+$B$4*$A18+$B$5*((Y$12-$A18)*4+3)+$B$6*(YEAR(Y$13)=2015)+$B$7*(Y$11=4)+$B$8*(Y$11=3))/(1+EXP($B$3+$B$4*$A18+$B$5*((Y$12-$A18)*4+3)+$B$6*(YEAR(Y$13)=2015)+$B$7*(Y$11=4)+$B$8*(Y$11=3)))), "")</f>
        <v>5.12803125090406</v>
      </c>
      <c r="Z18" s="9" t="n">
        <f aca="false">IF('Acquisition-Retention'!AC141&lt;&gt;"",'Acquisition-Retention'!AC141* (IF(Z$12=$A18,1,EXP($B$3+$B$4*$A18+$B$5*(Z$12-$A18)*4+$B$6*(YEAR(Z$13)=2015)+$B$7*(Z$11=4)+$B$8*(Z$11=3))/(1+EXP($B$3+$B$4*$A18+$B$5*(Z$12-$A18)*4+$B$6*(YEAR(Z$13)=2015)+$B$7*(Z$11=4)+$B$8*(Z$11=3))))+ EXP($B$3+$B$4*$A18+$B$5*((Z$12-$A18)*4+1)+$B$6*(YEAR(Z$13)=2015)+$B$7*(Z$11=4)+$B$8*(Z$11=3))/(1+EXP($B$3+$B$4*$A18+$B$5*((Z$12-$A18)*4+1)+$B$6*(YEAR(Z$13)=2015)+$B$7*(Z$11=4)+$B$8*(Z$11=3)))+ EXP($B$3+$B$4*$A18+$B$5*((Z$12-$A18)*4+2)+$B$6*(YEAR(Z$13)=2015)+$B$7*(Z$11=4)+$B$8*(Z$11=3))/(1+EXP($B$3+$B$4*$A18+$B$5*((Z$12-$A18)*4+2)+$B$6*(YEAR(Z$13)=2015)+$B$7*(Z$11=4)+$B$8*(Z$11=3)))+ EXP($B$3+$B$4*$A18+$B$5*((Z$12-$A18)*4+3)+$B$6*(YEAR(Z$13)=2015)+$B$7*(Z$11=4)+$B$8*(Z$11=3))/(1+EXP($B$3+$B$4*$A18+$B$5*((Z$12-$A18)*4+3)+$B$6*(YEAR(Z$13)=2015)+$B$7*(Z$11=4)+$B$8*(Z$11=3)))), "")</f>
        <v>4.72577072340235</v>
      </c>
      <c r="AA18" s="9" t="n">
        <f aca="false">IF('Acquisition-Retention'!AD141&lt;&gt;"",'Acquisition-Retention'!AD141* (IF(AA$12=$A18,1,EXP($B$3+$B$4*$A18+$B$5*(AA$12-$A18)*4+$B$6*(YEAR(AA$13)=2015)+$B$7*(AA$11=4)+$B$8*(AA$11=3))/(1+EXP($B$3+$B$4*$A18+$B$5*(AA$12-$A18)*4+$B$6*(YEAR(AA$13)=2015)+$B$7*(AA$11=4)+$B$8*(AA$11=3))))+ EXP($B$3+$B$4*$A18+$B$5*((AA$12-$A18)*4+1)+$B$6*(YEAR(AA$13)=2015)+$B$7*(AA$11=4)+$B$8*(AA$11=3))/(1+EXP($B$3+$B$4*$A18+$B$5*((AA$12-$A18)*4+1)+$B$6*(YEAR(AA$13)=2015)+$B$7*(AA$11=4)+$B$8*(AA$11=3)))+ EXP($B$3+$B$4*$A18+$B$5*((AA$12-$A18)*4+2)+$B$6*(YEAR(AA$13)=2015)+$B$7*(AA$11=4)+$B$8*(AA$11=3))/(1+EXP($B$3+$B$4*$A18+$B$5*((AA$12-$A18)*4+2)+$B$6*(YEAR(AA$13)=2015)+$B$7*(AA$11=4)+$B$8*(AA$11=3)))+ EXP($B$3+$B$4*$A18+$B$5*((AA$12-$A18)*4+3)+$B$6*(YEAR(AA$13)=2015)+$B$7*(AA$11=4)+$B$8*(AA$11=3))/(1+EXP($B$3+$B$4*$A18+$B$5*((AA$12-$A18)*4+3)+$B$6*(YEAR(AA$13)=2015)+$B$7*(AA$11=4)+$B$8*(AA$11=3)))), "")</f>
        <v>5.37068984393328</v>
      </c>
      <c r="AB18" s="9" t="n">
        <f aca="false">IF('Acquisition-Retention'!AE141&lt;&gt;"",'Acquisition-Retention'!AE141* (IF(AB$12=$A18,1,EXP($B$3+$B$4*$A18+$B$5*(AB$12-$A18)*4+$B$6*(YEAR(AB$13)=2015)+$B$7*(AB$11=4)+$B$8*(AB$11=3))/(1+EXP($B$3+$B$4*$A18+$B$5*(AB$12-$A18)*4+$B$6*(YEAR(AB$13)=2015)+$B$7*(AB$11=4)+$B$8*(AB$11=3))))+ EXP($B$3+$B$4*$A18+$B$5*((AB$12-$A18)*4+1)+$B$6*(YEAR(AB$13)=2015)+$B$7*(AB$11=4)+$B$8*(AB$11=3))/(1+EXP($B$3+$B$4*$A18+$B$5*((AB$12-$A18)*4+1)+$B$6*(YEAR(AB$13)=2015)+$B$7*(AB$11=4)+$B$8*(AB$11=3)))+ EXP($B$3+$B$4*$A18+$B$5*((AB$12-$A18)*4+2)+$B$6*(YEAR(AB$13)=2015)+$B$7*(AB$11=4)+$B$8*(AB$11=3))/(1+EXP($B$3+$B$4*$A18+$B$5*((AB$12-$A18)*4+2)+$B$6*(YEAR(AB$13)=2015)+$B$7*(AB$11=4)+$B$8*(AB$11=3)))+ EXP($B$3+$B$4*$A18+$B$5*((AB$12-$A18)*4+3)+$B$6*(YEAR(AB$13)=2015)+$B$7*(AB$11=4)+$B$8*(AB$11=3))/(1+EXP($B$3+$B$4*$A18+$B$5*((AB$12-$A18)*4+3)+$B$6*(YEAR(AB$13)=2015)+$B$7*(AB$11=4)+$B$8*(AB$11=3)))), "")</f>
        <v>5.04773907924634</v>
      </c>
      <c r="AC18" s="9" t="n">
        <f aca="false">IF('Acquisition-Retention'!AF141&lt;&gt;"",'Acquisition-Retention'!AF141* (IF(AC$12=$A18,1,EXP($B$3+$B$4*$A18+$B$5*(AC$12-$A18)*4+$B$6*(YEAR(AC$13)=2015)+$B$7*(AC$11=4)+$B$8*(AC$11=3))/(1+EXP($B$3+$B$4*$A18+$B$5*(AC$12-$A18)*4+$B$6*(YEAR(AC$13)=2015)+$B$7*(AC$11=4)+$B$8*(AC$11=3))))+ EXP($B$3+$B$4*$A18+$B$5*((AC$12-$A18)*4+1)+$B$6*(YEAR(AC$13)=2015)+$B$7*(AC$11=4)+$B$8*(AC$11=3))/(1+EXP($B$3+$B$4*$A18+$B$5*((AC$12-$A18)*4+1)+$B$6*(YEAR(AC$13)=2015)+$B$7*(AC$11=4)+$B$8*(AC$11=3)))+ EXP($B$3+$B$4*$A18+$B$5*((AC$12-$A18)*4+2)+$B$6*(YEAR(AC$13)=2015)+$B$7*(AC$11=4)+$B$8*(AC$11=3))/(1+EXP($B$3+$B$4*$A18+$B$5*((AC$12-$A18)*4+2)+$B$6*(YEAR(AC$13)=2015)+$B$7*(AC$11=4)+$B$8*(AC$11=3)))+ EXP($B$3+$B$4*$A18+$B$5*((AC$12-$A18)*4+3)+$B$6*(YEAR(AC$13)=2015)+$B$7*(AC$11=4)+$B$8*(AC$11=3))/(1+EXP($B$3+$B$4*$A18+$B$5*((AC$12-$A18)*4+3)+$B$6*(YEAR(AC$13)=2015)+$B$7*(AC$11=4)+$B$8*(AC$11=3)))), "")</f>
        <v>4.73611688465248</v>
      </c>
      <c r="AD18" s="9" t="n">
        <f aca="false">IF('Acquisition-Retention'!AG141&lt;&gt;"",'Acquisition-Retention'!AG141* (IF(AD$12=$A18,1,EXP($B$3+$B$4*$A18+$B$5*(AD$12-$A18)*4+$B$6*(YEAR(AD$13)=2015)+$B$7*(AD$11=4)+$B$8*(AD$11=3))/(1+EXP($B$3+$B$4*$A18+$B$5*(AD$12-$A18)*4+$B$6*(YEAR(AD$13)=2015)+$B$7*(AD$11=4)+$B$8*(AD$11=3))))+ EXP($B$3+$B$4*$A18+$B$5*((AD$12-$A18)*4+1)+$B$6*(YEAR(AD$13)=2015)+$B$7*(AD$11=4)+$B$8*(AD$11=3))/(1+EXP($B$3+$B$4*$A18+$B$5*((AD$12-$A18)*4+1)+$B$6*(YEAR(AD$13)=2015)+$B$7*(AD$11=4)+$B$8*(AD$11=3)))+ EXP($B$3+$B$4*$A18+$B$5*((AD$12-$A18)*4+2)+$B$6*(YEAR(AD$13)=2015)+$B$7*(AD$11=4)+$B$8*(AD$11=3))/(1+EXP($B$3+$B$4*$A18+$B$5*((AD$12-$A18)*4+2)+$B$6*(YEAR(AD$13)=2015)+$B$7*(AD$11=4)+$B$8*(AD$11=3)))+ EXP($B$3+$B$4*$A18+$B$5*((AD$12-$A18)*4+3)+$B$6*(YEAR(AD$13)=2015)+$B$7*(AD$11=4)+$B$8*(AD$11=3))/(1+EXP($B$3+$B$4*$A18+$B$5*((AD$12-$A18)*4+3)+$B$6*(YEAR(AD$13)=2015)+$B$7*(AD$11=4)+$B$8*(AD$11=3)))), "")</f>
        <v>4.43626367752565</v>
      </c>
      <c r="AE18" s="9" t="n">
        <f aca="false">IF('Acquisition-Retention'!AH141&lt;&gt;"",'Acquisition-Retention'!AH141* (IF(AE$12=$A18,1,EXP($B$3+$B$4*$A18+$B$5*(AE$12-$A18)*4+$B$6*(YEAR(AE$13)=2015)+$B$7*(AE$11=4)+$B$8*(AE$11=3))/(1+EXP($B$3+$B$4*$A18+$B$5*(AE$12-$A18)*4+$B$6*(YEAR(AE$13)=2015)+$B$7*(AE$11=4)+$B$8*(AE$11=3))))+ EXP($B$3+$B$4*$A18+$B$5*((AE$12-$A18)*4+1)+$B$6*(YEAR(AE$13)=2015)+$B$7*(AE$11=4)+$B$8*(AE$11=3))/(1+EXP($B$3+$B$4*$A18+$B$5*((AE$12-$A18)*4+1)+$B$6*(YEAR(AE$13)=2015)+$B$7*(AE$11=4)+$B$8*(AE$11=3)))+ EXP($B$3+$B$4*$A18+$B$5*((AE$12-$A18)*4+2)+$B$6*(YEAR(AE$13)=2015)+$B$7*(AE$11=4)+$B$8*(AE$11=3))/(1+EXP($B$3+$B$4*$A18+$B$5*((AE$12-$A18)*4+2)+$B$6*(YEAR(AE$13)=2015)+$B$7*(AE$11=4)+$B$8*(AE$11=3)))+ EXP($B$3+$B$4*$A18+$B$5*((AE$12-$A18)*4+3)+$B$6*(YEAR(AE$13)=2015)+$B$7*(AE$11=4)+$B$8*(AE$11=3))/(1+EXP($B$3+$B$4*$A18+$B$5*((AE$12-$A18)*4+3)+$B$6*(YEAR(AE$13)=2015)+$B$7*(AE$11=4)+$B$8*(AE$11=3)))), "")</f>
        <v>4.14856407146158</v>
      </c>
      <c r="AF18" s="9" t="n">
        <f aca="false">IF('Acquisition-Retention'!AI141&lt;&gt;"",'Acquisition-Retention'!AI141* (IF(AF$12=$A18,1,EXP($B$3+$B$4*$A18+$B$5*(AF$12-$A18)*4+$B$6*(YEAR(AF$13)=2015)+$B$7*(AF$11=4)+$B$8*(AF$11=3))/(1+EXP($B$3+$B$4*$A18+$B$5*(AF$12-$A18)*4+$B$6*(YEAR(AF$13)=2015)+$B$7*(AF$11=4)+$B$8*(AF$11=3))))+ EXP($B$3+$B$4*$A18+$B$5*((AF$12-$A18)*4+1)+$B$6*(YEAR(AF$13)=2015)+$B$7*(AF$11=4)+$B$8*(AF$11=3))/(1+EXP($B$3+$B$4*$A18+$B$5*((AF$12-$A18)*4+1)+$B$6*(YEAR(AF$13)=2015)+$B$7*(AF$11=4)+$B$8*(AF$11=3)))+ EXP($B$3+$B$4*$A18+$B$5*((AF$12-$A18)*4+2)+$B$6*(YEAR(AF$13)=2015)+$B$7*(AF$11=4)+$B$8*(AF$11=3))/(1+EXP($B$3+$B$4*$A18+$B$5*((AF$12-$A18)*4+2)+$B$6*(YEAR(AF$13)=2015)+$B$7*(AF$11=4)+$B$8*(AF$11=3)))+ EXP($B$3+$B$4*$A18+$B$5*((AF$12-$A18)*4+3)+$B$6*(YEAR(AF$13)=2015)+$B$7*(AF$11=4)+$B$8*(AF$11=3))/(1+EXP($B$3+$B$4*$A18+$B$5*((AF$12-$A18)*4+3)+$B$6*(YEAR(AF$13)=2015)+$B$7*(AF$11=4)+$B$8*(AF$11=3)))), "")</f>
        <v>3.87334571463371</v>
      </c>
      <c r="AG18" s="9" t="n">
        <f aca="false">IF('Acquisition-Retention'!AJ141&lt;&gt;"",'Acquisition-Retention'!AJ141* (IF(AG$12=$A18,1,EXP($B$3+$B$4*$A18+$B$5*(AG$12-$A18)*4+$B$6*(YEAR(AG$13)=2015)+$B$7*(AG$11=4)+$B$8*(AG$11=3))/(1+EXP($B$3+$B$4*$A18+$B$5*(AG$12-$A18)*4+$B$6*(YEAR(AG$13)=2015)+$B$7*(AG$11=4)+$B$8*(AG$11=3))))+ EXP($B$3+$B$4*$A18+$B$5*((AG$12-$A18)*4+1)+$B$6*(YEAR(AG$13)=2015)+$B$7*(AG$11=4)+$B$8*(AG$11=3))/(1+EXP($B$3+$B$4*$A18+$B$5*((AG$12-$A18)*4+1)+$B$6*(YEAR(AG$13)=2015)+$B$7*(AG$11=4)+$B$8*(AG$11=3)))+ EXP($B$3+$B$4*$A18+$B$5*((AG$12-$A18)*4+2)+$B$6*(YEAR(AG$13)=2015)+$B$7*(AG$11=4)+$B$8*(AG$11=3))/(1+EXP($B$3+$B$4*$A18+$B$5*((AG$12-$A18)*4+2)+$B$6*(YEAR(AG$13)=2015)+$B$7*(AG$11=4)+$B$8*(AG$11=3)))+ EXP($B$3+$B$4*$A18+$B$5*((AG$12-$A18)*4+3)+$B$6*(YEAR(AG$13)=2015)+$B$7*(AG$11=4)+$B$8*(AG$11=3))/(1+EXP($B$3+$B$4*$A18+$B$5*((AG$12-$A18)*4+3)+$B$6*(YEAR(AG$13)=2015)+$B$7*(AG$11=4)+$B$8*(AG$11=3)))), "")</f>
        <v>3.0750649941095</v>
      </c>
      <c r="AH18" s="9" t="n">
        <f aca="false">IF('Acquisition-Retention'!AK141&lt;&gt;"",'Acquisition-Retention'!AK141* (IF(AH$12=$A18,1,EXP($B$3+$B$4*$A18+$B$5*(AH$12-$A18)*4+$B$6*(YEAR(AH$13)=2015)+$B$7*(AH$11=4)+$B$8*(AH$11=3))/(1+EXP($B$3+$B$4*$A18+$B$5*(AH$12-$A18)*4+$B$6*(YEAR(AH$13)=2015)+$B$7*(AH$11=4)+$B$8*(AH$11=3))))+ EXP($B$3+$B$4*$A18+$B$5*((AH$12-$A18)*4+1)+$B$6*(YEAR(AH$13)=2015)+$B$7*(AH$11=4)+$B$8*(AH$11=3))/(1+EXP($B$3+$B$4*$A18+$B$5*((AH$12-$A18)*4+1)+$B$6*(YEAR(AH$13)=2015)+$B$7*(AH$11=4)+$B$8*(AH$11=3)))+ EXP($B$3+$B$4*$A18+$B$5*((AH$12-$A18)*4+2)+$B$6*(YEAR(AH$13)=2015)+$B$7*(AH$11=4)+$B$8*(AH$11=3))/(1+EXP($B$3+$B$4*$A18+$B$5*((AH$12-$A18)*4+2)+$B$6*(YEAR(AH$13)=2015)+$B$7*(AH$11=4)+$B$8*(AH$11=3)))+ EXP($B$3+$B$4*$A18+$B$5*((AH$12-$A18)*4+3)+$B$6*(YEAR(AH$13)=2015)+$B$7*(AH$11=4)+$B$8*(AH$11=3))/(1+EXP($B$3+$B$4*$A18+$B$5*((AH$12-$A18)*4+3)+$B$6*(YEAR(AH$13)=2015)+$B$7*(AH$11=4)+$B$8*(AH$11=3)))), "")</f>
        <v>2.85569082410599</v>
      </c>
      <c r="AI18" s="9" t="n">
        <f aca="false">IF('Acquisition-Retention'!AL141&lt;&gt;"",'Acquisition-Retention'!AL141* (IF(AI$12=$A18,1,EXP($B$3+$B$4*$A18+$B$5*(AI$12-$A18)*4+$B$6*(YEAR(AI$13)=2015)+$B$7*(AI$11=4)+$B$8*(AI$11=3))/(1+EXP($B$3+$B$4*$A18+$B$5*(AI$12-$A18)*4+$B$6*(YEAR(AI$13)=2015)+$B$7*(AI$11=4)+$B$8*(AI$11=3))))+ EXP($B$3+$B$4*$A18+$B$5*((AI$12-$A18)*4+1)+$B$6*(YEAR(AI$13)=2015)+$B$7*(AI$11=4)+$B$8*(AI$11=3))/(1+EXP($B$3+$B$4*$A18+$B$5*((AI$12-$A18)*4+1)+$B$6*(YEAR(AI$13)=2015)+$B$7*(AI$11=4)+$B$8*(AI$11=3)))+ EXP($B$3+$B$4*$A18+$B$5*((AI$12-$A18)*4+2)+$B$6*(YEAR(AI$13)=2015)+$B$7*(AI$11=4)+$B$8*(AI$11=3))/(1+EXP($B$3+$B$4*$A18+$B$5*((AI$12-$A18)*4+2)+$B$6*(YEAR(AI$13)=2015)+$B$7*(AI$11=4)+$B$8*(AI$11=3)))+ EXP($B$3+$B$4*$A18+$B$5*((AI$12-$A18)*4+3)+$B$6*(YEAR(AI$13)=2015)+$B$7*(AI$11=4)+$B$8*(AI$11=3))/(1+EXP($B$3+$B$4*$A18+$B$5*((AI$12-$A18)*4+3)+$B$6*(YEAR(AI$13)=2015)+$B$7*(AI$11=4)+$B$8*(AI$11=3)))), "")</f>
        <v>2.64872705010388</v>
      </c>
      <c r="AJ18" s="9" t="n">
        <f aca="false">IF('Acquisition-Retention'!AM141&lt;&gt;"",'Acquisition-Retention'!AM141* (IF(AJ$12=$A18,1,EXP($B$3+$B$4*$A18+$B$5*(AJ$12-$A18)*4+$B$6*(YEAR(AJ$13)=2015)+$B$7*(AJ$11=4)+$B$8*(AJ$11=3))/(1+EXP($B$3+$B$4*$A18+$B$5*(AJ$12-$A18)*4+$B$6*(YEAR(AJ$13)=2015)+$B$7*(AJ$11=4)+$B$8*(AJ$11=3))))+ EXP($B$3+$B$4*$A18+$B$5*((AJ$12-$A18)*4+1)+$B$6*(YEAR(AJ$13)=2015)+$B$7*(AJ$11=4)+$B$8*(AJ$11=3))/(1+EXP($B$3+$B$4*$A18+$B$5*((AJ$12-$A18)*4+1)+$B$6*(YEAR(AJ$13)=2015)+$B$7*(AJ$11=4)+$B$8*(AJ$11=3)))+ EXP($B$3+$B$4*$A18+$B$5*((AJ$12-$A18)*4+2)+$B$6*(YEAR(AJ$13)=2015)+$B$7*(AJ$11=4)+$B$8*(AJ$11=3))/(1+EXP($B$3+$B$4*$A18+$B$5*((AJ$12-$A18)*4+2)+$B$6*(YEAR(AJ$13)=2015)+$B$7*(AJ$11=4)+$B$8*(AJ$11=3)))+ EXP($B$3+$B$4*$A18+$B$5*((AJ$12-$A18)*4+3)+$B$6*(YEAR(AJ$13)=2015)+$B$7*(AJ$11=4)+$B$8*(AJ$11=3))/(1+EXP($B$3+$B$4*$A18+$B$5*((AJ$12-$A18)*4+3)+$B$6*(YEAR(AJ$13)=2015)+$B$7*(AJ$11=4)+$B$8*(AJ$11=3)))), "")</f>
        <v>2.76524690161728</v>
      </c>
      <c r="AK18" s="9" t="n">
        <f aca="false">IF('Acquisition-Retention'!AN141&lt;&gt;"",'Acquisition-Retention'!AN141* (IF(AK$12=$A18,1,EXP($B$3+$B$4*$A18+$B$5*(AK$12-$A18)*4+$B$6*(YEAR(AK$13)=2015)+$B$7*(AK$11=4)+$B$8*(AK$11=3))/(1+EXP($B$3+$B$4*$A18+$B$5*(AK$12-$A18)*4+$B$6*(YEAR(AK$13)=2015)+$B$7*(AK$11=4)+$B$8*(AK$11=3))))+ EXP($B$3+$B$4*$A18+$B$5*((AK$12-$A18)*4+1)+$B$6*(YEAR(AK$13)=2015)+$B$7*(AK$11=4)+$B$8*(AK$11=3))/(1+EXP($B$3+$B$4*$A18+$B$5*((AK$12-$A18)*4+1)+$B$6*(YEAR(AK$13)=2015)+$B$7*(AK$11=4)+$B$8*(AK$11=3)))+ EXP($B$3+$B$4*$A18+$B$5*((AK$12-$A18)*4+2)+$B$6*(YEAR(AK$13)=2015)+$B$7*(AK$11=4)+$B$8*(AK$11=3))/(1+EXP($B$3+$B$4*$A18+$B$5*((AK$12-$A18)*4+2)+$B$6*(YEAR(AK$13)=2015)+$B$7*(AK$11=4)+$B$8*(AK$11=3)))+ EXP($B$3+$B$4*$A18+$B$5*((AK$12-$A18)*4+3)+$B$6*(YEAR(AK$13)=2015)+$B$7*(AK$11=4)+$B$8*(AK$11=3))/(1+EXP($B$3+$B$4*$A18+$B$5*((AK$12-$A18)*4+3)+$B$6*(YEAR(AK$13)=2015)+$B$7*(AK$11=4)+$B$8*(AK$11=3)))), "")</f>
        <v>2.50385556718175</v>
      </c>
      <c r="AL18" s="9" t="n">
        <f aca="false">IF('Acquisition-Retention'!AO141&lt;&gt;"",'Acquisition-Retention'!AO141* (IF(AL$12=$A18,1,EXP($B$3+$B$4*$A18+$B$5*(AL$12-$A18)*4+$B$6*(YEAR(AL$13)=2015)+$B$7*(AL$11=4)+$B$8*(AL$11=3))/(1+EXP($B$3+$B$4*$A18+$B$5*(AL$12-$A18)*4+$B$6*(YEAR(AL$13)=2015)+$B$7*(AL$11=4)+$B$8*(AL$11=3))))+ EXP($B$3+$B$4*$A18+$B$5*((AL$12-$A18)*4+1)+$B$6*(YEAR(AL$13)=2015)+$B$7*(AL$11=4)+$B$8*(AL$11=3))/(1+EXP($B$3+$B$4*$A18+$B$5*((AL$12-$A18)*4+1)+$B$6*(YEAR(AL$13)=2015)+$B$7*(AL$11=4)+$B$8*(AL$11=3)))+ EXP($B$3+$B$4*$A18+$B$5*((AL$12-$A18)*4+2)+$B$6*(YEAR(AL$13)=2015)+$B$7*(AL$11=4)+$B$8*(AL$11=3))/(1+EXP($B$3+$B$4*$A18+$B$5*((AL$12-$A18)*4+2)+$B$6*(YEAR(AL$13)=2015)+$B$7*(AL$11=4)+$B$8*(AL$11=3)))+ EXP($B$3+$B$4*$A18+$B$5*((AL$12-$A18)*4+3)+$B$6*(YEAR(AL$13)=2015)+$B$7*(AL$11=4)+$B$8*(AL$11=3))/(1+EXP($B$3+$B$4*$A18+$B$5*((AL$12-$A18)*4+3)+$B$6*(YEAR(AL$13)=2015)+$B$7*(AL$11=4)+$B$8*(AL$11=3)))), "")</f>
        <v>2.29379252585429</v>
      </c>
      <c r="AM18" s="9" t="n">
        <f aca="false">IF('Acquisition-Retention'!AP141&lt;&gt;"",'Acquisition-Retention'!AP141* (IF(AM$12=$A18,1,EXP($B$3+$B$4*$A18+$B$5*(AM$12-$A18)*4+$B$6*(YEAR(AM$13)=2015)+$B$7*(AM$11=4)+$B$8*(AM$11=3))/(1+EXP($B$3+$B$4*$A18+$B$5*(AM$12-$A18)*4+$B$6*(YEAR(AM$13)=2015)+$B$7*(AM$11=4)+$B$8*(AM$11=3))))+ EXP($B$3+$B$4*$A18+$B$5*((AM$12-$A18)*4+1)+$B$6*(YEAR(AM$13)=2015)+$B$7*(AM$11=4)+$B$8*(AM$11=3))/(1+EXP($B$3+$B$4*$A18+$B$5*((AM$12-$A18)*4+1)+$B$6*(YEAR(AM$13)=2015)+$B$7*(AM$11=4)+$B$8*(AM$11=3)))+ EXP($B$3+$B$4*$A18+$B$5*((AM$12-$A18)*4+2)+$B$6*(YEAR(AM$13)=2015)+$B$7*(AM$11=4)+$B$8*(AM$11=3))/(1+EXP($B$3+$B$4*$A18+$B$5*((AM$12-$A18)*4+2)+$B$6*(YEAR(AM$13)=2015)+$B$7*(AM$11=4)+$B$8*(AM$11=3)))+ EXP($B$3+$B$4*$A18+$B$5*((AM$12-$A18)*4+3)+$B$6*(YEAR(AM$13)=2015)+$B$7*(AM$11=4)+$B$8*(AM$11=3))/(1+EXP($B$3+$B$4*$A18+$B$5*((AM$12-$A18)*4+3)+$B$6*(YEAR(AM$13)=2015)+$B$7*(AM$11=4)+$B$8*(AM$11=3)))), "")</f>
        <v>2.21551558084827</v>
      </c>
      <c r="AN18" s="9" t="n">
        <f aca="false">IF('Acquisition-Retention'!AQ141&lt;&gt;"",'Acquisition-Retention'!AQ141* (IF(AN$12=$A18,1,EXP($B$3+$B$4*$A18+$B$5*(AN$12-$A18)*4+$B$6*(YEAR(AN$13)=2015)+$B$7*(AN$11=4)+$B$8*(AN$11=3))/(1+EXP($B$3+$B$4*$A18+$B$5*(AN$12-$A18)*4+$B$6*(YEAR(AN$13)=2015)+$B$7*(AN$11=4)+$B$8*(AN$11=3))))+ EXP($B$3+$B$4*$A18+$B$5*((AN$12-$A18)*4+1)+$B$6*(YEAR(AN$13)=2015)+$B$7*(AN$11=4)+$B$8*(AN$11=3))/(1+EXP($B$3+$B$4*$A18+$B$5*((AN$12-$A18)*4+1)+$B$6*(YEAR(AN$13)=2015)+$B$7*(AN$11=4)+$B$8*(AN$11=3)))+ EXP($B$3+$B$4*$A18+$B$5*((AN$12-$A18)*4+2)+$B$6*(YEAR(AN$13)=2015)+$B$7*(AN$11=4)+$B$8*(AN$11=3))/(1+EXP($B$3+$B$4*$A18+$B$5*((AN$12-$A18)*4+2)+$B$6*(YEAR(AN$13)=2015)+$B$7*(AN$11=4)+$B$8*(AN$11=3)))+ EXP($B$3+$B$4*$A18+$B$5*((AN$12-$A18)*4+3)+$B$6*(YEAR(AN$13)=2015)+$B$7*(AN$11=4)+$B$8*(AN$11=3))/(1+EXP($B$3+$B$4*$A18+$B$5*((AN$12-$A18)*4+3)+$B$6*(YEAR(AN$13)=2015)+$B$7*(AN$11=4)+$B$8*(AN$11=3)))), "")</f>
        <v>2.05550599930977</v>
      </c>
      <c r="AO18" s="9" t="n">
        <f aca="false">IF('Acquisition-Retention'!AR141&lt;&gt;"",'Acquisition-Retention'!AR141* (IF(AO$12=$A18,1,EXP($B$3+$B$4*$A18+$B$5*(AO$12-$A18)*4+$B$6*(YEAR(AO$13)=2015)+$B$7*(AO$11=4)+$B$8*(AO$11=3))/(1+EXP($B$3+$B$4*$A18+$B$5*(AO$12-$A18)*4+$B$6*(YEAR(AO$13)=2015)+$B$7*(AO$11=4)+$B$8*(AO$11=3))))+ EXP($B$3+$B$4*$A18+$B$5*((AO$12-$A18)*4+1)+$B$6*(YEAR(AO$13)=2015)+$B$7*(AO$11=4)+$B$8*(AO$11=3))/(1+EXP($B$3+$B$4*$A18+$B$5*((AO$12-$A18)*4+1)+$B$6*(YEAR(AO$13)=2015)+$B$7*(AO$11=4)+$B$8*(AO$11=3)))+ EXP($B$3+$B$4*$A18+$B$5*((AO$12-$A18)*4+2)+$B$6*(YEAR(AO$13)=2015)+$B$7*(AO$11=4)+$B$8*(AO$11=3))/(1+EXP($B$3+$B$4*$A18+$B$5*((AO$12-$A18)*4+2)+$B$6*(YEAR(AO$13)=2015)+$B$7*(AO$11=4)+$B$8*(AO$11=3)))+ EXP($B$3+$B$4*$A18+$B$5*((AO$12-$A18)*4+3)+$B$6*(YEAR(AO$13)=2015)+$B$7*(AO$11=4)+$B$8*(AO$11=3))/(1+EXP($B$3+$B$4*$A18+$B$5*((AO$12-$A18)*4+3)+$B$6*(YEAR(AO$13)=2015)+$B$7*(AO$11=4)+$B$8*(AO$11=3)))), "")</f>
        <v>1.90537580791766</v>
      </c>
    </row>
    <row r="19" customFormat="false" ht="15" hidden="false" customHeight="false" outlineLevel="0" collapsed="false">
      <c r="A19" s="0" t="n">
        <f aca="false">A18+1</f>
        <v>6</v>
      </c>
      <c r="B19" s="4" t="str">
        <v>Jun 2014</v>
      </c>
      <c r="C19" s="9" t="str">
        <f aca="false">IF('Acquisition-Retention'!F142&lt;&gt;"",'Acquisition-Retention'!F142* (IF(C$12=$A19,1,EXP($B$3+$B$4*$A19+$B$5*(C$12-$A19)*4+$B$6*(YEAR(C$13)=2015)+$B$7*(C$11=4)+$B$8*(C$11=3))/(1+EXP($B$3+$B$4*$A19+$B$5*(C$12-$A19)*4+$B$6*(YEAR(C$13)=2015)+$B$7*(C$11=4)+$B$8*(C$11=3))))+ EXP($B$3+$B$4*$A19+$B$5*((C$12-$A19)*4+1)+$B$6*(YEAR(C$13)=2015)+$B$7*(C$11=4)+$B$8*(C$11=3))/(1+EXP($B$3+$B$4*$A19+$B$5*((C$12-$A19)*4+1)+$B$6*(YEAR(C$13)=2015)+$B$7*(C$11=4)+$B$8*(C$11=3)))+ EXP($B$3+$B$4*$A19+$B$5*((C$12-$A19)*4+2)+$B$6*(YEAR(C$13)=2015)+$B$7*(C$11=4)+$B$8*(C$11=3))/(1+EXP($B$3+$B$4*$A19+$B$5*((C$12-$A19)*4+2)+$B$6*(YEAR(C$13)=2015)+$B$7*(C$11=4)+$B$8*(C$11=3)))+ EXP($B$3+$B$4*$A19+$B$5*((C$12-$A19)*4+3)+$B$6*(YEAR(C$13)=2015)+$B$7*(C$11=4)+$B$8*(C$11=3))/(1+EXP($B$3+$B$4*$A19+$B$5*((C$12-$A19)*4+3)+$B$6*(YEAR(C$13)=2015)+$B$7*(C$11=4)+$B$8*(C$11=3)))), "")</f>
        <v/>
      </c>
      <c r="D19" s="9" t="str">
        <f aca="false">IF('Acquisition-Retention'!G142&lt;&gt;"",'Acquisition-Retention'!G142* (IF(D$12=$A19,1,EXP($B$3+$B$4*$A19+$B$5*(D$12-$A19)*4+$B$6*(YEAR(D$13)=2015)+$B$7*(D$11=4)+$B$8*(D$11=3))/(1+EXP($B$3+$B$4*$A19+$B$5*(D$12-$A19)*4+$B$6*(YEAR(D$13)=2015)+$B$7*(D$11=4)+$B$8*(D$11=3))))+ EXP($B$3+$B$4*$A19+$B$5*((D$12-$A19)*4+1)+$B$6*(YEAR(D$13)=2015)+$B$7*(D$11=4)+$B$8*(D$11=3))/(1+EXP($B$3+$B$4*$A19+$B$5*((D$12-$A19)*4+1)+$B$6*(YEAR(D$13)=2015)+$B$7*(D$11=4)+$B$8*(D$11=3)))+ EXP($B$3+$B$4*$A19+$B$5*((D$12-$A19)*4+2)+$B$6*(YEAR(D$13)=2015)+$B$7*(D$11=4)+$B$8*(D$11=3))/(1+EXP($B$3+$B$4*$A19+$B$5*((D$12-$A19)*4+2)+$B$6*(YEAR(D$13)=2015)+$B$7*(D$11=4)+$B$8*(D$11=3)))+ EXP($B$3+$B$4*$A19+$B$5*((D$12-$A19)*4+3)+$B$6*(YEAR(D$13)=2015)+$B$7*(D$11=4)+$B$8*(D$11=3))/(1+EXP($B$3+$B$4*$A19+$B$5*((D$12-$A19)*4+3)+$B$6*(YEAR(D$13)=2015)+$B$7*(D$11=4)+$B$8*(D$11=3)))), "")</f>
        <v/>
      </c>
      <c r="E19" s="9" t="str">
        <f aca="false">IF('Acquisition-Retention'!H142&lt;&gt;"",'Acquisition-Retention'!H142* (IF(E$12=$A19,1,EXP($B$3+$B$4*$A19+$B$5*(E$12-$A19)*4+$B$6*(YEAR(E$13)=2015)+$B$7*(E$11=4)+$B$8*(E$11=3))/(1+EXP($B$3+$B$4*$A19+$B$5*(E$12-$A19)*4+$B$6*(YEAR(E$13)=2015)+$B$7*(E$11=4)+$B$8*(E$11=3))))+ EXP($B$3+$B$4*$A19+$B$5*((E$12-$A19)*4+1)+$B$6*(YEAR(E$13)=2015)+$B$7*(E$11=4)+$B$8*(E$11=3))/(1+EXP($B$3+$B$4*$A19+$B$5*((E$12-$A19)*4+1)+$B$6*(YEAR(E$13)=2015)+$B$7*(E$11=4)+$B$8*(E$11=3)))+ EXP($B$3+$B$4*$A19+$B$5*((E$12-$A19)*4+2)+$B$6*(YEAR(E$13)=2015)+$B$7*(E$11=4)+$B$8*(E$11=3))/(1+EXP($B$3+$B$4*$A19+$B$5*((E$12-$A19)*4+2)+$B$6*(YEAR(E$13)=2015)+$B$7*(E$11=4)+$B$8*(E$11=3)))+ EXP($B$3+$B$4*$A19+$B$5*((E$12-$A19)*4+3)+$B$6*(YEAR(E$13)=2015)+$B$7*(E$11=4)+$B$8*(E$11=3))/(1+EXP($B$3+$B$4*$A19+$B$5*((E$12-$A19)*4+3)+$B$6*(YEAR(E$13)=2015)+$B$7*(E$11=4)+$B$8*(E$11=3)))), "")</f>
        <v/>
      </c>
      <c r="F19" s="9" t="str">
        <f aca="false">IF('Acquisition-Retention'!I142&lt;&gt;"",'Acquisition-Retention'!I142* (IF(F$12=$A19,1,EXP($B$3+$B$4*$A19+$B$5*(F$12-$A19)*4+$B$6*(YEAR(F$13)=2015)+$B$7*(F$11=4)+$B$8*(F$11=3))/(1+EXP($B$3+$B$4*$A19+$B$5*(F$12-$A19)*4+$B$6*(YEAR(F$13)=2015)+$B$7*(F$11=4)+$B$8*(F$11=3))))+ EXP($B$3+$B$4*$A19+$B$5*((F$12-$A19)*4+1)+$B$6*(YEAR(F$13)=2015)+$B$7*(F$11=4)+$B$8*(F$11=3))/(1+EXP($B$3+$B$4*$A19+$B$5*((F$12-$A19)*4+1)+$B$6*(YEAR(F$13)=2015)+$B$7*(F$11=4)+$B$8*(F$11=3)))+ EXP($B$3+$B$4*$A19+$B$5*((F$12-$A19)*4+2)+$B$6*(YEAR(F$13)=2015)+$B$7*(F$11=4)+$B$8*(F$11=3))/(1+EXP($B$3+$B$4*$A19+$B$5*((F$12-$A19)*4+2)+$B$6*(YEAR(F$13)=2015)+$B$7*(F$11=4)+$B$8*(F$11=3)))+ EXP($B$3+$B$4*$A19+$B$5*((F$12-$A19)*4+3)+$B$6*(YEAR(F$13)=2015)+$B$7*(F$11=4)+$B$8*(F$11=3))/(1+EXP($B$3+$B$4*$A19+$B$5*((F$12-$A19)*4+3)+$B$6*(YEAR(F$13)=2015)+$B$7*(F$11=4)+$B$8*(F$11=3)))), "")</f>
        <v/>
      </c>
      <c r="G19" s="9" t="str">
        <f aca="false">IF('Acquisition-Retention'!J142&lt;&gt;"",'Acquisition-Retention'!J142* (IF(G$12=$A19,1,EXP($B$3+$B$4*$A19+$B$5*(G$12-$A19)*4+$B$6*(YEAR(G$13)=2015)+$B$7*(G$11=4)+$B$8*(G$11=3))/(1+EXP($B$3+$B$4*$A19+$B$5*(G$12-$A19)*4+$B$6*(YEAR(G$13)=2015)+$B$7*(G$11=4)+$B$8*(G$11=3))))+ EXP($B$3+$B$4*$A19+$B$5*((G$12-$A19)*4+1)+$B$6*(YEAR(G$13)=2015)+$B$7*(G$11=4)+$B$8*(G$11=3))/(1+EXP($B$3+$B$4*$A19+$B$5*((G$12-$A19)*4+1)+$B$6*(YEAR(G$13)=2015)+$B$7*(G$11=4)+$B$8*(G$11=3)))+ EXP($B$3+$B$4*$A19+$B$5*((G$12-$A19)*4+2)+$B$6*(YEAR(G$13)=2015)+$B$7*(G$11=4)+$B$8*(G$11=3))/(1+EXP($B$3+$B$4*$A19+$B$5*((G$12-$A19)*4+2)+$B$6*(YEAR(G$13)=2015)+$B$7*(G$11=4)+$B$8*(G$11=3)))+ EXP($B$3+$B$4*$A19+$B$5*((G$12-$A19)*4+3)+$B$6*(YEAR(G$13)=2015)+$B$7*(G$11=4)+$B$8*(G$11=3))/(1+EXP($B$3+$B$4*$A19+$B$5*((G$12-$A19)*4+3)+$B$6*(YEAR(G$13)=2015)+$B$7*(G$11=4)+$B$8*(G$11=3)))), "")</f>
        <v/>
      </c>
      <c r="H19" s="9" t="n">
        <f aca="false">IF('Acquisition-Retention'!K142&lt;&gt;"",'Acquisition-Retention'!K142* (IF(H$12=$A19,1,EXP($B$3+$B$4*$A19+$B$5*(H$12-$A19)*4+$B$6*(YEAR(H$13)=2015)+$B$7*(H$11=4)+$B$8*(H$11=3))/(1+EXP($B$3+$B$4*$A19+$B$5*(H$12-$A19)*4+$B$6*(YEAR(H$13)=2015)+$B$7*(H$11=4)+$B$8*(H$11=3))))+ EXP($B$3+$B$4*$A19+$B$5*((H$12-$A19)*4+1)+$B$6*(YEAR(H$13)=2015)+$B$7*(H$11=4)+$B$8*(H$11=3))/(1+EXP($B$3+$B$4*$A19+$B$5*((H$12-$A19)*4+1)+$B$6*(YEAR(H$13)=2015)+$B$7*(H$11=4)+$B$8*(H$11=3)))+ EXP($B$3+$B$4*$A19+$B$5*((H$12-$A19)*4+2)+$B$6*(YEAR(H$13)=2015)+$B$7*(H$11=4)+$B$8*(H$11=3))/(1+EXP($B$3+$B$4*$A19+$B$5*((H$12-$A19)*4+2)+$B$6*(YEAR(H$13)=2015)+$B$7*(H$11=4)+$B$8*(H$11=3)))+ EXP($B$3+$B$4*$A19+$B$5*((H$12-$A19)*4+3)+$B$6*(YEAR(H$13)=2015)+$B$7*(H$11=4)+$B$8*(H$11=3))/(1+EXP($B$3+$B$4*$A19+$B$5*((H$12-$A19)*4+3)+$B$6*(YEAR(H$13)=2015)+$B$7*(H$11=4)+$B$8*(H$11=3)))), "")</f>
        <v>77.7137251914377</v>
      </c>
      <c r="I19" s="9" t="n">
        <f aca="false">IF('Acquisition-Retention'!L142&lt;&gt;"",'Acquisition-Retention'!L142* (IF(I$12=$A19,1,EXP($B$3+$B$4*$A19+$B$5*(I$12-$A19)*4+$B$6*(YEAR(I$13)=2015)+$B$7*(I$11=4)+$B$8*(I$11=3))/(1+EXP($B$3+$B$4*$A19+$B$5*(I$12-$A19)*4+$B$6*(YEAR(I$13)=2015)+$B$7*(I$11=4)+$B$8*(I$11=3))))+ EXP($B$3+$B$4*$A19+$B$5*((I$12-$A19)*4+1)+$B$6*(YEAR(I$13)=2015)+$B$7*(I$11=4)+$B$8*(I$11=3))/(1+EXP($B$3+$B$4*$A19+$B$5*((I$12-$A19)*4+1)+$B$6*(YEAR(I$13)=2015)+$B$7*(I$11=4)+$B$8*(I$11=3)))+ EXP($B$3+$B$4*$A19+$B$5*((I$12-$A19)*4+2)+$B$6*(YEAR(I$13)=2015)+$B$7*(I$11=4)+$B$8*(I$11=3))/(1+EXP($B$3+$B$4*$A19+$B$5*((I$12-$A19)*4+2)+$B$6*(YEAR(I$13)=2015)+$B$7*(I$11=4)+$B$8*(I$11=3)))+ EXP($B$3+$B$4*$A19+$B$5*((I$12-$A19)*4+3)+$B$6*(YEAR(I$13)=2015)+$B$7*(I$11=4)+$B$8*(I$11=3))/(1+EXP($B$3+$B$4*$A19+$B$5*((I$12-$A19)*4+3)+$B$6*(YEAR(I$13)=2015)+$B$7*(I$11=4)+$B$8*(I$11=3)))), "")</f>
        <v>25.3917661316791</v>
      </c>
      <c r="J19" s="9" t="n">
        <f aca="false">IF('Acquisition-Retention'!M142&lt;&gt;"",'Acquisition-Retention'!M142* (IF(J$12=$A19,1,EXP($B$3+$B$4*$A19+$B$5*(J$12-$A19)*4+$B$6*(YEAR(J$13)=2015)+$B$7*(J$11=4)+$B$8*(J$11=3))/(1+EXP($B$3+$B$4*$A19+$B$5*(J$12-$A19)*4+$B$6*(YEAR(J$13)=2015)+$B$7*(J$11=4)+$B$8*(J$11=3))))+ EXP($B$3+$B$4*$A19+$B$5*((J$12-$A19)*4+1)+$B$6*(YEAR(J$13)=2015)+$B$7*(J$11=4)+$B$8*(J$11=3))/(1+EXP($B$3+$B$4*$A19+$B$5*((J$12-$A19)*4+1)+$B$6*(YEAR(J$13)=2015)+$B$7*(J$11=4)+$B$8*(J$11=3)))+ EXP($B$3+$B$4*$A19+$B$5*((J$12-$A19)*4+2)+$B$6*(YEAR(J$13)=2015)+$B$7*(J$11=4)+$B$8*(J$11=3))/(1+EXP($B$3+$B$4*$A19+$B$5*((J$12-$A19)*4+2)+$B$6*(YEAR(J$13)=2015)+$B$7*(J$11=4)+$B$8*(J$11=3)))+ EXP($B$3+$B$4*$A19+$B$5*((J$12-$A19)*4+3)+$B$6*(YEAR(J$13)=2015)+$B$7*(J$11=4)+$B$8*(J$11=3))/(1+EXP($B$3+$B$4*$A19+$B$5*((J$12-$A19)*4+3)+$B$6*(YEAR(J$13)=2015)+$B$7*(J$11=4)+$B$8*(J$11=3)))), "")</f>
        <v>21.8495084413984</v>
      </c>
      <c r="K19" s="9" t="n">
        <f aca="false">IF('Acquisition-Retention'!N142&lt;&gt;"",'Acquisition-Retention'!N142* (IF(K$12=$A19,1,EXP($B$3+$B$4*$A19+$B$5*(K$12-$A19)*4+$B$6*(YEAR(K$13)=2015)+$B$7*(K$11=4)+$B$8*(K$11=3))/(1+EXP($B$3+$B$4*$A19+$B$5*(K$12-$A19)*4+$B$6*(YEAR(K$13)=2015)+$B$7*(K$11=4)+$B$8*(K$11=3))))+ EXP($B$3+$B$4*$A19+$B$5*((K$12-$A19)*4+1)+$B$6*(YEAR(K$13)=2015)+$B$7*(K$11=4)+$B$8*(K$11=3))/(1+EXP($B$3+$B$4*$A19+$B$5*((K$12-$A19)*4+1)+$B$6*(YEAR(K$13)=2015)+$B$7*(K$11=4)+$B$8*(K$11=3)))+ EXP($B$3+$B$4*$A19+$B$5*((K$12-$A19)*4+2)+$B$6*(YEAR(K$13)=2015)+$B$7*(K$11=4)+$B$8*(K$11=3))/(1+EXP($B$3+$B$4*$A19+$B$5*((K$12-$A19)*4+2)+$B$6*(YEAR(K$13)=2015)+$B$7*(K$11=4)+$B$8*(K$11=3)))+ EXP($B$3+$B$4*$A19+$B$5*((K$12-$A19)*4+3)+$B$6*(YEAR(K$13)=2015)+$B$7*(K$11=4)+$B$8*(K$11=3))/(1+EXP($B$3+$B$4*$A19+$B$5*((K$12-$A19)*4+3)+$B$6*(YEAR(K$13)=2015)+$B$7*(K$11=4)+$B$8*(K$11=3)))), "")</f>
        <v>19.7057359786505</v>
      </c>
      <c r="L19" s="9" t="n">
        <f aca="false">IF('Acquisition-Retention'!O142&lt;&gt;"",'Acquisition-Retention'!O142* (IF(L$12=$A19,1,EXP($B$3+$B$4*$A19+$B$5*(L$12-$A19)*4+$B$6*(YEAR(L$13)=2015)+$B$7*(L$11=4)+$B$8*(L$11=3))/(1+EXP($B$3+$B$4*$A19+$B$5*(L$12-$A19)*4+$B$6*(YEAR(L$13)=2015)+$B$7*(L$11=4)+$B$8*(L$11=3))))+ EXP($B$3+$B$4*$A19+$B$5*((L$12-$A19)*4+1)+$B$6*(YEAR(L$13)=2015)+$B$7*(L$11=4)+$B$8*(L$11=3))/(1+EXP($B$3+$B$4*$A19+$B$5*((L$12-$A19)*4+1)+$B$6*(YEAR(L$13)=2015)+$B$7*(L$11=4)+$B$8*(L$11=3)))+ EXP($B$3+$B$4*$A19+$B$5*((L$12-$A19)*4+2)+$B$6*(YEAR(L$13)=2015)+$B$7*(L$11=4)+$B$8*(L$11=3))/(1+EXP($B$3+$B$4*$A19+$B$5*((L$12-$A19)*4+2)+$B$6*(YEAR(L$13)=2015)+$B$7*(L$11=4)+$B$8*(L$11=3)))+ EXP($B$3+$B$4*$A19+$B$5*((L$12-$A19)*4+3)+$B$6*(YEAR(L$13)=2015)+$B$7*(L$11=4)+$B$8*(L$11=3))/(1+EXP($B$3+$B$4*$A19+$B$5*((L$12-$A19)*4+3)+$B$6*(YEAR(L$13)=2015)+$B$7*(L$11=4)+$B$8*(L$11=3)))), "")</f>
        <v>19.1989940639095</v>
      </c>
      <c r="M19" s="9" t="n">
        <f aca="false">IF('Acquisition-Retention'!P142&lt;&gt;"",'Acquisition-Retention'!P142* (IF(M$12=$A19,1,EXP($B$3+$B$4*$A19+$B$5*(M$12-$A19)*4+$B$6*(YEAR(M$13)=2015)+$B$7*(M$11=4)+$B$8*(M$11=3))/(1+EXP($B$3+$B$4*$A19+$B$5*(M$12-$A19)*4+$B$6*(YEAR(M$13)=2015)+$B$7*(M$11=4)+$B$8*(M$11=3))))+ EXP($B$3+$B$4*$A19+$B$5*((M$12-$A19)*4+1)+$B$6*(YEAR(M$13)=2015)+$B$7*(M$11=4)+$B$8*(M$11=3))/(1+EXP($B$3+$B$4*$A19+$B$5*((M$12-$A19)*4+1)+$B$6*(YEAR(M$13)=2015)+$B$7*(M$11=4)+$B$8*(M$11=3)))+ EXP($B$3+$B$4*$A19+$B$5*((M$12-$A19)*4+2)+$B$6*(YEAR(M$13)=2015)+$B$7*(M$11=4)+$B$8*(M$11=3))/(1+EXP($B$3+$B$4*$A19+$B$5*((M$12-$A19)*4+2)+$B$6*(YEAR(M$13)=2015)+$B$7*(M$11=4)+$B$8*(M$11=3)))+ EXP($B$3+$B$4*$A19+$B$5*((M$12-$A19)*4+3)+$B$6*(YEAR(M$13)=2015)+$B$7*(M$11=4)+$B$8*(M$11=3))/(1+EXP($B$3+$B$4*$A19+$B$5*((M$12-$A19)*4+3)+$B$6*(YEAR(M$13)=2015)+$B$7*(M$11=4)+$B$8*(M$11=3)))), "")</f>
        <v>17.8470531036658</v>
      </c>
      <c r="N19" s="9" t="n">
        <f aca="false">IF('Acquisition-Retention'!Q142&lt;&gt;"",'Acquisition-Retention'!Q142* (IF(N$12=$A19,1,EXP($B$3+$B$4*$A19+$B$5*(N$12-$A19)*4+$B$6*(YEAR(N$13)=2015)+$B$7*(N$11=4)+$B$8*(N$11=3))/(1+EXP($B$3+$B$4*$A19+$B$5*(N$12-$A19)*4+$B$6*(YEAR(N$13)=2015)+$B$7*(N$11=4)+$B$8*(N$11=3))))+ EXP($B$3+$B$4*$A19+$B$5*((N$12-$A19)*4+1)+$B$6*(YEAR(N$13)=2015)+$B$7*(N$11=4)+$B$8*(N$11=3))/(1+EXP($B$3+$B$4*$A19+$B$5*((N$12-$A19)*4+1)+$B$6*(YEAR(N$13)=2015)+$B$7*(N$11=4)+$B$8*(N$11=3)))+ EXP($B$3+$B$4*$A19+$B$5*((N$12-$A19)*4+2)+$B$6*(YEAR(N$13)=2015)+$B$7*(N$11=4)+$B$8*(N$11=3))/(1+EXP($B$3+$B$4*$A19+$B$5*((N$12-$A19)*4+2)+$B$6*(YEAR(N$13)=2015)+$B$7*(N$11=4)+$B$8*(N$11=3)))+ EXP($B$3+$B$4*$A19+$B$5*((N$12-$A19)*4+3)+$B$6*(YEAR(N$13)=2015)+$B$7*(N$11=4)+$B$8*(N$11=3))/(1+EXP($B$3+$B$4*$A19+$B$5*((N$12-$A19)*4+3)+$B$6*(YEAR(N$13)=2015)+$B$7*(N$11=4)+$B$8*(N$11=3)))), "")</f>
        <v>15.8082107070177</v>
      </c>
      <c r="O19" s="9" t="n">
        <f aca="false">IF('Acquisition-Retention'!R142&lt;&gt;"",'Acquisition-Retention'!R142* (IF(O$12=$A19,1,EXP($B$3+$B$4*$A19+$B$5*(O$12-$A19)*4+$B$6*(YEAR(O$13)=2015)+$B$7*(O$11=4)+$B$8*(O$11=3))/(1+EXP($B$3+$B$4*$A19+$B$5*(O$12-$A19)*4+$B$6*(YEAR(O$13)=2015)+$B$7*(O$11=4)+$B$8*(O$11=3))))+ EXP($B$3+$B$4*$A19+$B$5*((O$12-$A19)*4+1)+$B$6*(YEAR(O$13)=2015)+$B$7*(O$11=4)+$B$8*(O$11=3))/(1+EXP($B$3+$B$4*$A19+$B$5*((O$12-$A19)*4+1)+$B$6*(YEAR(O$13)=2015)+$B$7*(O$11=4)+$B$8*(O$11=3)))+ EXP($B$3+$B$4*$A19+$B$5*((O$12-$A19)*4+2)+$B$6*(YEAR(O$13)=2015)+$B$7*(O$11=4)+$B$8*(O$11=3))/(1+EXP($B$3+$B$4*$A19+$B$5*((O$12-$A19)*4+2)+$B$6*(YEAR(O$13)=2015)+$B$7*(O$11=4)+$B$8*(O$11=3)))+ EXP($B$3+$B$4*$A19+$B$5*((O$12-$A19)*4+3)+$B$6*(YEAR(O$13)=2015)+$B$7*(O$11=4)+$B$8*(O$11=3))/(1+EXP($B$3+$B$4*$A19+$B$5*((O$12-$A19)*4+3)+$B$6*(YEAR(O$13)=2015)+$B$7*(O$11=4)+$B$8*(O$11=3)))), "")</f>
        <v>13.601437027232</v>
      </c>
      <c r="P19" s="9" t="n">
        <f aca="false">IF('Acquisition-Retention'!S142&lt;&gt;"",'Acquisition-Retention'!S142* (IF(P$12=$A19,1,EXP($B$3+$B$4*$A19+$B$5*(P$12-$A19)*4+$B$6*(YEAR(P$13)=2015)+$B$7*(P$11=4)+$B$8*(P$11=3))/(1+EXP($B$3+$B$4*$A19+$B$5*(P$12-$A19)*4+$B$6*(YEAR(P$13)=2015)+$B$7*(P$11=4)+$B$8*(P$11=3))))+ EXP($B$3+$B$4*$A19+$B$5*((P$12-$A19)*4+1)+$B$6*(YEAR(P$13)=2015)+$B$7*(P$11=4)+$B$8*(P$11=3))/(1+EXP($B$3+$B$4*$A19+$B$5*((P$12-$A19)*4+1)+$B$6*(YEAR(P$13)=2015)+$B$7*(P$11=4)+$B$8*(P$11=3)))+ EXP($B$3+$B$4*$A19+$B$5*((P$12-$A19)*4+2)+$B$6*(YEAR(P$13)=2015)+$B$7*(P$11=4)+$B$8*(P$11=3))/(1+EXP($B$3+$B$4*$A19+$B$5*((P$12-$A19)*4+2)+$B$6*(YEAR(P$13)=2015)+$B$7*(P$11=4)+$B$8*(P$11=3)))+ EXP($B$3+$B$4*$A19+$B$5*((P$12-$A19)*4+3)+$B$6*(YEAR(P$13)=2015)+$B$7*(P$11=4)+$B$8*(P$11=3))/(1+EXP($B$3+$B$4*$A19+$B$5*((P$12-$A19)*4+3)+$B$6*(YEAR(P$13)=2015)+$B$7*(P$11=4)+$B$8*(P$11=3)))), "")</f>
        <v>12.7070721903613</v>
      </c>
      <c r="Q19" s="9" t="n">
        <f aca="false">IF('Acquisition-Retention'!T142&lt;&gt;"",'Acquisition-Retention'!T142* (IF(Q$12=$A19,1,EXP($B$3+$B$4*$A19+$B$5*(Q$12-$A19)*4+$B$6*(YEAR(Q$13)=2015)+$B$7*(Q$11=4)+$B$8*(Q$11=3))/(1+EXP($B$3+$B$4*$A19+$B$5*(Q$12-$A19)*4+$B$6*(YEAR(Q$13)=2015)+$B$7*(Q$11=4)+$B$8*(Q$11=3))))+ EXP($B$3+$B$4*$A19+$B$5*((Q$12-$A19)*4+1)+$B$6*(YEAR(Q$13)=2015)+$B$7*(Q$11=4)+$B$8*(Q$11=3))/(1+EXP($B$3+$B$4*$A19+$B$5*((Q$12-$A19)*4+1)+$B$6*(YEAR(Q$13)=2015)+$B$7*(Q$11=4)+$B$8*(Q$11=3)))+ EXP($B$3+$B$4*$A19+$B$5*((Q$12-$A19)*4+2)+$B$6*(YEAR(Q$13)=2015)+$B$7*(Q$11=4)+$B$8*(Q$11=3))/(1+EXP($B$3+$B$4*$A19+$B$5*((Q$12-$A19)*4+2)+$B$6*(YEAR(Q$13)=2015)+$B$7*(Q$11=4)+$B$8*(Q$11=3)))+ EXP($B$3+$B$4*$A19+$B$5*((Q$12-$A19)*4+3)+$B$6*(YEAR(Q$13)=2015)+$B$7*(Q$11=4)+$B$8*(Q$11=3))/(1+EXP($B$3+$B$4*$A19+$B$5*((Q$12-$A19)*4+3)+$B$6*(YEAR(Q$13)=2015)+$B$7*(Q$11=4)+$B$8*(Q$11=3)))), "")</f>
        <v>12.1077344795428</v>
      </c>
      <c r="R19" s="9" t="n">
        <f aca="false">IF('Acquisition-Retention'!U142&lt;&gt;"",'Acquisition-Retention'!U142* (IF(R$12=$A19,1,EXP($B$3+$B$4*$A19+$B$5*(R$12-$A19)*4+$B$6*(YEAR(R$13)=2015)+$B$7*(R$11=4)+$B$8*(R$11=3))/(1+EXP($B$3+$B$4*$A19+$B$5*(R$12-$A19)*4+$B$6*(YEAR(R$13)=2015)+$B$7*(R$11=4)+$B$8*(R$11=3))))+ EXP($B$3+$B$4*$A19+$B$5*((R$12-$A19)*4+1)+$B$6*(YEAR(R$13)=2015)+$B$7*(R$11=4)+$B$8*(R$11=3))/(1+EXP($B$3+$B$4*$A19+$B$5*((R$12-$A19)*4+1)+$B$6*(YEAR(R$13)=2015)+$B$7*(R$11=4)+$B$8*(R$11=3)))+ EXP($B$3+$B$4*$A19+$B$5*((R$12-$A19)*4+2)+$B$6*(YEAR(R$13)=2015)+$B$7*(R$11=4)+$B$8*(R$11=3))/(1+EXP($B$3+$B$4*$A19+$B$5*((R$12-$A19)*4+2)+$B$6*(YEAR(R$13)=2015)+$B$7*(R$11=4)+$B$8*(R$11=3)))+ EXP($B$3+$B$4*$A19+$B$5*((R$12-$A19)*4+3)+$B$6*(YEAR(R$13)=2015)+$B$7*(R$11=4)+$B$8*(R$11=3))/(1+EXP($B$3+$B$4*$A19+$B$5*((R$12-$A19)*4+3)+$B$6*(YEAR(R$13)=2015)+$B$7*(R$11=4)+$B$8*(R$11=3)))), "")</f>
        <v>11.4966376914831</v>
      </c>
      <c r="S19" s="9" t="n">
        <f aca="false">IF('Acquisition-Retention'!V142&lt;&gt;"",'Acquisition-Retention'!V142* (IF(S$12=$A19,1,EXP($B$3+$B$4*$A19+$B$5*(S$12-$A19)*4+$B$6*(YEAR(S$13)=2015)+$B$7*(S$11=4)+$B$8*(S$11=3))/(1+EXP($B$3+$B$4*$A19+$B$5*(S$12-$A19)*4+$B$6*(YEAR(S$13)=2015)+$B$7*(S$11=4)+$B$8*(S$11=3))))+ EXP($B$3+$B$4*$A19+$B$5*((S$12-$A19)*4+1)+$B$6*(YEAR(S$13)=2015)+$B$7*(S$11=4)+$B$8*(S$11=3))/(1+EXP($B$3+$B$4*$A19+$B$5*((S$12-$A19)*4+1)+$B$6*(YEAR(S$13)=2015)+$B$7*(S$11=4)+$B$8*(S$11=3)))+ EXP($B$3+$B$4*$A19+$B$5*((S$12-$A19)*4+2)+$B$6*(YEAR(S$13)=2015)+$B$7*(S$11=4)+$B$8*(S$11=3))/(1+EXP($B$3+$B$4*$A19+$B$5*((S$12-$A19)*4+2)+$B$6*(YEAR(S$13)=2015)+$B$7*(S$11=4)+$B$8*(S$11=3)))+ EXP($B$3+$B$4*$A19+$B$5*((S$12-$A19)*4+3)+$B$6*(YEAR(S$13)=2015)+$B$7*(S$11=4)+$B$8*(S$11=3))/(1+EXP($B$3+$B$4*$A19+$B$5*((S$12-$A19)*4+3)+$B$6*(YEAR(S$13)=2015)+$B$7*(S$11=4)+$B$8*(S$11=3)))), "")</f>
        <v>10.8762063533239</v>
      </c>
      <c r="T19" s="9" t="n">
        <f aca="false">IF('Acquisition-Retention'!W142&lt;&gt;"",'Acquisition-Retention'!W142* (IF(T$12=$A19,1,EXP($B$3+$B$4*$A19+$B$5*(T$12-$A19)*4+$B$6*(YEAR(T$13)=2015)+$B$7*(T$11=4)+$B$8*(T$11=3))/(1+EXP($B$3+$B$4*$A19+$B$5*(T$12-$A19)*4+$B$6*(YEAR(T$13)=2015)+$B$7*(T$11=4)+$B$8*(T$11=3))))+ EXP($B$3+$B$4*$A19+$B$5*((T$12-$A19)*4+1)+$B$6*(YEAR(T$13)=2015)+$B$7*(T$11=4)+$B$8*(T$11=3))/(1+EXP($B$3+$B$4*$A19+$B$5*((T$12-$A19)*4+1)+$B$6*(YEAR(T$13)=2015)+$B$7*(T$11=4)+$B$8*(T$11=3)))+ EXP($B$3+$B$4*$A19+$B$5*((T$12-$A19)*4+2)+$B$6*(YEAR(T$13)=2015)+$B$7*(T$11=4)+$B$8*(T$11=3))/(1+EXP($B$3+$B$4*$A19+$B$5*((T$12-$A19)*4+2)+$B$6*(YEAR(T$13)=2015)+$B$7*(T$11=4)+$B$8*(T$11=3)))+ EXP($B$3+$B$4*$A19+$B$5*((T$12-$A19)*4+3)+$B$6*(YEAR(T$13)=2015)+$B$7*(T$11=4)+$B$8*(T$11=3))/(1+EXP($B$3+$B$4*$A19+$B$5*((T$12-$A19)*4+3)+$B$6*(YEAR(T$13)=2015)+$B$7*(T$11=4)+$B$8*(T$11=3)))), "")</f>
        <v>10.2536830820571</v>
      </c>
      <c r="U19" s="9" t="n">
        <f aca="false">IF('Acquisition-Retention'!X142&lt;&gt;"",'Acquisition-Retention'!X142* (IF(U$12=$A19,1,EXP($B$3+$B$4*$A19+$B$5*(U$12-$A19)*4+$B$6*(YEAR(U$13)=2015)+$B$7*(U$11=4)+$B$8*(U$11=3))/(1+EXP($B$3+$B$4*$A19+$B$5*(U$12-$A19)*4+$B$6*(YEAR(U$13)=2015)+$B$7*(U$11=4)+$B$8*(U$11=3))))+ EXP($B$3+$B$4*$A19+$B$5*((U$12-$A19)*4+1)+$B$6*(YEAR(U$13)=2015)+$B$7*(U$11=4)+$B$8*(U$11=3))/(1+EXP($B$3+$B$4*$A19+$B$5*((U$12-$A19)*4+1)+$B$6*(YEAR(U$13)=2015)+$B$7*(U$11=4)+$B$8*(U$11=3)))+ EXP($B$3+$B$4*$A19+$B$5*((U$12-$A19)*4+2)+$B$6*(YEAR(U$13)=2015)+$B$7*(U$11=4)+$B$8*(U$11=3))/(1+EXP($B$3+$B$4*$A19+$B$5*((U$12-$A19)*4+2)+$B$6*(YEAR(U$13)=2015)+$B$7*(U$11=4)+$B$8*(U$11=3)))+ EXP($B$3+$B$4*$A19+$B$5*((U$12-$A19)*4+3)+$B$6*(YEAR(U$13)=2015)+$B$7*(U$11=4)+$B$8*(U$11=3))/(1+EXP($B$3+$B$4*$A19+$B$5*((U$12-$A19)*4+3)+$B$6*(YEAR(U$13)=2015)+$B$7*(U$11=4)+$B$8*(U$11=3)))), "")</f>
        <v>8.47474004757056</v>
      </c>
      <c r="V19" s="9" t="n">
        <f aca="false">IF('Acquisition-Retention'!Y142&lt;&gt;"",'Acquisition-Retention'!Y142* (IF(V$12=$A19,1,EXP($B$3+$B$4*$A19+$B$5*(V$12-$A19)*4+$B$6*(YEAR(V$13)=2015)+$B$7*(V$11=4)+$B$8*(V$11=3))/(1+EXP($B$3+$B$4*$A19+$B$5*(V$12-$A19)*4+$B$6*(YEAR(V$13)=2015)+$B$7*(V$11=4)+$B$8*(V$11=3))))+ EXP($B$3+$B$4*$A19+$B$5*((V$12-$A19)*4+1)+$B$6*(YEAR(V$13)=2015)+$B$7*(V$11=4)+$B$8*(V$11=3))/(1+EXP($B$3+$B$4*$A19+$B$5*((V$12-$A19)*4+1)+$B$6*(YEAR(V$13)=2015)+$B$7*(V$11=4)+$B$8*(V$11=3)))+ EXP($B$3+$B$4*$A19+$B$5*((V$12-$A19)*4+2)+$B$6*(YEAR(V$13)=2015)+$B$7*(V$11=4)+$B$8*(V$11=3))/(1+EXP($B$3+$B$4*$A19+$B$5*((V$12-$A19)*4+2)+$B$6*(YEAR(V$13)=2015)+$B$7*(V$11=4)+$B$8*(V$11=3)))+ EXP($B$3+$B$4*$A19+$B$5*((V$12-$A19)*4+3)+$B$6*(YEAR(V$13)=2015)+$B$7*(V$11=4)+$B$8*(V$11=3))/(1+EXP($B$3+$B$4*$A19+$B$5*((V$12-$A19)*4+3)+$B$6*(YEAR(V$13)=2015)+$B$7*(V$11=4)+$B$8*(V$11=3)))), "")</f>
        <v>7.91880395780149</v>
      </c>
      <c r="W19" s="9" t="n">
        <f aca="false">IF('Acquisition-Retention'!Z142&lt;&gt;"",'Acquisition-Retention'!Z142* (IF(W$12=$A19,1,EXP($B$3+$B$4*$A19+$B$5*(W$12-$A19)*4+$B$6*(YEAR(W$13)=2015)+$B$7*(W$11=4)+$B$8*(W$11=3))/(1+EXP($B$3+$B$4*$A19+$B$5*(W$12-$A19)*4+$B$6*(YEAR(W$13)=2015)+$B$7*(W$11=4)+$B$8*(W$11=3))))+ EXP($B$3+$B$4*$A19+$B$5*((W$12-$A19)*4+1)+$B$6*(YEAR(W$13)=2015)+$B$7*(W$11=4)+$B$8*(W$11=3))/(1+EXP($B$3+$B$4*$A19+$B$5*((W$12-$A19)*4+1)+$B$6*(YEAR(W$13)=2015)+$B$7*(W$11=4)+$B$8*(W$11=3)))+ EXP($B$3+$B$4*$A19+$B$5*((W$12-$A19)*4+2)+$B$6*(YEAR(W$13)=2015)+$B$7*(W$11=4)+$B$8*(W$11=3))/(1+EXP($B$3+$B$4*$A19+$B$5*((W$12-$A19)*4+2)+$B$6*(YEAR(W$13)=2015)+$B$7*(W$11=4)+$B$8*(W$11=3)))+ EXP($B$3+$B$4*$A19+$B$5*((W$12-$A19)*4+3)+$B$6*(YEAR(W$13)=2015)+$B$7*(W$11=4)+$B$8*(W$11=3))/(1+EXP($B$3+$B$4*$A19+$B$5*((W$12-$A19)*4+3)+$B$6*(YEAR(W$13)=2015)+$B$7*(W$11=4)+$B$8*(W$11=3)))), "")</f>
        <v>7.38674995396611</v>
      </c>
      <c r="X19" s="9" t="n">
        <f aca="false">IF('Acquisition-Retention'!AA142&lt;&gt;"",'Acquisition-Retention'!AA142* (IF(X$12=$A19,1,EXP($B$3+$B$4*$A19+$B$5*(X$12-$A19)*4+$B$6*(YEAR(X$13)=2015)+$B$7*(X$11=4)+$B$8*(X$11=3))/(1+EXP($B$3+$B$4*$A19+$B$5*(X$12-$A19)*4+$B$6*(YEAR(X$13)=2015)+$B$7*(X$11=4)+$B$8*(X$11=3))))+ EXP($B$3+$B$4*$A19+$B$5*((X$12-$A19)*4+1)+$B$6*(YEAR(X$13)=2015)+$B$7*(X$11=4)+$B$8*(X$11=3))/(1+EXP($B$3+$B$4*$A19+$B$5*((X$12-$A19)*4+1)+$B$6*(YEAR(X$13)=2015)+$B$7*(X$11=4)+$B$8*(X$11=3)))+ EXP($B$3+$B$4*$A19+$B$5*((X$12-$A19)*4+2)+$B$6*(YEAR(X$13)=2015)+$B$7*(X$11=4)+$B$8*(X$11=3))/(1+EXP($B$3+$B$4*$A19+$B$5*((X$12-$A19)*4+2)+$B$6*(YEAR(X$13)=2015)+$B$7*(X$11=4)+$B$8*(X$11=3)))+ EXP($B$3+$B$4*$A19+$B$5*((X$12-$A19)*4+3)+$B$6*(YEAR(X$13)=2015)+$B$7*(X$11=4)+$B$8*(X$11=3))/(1+EXP($B$3+$B$4*$A19+$B$5*((X$12-$A19)*4+3)+$B$6*(YEAR(X$13)=2015)+$B$7*(X$11=4)+$B$8*(X$11=3)))), "")</f>
        <v>7.6036399686471</v>
      </c>
      <c r="Y19" s="9" t="n">
        <f aca="false">IF('Acquisition-Retention'!AB142&lt;&gt;"",'Acquisition-Retention'!AB142* (IF(Y$12=$A19,1,EXP($B$3+$B$4*$A19+$B$5*(Y$12-$A19)*4+$B$6*(YEAR(Y$13)=2015)+$B$7*(Y$11=4)+$B$8*(Y$11=3))/(1+EXP($B$3+$B$4*$A19+$B$5*(Y$12-$A19)*4+$B$6*(YEAR(Y$13)=2015)+$B$7*(Y$11=4)+$B$8*(Y$11=3))))+ EXP($B$3+$B$4*$A19+$B$5*((Y$12-$A19)*4+1)+$B$6*(YEAR(Y$13)=2015)+$B$7*(Y$11=4)+$B$8*(Y$11=3))/(1+EXP($B$3+$B$4*$A19+$B$5*((Y$12-$A19)*4+1)+$B$6*(YEAR(Y$13)=2015)+$B$7*(Y$11=4)+$B$8*(Y$11=3)))+ EXP($B$3+$B$4*$A19+$B$5*((Y$12-$A19)*4+2)+$B$6*(YEAR(Y$13)=2015)+$B$7*(Y$11=4)+$B$8*(Y$11=3))/(1+EXP($B$3+$B$4*$A19+$B$5*((Y$12-$A19)*4+2)+$B$6*(YEAR(Y$13)=2015)+$B$7*(Y$11=4)+$B$8*(Y$11=3)))+ EXP($B$3+$B$4*$A19+$B$5*((Y$12-$A19)*4+3)+$B$6*(YEAR(Y$13)=2015)+$B$7*(Y$11=4)+$B$8*(Y$11=3))/(1+EXP($B$3+$B$4*$A19+$B$5*((Y$12-$A19)*4+3)+$B$6*(YEAR(Y$13)=2015)+$B$7*(Y$11=4)+$B$8*(Y$11=3)))), "")</f>
        <v>7.09166952768298</v>
      </c>
      <c r="Z19" s="9" t="n">
        <f aca="false">IF('Acquisition-Retention'!AC142&lt;&gt;"",'Acquisition-Retention'!AC142* (IF(Z$12=$A19,1,EXP($B$3+$B$4*$A19+$B$5*(Z$12-$A19)*4+$B$6*(YEAR(Z$13)=2015)+$B$7*(Z$11=4)+$B$8*(Z$11=3))/(1+EXP($B$3+$B$4*$A19+$B$5*(Z$12-$A19)*4+$B$6*(YEAR(Z$13)=2015)+$B$7*(Z$11=4)+$B$8*(Z$11=3))))+ EXP($B$3+$B$4*$A19+$B$5*((Z$12-$A19)*4+1)+$B$6*(YEAR(Z$13)=2015)+$B$7*(Z$11=4)+$B$8*(Z$11=3))/(1+EXP($B$3+$B$4*$A19+$B$5*((Z$12-$A19)*4+1)+$B$6*(YEAR(Z$13)=2015)+$B$7*(Z$11=4)+$B$8*(Z$11=3)))+ EXP($B$3+$B$4*$A19+$B$5*((Z$12-$A19)*4+2)+$B$6*(YEAR(Z$13)=2015)+$B$7*(Z$11=4)+$B$8*(Z$11=3))/(1+EXP($B$3+$B$4*$A19+$B$5*((Z$12-$A19)*4+2)+$B$6*(YEAR(Z$13)=2015)+$B$7*(Z$11=4)+$B$8*(Z$11=3)))+ EXP($B$3+$B$4*$A19+$B$5*((Z$12-$A19)*4+3)+$B$6*(YEAR(Z$13)=2015)+$B$7*(Z$11=4)+$B$8*(Z$11=3))/(1+EXP($B$3+$B$4*$A19+$B$5*((Z$12-$A19)*4+3)+$B$6*(YEAR(Z$13)=2015)+$B$7*(Z$11=4)+$B$8*(Z$11=3)))), "")</f>
        <v>6.36920361294635</v>
      </c>
      <c r="AA19" s="9" t="n">
        <f aca="false">IF('Acquisition-Retention'!AD142&lt;&gt;"",'Acquisition-Retention'!AD142* (IF(AA$12=$A19,1,EXP($B$3+$B$4*$A19+$B$5*(AA$12-$A19)*4+$B$6*(YEAR(AA$13)=2015)+$B$7*(AA$11=4)+$B$8*(AA$11=3))/(1+EXP($B$3+$B$4*$A19+$B$5*(AA$12-$A19)*4+$B$6*(YEAR(AA$13)=2015)+$B$7*(AA$11=4)+$B$8*(AA$11=3))))+ EXP($B$3+$B$4*$A19+$B$5*((AA$12-$A19)*4+1)+$B$6*(YEAR(AA$13)=2015)+$B$7*(AA$11=4)+$B$8*(AA$11=3))/(1+EXP($B$3+$B$4*$A19+$B$5*((AA$12-$A19)*4+1)+$B$6*(YEAR(AA$13)=2015)+$B$7*(AA$11=4)+$B$8*(AA$11=3)))+ EXP($B$3+$B$4*$A19+$B$5*((AA$12-$A19)*4+2)+$B$6*(YEAR(AA$13)=2015)+$B$7*(AA$11=4)+$B$8*(AA$11=3))/(1+EXP($B$3+$B$4*$A19+$B$5*((AA$12-$A19)*4+2)+$B$6*(YEAR(AA$13)=2015)+$B$7*(AA$11=4)+$B$8*(AA$11=3)))+ EXP($B$3+$B$4*$A19+$B$5*((AA$12-$A19)*4+3)+$B$6*(YEAR(AA$13)=2015)+$B$7*(AA$11=4)+$B$8*(AA$11=3))/(1+EXP($B$3+$B$4*$A19+$B$5*((AA$12-$A19)*4+3)+$B$6*(YEAR(AA$13)=2015)+$B$7*(AA$11=4)+$B$8*(AA$11=3)))), "")</f>
        <v>7.17963474458527</v>
      </c>
      <c r="AB19" s="9" t="n">
        <f aca="false">IF('Acquisition-Retention'!AE142&lt;&gt;"",'Acquisition-Retention'!AE142* (IF(AB$12=$A19,1,EXP($B$3+$B$4*$A19+$B$5*(AB$12-$A19)*4+$B$6*(YEAR(AB$13)=2015)+$B$7*(AB$11=4)+$B$8*(AB$11=3))/(1+EXP($B$3+$B$4*$A19+$B$5*(AB$12-$A19)*4+$B$6*(YEAR(AB$13)=2015)+$B$7*(AB$11=4)+$B$8*(AB$11=3))))+ EXP($B$3+$B$4*$A19+$B$5*((AB$12-$A19)*4+1)+$B$6*(YEAR(AB$13)=2015)+$B$7*(AB$11=4)+$B$8*(AB$11=3))/(1+EXP($B$3+$B$4*$A19+$B$5*((AB$12-$A19)*4+1)+$B$6*(YEAR(AB$13)=2015)+$B$7*(AB$11=4)+$B$8*(AB$11=3)))+ EXP($B$3+$B$4*$A19+$B$5*((AB$12-$A19)*4+2)+$B$6*(YEAR(AB$13)=2015)+$B$7*(AB$11=4)+$B$8*(AB$11=3))/(1+EXP($B$3+$B$4*$A19+$B$5*((AB$12-$A19)*4+2)+$B$6*(YEAR(AB$13)=2015)+$B$7*(AB$11=4)+$B$8*(AB$11=3)))+ EXP($B$3+$B$4*$A19+$B$5*((AB$12-$A19)*4+3)+$B$6*(YEAR(AB$13)=2015)+$B$7*(AB$11=4)+$B$8*(AB$11=3))/(1+EXP($B$3+$B$4*$A19+$B$5*((AB$12-$A19)*4+3)+$B$6*(YEAR(AB$13)=2015)+$B$7*(AB$11=4)+$B$8*(AB$11=3)))), "")</f>
        <v>6.6728851989331</v>
      </c>
      <c r="AC19" s="9" t="n">
        <f aca="false">IF('Acquisition-Retention'!AF142&lt;&gt;"",'Acquisition-Retention'!AF142* (IF(AC$12=$A19,1,EXP($B$3+$B$4*$A19+$B$5*(AC$12-$A19)*4+$B$6*(YEAR(AC$13)=2015)+$B$7*(AC$11=4)+$B$8*(AC$11=3))/(1+EXP($B$3+$B$4*$A19+$B$5*(AC$12-$A19)*4+$B$6*(YEAR(AC$13)=2015)+$B$7*(AC$11=4)+$B$8*(AC$11=3))))+ EXP($B$3+$B$4*$A19+$B$5*((AC$12-$A19)*4+1)+$B$6*(YEAR(AC$13)=2015)+$B$7*(AC$11=4)+$B$8*(AC$11=3))/(1+EXP($B$3+$B$4*$A19+$B$5*((AC$12-$A19)*4+1)+$B$6*(YEAR(AC$13)=2015)+$B$7*(AC$11=4)+$B$8*(AC$11=3)))+ EXP($B$3+$B$4*$A19+$B$5*((AC$12-$A19)*4+2)+$B$6*(YEAR(AC$13)=2015)+$B$7*(AC$11=4)+$B$8*(AC$11=3))/(1+EXP($B$3+$B$4*$A19+$B$5*((AC$12-$A19)*4+2)+$B$6*(YEAR(AC$13)=2015)+$B$7*(AC$11=4)+$B$8*(AC$11=3)))+ EXP($B$3+$B$4*$A19+$B$5*((AC$12-$A19)*4+3)+$B$6*(YEAR(AC$13)=2015)+$B$7*(AC$11=4)+$B$8*(AC$11=3))/(1+EXP($B$3+$B$4*$A19+$B$5*((AC$12-$A19)*4+3)+$B$6*(YEAR(AC$13)=2015)+$B$7*(AC$11=4)+$B$8*(AC$11=3)))), "")</f>
        <v>6.26995075142345</v>
      </c>
      <c r="AD19" s="9" t="n">
        <f aca="false">IF('Acquisition-Retention'!AG142&lt;&gt;"",'Acquisition-Retention'!AG142* (IF(AD$12=$A19,1,EXP($B$3+$B$4*$A19+$B$5*(AD$12-$A19)*4+$B$6*(YEAR(AD$13)=2015)+$B$7*(AD$11=4)+$B$8*(AD$11=3))/(1+EXP($B$3+$B$4*$A19+$B$5*(AD$12-$A19)*4+$B$6*(YEAR(AD$13)=2015)+$B$7*(AD$11=4)+$B$8*(AD$11=3))))+ EXP($B$3+$B$4*$A19+$B$5*((AD$12-$A19)*4+1)+$B$6*(YEAR(AD$13)=2015)+$B$7*(AD$11=4)+$B$8*(AD$11=3))/(1+EXP($B$3+$B$4*$A19+$B$5*((AD$12-$A19)*4+1)+$B$6*(YEAR(AD$13)=2015)+$B$7*(AD$11=4)+$B$8*(AD$11=3)))+ EXP($B$3+$B$4*$A19+$B$5*((AD$12-$A19)*4+2)+$B$6*(YEAR(AD$13)=2015)+$B$7*(AD$11=4)+$B$8*(AD$11=3))/(1+EXP($B$3+$B$4*$A19+$B$5*((AD$12-$A19)*4+2)+$B$6*(YEAR(AD$13)=2015)+$B$7*(AD$11=4)+$B$8*(AD$11=3)))+ EXP($B$3+$B$4*$A19+$B$5*((AD$12-$A19)*4+3)+$B$6*(YEAR(AD$13)=2015)+$B$7*(AD$11=4)+$B$8*(AD$11=3))/(1+EXP($B$3+$B$4*$A19+$B$5*((AD$12-$A19)*4+3)+$B$6*(YEAR(AD$13)=2015)+$B$7*(AD$11=4)+$B$8*(AD$11=3)))), "")</f>
        <v>5.88135953969087</v>
      </c>
      <c r="AE19" s="9" t="n">
        <f aca="false">IF('Acquisition-Retention'!AH142&lt;&gt;"",'Acquisition-Retention'!AH142* (IF(AE$12=$A19,1,EXP($B$3+$B$4*$A19+$B$5*(AE$12-$A19)*4+$B$6*(YEAR(AE$13)=2015)+$B$7*(AE$11=4)+$B$8*(AE$11=3))/(1+EXP($B$3+$B$4*$A19+$B$5*(AE$12-$A19)*4+$B$6*(YEAR(AE$13)=2015)+$B$7*(AE$11=4)+$B$8*(AE$11=3))))+ EXP($B$3+$B$4*$A19+$B$5*((AE$12-$A19)*4+1)+$B$6*(YEAR(AE$13)=2015)+$B$7*(AE$11=4)+$B$8*(AE$11=3))/(1+EXP($B$3+$B$4*$A19+$B$5*((AE$12-$A19)*4+1)+$B$6*(YEAR(AE$13)=2015)+$B$7*(AE$11=4)+$B$8*(AE$11=3)))+ EXP($B$3+$B$4*$A19+$B$5*((AE$12-$A19)*4+2)+$B$6*(YEAR(AE$13)=2015)+$B$7*(AE$11=4)+$B$8*(AE$11=3))/(1+EXP($B$3+$B$4*$A19+$B$5*((AE$12-$A19)*4+2)+$B$6*(YEAR(AE$13)=2015)+$B$7*(AE$11=4)+$B$8*(AE$11=3)))+ EXP($B$3+$B$4*$A19+$B$5*((AE$12-$A19)*4+3)+$B$6*(YEAR(AE$13)=2015)+$B$7*(AE$11=4)+$B$8*(AE$11=3))/(1+EXP($B$3+$B$4*$A19+$B$5*((AE$12-$A19)*4+3)+$B$6*(YEAR(AE$13)=2015)+$B$7*(AE$11=4)+$B$8*(AE$11=3)))), "")</f>
        <v>5.50763710800858</v>
      </c>
      <c r="AF19" s="9" t="n">
        <f aca="false">IF('Acquisition-Retention'!AI142&lt;&gt;"",'Acquisition-Retention'!AI142* (IF(AF$12=$A19,1,EXP($B$3+$B$4*$A19+$B$5*(AF$12-$A19)*4+$B$6*(YEAR(AF$13)=2015)+$B$7*(AF$11=4)+$B$8*(AF$11=3))/(1+EXP($B$3+$B$4*$A19+$B$5*(AF$12-$A19)*4+$B$6*(YEAR(AF$13)=2015)+$B$7*(AF$11=4)+$B$8*(AF$11=3))))+ EXP($B$3+$B$4*$A19+$B$5*((AF$12-$A19)*4+1)+$B$6*(YEAR(AF$13)=2015)+$B$7*(AF$11=4)+$B$8*(AF$11=3))/(1+EXP($B$3+$B$4*$A19+$B$5*((AF$12-$A19)*4+1)+$B$6*(YEAR(AF$13)=2015)+$B$7*(AF$11=4)+$B$8*(AF$11=3)))+ EXP($B$3+$B$4*$A19+$B$5*((AF$12-$A19)*4+2)+$B$6*(YEAR(AF$13)=2015)+$B$7*(AF$11=4)+$B$8*(AF$11=3))/(1+EXP($B$3+$B$4*$A19+$B$5*((AF$12-$A19)*4+2)+$B$6*(YEAR(AF$13)=2015)+$B$7*(AF$11=4)+$B$8*(AF$11=3)))+ EXP($B$3+$B$4*$A19+$B$5*((AF$12-$A19)*4+3)+$B$6*(YEAR(AF$13)=2015)+$B$7*(AF$11=4)+$B$8*(AF$11=3))/(1+EXP($B$3+$B$4*$A19+$B$5*((AF$12-$A19)*4+3)+$B$6*(YEAR(AF$13)=2015)+$B$7*(AF$11=4)+$B$8*(AF$11=3)))), "")</f>
        <v>5.14923918504339</v>
      </c>
      <c r="AG19" s="9" t="n">
        <f aca="false">IF('Acquisition-Retention'!AJ142&lt;&gt;"",'Acquisition-Retention'!AJ142* (IF(AG$12=$A19,1,EXP($B$3+$B$4*$A19+$B$5*(AG$12-$A19)*4+$B$6*(YEAR(AG$13)=2015)+$B$7*(AG$11=4)+$B$8*(AG$11=3))/(1+EXP($B$3+$B$4*$A19+$B$5*(AG$12-$A19)*4+$B$6*(YEAR(AG$13)=2015)+$B$7*(AG$11=4)+$B$8*(AG$11=3))))+ EXP($B$3+$B$4*$A19+$B$5*((AG$12-$A19)*4+1)+$B$6*(YEAR(AG$13)=2015)+$B$7*(AG$11=4)+$B$8*(AG$11=3))/(1+EXP($B$3+$B$4*$A19+$B$5*((AG$12-$A19)*4+1)+$B$6*(YEAR(AG$13)=2015)+$B$7*(AG$11=4)+$B$8*(AG$11=3)))+ EXP($B$3+$B$4*$A19+$B$5*((AG$12-$A19)*4+2)+$B$6*(YEAR(AG$13)=2015)+$B$7*(AG$11=4)+$B$8*(AG$11=3))/(1+EXP($B$3+$B$4*$A19+$B$5*((AG$12-$A19)*4+2)+$B$6*(YEAR(AG$13)=2015)+$B$7*(AG$11=4)+$B$8*(AG$11=3)))+ EXP($B$3+$B$4*$A19+$B$5*((AG$12-$A19)*4+3)+$B$6*(YEAR(AG$13)=2015)+$B$7*(AG$11=4)+$B$8*(AG$11=3))/(1+EXP($B$3+$B$4*$A19+$B$5*((AG$12-$A19)*4+3)+$B$6*(YEAR(AG$13)=2015)+$B$7*(AG$11=4)+$B$8*(AG$11=3)))), "")</f>
        <v>4.10171463711157</v>
      </c>
      <c r="AH19" s="9" t="n">
        <f aca="false">IF('Acquisition-Retention'!AK142&lt;&gt;"",'Acquisition-Retention'!AK142* (IF(AH$12=$A19,1,EXP($B$3+$B$4*$A19+$B$5*(AH$12-$A19)*4+$B$6*(YEAR(AH$13)=2015)+$B$7*(AH$11=4)+$B$8*(AH$11=3))/(1+EXP($B$3+$B$4*$A19+$B$5*(AH$12-$A19)*4+$B$6*(YEAR(AH$13)=2015)+$B$7*(AH$11=4)+$B$8*(AH$11=3))))+ EXP($B$3+$B$4*$A19+$B$5*((AH$12-$A19)*4+1)+$B$6*(YEAR(AH$13)=2015)+$B$7*(AH$11=4)+$B$8*(AH$11=3))/(1+EXP($B$3+$B$4*$A19+$B$5*((AH$12-$A19)*4+1)+$B$6*(YEAR(AH$13)=2015)+$B$7*(AH$11=4)+$B$8*(AH$11=3)))+ EXP($B$3+$B$4*$A19+$B$5*((AH$12-$A19)*4+2)+$B$6*(YEAR(AH$13)=2015)+$B$7*(AH$11=4)+$B$8*(AH$11=3))/(1+EXP($B$3+$B$4*$A19+$B$5*((AH$12-$A19)*4+2)+$B$6*(YEAR(AH$13)=2015)+$B$7*(AH$11=4)+$B$8*(AH$11=3)))+ EXP($B$3+$B$4*$A19+$B$5*((AH$12-$A19)*4+3)+$B$6*(YEAR(AH$13)=2015)+$B$7*(AH$11=4)+$B$8*(AH$11=3))/(1+EXP($B$3+$B$4*$A19+$B$5*((AH$12-$A19)*4+3)+$B$6*(YEAR(AH$13)=2015)+$B$7*(AH$11=4)+$B$8*(AH$11=3)))), "")</f>
        <v>3.8133770096823</v>
      </c>
      <c r="AI19" s="9" t="n">
        <f aca="false">IF('Acquisition-Retention'!AL142&lt;&gt;"",'Acquisition-Retention'!AL142* (IF(AI$12=$A19,1,EXP($B$3+$B$4*$A19+$B$5*(AI$12-$A19)*4+$B$6*(YEAR(AI$13)=2015)+$B$7*(AI$11=4)+$B$8*(AI$11=3))/(1+EXP($B$3+$B$4*$A19+$B$5*(AI$12-$A19)*4+$B$6*(YEAR(AI$13)=2015)+$B$7*(AI$11=4)+$B$8*(AI$11=3))))+ EXP($B$3+$B$4*$A19+$B$5*((AI$12-$A19)*4+1)+$B$6*(YEAR(AI$13)=2015)+$B$7*(AI$11=4)+$B$8*(AI$11=3))/(1+EXP($B$3+$B$4*$A19+$B$5*((AI$12-$A19)*4+1)+$B$6*(YEAR(AI$13)=2015)+$B$7*(AI$11=4)+$B$8*(AI$11=3)))+ EXP($B$3+$B$4*$A19+$B$5*((AI$12-$A19)*4+2)+$B$6*(YEAR(AI$13)=2015)+$B$7*(AI$11=4)+$B$8*(AI$11=3))/(1+EXP($B$3+$B$4*$A19+$B$5*((AI$12-$A19)*4+2)+$B$6*(YEAR(AI$13)=2015)+$B$7*(AI$11=4)+$B$8*(AI$11=3)))+ EXP($B$3+$B$4*$A19+$B$5*((AI$12-$A19)*4+3)+$B$6*(YEAR(AI$13)=2015)+$B$7*(AI$11=4)+$B$8*(AI$11=3))/(1+EXP($B$3+$B$4*$A19+$B$5*((AI$12-$A19)*4+3)+$B$6*(YEAR(AI$13)=2015)+$B$7*(AI$11=4)+$B$8*(AI$11=3)))), "")</f>
        <v>3.54069608700224</v>
      </c>
      <c r="AJ19" s="9" t="n">
        <f aca="false">IF('Acquisition-Retention'!AM142&lt;&gt;"",'Acquisition-Retention'!AM142* (IF(AJ$12=$A19,1,EXP($B$3+$B$4*$A19+$B$5*(AJ$12-$A19)*4+$B$6*(YEAR(AJ$13)=2015)+$B$7*(AJ$11=4)+$B$8*(AJ$11=3))/(1+EXP($B$3+$B$4*$A19+$B$5*(AJ$12-$A19)*4+$B$6*(YEAR(AJ$13)=2015)+$B$7*(AJ$11=4)+$B$8*(AJ$11=3))))+ EXP($B$3+$B$4*$A19+$B$5*((AJ$12-$A19)*4+1)+$B$6*(YEAR(AJ$13)=2015)+$B$7*(AJ$11=4)+$B$8*(AJ$11=3))/(1+EXP($B$3+$B$4*$A19+$B$5*((AJ$12-$A19)*4+1)+$B$6*(YEAR(AJ$13)=2015)+$B$7*(AJ$11=4)+$B$8*(AJ$11=3)))+ EXP($B$3+$B$4*$A19+$B$5*((AJ$12-$A19)*4+2)+$B$6*(YEAR(AJ$13)=2015)+$B$7*(AJ$11=4)+$B$8*(AJ$11=3))/(1+EXP($B$3+$B$4*$A19+$B$5*((AJ$12-$A19)*4+2)+$B$6*(YEAR(AJ$13)=2015)+$B$7*(AJ$11=4)+$B$8*(AJ$11=3)))+ EXP($B$3+$B$4*$A19+$B$5*((AJ$12-$A19)*4+3)+$B$6*(YEAR(AJ$13)=2015)+$B$7*(AJ$11=4)+$B$8*(AJ$11=3))/(1+EXP($B$3+$B$4*$A19+$B$5*((AJ$12-$A19)*4+3)+$B$6*(YEAR(AJ$13)=2015)+$B$7*(AJ$11=4)+$B$8*(AJ$11=3)))), "")</f>
        <v>3.69553732960965</v>
      </c>
      <c r="AK19" s="9" t="n">
        <f aca="false">IF('Acquisition-Retention'!AN142&lt;&gt;"",'Acquisition-Retention'!AN142* (IF(AK$12=$A19,1,EXP($B$3+$B$4*$A19+$B$5*(AK$12-$A19)*4+$B$6*(YEAR(AK$13)=2015)+$B$7*(AK$11=4)+$B$8*(AK$11=3))/(1+EXP($B$3+$B$4*$A19+$B$5*(AK$12-$A19)*4+$B$6*(YEAR(AK$13)=2015)+$B$7*(AK$11=4)+$B$8*(AK$11=3))))+ EXP($B$3+$B$4*$A19+$B$5*((AK$12-$A19)*4+1)+$B$6*(YEAR(AK$13)=2015)+$B$7*(AK$11=4)+$B$8*(AK$11=3))/(1+EXP($B$3+$B$4*$A19+$B$5*((AK$12-$A19)*4+1)+$B$6*(YEAR(AK$13)=2015)+$B$7*(AK$11=4)+$B$8*(AK$11=3)))+ EXP($B$3+$B$4*$A19+$B$5*((AK$12-$A19)*4+2)+$B$6*(YEAR(AK$13)=2015)+$B$7*(AK$11=4)+$B$8*(AK$11=3))/(1+EXP($B$3+$B$4*$A19+$B$5*((AK$12-$A19)*4+2)+$B$6*(YEAR(AK$13)=2015)+$B$7*(AK$11=4)+$B$8*(AK$11=3)))+ EXP($B$3+$B$4*$A19+$B$5*((AK$12-$A19)*4+3)+$B$6*(YEAR(AK$13)=2015)+$B$7*(AK$11=4)+$B$8*(AK$11=3))/(1+EXP($B$3+$B$4*$A19+$B$5*((AK$12-$A19)*4+3)+$B$6*(YEAR(AK$13)=2015)+$B$7*(AK$11=4)+$B$8*(AK$11=3)))), "")</f>
        <v>3.4283486540751</v>
      </c>
      <c r="AL19" s="9" t="n">
        <f aca="false">IF('Acquisition-Retention'!AO142&lt;&gt;"",'Acquisition-Retention'!AO142* (IF(AL$12=$A19,1,EXP($B$3+$B$4*$A19+$B$5*(AL$12-$A19)*4+$B$6*(YEAR(AL$13)=2015)+$B$7*(AL$11=4)+$B$8*(AL$11=3))/(1+EXP($B$3+$B$4*$A19+$B$5*(AL$12-$A19)*4+$B$6*(YEAR(AL$13)=2015)+$B$7*(AL$11=4)+$B$8*(AL$11=3))))+ EXP($B$3+$B$4*$A19+$B$5*((AL$12-$A19)*4+1)+$B$6*(YEAR(AL$13)=2015)+$B$7*(AL$11=4)+$B$8*(AL$11=3))/(1+EXP($B$3+$B$4*$A19+$B$5*((AL$12-$A19)*4+1)+$B$6*(YEAR(AL$13)=2015)+$B$7*(AL$11=4)+$B$8*(AL$11=3)))+ EXP($B$3+$B$4*$A19+$B$5*((AL$12-$A19)*4+2)+$B$6*(YEAR(AL$13)=2015)+$B$7*(AL$11=4)+$B$8*(AL$11=3))/(1+EXP($B$3+$B$4*$A19+$B$5*((AL$12-$A19)*4+2)+$B$6*(YEAR(AL$13)=2015)+$B$7*(AL$11=4)+$B$8*(AL$11=3)))+ EXP($B$3+$B$4*$A19+$B$5*((AL$12-$A19)*4+3)+$B$6*(YEAR(AL$13)=2015)+$B$7*(AL$11=4)+$B$8*(AL$11=3))/(1+EXP($B$3+$B$4*$A19+$B$5*((AL$12-$A19)*4+3)+$B$6*(YEAR(AL$13)=2015)+$B$7*(AL$11=4)+$B$8*(AL$11=3)))), "")</f>
        <v>3.10376127512349</v>
      </c>
      <c r="AM19" s="9" t="n">
        <f aca="false">IF('Acquisition-Retention'!AP142&lt;&gt;"",'Acquisition-Retention'!AP142* (IF(AM$12=$A19,1,EXP($B$3+$B$4*$A19+$B$5*(AM$12-$A19)*4+$B$6*(YEAR(AM$13)=2015)+$B$7*(AM$11=4)+$B$8*(AM$11=3))/(1+EXP($B$3+$B$4*$A19+$B$5*(AM$12-$A19)*4+$B$6*(YEAR(AM$13)=2015)+$B$7*(AM$11=4)+$B$8*(AM$11=3))))+ EXP($B$3+$B$4*$A19+$B$5*((AM$12-$A19)*4+1)+$B$6*(YEAR(AM$13)=2015)+$B$7*(AM$11=4)+$B$8*(AM$11=3))/(1+EXP($B$3+$B$4*$A19+$B$5*((AM$12-$A19)*4+1)+$B$6*(YEAR(AM$13)=2015)+$B$7*(AM$11=4)+$B$8*(AM$11=3)))+ EXP($B$3+$B$4*$A19+$B$5*((AM$12-$A19)*4+2)+$B$6*(YEAR(AM$13)=2015)+$B$7*(AM$11=4)+$B$8*(AM$11=3))/(1+EXP($B$3+$B$4*$A19+$B$5*((AM$12-$A19)*4+2)+$B$6*(YEAR(AM$13)=2015)+$B$7*(AM$11=4)+$B$8*(AM$11=3)))+ EXP($B$3+$B$4*$A19+$B$5*((AM$12-$A19)*4+3)+$B$6*(YEAR(AM$13)=2015)+$B$7*(AM$11=4)+$B$8*(AM$11=3))/(1+EXP($B$3+$B$4*$A19+$B$5*((AM$12-$A19)*4+3)+$B$6*(YEAR(AM$13)=2015)+$B$7*(AM$11=4)+$B$8*(AM$11=3)))), "")</f>
        <v>2.98662798481879</v>
      </c>
      <c r="AN19" s="9" t="n">
        <f aca="false">IF('Acquisition-Retention'!AQ142&lt;&gt;"",'Acquisition-Retention'!AQ142* (IF(AN$12=$A19,1,EXP($B$3+$B$4*$A19+$B$5*(AN$12-$A19)*4+$B$6*(YEAR(AN$13)=2015)+$B$7*(AN$11=4)+$B$8*(AN$11=3))/(1+EXP($B$3+$B$4*$A19+$B$5*(AN$12-$A19)*4+$B$6*(YEAR(AN$13)=2015)+$B$7*(AN$11=4)+$B$8*(AN$11=3))))+ EXP($B$3+$B$4*$A19+$B$5*((AN$12-$A19)*4+1)+$B$6*(YEAR(AN$13)=2015)+$B$7*(AN$11=4)+$B$8*(AN$11=3))/(1+EXP($B$3+$B$4*$A19+$B$5*((AN$12-$A19)*4+1)+$B$6*(YEAR(AN$13)=2015)+$B$7*(AN$11=4)+$B$8*(AN$11=3)))+ EXP($B$3+$B$4*$A19+$B$5*((AN$12-$A19)*4+2)+$B$6*(YEAR(AN$13)=2015)+$B$7*(AN$11=4)+$B$8*(AN$11=3))/(1+EXP($B$3+$B$4*$A19+$B$5*((AN$12-$A19)*4+2)+$B$6*(YEAR(AN$13)=2015)+$B$7*(AN$11=4)+$B$8*(AN$11=3)))+ EXP($B$3+$B$4*$A19+$B$5*((AN$12-$A19)*4+3)+$B$6*(YEAR(AN$13)=2015)+$B$7*(AN$11=4)+$B$8*(AN$11=3))/(1+EXP($B$3+$B$4*$A19+$B$5*((AN$12-$A19)*4+3)+$B$6*(YEAR(AN$13)=2015)+$B$7*(AN$11=4)+$B$8*(AN$11=3)))), "")</f>
        <v>2.74577379588432</v>
      </c>
      <c r="AO19" s="9" t="n">
        <f aca="false">IF('Acquisition-Retention'!AR142&lt;&gt;"",'Acquisition-Retention'!AR142* (IF(AO$12=$A19,1,EXP($B$3+$B$4*$A19+$B$5*(AO$12-$A19)*4+$B$6*(YEAR(AO$13)=2015)+$B$7*(AO$11=4)+$B$8*(AO$11=3))/(1+EXP($B$3+$B$4*$A19+$B$5*(AO$12-$A19)*4+$B$6*(YEAR(AO$13)=2015)+$B$7*(AO$11=4)+$B$8*(AO$11=3))))+ EXP($B$3+$B$4*$A19+$B$5*((AO$12-$A19)*4+1)+$B$6*(YEAR(AO$13)=2015)+$B$7*(AO$11=4)+$B$8*(AO$11=3))/(1+EXP($B$3+$B$4*$A19+$B$5*((AO$12-$A19)*4+1)+$B$6*(YEAR(AO$13)=2015)+$B$7*(AO$11=4)+$B$8*(AO$11=3)))+ EXP($B$3+$B$4*$A19+$B$5*((AO$12-$A19)*4+2)+$B$6*(YEAR(AO$13)=2015)+$B$7*(AO$11=4)+$B$8*(AO$11=3))/(1+EXP($B$3+$B$4*$A19+$B$5*((AO$12-$A19)*4+2)+$B$6*(YEAR(AO$13)=2015)+$B$7*(AO$11=4)+$B$8*(AO$11=3)))+ EXP($B$3+$B$4*$A19+$B$5*((AO$12-$A19)*4+3)+$B$6*(YEAR(AO$13)=2015)+$B$7*(AO$11=4)+$B$8*(AO$11=3))/(1+EXP($B$3+$B$4*$A19+$B$5*((AO$12-$A19)*4+3)+$B$6*(YEAR(AO$13)=2015)+$B$7*(AO$11=4)+$B$8*(AO$11=3)))), "")</f>
        <v>2.5471019645627</v>
      </c>
    </row>
    <row r="20" customFormat="false" ht="15" hidden="false" customHeight="false" outlineLevel="0" collapsed="false">
      <c r="A20" s="0" t="n">
        <f aca="false">A19+1</f>
        <v>7</v>
      </c>
      <c r="B20" s="4" t="str">
        <v>Jul 2014</v>
      </c>
      <c r="C20" s="9" t="str">
        <f aca="false">IF('Acquisition-Retention'!F143&lt;&gt;"",'Acquisition-Retention'!F143* (IF(C$12=$A20,1,EXP($B$3+$B$4*$A20+$B$5*(C$12-$A20)*4+$B$6*(YEAR(C$13)=2015)+$B$7*(C$11=4)+$B$8*(C$11=3))/(1+EXP($B$3+$B$4*$A20+$B$5*(C$12-$A20)*4+$B$6*(YEAR(C$13)=2015)+$B$7*(C$11=4)+$B$8*(C$11=3))))+ EXP($B$3+$B$4*$A20+$B$5*((C$12-$A20)*4+1)+$B$6*(YEAR(C$13)=2015)+$B$7*(C$11=4)+$B$8*(C$11=3))/(1+EXP($B$3+$B$4*$A20+$B$5*((C$12-$A20)*4+1)+$B$6*(YEAR(C$13)=2015)+$B$7*(C$11=4)+$B$8*(C$11=3)))+ EXP($B$3+$B$4*$A20+$B$5*((C$12-$A20)*4+2)+$B$6*(YEAR(C$13)=2015)+$B$7*(C$11=4)+$B$8*(C$11=3))/(1+EXP($B$3+$B$4*$A20+$B$5*((C$12-$A20)*4+2)+$B$6*(YEAR(C$13)=2015)+$B$7*(C$11=4)+$B$8*(C$11=3)))+ EXP($B$3+$B$4*$A20+$B$5*((C$12-$A20)*4+3)+$B$6*(YEAR(C$13)=2015)+$B$7*(C$11=4)+$B$8*(C$11=3))/(1+EXP($B$3+$B$4*$A20+$B$5*((C$12-$A20)*4+3)+$B$6*(YEAR(C$13)=2015)+$B$7*(C$11=4)+$B$8*(C$11=3)))), "")</f>
        <v/>
      </c>
      <c r="D20" s="9" t="str">
        <f aca="false">IF('Acquisition-Retention'!G143&lt;&gt;"",'Acquisition-Retention'!G143* (IF(D$12=$A20,1,EXP($B$3+$B$4*$A20+$B$5*(D$12-$A20)*4+$B$6*(YEAR(D$13)=2015)+$B$7*(D$11=4)+$B$8*(D$11=3))/(1+EXP($B$3+$B$4*$A20+$B$5*(D$12-$A20)*4+$B$6*(YEAR(D$13)=2015)+$B$7*(D$11=4)+$B$8*(D$11=3))))+ EXP($B$3+$B$4*$A20+$B$5*((D$12-$A20)*4+1)+$B$6*(YEAR(D$13)=2015)+$B$7*(D$11=4)+$B$8*(D$11=3))/(1+EXP($B$3+$B$4*$A20+$B$5*((D$12-$A20)*4+1)+$B$6*(YEAR(D$13)=2015)+$B$7*(D$11=4)+$B$8*(D$11=3)))+ EXP($B$3+$B$4*$A20+$B$5*((D$12-$A20)*4+2)+$B$6*(YEAR(D$13)=2015)+$B$7*(D$11=4)+$B$8*(D$11=3))/(1+EXP($B$3+$B$4*$A20+$B$5*((D$12-$A20)*4+2)+$B$6*(YEAR(D$13)=2015)+$B$7*(D$11=4)+$B$8*(D$11=3)))+ EXP($B$3+$B$4*$A20+$B$5*((D$12-$A20)*4+3)+$B$6*(YEAR(D$13)=2015)+$B$7*(D$11=4)+$B$8*(D$11=3))/(1+EXP($B$3+$B$4*$A20+$B$5*((D$12-$A20)*4+3)+$B$6*(YEAR(D$13)=2015)+$B$7*(D$11=4)+$B$8*(D$11=3)))), "")</f>
        <v/>
      </c>
      <c r="E20" s="9" t="str">
        <f aca="false">IF('Acquisition-Retention'!H143&lt;&gt;"",'Acquisition-Retention'!H143* (IF(E$12=$A20,1,EXP($B$3+$B$4*$A20+$B$5*(E$12-$A20)*4+$B$6*(YEAR(E$13)=2015)+$B$7*(E$11=4)+$B$8*(E$11=3))/(1+EXP($B$3+$B$4*$A20+$B$5*(E$12-$A20)*4+$B$6*(YEAR(E$13)=2015)+$B$7*(E$11=4)+$B$8*(E$11=3))))+ EXP($B$3+$B$4*$A20+$B$5*((E$12-$A20)*4+1)+$B$6*(YEAR(E$13)=2015)+$B$7*(E$11=4)+$B$8*(E$11=3))/(1+EXP($B$3+$B$4*$A20+$B$5*((E$12-$A20)*4+1)+$B$6*(YEAR(E$13)=2015)+$B$7*(E$11=4)+$B$8*(E$11=3)))+ EXP($B$3+$B$4*$A20+$B$5*((E$12-$A20)*4+2)+$B$6*(YEAR(E$13)=2015)+$B$7*(E$11=4)+$B$8*(E$11=3))/(1+EXP($B$3+$B$4*$A20+$B$5*((E$12-$A20)*4+2)+$B$6*(YEAR(E$13)=2015)+$B$7*(E$11=4)+$B$8*(E$11=3)))+ EXP($B$3+$B$4*$A20+$B$5*((E$12-$A20)*4+3)+$B$6*(YEAR(E$13)=2015)+$B$7*(E$11=4)+$B$8*(E$11=3))/(1+EXP($B$3+$B$4*$A20+$B$5*((E$12-$A20)*4+3)+$B$6*(YEAR(E$13)=2015)+$B$7*(E$11=4)+$B$8*(E$11=3)))), "")</f>
        <v/>
      </c>
      <c r="F20" s="9" t="str">
        <f aca="false">IF('Acquisition-Retention'!I143&lt;&gt;"",'Acquisition-Retention'!I143* (IF(F$12=$A20,1,EXP($B$3+$B$4*$A20+$B$5*(F$12-$A20)*4+$B$6*(YEAR(F$13)=2015)+$B$7*(F$11=4)+$B$8*(F$11=3))/(1+EXP($B$3+$B$4*$A20+$B$5*(F$12-$A20)*4+$B$6*(YEAR(F$13)=2015)+$B$7*(F$11=4)+$B$8*(F$11=3))))+ EXP($B$3+$B$4*$A20+$B$5*((F$12-$A20)*4+1)+$B$6*(YEAR(F$13)=2015)+$B$7*(F$11=4)+$B$8*(F$11=3))/(1+EXP($B$3+$B$4*$A20+$B$5*((F$12-$A20)*4+1)+$B$6*(YEAR(F$13)=2015)+$B$7*(F$11=4)+$B$8*(F$11=3)))+ EXP($B$3+$B$4*$A20+$B$5*((F$12-$A20)*4+2)+$B$6*(YEAR(F$13)=2015)+$B$7*(F$11=4)+$B$8*(F$11=3))/(1+EXP($B$3+$B$4*$A20+$B$5*((F$12-$A20)*4+2)+$B$6*(YEAR(F$13)=2015)+$B$7*(F$11=4)+$B$8*(F$11=3)))+ EXP($B$3+$B$4*$A20+$B$5*((F$12-$A20)*4+3)+$B$6*(YEAR(F$13)=2015)+$B$7*(F$11=4)+$B$8*(F$11=3))/(1+EXP($B$3+$B$4*$A20+$B$5*((F$12-$A20)*4+3)+$B$6*(YEAR(F$13)=2015)+$B$7*(F$11=4)+$B$8*(F$11=3)))), "")</f>
        <v/>
      </c>
      <c r="G20" s="9" t="str">
        <f aca="false">IF('Acquisition-Retention'!J143&lt;&gt;"",'Acquisition-Retention'!J143* (IF(G$12=$A20,1,EXP($B$3+$B$4*$A20+$B$5*(G$12-$A20)*4+$B$6*(YEAR(G$13)=2015)+$B$7*(G$11=4)+$B$8*(G$11=3))/(1+EXP($B$3+$B$4*$A20+$B$5*(G$12-$A20)*4+$B$6*(YEAR(G$13)=2015)+$B$7*(G$11=4)+$B$8*(G$11=3))))+ EXP($B$3+$B$4*$A20+$B$5*((G$12-$A20)*4+1)+$B$6*(YEAR(G$13)=2015)+$B$7*(G$11=4)+$B$8*(G$11=3))/(1+EXP($B$3+$B$4*$A20+$B$5*((G$12-$A20)*4+1)+$B$6*(YEAR(G$13)=2015)+$B$7*(G$11=4)+$B$8*(G$11=3)))+ EXP($B$3+$B$4*$A20+$B$5*((G$12-$A20)*4+2)+$B$6*(YEAR(G$13)=2015)+$B$7*(G$11=4)+$B$8*(G$11=3))/(1+EXP($B$3+$B$4*$A20+$B$5*((G$12-$A20)*4+2)+$B$6*(YEAR(G$13)=2015)+$B$7*(G$11=4)+$B$8*(G$11=3)))+ EXP($B$3+$B$4*$A20+$B$5*((G$12-$A20)*4+3)+$B$6*(YEAR(G$13)=2015)+$B$7*(G$11=4)+$B$8*(G$11=3))/(1+EXP($B$3+$B$4*$A20+$B$5*((G$12-$A20)*4+3)+$B$6*(YEAR(G$13)=2015)+$B$7*(G$11=4)+$B$8*(G$11=3)))), "")</f>
        <v/>
      </c>
      <c r="H20" s="9" t="str">
        <f aca="false">IF('Acquisition-Retention'!K143&lt;&gt;"",'Acquisition-Retention'!K143* (IF(H$12=$A20,1,EXP($B$3+$B$4*$A20+$B$5*(H$12-$A20)*4+$B$6*(YEAR(H$13)=2015)+$B$7*(H$11=4)+$B$8*(H$11=3))/(1+EXP($B$3+$B$4*$A20+$B$5*(H$12-$A20)*4+$B$6*(YEAR(H$13)=2015)+$B$7*(H$11=4)+$B$8*(H$11=3))))+ EXP($B$3+$B$4*$A20+$B$5*((H$12-$A20)*4+1)+$B$6*(YEAR(H$13)=2015)+$B$7*(H$11=4)+$B$8*(H$11=3))/(1+EXP($B$3+$B$4*$A20+$B$5*((H$12-$A20)*4+1)+$B$6*(YEAR(H$13)=2015)+$B$7*(H$11=4)+$B$8*(H$11=3)))+ EXP($B$3+$B$4*$A20+$B$5*((H$12-$A20)*4+2)+$B$6*(YEAR(H$13)=2015)+$B$7*(H$11=4)+$B$8*(H$11=3))/(1+EXP($B$3+$B$4*$A20+$B$5*((H$12-$A20)*4+2)+$B$6*(YEAR(H$13)=2015)+$B$7*(H$11=4)+$B$8*(H$11=3)))+ EXP($B$3+$B$4*$A20+$B$5*((H$12-$A20)*4+3)+$B$6*(YEAR(H$13)=2015)+$B$7*(H$11=4)+$B$8*(H$11=3))/(1+EXP($B$3+$B$4*$A20+$B$5*((H$12-$A20)*4+3)+$B$6*(YEAR(H$13)=2015)+$B$7*(H$11=4)+$B$8*(H$11=3)))), "")</f>
        <v/>
      </c>
      <c r="I20" s="9" t="n">
        <f aca="false">IF('Acquisition-Retention'!L143&lt;&gt;"",'Acquisition-Retention'!L143* (IF(I$12=$A20,1,EXP($B$3+$B$4*$A20+$B$5*(I$12-$A20)*4+$B$6*(YEAR(I$13)=2015)+$B$7*(I$11=4)+$B$8*(I$11=3))/(1+EXP($B$3+$B$4*$A20+$B$5*(I$12-$A20)*4+$B$6*(YEAR(I$13)=2015)+$B$7*(I$11=4)+$B$8*(I$11=3))))+ EXP($B$3+$B$4*$A20+$B$5*((I$12-$A20)*4+1)+$B$6*(YEAR(I$13)=2015)+$B$7*(I$11=4)+$B$8*(I$11=3))/(1+EXP($B$3+$B$4*$A20+$B$5*((I$12-$A20)*4+1)+$B$6*(YEAR(I$13)=2015)+$B$7*(I$11=4)+$B$8*(I$11=3)))+ EXP($B$3+$B$4*$A20+$B$5*((I$12-$A20)*4+2)+$B$6*(YEAR(I$13)=2015)+$B$7*(I$11=4)+$B$8*(I$11=3))/(1+EXP($B$3+$B$4*$A20+$B$5*((I$12-$A20)*4+2)+$B$6*(YEAR(I$13)=2015)+$B$7*(I$11=4)+$B$8*(I$11=3)))+ EXP($B$3+$B$4*$A20+$B$5*((I$12-$A20)*4+3)+$B$6*(YEAR(I$13)=2015)+$B$7*(I$11=4)+$B$8*(I$11=3))/(1+EXP($B$3+$B$4*$A20+$B$5*((I$12-$A20)*4+3)+$B$6*(YEAR(I$13)=2015)+$B$7*(I$11=4)+$B$8*(I$11=3)))), "")</f>
        <v>82.0477173828617</v>
      </c>
      <c r="J20" s="9" t="n">
        <f aca="false">IF('Acquisition-Retention'!M143&lt;&gt;"",'Acquisition-Retention'!M143* (IF(J$12=$A20,1,EXP($B$3+$B$4*$A20+$B$5*(J$12-$A20)*4+$B$6*(YEAR(J$13)=2015)+$B$7*(J$11=4)+$B$8*(J$11=3))/(1+EXP($B$3+$B$4*$A20+$B$5*(J$12-$A20)*4+$B$6*(YEAR(J$13)=2015)+$B$7*(J$11=4)+$B$8*(J$11=3))))+ EXP($B$3+$B$4*$A20+$B$5*((J$12-$A20)*4+1)+$B$6*(YEAR(J$13)=2015)+$B$7*(J$11=4)+$B$8*(J$11=3))/(1+EXP($B$3+$B$4*$A20+$B$5*((J$12-$A20)*4+1)+$B$6*(YEAR(J$13)=2015)+$B$7*(J$11=4)+$B$8*(J$11=3)))+ EXP($B$3+$B$4*$A20+$B$5*((J$12-$A20)*4+2)+$B$6*(YEAR(J$13)=2015)+$B$7*(J$11=4)+$B$8*(J$11=3))/(1+EXP($B$3+$B$4*$A20+$B$5*((J$12-$A20)*4+2)+$B$6*(YEAR(J$13)=2015)+$B$7*(J$11=4)+$B$8*(J$11=3)))+ EXP($B$3+$B$4*$A20+$B$5*((J$12-$A20)*4+3)+$B$6*(YEAR(J$13)=2015)+$B$7*(J$11=4)+$B$8*(J$11=3))/(1+EXP($B$3+$B$4*$A20+$B$5*((J$12-$A20)*4+3)+$B$6*(YEAR(J$13)=2015)+$B$7*(J$11=4)+$B$8*(J$11=3)))), "")</f>
        <v>27.9591714790991</v>
      </c>
      <c r="K20" s="9" t="n">
        <f aca="false">IF('Acquisition-Retention'!N143&lt;&gt;"",'Acquisition-Retention'!N143* (IF(K$12=$A20,1,EXP($B$3+$B$4*$A20+$B$5*(K$12-$A20)*4+$B$6*(YEAR(K$13)=2015)+$B$7*(K$11=4)+$B$8*(K$11=3))/(1+EXP($B$3+$B$4*$A20+$B$5*(K$12-$A20)*4+$B$6*(YEAR(K$13)=2015)+$B$7*(K$11=4)+$B$8*(K$11=3))))+ EXP($B$3+$B$4*$A20+$B$5*((K$12-$A20)*4+1)+$B$6*(YEAR(K$13)=2015)+$B$7*(K$11=4)+$B$8*(K$11=3))/(1+EXP($B$3+$B$4*$A20+$B$5*((K$12-$A20)*4+1)+$B$6*(YEAR(K$13)=2015)+$B$7*(K$11=4)+$B$8*(K$11=3)))+ EXP($B$3+$B$4*$A20+$B$5*((K$12-$A20)*4+2)+$B$6*(YEAR(K$13)=2015)+$B$7*(K$11=4)+$B$8*(K$11=3))/(1+EXP($B$3+$B$4*$A20+$B$5*((K$12-$A20)*4+2)+$B$6*(YEAR(K$13)=2015)+$B$7*(K$11=4)+$B$8*(K$11=3)))+ EXP($B$3+$B$4*$A20+$B$5*((K$12-$A20)*4+3)+$B$6*(YEAR(K$13)=2015)+$B$7*(K$11=4)+$B$8*(K$11=3))/(1+EXP($B$3+$B$4*$A20+$B$5*((K$12-$A20)*4+3)+$B$6*(YEAR(K$13)=2015)+$B$7*(K$11=4)+$B$8*(K$11=3)))), "")</f>
        <v>24.0511121031919</v>
      </c>
      <c r="L20" s="9" t="n">
        <f aca="false">IF('Acquisition-Retention'!O143&lt;&gt;"",'Acquisition-Retention'!O143* (IF(L$12=$A20,1,EXP($B$3+$B$4*$A20+$B$5*(L$12-$A20)*4+$B$6*(YEAR(L$13)=2015)+$B$7*(L$11=4)+$B$8*(L$11=3))/(1+EXP($B$3+$B$4*$A20+$B$5*(L$12-$A20)*4+$B$6*(YEAR(L$13)=2015)+$B$7*(L$11=4)+$B$8*(L$11=3))))+ EXP($B$3+$B$4*$A20+$B$5*((L$12-$A20)*4+1)+$B$6*(YEAR(L$13)=2015)+$B$7*(L$11=4)+$B$8*(L$11=3))/(1+EXP($B$3+$B$4*$A20+$B$5*((L$12-$A20)*4+1)+$B$6*(YEAR(L$13)=2015)+$B$7*(L$11=4)+$B$8*(L$11=3)))+ EXP($B$3+$B$4*$A20+$B$5*((L$12-$A20)*4+2)+$B$6*(YEAR(L$13)=2015)+$B$7*(L$11=4)+$B$8*(L$11=3))/(1+EXP($B$3+$B$4*$A20+$B$5*((L$12-$A20)*4+2)+$B$6*(YEAR(L$13)=2015)+$B$7*(L$11=4)+$B$8*(L$11=3)))+ EXP($B$3+$B$4*$A20+$B$5*((L$12-$A20)*4+3)+$B$6*(YEAR(L$13)=2015)+$B$7*(L$11=4)+$B$8*(L$11=3))/(1+EXP($B$3+$B$4*$A20+$B$5*((L$12-$A20)*4+3)+$B$6*(YEAR(L$13)=2015)+$B$7*(L$11=4)+$B$8*(L$11=3)))), "")</f>
        <v>22.9492556045742</v>
      </c>
      <c r="M20" s="9" t="n">
        <f aca="false">IF('Acquisition-Retention'!P143&lt;&gt;"",'Acquisition-Retention'!P143* (IF(M$12=$A20,1,EXP($B$3+$B$4*$A20+$B$5*(M$12-$A20)*4+$B$6*(YEAR(M$13)=2015)+$B$7*(M$11=4)+$B$8*(M$11=3))/(1+EXP($B$3+$B$4*$A20+$B$5*(M$12-$A20)*4+$B$6*(YEAR(M$13)=2015)+$B$7*(M$11=4)+$B$8*(M$11=3))))+ EXP($B$3+$B$4*$A20+$B$5*((M$12-$A20)*4+1)+$B$6*(YEAR(M$13)=2015)+$B$7*(M$11=4)+$B$8*(M$11=3))/(1+EXP($B$3+$B$4*$A20+$B$5*((M$12-$A20)*4+1)+$B$6*(YEAR(M$13)=2015)+$B$7*(M$11=4)+$B$8*(M$11=3)))+ EXP($B$3+$B$4*$A20+$B$5*((M$12-$A20)*4+2)+$B$6*(YEAR(M$13)=2015)+$B$7*(M$11=4)+$B$8*(M$11=3))/(1+EXP($B$3+$B$4*$A20+$B$5*((M$12-$A20)*4+2)+$B$6*(YEAR(M$13)=2015)+$B$7*(M$11=4)+$B$8*(M$11=3)))+ EXP($B$3+$B$4*$A20+$B$5*((M$12-$A20)*4+3)+$B$6*(YEAR(M$13)=2015)+$B$7*(M$11=4)+$B$8*(M$11=3))/(1+EXP($B$3+$B$4*$A20+$B$5*((M$12-$A20)*4+3)+$B$6*(YEAR(M$13)=2015)+$B$7*(M$11=4)+$B$8*(M$11=3)))), "")</f>
        <v>21.1311357338566</v>
      </c>
      <c r="N20" s="9" t="n">
        <f aca="false">IF('Acquisition-Retention'!Q143&lt;&gt;"",'Acquisition-Retention'!Q143* (IF(N$12=$A20,1,EXP($B$3+$B$4*$A20+$B$5*(N$12-$A20)*4+$B$6*(YEAR(N$13)=2015)+$B$7*(N$11=4)+$B$8*(N$11=3))/(1+EXP($B$3+$B$4*$A20+$B$5*(N$12-$A20)*4+$B$6*(YEAR(N$13)=2015)+$B$7*(N$11=4)+$B$8*(N$11=3))))+ EXP($B$3+$B$4*$A20+$B$5*((N$12-$A20)*4+1)+$B$6*(YEAR(N$13)=2015)+$B$7*(N$11=4)+$B$8*(N$11=3))/(1+EXP($B$3+$B$4*$A20+$B$5*((N$12-$A20)*4+1)+$B$6*(YEAR(N$13)=2015)+$B$7*(N$11=4)+$B$8*(N$11=3)))+ EXP($B$3+$B$4*$A20+$B$5*((N$12-$A20)*4+2)+$B$6*(YEAR(N$13)=2015)+$B$7*(N$11=4)+$B$8*(N$11=3))/(1+EXP($B$3+$B$4*$A20+$B$5*((N$12-$A20)*4+2)+$B$6*(YEAR(N$13)=2015)+$B$7*(N$11=4)+$B$8*(N$11=3)))+ EXP($B$3+$B$4*$A20+$B$5*((N$12-$A20)*4+3)+$B$6*(YEAR(N$13)=2015)+$B$7*(N$11=4)+$B$8*(N$11=3))/(1+EXP($B$3+$B$4*$A20+$B$5*((N$12-$A20)*4+3)+$B$6*(YEAR(N$13)=2015)+$B$7*(N$11=4)+$B$8*(N$11=3)))), "")</f>
        <v>19.6367655604163</v>
      </c>
      <c r="O20" s="9" t="n">
        <f aca="false">IF('Acquisition-Retention'!R143&lt;&gt;"",'Acquisition-Retention'!R143* (IF(O$12=$A20,1,EXP($B$3+$B$4*$A20+$B$5*(O$12-$A20)*4+$B$6*(YEAR(O$13)=2015)+$B$7*(O$11=4)+$B$8*(O$11=3))/(1+EXP($B$3+$B$4*$A20+$B$5*(O$12-$A20)*4+$B$6*(YEAR(O$13)=2015)+$B$7*(O$11=4)+$B$8*(O$11=3))))+ EXP($B$3+$B$4*$A20+$B$5*((O$12-$A20)*4+1)+$B$6*(YEAR(O$13)=2015)+$B$7*(O$11=4)+$B$8*(O$11=3))/(1+EXP($B$3+$B$4*$A20+$B$5*((O$12-$A20)*4+1)+$B$6*(YEAR(O$13)=2015)+$B$7*(O$11=4)+$B$8*(O$11=3)))+ EXP($B$3+$B$4*$A20+$B$5*((O$12-$A20)*4+2)+$B$6*(YEAR(O$13)=2015)+$B$7*(O$11=4)+$B$8*(O$11=3))/(1+EXP($B$3+$B$4*$A20+$B$5*((O$12-$A20)*4+2)+$B$6*(YEAR(O$13)=2015)+$B$7*(O$11=4)+$B$8*(O$11=3)))+ EXP($B$3+$B$4*$A20+$B$5*((O$12-$A20)*4+3)+$B$6*(YEAR(O$13)=2015)+$B$7*(O$11=4)+$B$8*(O$11=3))/(1+EXP($B$3+$B$4*$A20+$B$5*((O$12-$A20)*4+3)+$B$6*(YEAR(O$13)=2015)+$B$7*(O$11=4)+$B$8*(O$11=3)))), "")</f>
        <v>16.088883470504</v>
      </c>
      <c r="P20" s="9" t="n">
        <f aca="false">IF('Acquisition-Retention'!S143&lt;&gt;"",'Acquisition-Retention'!S143* (IF(P$12=$A20,1,EXP($B$3+$B$4*$A20+$B$5*(P$12-$A20)*4+$B$6*(YEAR(P$13)=2015)+$B$7*(P$11=4)+$B$8*(P$11=3))/(1+EXP($B$3+$B$4*$A20+$B$5*(P$12-$A20)*4+$B$6*(YEAR(P$13)=2015)+$B$7*(P$11=4)+$B$8*(P$11=3))))+ EXP($B$3+$B$4*$A20+$B$5*((P$12-$A20)*4+1)+$B$6*(YEAR(P$13)=2015)+$B$7*(P$11=4)+$B$8*(P$11=3))/(1+EXP($B$3+$B$4*$A20+$B$5*((P$12-$A20)*4+1)+$B$6*(YEAR(P$13)=2015)+$B$7*(P$11=4)+$B$8*(P$11=3)))+ EXP($B$3+$B$4*$A20+$B$5*((P$12-$A20)*4+2)+$B$6*(YEAR(P$13)=2015)+$B$7*(P$11=4)+$B$8*(P$11=3))/(1+EXP($B$3+$B$4*$A20+$B$5*((P$12-$A20)*4+2)+$B$6*(YEAR(P$13)=2015)+$B$7*(P$11=4)+$B$8*(P$11=3)))+ EXP($B$3+$B$4*$A20+$B$5*((P$12-$A20)*4+3)+$B$6*(YEAR(P$13)=2015)+$B$7*(P$11=4)+$B$8*(P$11=3))/(1+EXP($B$3+$B$4*$A20+$B$5*((P$12-$A20)*4+3)+$B$6*(YEAR(P$13)=2015)+$B$7*(P$11=4)+$B$8*(P$11=3)))), "")</f>
        <v>14.9458490910676</v>
      </c>
      <c r="Q20" s="9" t="n">
        <f aca="false">IF('Acquisition-Retention'!T143&lt;&gt;"",'Acquisition-Retention'!T143* (IF(Q$12=$A20,1,EXP($B$3+$B$4*$A20+$B$5*(Q$12-$A20)*4+$B$6*(YEAR(Q$13)=2015)+$B$7*(Q$11=4)+$B$8*(Q$11=3))/(1+EXP($B$3+$B$4*$A20+$B$5*(Q$12-$A20)*4+$B$6*(YEAR(Q$13)=2015)+$B$7*(Q$11=4)+$B$8*(Q$11=3))))+ EXP($B$3+$B$4*$A20+$B$5*((Q$12-$A20)*4+1)+$B$6*(YEAR(Q$13)=2015)+$B$7*(Q$11=4)+$B$8*(Q$11=3))/(1+EXP($B$3+$B$4*$A20+$B$5*((Q$12-$A20)*4+1)+$B$6*(YEAR(Q$13)=2015)+$B$7*(Q$11=4)+$B$8*(Q$11=3)))+ EXP($B$3+$B$4*$A20+$B$5*((Q$12-$A20)*4+2)+$B$6*(YEAR(Q$13)=2015)+$B$7*(Q$11=4)+$B$8*(Q$11=3))/(1+EXP($B$3+$B$4*$A20+$B$5*((Q$12-$A20)*4+2)+$B$6*(YEAR(Q$13)=2015)+$B$7*(Q$11=4)+$B$8*(Q$11=3)))+ EXP($B$3+$B$4*$A20+$B$5*((Q$12-$A20)*4+3)+$B$6*(YEAR(Q$13)=2015)+$B$7*(Q$11=4)+$B$8*(Q$11=3))/(1+EXP($B$3+$B$4*$A20+$B$5*((Q$12-$A20)*4+3)+$B$6*(YEAR(Q$13)=2015)+$B$7*(Q$11=4)+$B$8*(Q$11=3)))), "")</f>
        <v>13.9584384964226</v>
      </c>
      <c r="R20" s="9" t="n">
        <f aca="false">IF('Acquisition-Retention'!U143&lt;&gt;"",'Acquisition-Retention'!U143* (IF(R$12=$A20,1,EXP($B$3+$B$4*$A20+$B$5*(R$12-$A20)*4+$B$6*(YEAR(R$13)=2015)+$B$7*(R$11=4)+$B$8*(R$11=3))/(1+EXP($B$3+$B$4*$A20+$B$5*(R$12-$A20)*4+$B$6*(YEAR(R$13)=2015)+$B$7*(R$11=4)+$B$8*(R$11=3))))+ EXP($B$3+$B$4*$A20+$B$5*((R$12-$A20)*4+1)+$B$6*(YEAR(R$13)=2015)+$B$7*(R$11=4)+$B$8*(R$11=3))/(1+EXP($B$3+$B$4*$A20+$B$5*((R$12-$A20)*4+1)+$B$6*(YEAR(R$13)=2015)+$B$7*(R$11=4)+$B$8*(R$11=3)))+ EXP($B$3+$B$4*$A20+$B$5*((R$12-$A20)*4+2)+$B$6*(YEAR(R$13)=2015)+$B$7*(R$11=4)+$B$8*(R$11=3))/(1+EXP($B$3+$B$4*$A20+$B$5*((R$12-$A20)*4+2)+$B$6*(YEAR(R$13)=2015)+$B$7*(R$11=4)+$B$8*(R$11=3)))+ EXP($B$3+$B$4*$A20+$B$5*((R$12-$A20)*4+3)+$B$6*(YEAR(R$13)=2015)+$B$7*(R$11=4)+$B$8*(R$11=3))/(1+EXP($B$3+$B$4*$A20+$B$5*((R$12-$A20)*4+3)+$B$6*(YEAR(R$13)=2015)+$B$7*(R$11=4)+$B$8*(R$11=3)))), "")</f>
        <v>13.2956806159396</v>
      </c>
      <c r="S20" s="9" t="n">
        <f aca="false">IF('Acquisition-Retention'!V143&lt;&gt;"",'Acquisition-Retention'!V143* (IF(S$12=$A20,1,EXP($B$3+$B$4*$A20+$B$5*(S$12-$A20)*4+$B$6*(YEAR(S$13)=2015)+$B$7*(S$11=4)+$B$8*(S$11=3))/(1+EXP($B$3+$B$4*$A20+$B$5*(S$12-$A20)*4+$B$6*(YEAR(S$13)=2015)+$B$7*(S$11=4)+$B$8*(S$11=3))))+ EXP($B$3+$B$4*$A20+$B$5*((S$12-$A20)*4+1)+$B$6*(YEAR(S$13)=2015)+$B$7*(S$11=4)+$B$8*(S$11=3))/(1+EXP($B$3+$B$4*$A20+$B$5*((S$12-$A20)*4+1)+$B$6*(YEAR(S$13)=2015)+$B$7*(S$11=4)+$B$8*(S$11=3)))+ EXP($B$3+$B$4*$A20+$B$5*((S$12-$A20)*4+2)+$B$6*(YEAR(S$13)=2015)+$B$7*(S$11=4)+$B$8*(S$11=3))/(1+EXP($B$3+$B$4*$A20+$B$5*((S$12-$A20)*4+2)+$B$6*(YEAR(S$13)=2015)+$B$7*(S$11=4)+$B$8*(S$11=3)))+ EXP($B$3+$B$4*$A20+$B$5*((S$12-$A20)*4+3)+$B$6*(YEAR(S$13)=2015)+$B$7*(S$11=4)+$B$8*(S$11=3))/(1+EXP($B$3+$B$4*$A20+$B$5*((S$12-$A20)*4+3)+$B$6*(YEAR(S$13)=2015)+$B$7*(S$11=4)+$B$8*(S$11=3)))), "")</f>
        <v>12.6204889374006</v>
      </c>
      <c r="T20" s="9" t="n">
        <f aca="false">IF('Acquisition-Retention'!W143&lt;&gt;"",'Acquisition-Retention'!W143* (IF(T$12=$A20,1,EXP($B$3+$B$4*$A20+$B$5*(T$12-$A20)*4+$B$6*(YEAR(T$13)=2015)+$B$7*(T$11=4)+$B$8*(T$11=3))/(1+EXP($B$3+$B$4*$A20+$B$5*(T$12-$A20)*4+$B$6*(YEAR(T$13)=2015)+$B$7*(T$11=4)+$B$8*(T$11=3))))+ EXP($B$3+$B$4*$A20+$B$5*((T$12-$A20)*4+1)+$B$6*(YEAR(T$13)=2015)+$B$7*(T$11=4)+$B$8*(T$11=3))/(1+EXP($B$3+$B$4*$A20+$B$5*((T$12-$A20)*4+1)+$B$6*(YEAR(T$13)=2015)+$B$7*(T$11=4)+$B$8*(T$11=3)))+ EXP($B$3+$B$4*$A20+$B$5*((T$12-$A20)*4+2)+$B$6*(YEAR(T$13)=2015)+$B$7*(T$11=4)+$B$8*(T$11=3))/(1+EXP($B$3+$B$4*$A20+$B$5*((T$12-$A20)*4+2)+$B$6*(YEAR(T$13)=2015)+$B$7*(T$11=4)+$B$8*(T$11=3)))+ EXP($B$3+$B$4*$A20+$B$5*((T$12-$A20)*4+3)+$B$6*(YEAR(T$13)=2015)+$B$7*(T$11=4)+$B$8*(T$11=3))/(1+EXP($B$3+$B$4*$A20+$B$5*((T$12-$A20)*4+3)+$B$6*(YEAR(T$13)=2015)+$B$7*(T$11=4)+$B$8*(T$11=3)))), "")</f>
        <v>11.9355437934402</v>
      </c>
      <c r="U20" s="9" t="n">
        <f aca="false">IF('Acquisition-Retention'!X143&lt;&gt;"",'Acquisition-Retention'!X143* (IF(U$12=$A20,1,EXP($B$3+$B$4*$A20+$B$5*(U$12-$A20)*4+$B$6*(YEAR(U$13)=2015)+$B$7*(U$11=4)+$B$8*(U$11=3))/(1+EXP($B$3+$B$4*$A20+$B$5*(U$12-$A20)*4+$B$6*(YEAR(U$13)=2015)+$B$7*(U$11=4)+$B$8*(U$11=3))))+ EXP($B$3+$B$4*$A20+$B$5*((U$12-$A20)*4+1)+$B$6*(YEAR(U$13)=2015)+$B$7*(U$11=4)+$B$8*(U$11=3))/(1+EXP($B$3+$B$4*$A20+$B$5*((U$12-$A20)*4+1)+$B$6*(YEAR(U$13)=2015)+$B$7*(U$11=4)+$B$8*(U$11=3)))+ EXP($B$3+$B$4*$A20+$B$5*((U$12-$A20)*4+2)+$B$6*(YEAR(U$13)=2015)+$B$7*(U$11=4)+$B$8*(U$11=3))/(1+EXP($B$3+$B$4*$A20+$B$5*((U$12-$A20)*4+2)+$B$6*(YEAR(U$13)=2015)+$B$7*(U$11=4)+$B$8*(U$11=3)))+ EXP($B$3+$B$4*$A20+$B$5*((U$12-$A20)*4+3)+$B$6*(YEAR(U$13)=2015)+$B$7*(U$11=4)+$B$8*(U$11=3))/(1+EXP($B$3+$B$4*$A20+$B$5*((U$12-$A20)*4+3)+$B$6*(YEAR(U$13)=2015)+$B$7*(U$11=4)+$B$8*(U$11=3)))), "")</f>
        <v>9.9209244087561</v>
      </c>
      <c r="V20" s="9" t="n">
        <f aca="false">IF('Acquisition-Retention'!Y143&lt;&gt;"",'Acquisition-Retention'!Y143* (IF(V$12=$A20,1,EXP($B$3+$B$4*$A20+$B$5*(V$12-$A20)*4+$B$6*(YEAR(V$13)=2015)+$B$7*(V$11=4)+$B$8*(V$11=3))/(1+EXP($B$3+$B$4*$A20+$B$5*(V$12-$A20)*4+$B$6*(YEAR(V$13)=2015)+$B$7*(V$11=4)+$B$8*(V$11=3))))+ EXP($B$3+$B$4*$A20+$B$5*((V$12-$A20)*4+1)+$B$6*(YEAR(V$13)=2015)+$B$7*(V$11=4)+$B$8*(V$11=3))/(1+EXP($B$3+$B$4*$A20+$B$5*((V$12-$A20)*4+1)+$B$6*(YEAR(V$13)=2015)+$B$7*(V$11=4)+$B$8*(V$11=3)))+ EXP($B$3+$B$4*$A20+$B$5*((V$12-$A20)*4+2)+$B$6*(YEAR(V$13)=2015)+$B$7*(V$11=4)+$B$8*(V$11=3))/(1+EXP($B$3+$B$4*$A20+$B$5*((V$12-$A20)*4+2)+$B$6*(YEAR(V$13)=2015)+$B$7*(V$11=4)+$B$8*(V$11=3)))+ EXP($B$3+$B$4*$A20+$B$5*((V$12-$A20)*4+3)+$B$6*(YEAR(V$13)=2015)+$B$7*(V$11=4)+$B$8*(V$11=3))/(1+EXP($B$3+$B$4*$A20+$B$5*((V$12-$A20)*4+3)+$B$6*(YEAR(V$13)=2015)+$B$7*(V$11=4)+$B$8*(V$11=3)))), "")</f>
        <v>9.28784283032362</v>
      </c>
      <c r="W20" s="9" t="n">
        <f aca="false">IF('Acquisition-Retention'!Z143&lt;&gt;"",'Acquisition-Retention'!Z143* (IF(W$12=$A20,1,EXP($B$3+$B$4*$A20+$B$5*(W$12-$A20)*4+$B$6*(YEAR(W$13)=2015)+$B$7*(W$11=4)+$B$8*(W$11=3))/(1+EXP($B$3+$B$4*$A20+$B$5*(W$12-$A20)*4+$B$6*(YEAR(W$13)=2015)+$B$7*(W$11=4)+$B$8*(W$11=3))))+ EXP($B$3+$B$4*$A20+$B$5*((W$12-$A20)*4+1)+$B$6*(YEAR(W$13)=2015)+$B$7*(W$11=4)+$B$8*(W$11=3))/(1+EXP($B$3+$B$4*$A20+$B$5*((W$12-$A20)*4+1)+$B$6*(YEAR(W$13)=2015)+$B$7*(W$11=4)+$B$8*(W$11=3)))+ EXP($B$3+$B$4*$A20+$B$5*((W$12-$A20)*4+2)+$B$6*(YEAR(W$13)=2015)+$B$7*(W$11=4)+$B$8*(W$11=3))/(1+EXP($B$3+$B$4*$A20+$B$5*((W$12-$A20)*4+2)+$B$6*(YEAR(W$13)=2015)+$B$7*(W$11=4)+$B$8*(W$11=3)))+ EXP($B$3+$B$4*$A20+$B$5*((W$12-$A20)*4+3)+$B$6*(YEAR(W$13)=2015)+$B$7*(W$11=4)+$B$8*(W$11=3))/(1+EXP($B$3+$B$4*$A20+$B$5*((W$12-$A20)*4+3)+$B$6*(YEAR(W$13)=2015)+$B$7*(W$11=4)+$B$8*(W$11=3)))), "")</f>
        <v>8.67608679213141</v>
      </c>
      <c r="X20" s="9" t="n">
        <f aca="false">IF('Acquisition-Retention'!AA143&lt;&gt;"",'Acquisition-Retention'!AA143* (IF(X$12=$A20,1,EXP($B$3+$B$4*$A20+$B$5*(X$12-$A20)*4+$B$6*(YEAR(X$13)=2015)+$B$7*(X$11=4)+$B$8*(X$11=3))/(1+EXP($B$3+$B$4*$A20+$B$5*(X$12-$A20)*4+$B$6*(YEAR(X$13)=2015)+$B$7*(X$11=4)+$B$8*(X$11=3))))+ EXP($B$3+$B$4*$A20+$B$5*((X$12-$A20)*4+1)+$B$6*(YEAR(X$13)=2015)+$B$7*(X$11=4)+$B$8*(X$11=3))/(1+EXP($B$3+$B$4*$A20+$B$5*((X$12-$A20)*4+1)+$B$6*(YEAR(X$13)=2015)+$B$7*(X$11=4)+$B$8*(X$11=3)))+ EXP($B$3+$B$4*$A20+$B$5*((X$12-$A20)*4+2)+$B$6*(YEAR(X$13)=2015)+$B$7*(X$11=4)+$B$8*(X$11=3))/(1+EXP($B$3+$B$4*$A20+$B$5*((X$12-$A20)*4+2)+$B$6*(YEAR(X$13)=2015)+$B$7*(X$11=4)+$B$8*(X$11=3)))+ EXP($B$3+$B$4*$A20+$B$5*((X$12-$A20)*4+3)+$B$6*(YEAR(X$13)=2015)+$B$7*(X$11=4)+$B$8*(X$11=3))/(1+EXP($B$3+$B$4*$A20+$B$5*((X$12-$A20)*4+3)+$B$6*(YEAR(X$13)=2015)+$B$7*(X$11=4)+$B$8*(X$11=3)))), "")</f>
        <v>8.92286643953245</v>
      </c>
      <c r="Y20" s="9" t="n">
        <f aca="false">IF('Acquisition-Retention'!AB143&lt;&gt;"",'Acquisition-Retention'!AB143* (IF(Y$12=$A20,1,EXP($B$3+$B$4*$A20+$B$5*(Y$12-$A20)*4+$B$6*(YEAR(Y$13)=2015)+$B$7*(Y$11=4)+$B$8*(Y$11=3))/(1+EXP($B$3+$B$4*$A20+$B$5*(Y$12-$A20)*4+$B$6*(YEAR(Y$13)=2015)+$B$7*(Y$11=4)+$B$8*(Y$11=3))))+ EXP($B$3+$B$4*$A20+$B$5*((Y$12-$A20)*4+1)+$B$6*(YEAR(Y$13)=2015)+$B$7*(Y$11=4)+$B$8*(Y$11=3))/(1+EXP($B$3+$B$4*$A20+$B$5*((Y$12-$A20)*4+1)+$B$6*(YEAR(Y$13)=2015)+$B$7*(Y$11=4)+$B$8*(Y$11=3)))+ EXP($B$3+$B$4*$A20+$B$5*((Y$12-$A20)*4+2)+$B$6*(YEAR(Y$13)=2015)+$B$7*(Y$11=4)+$B$8*(Y$11=3))/(1+EXP($B$3+$B$4*$A20+$B$5*((Y$12-$A20)*4+2)+$B$6*(YEAR(Y$13)=2015)+$B$7*(Y$11=4)+$B$8*(Y$11=3)))+ EXP($B$3+$B$4*$A20+$B$5*((Y$12-$A20)*4+3)+$B$6*(YEAR(Y$13)=2015)+$B$7*(Y$11=4)+$B$8*(Y$11=3))/(1+EXP($B$3+$B$4*$A20+$B$5*((Y$12-$A20)*4+3)+$B$6*(YEAR(Y$13)=2015)+$B$7*(Y$11=4)+$B$8*(Y$11=3)))), "")</f>
        <v>8.32996313449824</v>
      </c>
      <c r="Z20" s="9" t="n">
        <f aca="false">IF('Acquisition-Retention'!AC143&lt;&gt;"",'Acquisition-Retention'!AC143* (IF(Z$12=$A20,1,EXP($B$3+$B$4*$A20+$B$5*(Z$12-$A20)*4+$B$6*(YEAR(Z$13)=2015)+$B$7*(Z$11=4)+$B$8*(Z$11=3))/(1+EXP($B$3+$B$4*$A20+$B$5*(Z$12-$A20)*4+$B$6*(YEAR(Z$13)=2015)+$B$7*(Z$11=4)+$B$8*(Z$11=3))))+ EXP($B$3+$B$4*$A20+$B$5*((Z$12-$A20)*4+1)+$B$6*(YEAR(Z$13)=2015)+$B$7*(Z$11=4)+$B$8*(Z$11=3))/(1+EXP($B$3+$B$4*$A20+$B$5*((Z$12-$A20)*4+1)+$B$6*(YEAR(Z$13)=2015)+$B$7*(Z$11=4)+$B$8*(Z$11=3)))+ EXP($B$3+$B$4*$A20+$B$5*((Z$12-$A20)*4+2)+$B$6*(YEAR(Z$13)=2015)+$B$7*(Z$11=4)+$B$8*(Z$11=3))/(1+EXP($B$3+$B$4*$A20+$B$5*((Z$12-$A20)*4+2)+$B$6*(YEAR(Z$13)=2015)+$B$7*(Z$11=4)+$B$8*(Z$11=3)))+ EXP($B$3+$B$4*$A20+$B$5*((Z$12-$A20)*4+3)+$B$6*(YEAR(Z$13)=2015)+$B$7*(Z$11=4)+$B$8*(Z$11=3))/(1+EXP($B$3+$B$4*$A20+$B$5*((Z$12-$A20)*4+3)+$B$6*(YEAR(Z$13)=2015)+$B$7*(Z$11=4)+$B$8*(Z$11=3)))), "")</f>
        <v>7.76696615680202</v>
      </c>
      <c r="AA20" s="9" t="n">
        <f aca="false">IF('Acquisition-Retention'!AD143&lt;&gt;"",'Acquisition-Retention'!AD143* (IF(AA$12=$A20,1,EXP($B$3+$B$4*$A20+$B$5*(AA$12-$A20)*4+$B$6*(YEAR(AA$13)=2015)+$B$7*(AA$11=4)+$B$8*(AA$11=3))/(1+EXP($B$3+$B$4*$A20+$B$5*(AA$12-$A20)*4+$B$6*(YEAR(AA$13)=2015)+$B$7*(AA$11=4)+$B$8*(AA$11=3))))+ EXP($B$3+$B$4*$A20+$B$5*((AA$12-$A20)*4+1)+$B$6*(YEAR(AA$13)=2015)+$B$7*(AA$11=4)+$B$8*(AA$11=3))/(1+EXP($B$3+$B$4*$A20+$B$5*((AA$12-$A20)*4+1)+$B$6*(YEAR(AA$13)=2015)+$B$7*(AA$11=4)+$B$8*(AA$11=3)))+ EXP($B$3+$B$4*$A20+$B$5*((AA$12-$A20)*4+2)+$B$6*(YEAR(AA$13)=2015)+$B$7*(AA$11=4)+$B$8*(AA$11=3))/(1+EXP($B$3+$B$4*$A20+$B$5*((AA$12-$A20)*4+2)+$B$6*(YEAR(AA$13)=2015)+$B$7*(AA$11=4)+$B$8*(AA$11=3)))+ EXP($B$3+$B$4*$A20+$B$5*((AA$12-$A20)*4+3)+$B$6*(YEAR(AA$13)=2015)+$B$7*(AA$11=4)+$B$8*(AA$11=3))/(1+EXP($B$3+$B$4*$A20+$B$5*((AA$12-$A20)*4+3)+$B$6*(YEAR(AA$13)=2015)+$B$7*(AA$11=4)+$B$8*(AA$11=3)))), "")</f>
        <v>8.49964715844985</v>
      </c>
      <c r="AB20" s="9" t="n">
        <f aca="false">IF('Acquisition-Retention'!AE143&lt;&gt;"",'Acquisition-Retention'!AE143* (IF(AB$12=$A20,1,EXP($B$3+$B$4*$A20+$B$5*(AB$12-$A20)*4+$B$6*(YEAR(AB$13)=2015)+$B$7*(AB$11=4)+$B$8*(AB$11=3))/(1+EXP($B$3+$B$4*$A20+$B$5*(AB$12-$A20)*4+$B$6*(YEAR(AB$13)=2015)+$B$7*(AB$11=4)+$B$8*(AB$11=3))))+ EXP($B$3+$B$4*$A20+$B$5*((AB$12-$A20)*4+1)+$B$6*(YEAR(AB$13)=2015)+$B$7*(AB$11=4)+$B$8*(AB$11=3))/(1+EXP($B$3+$B$4*$A20+$B$5*((AB$12-$A20)*4+1)+$B$6*(YEAR(AB$13)=2015)+$B$7*(AB$11=4)+$B$8*(AB$11=3)))+ EXP($B$3+$B$4*$A20+$B$5*((AB$12-$A20)*4+2)+$B$6*(YEAR(AB$13)=2015)+$B$7*(AB$11=4)+$B$8*(AB$11=3))/(1+EXP($B$3+$B$4*$A20+$B$5*((AB$12-$A20)*4+2)+$B$6*(YEAR(AB$13)=2015)+$B$7*(AB$11=4)+$B$8*(AB$11=3)))+ EXP($B$3+$B$4*$A20+$B$5*((AB$12-$A20)*4+3)+$B$6*(YEAR(AB$13)=2015)+$B$7*(AB$11=4)+$B$8*(AB$11=3))/(1+EXP($B$3+$B$4*$A20+$B$5*((AB$12-$A20)*4+3)+$B$6*(YEAR(AB$13)=2015)+$B$7*(AB$11=4)+$B$8*(AB$11=3)))), "")</f>
        <v>7.86608981365748</v>
      </c>
      <c r="AC20" s="9" t="n">
        <f aca="false">IF('Acquisition-Retention'!AF143&lt;&gt;"",'Acquisition-Retention'!AF143* (IF(AC$12=$A20,1,EXP($B$3+$B$4*$A20+$B$5*(AC$12-$A20)*4+$B$6*(YEAR(AC$13)=2015)+$B$7*(AC$11=4)+$B$8*(AC$11=3))/(1+EXP($B$3+$B$4*$A20+$B$5*(AC$12-$A20)*4+$B$6*(YEAR(AC$13)=2015)+$B$7*(AC$11=4)+$B$8*(AC$11=3))))+ EXP($B$3+$B$4*$A20+$B$5*((AC$12-$A20)*4+1)+$B$6*(YEAR(AC$13)=2015)+$B$7*(AC$11=4)+$B$8*(AC$11=3))/(1+EXP($B$3+$B$4*$A20+$B$5*((AC$12-$A20)*4+1)+$B$6*(YEAR(AC$13)=2015)+$B$7*(AC$11=4)+$B$8*(AC$11=3)))+ EXP($B$3+$B$4*$A20+$B$5*((AC$12-$A20)*4+2)+$B$6*(YEAR(AC$13)=2015)+$B$7*(AC$11=4)+$B$8*(AC$11=3))/(1+EXP($B$3+$B$4*$A20+$B$5*((AC$12-$A20)*4+2)+$B$6*(YEAR(AC$13)=2015)+$B$7*(AC$11=4)+$B$8*(AC$11=3)))+ EXP($B$3+$B$4*$A20+$B$5*((AC$12-$A20)*4+3)+$B$6*(YEAR(AC$13)=2015)+$B$7*(AC$11=4)+$B$8*(AC$11=3))/(1+EXP($B$3+$B$4*$A20+$B$5*((AC$12-$A20)*4+3)+$B$6*(YEAR(AC$13)=2015)+$B$7*(AC$11=4)+$B$8*(AC$11=3)))), "")</f>
        <v>7.30887225226282</v>
      </c>
      <c r="AD20" s="9" t="n">
        <f aca="false">IF('Acquisition-Retention'!AG143&lt;&gt;"",'Acquisition-Retention'!AG143* (IF(AD$12=$A20,1,EXP($B$3+$B$4*$A20+$B$5*(AD$12-$A20)*4+$B$6*(YEAR(AD$13)=2015)+$B$7*(AD$11=4)+$B$8*(AD$11=3))/(1+EXP($B$3+$B$4*$A20+$B$5*(AD$12-$A20)*4+$B$6*(YEAR(AD$13)=2015)+$B$7*(AD$11=4)+$B$8*(AD$11=3))))+ EXP($B$3+$B$4*$A20+$B$5*((AD$12-$A20)*4+1)+$B$6*(YEAR(AD$13)=2015)+$B$7*(AD$11=4)+$B$8*(AD$11=3))/(1+EXP($B$3+$B$4*$A20+$B$5*((AD$12-$A20)*4+1)+$B$6*(YEAR(AD$13)=2015)+$B$7*(AD$11=4)+$B$8*(AD$11=3)))+ EXP($B$3+$B$4*$A20+$B$5*((AD$12-$A20)*4+2)+$B$6*(YEAR(AD$13)=2015)+$B$7*(AD$11=4)+$B$8*(AD$11=3))/(1+EXP($B$3+$B$4*$A20+$B$5*((AD$12-$A20)*4+2)+$B$6*(YEAR(AD$13)=2015)+$B$7*(AD$11=4)+$B$8*(AD$11=3)))+ EXP($B$3+$B$4*$A20+$B$5*((AD$12-$A20)*4+3)+$B$6*(YEAR(AD$13)=2015)+$B$7*(AD$11=4)+$B$8*(AD$11=3))/(1+EXP($B$3+$B$4*$A20+$B$5*((AD$12-$A20)*4+3)+$B$6*(YEAR(AD$13)=2015)+$B$7*(AD$11=4)+$B$8*(AD$11=3)))), "")</f>
        <v>6.86570776384344</v>
      </c>
      <c r="AE20" s="9" t="n">
        <f aca="false">IF('Acquisition-Retention'!AH143&lt;&gt;"",'Acquisition-Retention'!AH143* (IF(AE$12=$A20,1,EXP($B$3+$B$4*$A20+$B$5*(AE$12-$A20)*4+$B$6*(YEAR(AE$13)=2015)+$B$7*(AE$11=4)+$B$8*(AE$11=3))/(1+EXP($B$3+$B$4*$A20+$B$5*(AE$12-$A20)*4+$B$6*(YEAR(AE$13)=2015)+$B$7*(AE$11=4)+$B$8*(AE$11=3))))+ EXP($B$3+$B$4*$A20+$B$5*((AE$12-$A20)*4+1)+$B$6*(YEAR(AE$13)=2015)+$B$7*(AE$11=4)+$B$8*(AE$11=3))/(1+EXP($B$3+$B$4*$A20+$B$5*((AE$12-$A20)*4+1)+$B$6*(YEAR(AE$13)=2015)+$B$7*(AE$11=4)+$B$8*(AE$11=3)))+ EXP($B$3+$B$4*$A20+$B$5*((AE$12-$A20)*4+2)+$B$6*(YEAR(AE$13)=2015)+$B$7*(AE$11=4)+$B$8*(AE$11=3))/(1+EXP($B$3+$B$4*$A20+$B$5*((AE$12-$A20)*4+2)+$B$6*(YEAR(AE$13)=2015)+$B$7*(AE$11=4)+$B$8*(AE$11=3)))+ EXP($B$3+$B$4*$A20+$B$5*((AE$12-$A20)*4+3)+$B$6*(YEAR(AE$13)=2015)+$B$7*(AE$11=4)+$B$8*(AE$11=3))/(1+EXP($B$3+$B$4*$A20+$B$5*((AE$12-$A20)*4+3)+$B$6*(YEAR(AE$13)=2015)+$B$7*(AE$11=4)+$B$8*(AE$11=3)))), "")</f>
        <v>6.43854658103676</v>
      </c>
      <c r="AF20" s="9" t="n">
        <f aca="false">IF('Acquisition-Retention'!AI143&lt;&gt;"",'Acquisition-Retention'!AI143* (IF(AF$12=$A20,1,EXP($B$3+$B$4*$A20+$B$5*(AF$12-$A20)*4+$B$6*(YEAR(AF$13)=2015)+$B$7*(AF$11=4)+$B$8*(AF$11=3))/(1+EXP($B$3+$B$4*$A20+$B$5*(AF$12-$A20)*4+$B$6*(YEAR(AF$13)=2015)+$B$7*(AF$11=4)+$B$8*(AF$11=3))))+ EXP($B$3+$B$4*$A20+$B$5*((AF$12-$A20)*4+1)+$B$6*(YEAR(AF$13)=2015)+$B$7*(AF$11=4)+$B$8*(AF$11=3))/(1+EXP($B$3+$B$4*$A20+$B$5*((AF$12-$A20)*4+1)+$B$6*(YEAR(AF$13)=2015)+$B$7*(AF$11=4)+$B$8*(AF$11=3)))+ EXP($B$3+$B$4*$A20+$B$5*((AF$12-$A20)*4+2)+$B$6*(YEAR(AF$13)=2015)+$B$7*(AF$11=4)+$B$8*(AF$11=3))/(1+EXP($B$3+$B$4*$A20+$B$5*((AF$12-$A20)*4+2)+$B$6*(YEAR(AF$13)=2015)+$B$7*(AF$11=4)+$B$8*(AF$11=3)))+ EXP($B$3+$B$4*$A20+$B$5*((AF$12-$A20)*4+3)+$B$6*(YEAR(AF$13)=2015)+$B$7*(AF$11=4)+$B$8*(AF$11=3))/(1+EXP($B$3+$B$4*$A20+$B$5*((AF$12-$A20)*4+3)+$B$6*(YEAR(AF$13)=2015)+$B$7*(AF$11=4)+$B$8*(AF$11=3)))), "")</f>
        <v>6.02794026449908</v>
      </c>
      <c r="AG20" s="9" t="n">
        <f aca="false">IF('Acquisition-Retention'!AJ143&lt;&gt;"",'Acquisition-Retention'!AJ143* (IF(AG$12=$A20,1,EXP($B$3+$B$4*$A20+$B$5*(AG$12-$A20)*4+$B$6*(YEAR(AG$13)=2015)+$B$7*(AG$11=4)+$B$8*(AG$11=3))/(1+EXP($B$3+$B$4*$A20+$B$5*(AG$12-$A20)*4+$B$6*(YEAR(AG$13)=2015)+$B$7*(AG$11=4)+$B$8*(AG$11=3))))+ EXP($B$3+$B$4*$A20+$B$5*((AG$12-$A20)*4+1)+$B$6*(YEAR(AG$13)=2015)+$B$7*(AG$11=4)+$B$8*(AG$11=3))/(1+EXP($B$3+$B$4*$A20+$B$5*((AG$12-$A20)*4+1)+$B$6*(YEAR(AG$13)=2015)+$B$7*(AG$11=4)+$B$8*(AG$11=3)))+ EXP($B$3+$B$4*$A20+$B$5*((AG$12-$A20)*4+2)+$B$6*(YEAR(AG$13)=2015)+$B$7*(AG$11=4)+$B$8*(AG$11=3))/(1+EXP($B$3+$B$4*$A20+$B$5*((AG$12-$A20)*4+2)+$B$6*(YEAR(AG$13)=2015)+$B$7*(AG$11=4)+$B$8*(AG$11=3)))+ EXP($B$3+$B$4*$A20+$B$5*((AG$12-$A20)*4+3)+$B$6*(YEAR(AG$13)=2015)+$B$7*(AG$11=4)+$B$8*(AG$11=3))/(1+EXP($B$3+$B$4*$A20+$B$5*((AG$12-$A20)*4+3)+$B$6*(YEAR(AG$13)=2015)+$B$7*(AG$11=4)+$B$8*(AG$11=3)))), "")</f>
        <v>4.81842169646353</v>
      </c>
      <c r="AH20" s="9" t="n">
        <f aca="false">IF('Acquisition-Retention'!AK143&lt;&gt;"",'Acquisition-Retention'!AK143* (IF(AH$12=$A20,1,EXP($B$3+$B$4*$A20+$B$5*(AH$12-$A20)*4+$B$6*(YEAR(AH$13)=2015)+$B$7*(AH$11=4)+$B$8*(AH$11=3))/(1+EXP($B$3+$B$4*$A20+$B$5*(AH$12-$A20)*4+$B$6*(YEAR(AH$13)=2015)+$B$7*(AH$11=4)+$B$8*(AH$11=3))))+ EXP($B$3+$B$4*$A20+$B$5*((AH$12-$A20)*4+1)+$B$6*(YEAR(AH$13)=2015)+$B$7*(AH$11=4)+$B$8*(AH$11=3))/(1+EXP($B$3+$B$4*$A20+$B$5*((AH$12-$A20)*4+1)+$B$6*(YEAR(AH$13)=2015)+$B$7*(AH$11=4)+$B$8*(AH$11=3)))+ EXP($B$3+$B$4*$A20+$B$5*((AH$12-$A20)*4+2)+$B$6*(YEAR(AH$13)=2015)+$B$7*(AH$11=4)+$B$8*(AH$11=3))/(1+EXP($B$3+$B$4*$A20+$B$5*((AH$12-$A20)*4+2)+$B$6*(YEAR(AH$13)=2015)+$B$7*(AH$11=4)+$B$8*(AH$11=3)))+ EXP($B$3+$B$4*$A20+$B$5*((AH$12-$A20)*4+3)+$B$6*(YEAR(AH$13)=2015)+$B$7*(AH$11=4)+$B$8*(AH$11=3))/(1+EXP($B$3+$B$4*$A20+$B$5*((AH$12-$A20)*4+3)+$B$6*(YEAR(AH$13)=2015)+$B$7*(AH$11=4)+$B$8*(AH$11=3)))), "")</f>
        <v>4.48500388481679</v>
      </c>
      <c r="AI20" s="9" t="n">
        <f aca="false">IF('Acquisition-Retention'!AL143&lt;&gt;"",'Acquisition-Retention'!AL143* (IF(AI$12=$A20,1,EXP($B$3+$B$4*$A20+$B$5*(AI$12-$A20)*4+$B$6*(YEAR(AI$13)=2015)+$B$7*(AI$11=4)+$B$8*(AI$11=3))/(1+EXP($B$3+$B$4*$A20+$B$5*(AI$12-$A20)*4+$B$6*(YEAR(AI$13)=2015)+$B$7*(AI$11=4)+$B$8*(AI$11=3))))+ EXP($B$3+$B$4*$A20+$B$5*((AI$12-$A20)*4+1)+$B$6*(YEAR(AI$13)=2015)+$B$7*(AI$11=4)+$B$8*(AI$11=3))/(1+EXP($B$3+$B$4*$A20+$B$5*((AI$12-$A20)*4+1)+$B$6*(YEAR(AI$13)=2015)+$B$7*(AI$11=4)+$B$8*(AI$11=3)))+ EXP($B$3+$B$4*$A20+$B$5*((AI$12-$A20)*4+2)+$B$6*(YEAR(AI$13)=2015)+$B$7*(AI$11=4)+$B$8*(AI$11=3))/(1+EXP($B$3+$B$4*$A20+$B$5*((AI$12-$A20)*4+2)+$B$6*(YEAR(AI$13)=2015)+$B$7*(AI$11=4)+$B$8*(AI$11=3)))+ EXP($B$3+$B$4*$A20+$B$5*((AI$12-$A20)*4+3)+$B$6*(YEAR(AI$13)=2015)+$B$7*(AI$11=4)+$B$8*(AI$11=3))/(1+EXP($B$3+$B$4*$A20+$B$5*((AI$12-$A20)*4+3)+$B$6*(YEAR(AI$13)=2015)+$B$7*(AI$11=4)+$B$8*(AI$11=3)))), "")</f>
        <v>4.16893831468641</v>
      </c>
      <c r="AJ20" s="9" t="n">
        <f aca="false">IF('Acquisition-Retention'!AM143&lt;&gt;"",'Acquisition-Retention'!AM143* (IF(AJ$12=$A20,1,EXP($B$3+$B$4*$A20+$B$5*(AJ$12-$A20)*4+$B$6*(YEAR(AJ$13)=2015)+$B$7*(AJ$11=4)+$B$8*(AJ$11=3))/(1+EXP($B$3+$B$4*$A20+$B$5*(AJ$12-$A20)*4+$B$6*(YEAR(AJ$13)=2015)+$B$7*(AJ$11=4)+$B$8*(AJ$11=3))))+ EXP($B$3+$B$4*$A20+$B$5*((AJ$12-$A20)*4+1)+$B$6*(YEAR(AJ$13)=2015)+$B$7*(AJ$11=4)+$B$8*(AJ$11=3))/(1+EXP($B$3+$B$4*$A20+$B$5*((AJ$12-$A20)*4+1)+$B$6*(YEAR(AJ$13)=2015)+$B$7*(AJ$11=4)+$B$8*(AJ$11=3)))+ EXP($B$3+$B$4*$A20+$B$5*((AJ$12-$A20)*4+2)+$B$6*(YEAR(AJ$13)=2015)+$B$7*(AJ$11=4)+$B$8*(AJ$11=3))/(1+EXP($B$3+$B$4*$A20+$B$5*((AJ$12-$A20)*4+2)+$B$6*(YEAR(AJ$13)=2015)+$B$7*(AJ$11=4)+$B$8*(AJ$11=3)))+ EXP($B$3+$B$4*$A20+$B$5*((AJ$12-$A20)*4+3)+$B$6*(YEAR(AJ$13)=2015)+$B$7*(AJ$11=4)+$B$8*(AJ$11=3))/(1+EXP($B$3+$B$4*$A20+$B$5*((AJ$12-$A20)*4+3)+$B$6*(YEAR(AJ$13)=2015)+$B$7*(AJ$11=4)+$B$8*(AJ$11=3)))), "")</f>
        <v>4.35025401501895</v>
      </c>
      <c r="AK20" s="9" t="n">
        <f aca="false">IF('Acquisition-Retention'!AN143&lt;&gt;"",'Acquisition-Retention'!AN143* (IF(AK$12=$A20,1,EXP($B$3+$B$4*$A20+$B$5*(AK$12-$A20)*4+$B$6*(YEAR(AK$13)=2015)+$B$7*(AK$11=4)+$B$8*(AK$11=3))/(1+EXP($B$3+$B$4*$A20+$B$5*(AK$12-$A20)*4+$B$6*(YEAR(AK$13)=2015)+$B$7*(AK$11=4)+$B$8*(AK$11=3))))+ EXP($B$3+$B$4*$A20+$B$5*((AK$12-$A20)*4+1)+$B$6*(YEAR(AK$13)=2015)+$B$7*(AK$11=4)+$B$8*(AK$11=3))/(1+EXP($B$3+$B$4*$A20+$B$5*((AK$12-$A20)*4+1)+$B$6*(YEAR(AK$13)=2015)+$B$7*(AK$11=4)+$B$8*(AK$11=3)))+ EXP($B$3+$B$4*$A20+$B$5*((AK$12-$A20)*4+2)+$B$6*(YEAR(AK$13)=2015)+$B$7*(AK$11=4)+$B$8*(AK$11=3))/(1+EXP($B$3+$B$4*$A20+$B$5*((AK$12-$A20)*4+2)+$B$6*(YEAR(AK$13)=2015)+$B$7*(AK$11=4)+$B$8*(AK$11=3)))+ EXP($B$3+$B$4*$A20+$B$5*((AK$12-$A20)*4+3)+$B$6*(YEAR(AK$13)=2015)+$B$7*(AK$11=4)+$B$8*(AK$11=3))/(1+EXP($B$3+$B$4*$A20+$B$5*((AK$12-$A20)*4+3)+$B$6*(YEAR(AK$13)=2015)+$B$7*(AK$11=4)+$B$8*(AK$11=3)))), "")</f>
        <v>4.03985378986756</v>
      </c>
      <c r="AL20" s="9" t="n">
        <f aca="false">IF('Acquisition-Retention'!AO143&lt;&gt;"",'Acquisition-Retention'!AO143* (IF(AL$12=$A20,1,EXP($B$3+$B$4*$A20+$B$5*(AL$12-$A20)*4+$B$6*(YEAR(AL$13)=2015)+$B$7*(AL$11=4)+$B$8*(AL$11=3))/(1+EXP($B$3+$B$4*$A20+$B$5*(AL$12-$A20)*4+$B$6*(YEAR(AL$13)=2015)+$B$7*(AL$11=4)+$B$8*(AL$11=3))))+ EXP($B$3+$B$4*$A20+$B$5*((AL$12-$A20)*4+1)+$B$6*(YEAR(AL$13)=2015)+$B$7*(AL$11=4)+$B$8*(AL$11=3))/(1+EXP($B$3+$B$4*$A20+$B$5*((AL$12-$A20)*4+1)+$B$6*(YEAR(AL$13)=2015)+$B$7*(AL$11=4)+$B$8*(AL$11=3)))+ EXP($B$3+$B$4*$A20+$B$5*((AL$12-$A20)*4+2)+$B$6*(YEAR(AL$13)=2015)+$B$7*(AL$11=4)+$B$8*(AL$11=3))/(1+EXP($B$3+$B$4*$A20+$B$5*((AL$12-$A20)*4+2)+$B$6*(YEAR(AL$13)=2015)+$B$7*(AL$11=4)+$B$8*(AL$11=3)))+ EXP($B$3+$B$4*$A20+$B$5*((AL$12-$A20)*4+3)+$B$6*(YEAR(AL$13)=2015)+$B$7*(AL$11=4)+$B$8*(AL$11=3))/(1+EXP($B$3+$B$4*$A20+$B$5*((AL$12-$A20)*4+3)+$B$6*(YEAR(AL$13)=2015)+$B$7*(AL$11=4)+$B$8*(AL$11=3)))), "")</f>
        <v>3.74711870934065</v>
      </c>
      <c r="AM20" s="9" t="n">
        <f aca="false">IF('Acquisition-Retention'!AP143&lt;&gt;"",'Acquisition-Retention'!AP143* (IF(AM$12=$A20,1,EXP($B$3+$B$4*$A20+$B$5*(AM$12-$A20)*4+$B$6*(YEAR(AM$13)=2015)+$B$7*(AM$11=4)+$B$8*(AM$11=3))/(1+EXP($B$3+$B$4*$A20+$B$5*(AM$12-$A20)*4+$B$6*(YEAR(AM$13)=2015)+$B$7*(AM$11=4)+$B$8*(AM$11=3))))+ EXP($B$3+$B$4*$A20+$B$5*((AM$12-$A20)*4+1)+$B$6*(YEAR(AM$13)=2015)+$B$7*(AM$11=4)+$B$8*(AM$11=3))/(1+EXP($B$3+$B$4*$A20+$B$5*((AM$12-$A20)*4+1)+$B$6*(YEAR(AM$13)=2015)+$B$7*(AM$11=4)+$B$8*(AM$11=3)))+ EXP($B$3+$B$4*$A20+$B$5*((AM$12-$A20)*4+2)+$B$6*(YEAR(AM$13)=2015)+$B$7*(AM$11=4)+$B$8*(AM$11=3))/(1+EXP($B$3+$B$4*$A20+$B$5*((AM$12-$A20)*4+2)+$B$6*(YEAR(AM$13)=2015)+$B$7*(AM$11=4)+$B$8*(AM$11=3)))+ EXP($B$3+$B$4*$A20+$B$5*((AM$12-$A20)*4+3)+$B$6*(YEAR(AM$13)=2015)+$B$7*(AM$11=4)+$B$8*(AM$11=3))/(1+EXP($B$3+$B$4*$A20+$B$5*((AM$12-$A20)*4+3)+$B$6*(YEAR(AM$13)=2015)+$B$7*(AM$11=4)+$B$8*(AM$11=3)))), "")</f>
        <v>3.56159572491135</v>
      </c>
      <c r="AN20" s="9" t="n">
        <f aca="false">IF('Acquisition-Retention'!AQ143&lt;&gt;"",'Acquisition-Retention'!AQ143* (IF(AN$12=$A20,1,EXP($B$3+$B$4*$A20+$B$5*(AN$12-$A20)*4+$B$6*(YEAR(AN$13)=2015)+$B$7*(AN$11=4)+$B$8*(AN$11=3))/(1+EXP($B$3+$B$4*$A20+$B$5*(AN$12-$A20)*4+$B$6*(YEAR(AN$13)=2015)+$B$7*(AN$11=4)+$B$8*(AN$11=3))))+ EXP($B$3+$B$4*$A20+$B$5*((AN$12-$A20)*4+1)+$B$6*(YEAR(AN$13)=2015)+$B$7*(AN$11=4)+$B$8*(AN$11=3))/(1+EXP($B$3+$B$4*$A20+$B$5*((AN$12-$A20)*4+1)+$B$6*(YEAR(AN$13)=2015)+$B$7*(AN$11=4)+$B$8*(AN$11=3)))+ EXP($B$3+$B$4*$A20+$B$5*((AN$12-$A20)*4+2)+$B$6*(YEAR(AN$13)=2015)+$B$7*(AN$11=4)+$B$8*(AN$11=3))/(1+EXP($B$3+$B$4*$A20+$B$5*((AN$12-$A20)*4+2)+$B$6*(YEAR(AN$13)=2015)+$B$7*(AN$11=4)+$B$8*(AN$11=3)))+ EXP($B$3+$B$4*$A20+$B$5*((AN$12-$A20)*4+3)+$B$6*(YEAR(AN$13)=2015)+$B$7*(AN$11=4)+$B$8*(AN$11=3))/(1+EXP($B$3+$B$4*$A20+$B$5*((AN$12-$A20)*4+3)+$B$6*(YEAR(AN$13)=2015)+$B$7*(AN$11=4)+$B$8*(AN$11=3)))), "")</f>
        <v>3.26362281364182</v>
      </c>
      <c r="AO20" s="9" t="n">
        <f aca="false">IF('Acquisition-Retention'!AR143&lt;&gt;"",'Acquisition-Retention'!AR143* (IF(AO$12=$A20,1,EXP($B$3+$B$4*$A20+$B$5*(AO$12-$A20)*4+$B$6*(YEAR(AO$13)=2015)+$B$7*(AO$11=4)+$B$8*(AO$11=3))/(1+EXP($B$3+$B$4*$A20+$B$5*(AO$12-$A20)*4+$B$6*(YEAR(AO$13)=2015)+$B$7*(AO$11=4)+$B$8*(AO$11=3))))+ EXP($B$3+$B$4*$A20+$B$5*((AO$12-$A20)*4+1)+$B$6*(YEAR(AO$13)=2015)+$B$7*(AO$11=4)+$B$8*(AO$11=3))/(1+EXP($B$3+$B$4*$A20+$B$5*((AO$12-$A20)*4+1)+$B$6*(YEAR(AO$13)=2015)+$B$7*(AO$11=4)+$B$8*(AO$11=3)))+ EXP($B$3+$B$4*$A20+$B$5*((AO$12-$A20)*4+2)+$B$6*(YEAR(AO$13)=2015)+$B$7*(AO$11=4)+$B$8*(AO$11=3))/(1+EXP($B$3+$B$4*$A20+$B$5*((AO$12-$A20)*4+2)+$B$6*(YEAR(AO$13)=2015)+$B$7*(AO$11=4)+$B$8*(AO$11=3)))+ EXP($B$3+$B$4*$A20+$B$5*((AO$12-$A20)*4+3)+$B$6*(YEAR(AO$13)=2015)+$B$7*(AO$11=4)+$B$8*(AO$11=3))/(1+EXP($B$3+$B$4*$A20+$B$5*((AO$12-$A20)*4+3)+$B$6*(YEAR(AO$13)=2015)+$B$7*(AO$11=4)+$B$8*(AO$11=3)))), "")</f>
        <v>2.9999770564425</v>
      </c>
    </row>
    <row r="21" customFormat="false" ht="15" hidden="false" customHeight="false" outlineLevel="0" collapsed="false">
      <c r="A21" s="0" t="n">
        <f aca="false">A20+1</f>
        <v>8</v>
      </c>
      <c r="B21" s="4" t="str">
        <v>Aug 2014</v>
      </c>
      <c r="C21" s="9" t="str">
        <f aca="false">IF('Acquisition-Retention'!F144&lt;&gt;"",'Acquisition-Retention'!F144* (IF(C$12=$A21,1,EXP($B$3+$B$4*$A21+$B$5*(C$12-$A21)*4+$B$6*(YEAR(C$13)=2015)+$B$7*(C$11=4)+$B$8*(C$11=3))/(1+EXP($B$3+$B$4*$A21+$B$5*(C$12-$A21)*4+$B$6*(YEAR(C$13)=2015)+$B$7*(C$11=4)+$B$8*(C$11=3))))+ EXP($B$3+$B$4*$A21+$B$5*((C$12-$A21)*4+1)+$B$6*(YEAR(C$13)=2015)+$B$7*(C$11=4)+$B$8*(C$11=3))/(1+EXP($B$3+$B$4*$A21+$B$5*((C$12-$A21)*4+1)+$B$6*(YEAR(C$13)=2015)+$B$7*(C$11=4)+$B$8*(C$11=3)))+ EXP($B$3+$B$4*$A21+$B$5*((C$12-$A21)*4+2)+$B$6*(YEAR(C$13)=2015)+$B$7*(C$11=4)+$B$8*(C$11=3))/(1+EXP($B$3+$B$4*$A21+$B$5*((C$12-$A21)*4+2)+$B$6*(YEAR(C$13)=2015)+$B$7*(C$11=4)+$B$8*(C$11=3)))+ EXP($B$3+$B$4*$A21+$B$5*((C$12-$A21)*4+3)+$B$6*(YEAR(C$13)=2015)+$B$7*(C$11=4)+$B$8*(C$11=3))/(1+EXP($B$3+$B$4*$A21+$B$5*((C$12-$A21)*4+3)+$B$6*(YEAR(C$13)=2015)+$B$7*(C$11=4)+$B$8*(C$11=3)))), "")</f>
        <v/>
      </c>
      <c r="D21" s="9" t="str">
        <f aca="false">IF('Acquisition-Retention'!G144&lt;&gt;"",'Acquisition-Retention'!G144* (IF(D$12=$A21,1,EXP($B$3+$B$4*$A21+$B$5*(D$12-$A21)*4+$B$6*(YEAR(D$13)=2015)+$B$7*(D$11=4)+$B$8*(D$11=3))/(1+EXP($B$3+$B$4*$A21+$B$5*(D$12-$A21)*4+$B$6*(YEAR(D$13)=2015)+$B$7*(D$11=4)+$B$8*(D$11=3))))+ EXP($B$3+$B$4*$A21+$B$5*((D$12-$A21)*4+1)+$B$6*(YEAR(D$13)=2015)+$B$7*(D$11=4)+$B$8*(D$11=3))/(1+EXP($B$3+$B$4*$A21+$B$5*((D$12-$A21)*4+1)+$B$6*(YEAR(D$13)=2015)+$B$7*(D$11=4)+$B$8*(D$11=3)))+ EXP($B$3+$B$4*$A21+$B$5*((D$12-$A21)*4+2)+$B$6*(YEAR(D$13)=2015)+$B$7*(D$11=4)+$B$8*(D$11=3))/(1+EXP($B$3+$B$4*$A21+$B$5*((D$12-$A21)*4+2)+$B$6*(YEAR(D$13)=2015)+$B$7*(D$11=4)+$B$8*(D$11=3)))+ EXP($B$3+$B$4*$A21+$B$5*((D$12-$A21)*4+3)+$B$6*(YEAR(D$13)=2015)+$B$7*(D$11=4)+$B$8*(D$11=3))/(1+EXP($B$3+$B$4*$A21+$B$5*((D$12-$A21)*4+3)+$B$6*(YEAR(D$13)=2015)+$B$7*(D$11=4)+$B$8*(D$11=3)))), "")</f>
        <v/>
      </c>
      <c r="E21" s="9" t="str">
        <f aca="false">IF('Acquisition-Retention'!H144&lt;&gt;"",'Acquisition-Retention'!H144* (IF(E$12=$A21,1,EXP($B$3+$B$4*$A21+$B$5*(E$12-$A21)*4+$B$6*(YEAR(E$13)=2015)+$B$7*(E$11=4)+$B$8*(E$11=3))/(1+EXP($B$3+$B$4*$A21+$B$5*(E$12-$A21)*4+$B$6*(YEAR(E$13)=2015)+$B$7*(E$11=4)+$B$8*(E$11=3))))+ EXP($B$3+$B$4*$A21+$B$5*((E$12-$A21)*4+1)+$B$6*(YEAR(E$13)=2015)+$B$7*(E$11=4)+$B$8*(E$11=3))/(1+EXP($B$3+$B$4*$A21+$B$5*((E$12-$A21)*4+1)+$B$6*(YEAR(E$13)=2015)+$B$7*(E$11=4)+$B$8*(E$11=3)))+ EXP($B$3+$B$4*$A21+$B$5*((E$12-$A21)*4+2)+$B$6*(YEAR(E$13)=2015)+$B$7*(E$11=4)+$B$8*(E$11=3))/(1+EXP($B$3+$B$4*$A21+$B$5*((E$12-$A21)*4+2)+$B$6*(YEAR(E$13)=2015)+$B$7*(E$11=4)+$B$8*(E$11=3)))+ EXP($B$3+$B$4*$A21+$B$5*((E$12-$A21)*4+3)+$B$6*(YEAR(E$13)=2015)+$B$7*(E$11=4)+$B$8*(E$11=3))/(1+EXP($B$3+$B$4*$A21+$B$5*((E$12-$A21)*4+3)+$B$6*(YEAR(E$13)=2015)+$B$7*(E$11=4)+$B$8*(E$11=3)))), "")</f>
        <v/>
      </c>
      <c r="F21" s="9" t="str">
        <f aca="false">IF('Acquisition-Retention'!I144&lt;&gt;"",'Acquisition-Retention'!I144* (IF(F$12=$A21,1,EXP($B$3+$B$4*$A21+$B$5*(F$12-$A21)*4+$B$6*(YEAR(F$13)=2015)+$B$7*(F$11=4)+$B$8*(F$11=3))/(1+EXP($B$3+$B$4*$A21+$B$5*(F$12-$A21)*4+$B$6*(YEAR(F$13)=2015)+$B$7*(F$11=4)+$B$8*(F$11=3))))+ EXP($B$3+$B$4*$A21+$B$5*((F$12-$A21)*4+1)+$B$6*(YEAR(F$13)=2015)+$B$7*(F$11=4)+$B$8*(F$11=3))/(1+EXP($B$3+$B$4*$A21+$B$5*((F$12-$A21)*4+1)+$B$6*(YEAR(F$13)=2015)+$B$7*(F$11=4)+$B$8*(F$11=3)))+ EXP($B$3+$B$4*$A21+$B$5*((F$12-$A21)*4+2)+$B$6*(YEAR(F$13)=2015)+$B$7*(F$11=4)+$B$8*(F$11=3))/(1+EXP($B$3+$B$4*$A21+$B$5*((F$12-$A21)*4+2)+$B$6*(YEAR(F$13)=2015)+$B$7*(F$11=4)+$B$8*(F$11=3)))+ EXP($B$3+$B$4*$A21+$B$5*((F$12-$A21)*4+3)+$B$6*(YEAR(F$13)=2015)+$B$7*(F$11=4)+$B$8*(F$11=3))/(1+EXP($B$3+$B$4*$A21+$B$5*((F$12-$A21)*4+3)+$B$6*(YEAR(F$13)=2015)+$B$7*(F$11=4)+$B$8*(F$11=3)))), "")</f>
        <v/>
      </c>
      <c r="G21" s="9" t="str">
        <f aca="false">IF('Acquisition-Retention'!J144&lt;&gt;"",'Acquisition-Retention'!J144* (IF(G$12=$A21,1,EXP($B$3+$B$4*$A21+$B$5*(G$12-$A21)*4+$B$6*(YEAR(G$13)=2015)+$B$7*(G$11=4)+$B$8*(G$11=3))/(1+EXP($B$3+$B$4*$A21+$B$5*(G$12-$A21)*4+$B$6*(YEAR(G$13)=2015)+$B$7*(G$11=4)+$B$8*(G$11=3))))+ EXP($B$3+$B$4*$A21+$B$5*((G$12-$A21)*4+1)+$B$6*(YEAR(G$13)=2015)+$B$7*(G$11=4)+$B$8*(G$11=3))/(1+EXP($B$3+$B$4*$A21+$B$5*((G$12-$A21)*4+1)+$B$6*(YEAR(G$13)=2015)+$B$7*(G$11=4)+$B$8*(G$11=3)))+ EXP($B$3+$B$4*$A21+$B$5*((G$12-$A21)*4+2)+$B$6*(YEAR(G$13)=2015)+$B$7*(G$11=4)+$B$8*(G$11=3))/(1+EXP($B$3+$B$4*$A21+$B$5*((G$12-$A21)*4+2)+$B$6*(YEAR(G$13)=2015)+$B$7*(G$11=4)+$B$8*(G$11=3)))+ EXP($B$3+$B$4*$A21+$B$5*((G$12-$A21)*4+3)+$B$6*(YEAR(G$13)=2015)+$B$7*(G$11=4)+$B$8*(G$11=3))/(1+EXP($B$3+$B$4*$A21+$B$5*((G$12-$A21)*4+3)+$B$6*(YEAR(G$13)=2015)+$B$7*(G$11=4)+$B$8*(G$11=3)))), "")</f>
        <v/>
      </c>
      <c r="H21" s="9" t="str">
        <f aca="false">IF('Acquisition-Retention'!K144&lt;&gt;"",'Acquisition-Retention'!K144* (IF(H$12=$A21,1,EXP($B$3+$B$4*$A21+$B$5*(H$12-$A21)*4+$B$6*(YEAR(H$13)=2015)+$B$7*(H$11=4)+$B$8*(H$11=3))/(1+EXP($B$3+$B$4*$A21+$B$5*(H$12-$A21)*4+$B$6*(YEAR(H$13)=2015)+$B$7*(H$11=4)+$B$8*(H$11=3))))+ EXP($B$3+$B$4*$A21+$B$5*((H$12-$A21)*4+1)+$B$6*(YEAR(H$13)=2015)+$B$7*(H$11=4)+$B$8*(H$11=3))/(1+EXP($B$3+$B$4*$A21+$B$5*((H$12-$A21)*4+1)+$B$6*(YEAR(H$13)=2015)+$B$7*(H$11=4)+$B$8*(H$11=3)))+ EXP($B$3+$B$4*$A21+$B$5*((H$12-$A21)*4+2)+$B$6*(YEAR(H$13)=2015)+$B$7*(H$11=4)+$B$8*(H$11=3))/(1+EXP($B$3+$B$4*$A21+$B$5*((H$12-$A21)*4+2)+$B$6*(YEAR(H$13)=2015)+$B$7*(H$11=4)+$B$8*(H$11=3)))+ EXP($B$3+$B$4*$A21+$B$5*((H$12-$A21)*4+3)+$B$6*(YEAR(H$13)=2015)+$B$7*(H$11=4)+$B$8*(H$11=3))/(1+EXP($B$3+$B$4*$A21+$B$5*((H$12-$A21)*4+3)+$B$6*(YEAR(H$13)=2015)+$B$7*(H$11=4)+$B$8*(H$11=3)))), "")</f>
        <v/>
      </c>
      <c r="I21" s="9" t="str">
        <f aca="false">IF('Acquisition-Retention'!L144&lt;&gt;"",'Acquisition-Retention'!L144* (IF(I$12=$A21,1,EXP($B$3+$B$4*$A21+$B$5*(I$12-$A21)*4+$B$6*(YEAR(I$13)=2015)+$B$7*(I$11=4)+$B$8*(I$11=3))/(1+EXP($B$3+$B$4*$A21+$B$5*(I$12-$A21)*4+$B$6*(YEAR(I$13)=2015)+$B$7*(I$11=4)+$B$8*(I$11=3))))+ EXP($B$3+$B$4*$A21+$B$5*((I$12-$A21)*4+1)+$B$6*(YEAR(I$13)=2015)+$B$7*(I$11=4)+$B$8*(I$11=3))/(1+EXP($B$3+$B$4*$A21+$B$5*((I$12-$A21)*4+1)+$B$6*(YEAR(I$13)=2015)+$B$7*(I$11=4)+$B$8*(I$11=3)))+ EXP($B$3+$B$4*$A21+$B$5*((I$12-$A21)*4+2)+$B$6*(YEAR(I$13)=2015)+$B$7*(I$11=4)+$B$8*(I$11=3))/(1+EXP($B$3+$B$4*$A21+$B$5*((I$12-$A21)*4+2)+$B$6*(YEAR(I$13)=2015)+$B$7*(I$11=4)+$B$8*(I$11=3)))+ EXP($B$3+$B$4*$A21+$B$5*((I$12-$A21)*4+3)+$B$6*(YEAR(I$13)=2015)+$B$7*(I$11=4)+$B$8*(I$11=3))/(1+EXP($B$3+$B$4*$A21+$B$5*((I$12-$A21)*4+3)+$B$6*(YEAR(I$13)=2015)+$B$7*(I$11=4)+$B$8*(I$11=3)))), "")</f>
        <v/>
      </c>
      <c r="J21" s="9" t="n">
        <f aca="false">IF('Acquisition-Retention'!M144&lt;&gt;"",'Acquisition-Retention'!M144* (IF(J$12=$A21,1,EXP($B$3+$B$4*$A21+$B$5*(J$12-$A21)*4+$B$6*(YEAR(J$13)=2015)+$B$7*(J$11=4)+$B$8*(J$11=3))/(1+EXP($B$3+$B$4*$A21+$B$5*(J$12-$A21)*4+$B$6*(YEAR(J$13)=2015)+$B$7*(J$11=4)+$B$8*(J$11=3))))+ EXP($B$3+$B$4*$A21+$B$5*((J$12-$A21)*4+1)+$B$6*(YEAR(J$13)=2015)+$B$7*(J$11=4)+$B$8*(J$11=3))/(1+EXP($B$3+$B$4*$A21+$B$5*((J$12-$A21)*4+1)+$B$6*(YEAR(J$13)=2015)+$B$7*(J$11=4)+$B$8*(J$11=3)))+ EXP($B$3+$B$4*$A21+$B$5*((J$12-$A21)*4+2)+$B$6*(YEAR(J$13)=2015)+$B$7*(J$11=4)+$B$8*(J$11=3))/(1+EXP($B$3+$B$4*$A21+$B$5*((J$12-$A21)*4+2)+$B$6*(YEAR(J$13)=2015)+$B$7*(J$11=4)+$B$8*(J$11=3)))+ EXP($B$3+$B$4*$A21+$B$5*((J$12-$A21)*4+3)+$B$6*(YEAR(J$13)=2015)+$B$7*(J$11=4)+$B$8*(J$11=3))/(1+EXP($B$3+$B$4*$A21+$B$5*((J$12-$A21)*4+3)+$B$6*(YEAR(J$13)=2015)+$B$7*(J$11=4)+$B$8*(J$11=3)))), "")</f>
        <v>93.785711211003</v>
      </c>
      <c r="K21" s="9" t="n">
        <f aca="false">IF('Acquisition-Retention'!N144&lt;&gt;"",'Acquisition-Retention'!N144* (IF(K$12=$A21,1,EXP($B$3+$B$4*$A21+$B$5*(K$12-$A21)*4+$B$6*(YEAR(K$13)=2015)+$B$7*(K$11=4)+$B$8*(K$11=3))/(1+EXP($B$3+$B$4*$A21+$B$5*(K$12-$A21)*4+$B$6*(YEAR(K$13)=2015)+$B$7*(K$11=4)+$B$8*(K$11=3))))+ EXP($B$3+$B$4*$A21+$B$5*((K$12-$A21)*4+1)+$B$6*(YEAR(K$13)=2015)+$B$7*(K$11=4)+$B$8*(K$11=3))/(1+EXP($B$3+$B$4*$A21+$B$5*((K$12-$A21)*4+1)+$B$6*(YEAR(K$13)=2015)+$B$7*(K$11=4)+$B$8*(K$11=3)))+ EXP($B$3+$B$4*$A21+$B$5*((K$12-$A21)*4+2)+$B$6*(YEAR(K$13)=2015)+$B$7*(K$11=4)+$B$8*(K$11=3))/(1+EXP($B$3+$B$4*$A21+$B$5*((K$12-$A21)*4+2)+$B$6*(YEAR(K$13)=2015)+$B$7*(K$11=4)+$B$8*(K$11=3)))+ EXP($B$3+$B$4*$A21+$B$5*((K$12-$A21)*4+3)+$B$6*(YEAR(K$13)=2015)+$B$7*(K$11=4)+$B$8*(K$11=3))/(1+EXP($B$3+$B$4*$A21+$B$5*((K$12-$A21)*4+3)+$B$6*(YEAR(K$13)=2015)+$B$7*(K$11=4)+$B$8*(K$11=3)))), "")</f>
        <v>31.8865008490334</v>
      </c>
      <c r="L21" s="9" t="n">
        <f aca="false">IF('Acquisition-Retention'!O144&lt;&gt;"",'Acquisition-Retention'!O144* (IF(L$12=$A21,1,EXP($B$3+$B$4*$A21+$B$5*(L$12-$A21)*4+$B$6*(YEAR(L$13)=2015)+$B$7*(L$11=4)+$B$8*(L$11=3))/(1+EXP($B$3+$B$4*$A21+$B$5*(L$12-$A21)*4+$B$6*(YEAR(L$13)=2015)+$B$7*(L$11=4)+$B$8*(L$11=3))))+ EXP($B$3+$B$4*$A21+$B$5*((L$12-$A21)*4+1)+$B$6*(YEAR(L$13)=2015)+$B$7*(L$11=4)+$B$8*(L$11=3))/(1+EXP($B$3+$B$4*$A21+$B$5*((L$12-$A21)*4+1)+$B$6*(YEAR(L$13)=2015)+$B$7*(L$11=4)+$B$8*(L$11=3)))+ EXP($B$3+$B$4*$A21+$B$5*((L$12-$A21)*4+2)+$B$6*(YEAR(L$13)=2015)+$B$7*(L$11=4)+$B$8*(L$11=3))/(1+EXP($B$3+$B$4*$A21+$B$5*((L$12-$A21)*4+2)+$B$6*(YEAR(L$13)=2015)+$B$7*(L$11=4)+$B$8*(L$11=3)))+ EXP($B$3+$B$4*$A21+$B$5*((L$12-$A21)*4+3)+$B$6*(YEAR(L$13)=2015)+$B$7*(L$11=4)+$B$8*(L$11=3))/(1+EXP($B$3+$B$4*$A21+$B$5*((L$12-$A21)*4+3)+$B$6*(YEAR(L$13)=2015)+$B$7*(L$11=4)+$B$8*(L$11=3)))), "")</f>
        <v>28.9537304365583</v>
      </c>
      <c r="M21" s="9" t="n">
        <f aca="false">IF('Acquisition-Retention'!P144&lt;&gt;"",'Acquisition-Retention'!P144* (IF(M$12=$A21,1,EXP($B$3+$B$4*$A21+$B$5*(M$12-$A21)*4+$B$6*(YEAR(M$13)=2015)+$B$7*(M$11=4)+$B$8*(M$11=3))/(1+EXP($B$3+$B$4*$A21+$B$5*(M$12-$A21)*4+$B$6*(YEAR(M$13)=2015)+$B$7*(M$11=4)+$B$8*(M$11=3))))+ EXP($B$3+$B$4*$A21+$B$5*((M$12-$A21)*4+1)+$B$6*(YEAR(M$13)=2015)+$B$7*(M$11=4)+$B$8*(M$11=3))/(1+EXP($B$3+$B$4*$A21+$B$5*((M$12-$A21)*4+1)+$B$6*(YEAR(M$13)=2015)+$B$7*(M$11=4)+$B$8*(M$11=3)))+ EXP($B$3+$B$4*$A21+$B$5*((M$12-$A21)*4+2)+$B$6*(YEAR(M$13)=2015)+$B$7*(M$11=4)+$B$8*(M$11=3))/(1+EXP($B$3+$B$4*$A21+$B$5*((M$12-$A21)*4+2)+$B$6*(YEAR(M$13)=2015)+$B$7*(M$11=4)+$B$8*(M$11=3)))+ EXP($B$3+$B$4*$A21+$B$5*((M$12-$A21)*4+3)+$B$6*(YEAR(M$13)=2015)+$B$7*(M$11=4)+$B$8*(M$11=3))/(1+EXP($B$3+$B$4*$A21+$B$5*((M$12-$A21)*4+3)+$B$6*(YEAR(M$13)=2015)+$B$7*(M$11=4)+$B$8*(M$11=3)))), "")</f>
        <v>26.169940542649</v>
      </c>
      <c r="N21" s="9" t="n">
        <f aca="false">IF('Acquisition-Retention'!Q144&lt;&gt;"",'Acquisition-Retention'!Q144* (IF(N$12=$A21,1,EXP($B$3+$B$4*$A21+$B$5*(N$12-$A21)*4+$B$6*(YEAR(N$13)=2015)+$B$7*(N$11=4)+$B$8*(N$11=3))/(1+EXP($B$3+$B$4*$A21+$B$5*(N$12-$A21)*4+$B$6*(YEAR(N$13)=2015)+$B$7*(N$11=4)+$B$8*(N$11=3))))+ EXP($B$3+$B$4*$A21+$B$5*((N$12-$A21)*4+1)+$B$6*(YEAR(N$13)=2015)+$B$7*(N$11=4)+$B$8*(N$11=3))/(1+EXP($B$3+$B$4*$A21+$B$5*((N$12-$A21)*4+1)+$B$6*(YEAR(N$13)=2015)+$B$7*(N$11=4)+$B$8*(N$11=3)))+ EXP($B$3+$B$4*$A21+$B$5*((N$12-$A21)*4+2)+$B$6*(YEAR(N$13)=2015)+$B$7*(N$11=4)+$B$8*(N$11=3))/(1+EXP($B$3+$B$4*$A21+$B$5*((N$12-$A21)*4+2)+$B$6*(YEAR(N$13)=2015)+$B$7*(N$11=4)+$B$8*(N$11=3)))+ EXP($B$3+$B$4*$A21+$B$5*((N$12-$A21)*4+3)+$B$6*(YEAR(N$13)=2015)+$B$7*(N$11=4)+$B$8*(N$11=3))/(1+EXP($B$3+$B$4*$A21+$B$5*((N$12-$A21)*4+3)+$B$6*(YEAR(N$13)=2015)+$B$7*(N$11=4)+$B$8*(N$11=3)))), "")</f>
        <v>24.0889445699303</v>
      </c>
      <c r="O21" s="9" t="n">
        <f aca="false">IF('Acquisition-Retention'!R144&lt;&gt;"",'Acquisition-Retention'!R144* (IF(O$12=$A21,1,EXP($B$3+$B$4*$A21+$B$5*(O$12-$A21)*4+$B$6*(YEAR(O$13)=2015)+$B$7*(O$11=4)+$B$8*(O$11=3))/(1+EXP($B$3+$B$4*$A21+$B$5*(O$12-$A21)*4+$B$6*(YEAR(O$13)=2015)+$B$7*(O$11=4)+$B$8*(O$11=3))))+ EXP($B$3+$B$4*$A21+$B$5*((O$12-$A21)*4+1)+$B$6*(YEAR(O$13)=2015)+$B$7*(O$11=4)+$B$8*(O$11=3))/(1+EXP($B$3+$B$4*$A21+$B$5*((O$12-$A21)*4+1)+$B$6*(YEAR(O$13)=2015)+$B$7*(O$11=4)+$B$8*(O$11=3)))+ EXP($B$3+$B$4*$A21+$B$5*((O$12-$A21)*4+2)+$B$6*(YEAR(O$13)=2015)+$B$7*(O$11=4)+$B$8*(O$11=3))/(1+EXP($B$3+$B$4*$A21+$B$5*((O$12-$A21)*4+2)+$B$6*(YEAR(O$13)=2015)+$B$7*(O$11=4)+$B$8*(O$11=3)))+ EXP($B$3+$B$4*$A21+$B$5*((O$12-$A21)*4+3)+$B$6*(YEAR(O$13)=2015)+$B$7*(O$11=4)+$B$8*(O$11=3))/(1+EXP($B$3+$B$4*$A21+$B$5*((O$12-$A21)*4+3)+$B$6*(YEAR(O$13)=2015)+$B$7*(O$11=4)+$B$8*(O$11=3)))), "")</f>
        <v>20.7647391577847</v>
      </c>
      <c r="P21" s="9" t="n">
        <f aca="false">IF('Acquisition-Retention'!S144&lt;&gt;"",'Acquisition-Retention'!S144* (IF(P$12=$A21,1,EXP($B$3+$B$4*$A21+$B$5*(P$12-$A21)*4+$B$6*(YEAR(P$13)=2015)+$B$7*(P$11=4)+$B$8*(P$11=3))/(1+EXP($B$3+$B$4*$A21+$B$5*(P$12-$A21)*4+$B$6*(YEAR(P$13)=2015)+$B$7*(P$11=4)+$B$8*(P$11=3))))+ EXP($B$3+$B$4*$A21+$B$5*((P$12-$A21)*4+1)+$B$6*(YEAR(P$13)=2015)+$B$7*(P$11=4)+$B$8*(P$11=3))/(1+EXP($B$3+$B$4*$A21+$B$5*((P$12-$A21)*4+1)+$B$6*(YEAR(P$13)=2015)+$B$7*(P$11=4)+$B$8*(P$11=3)))+ EXP($B$3+$B$4*$A21+$B$5*((P$12-$A21)*4+2)+$B$6*(YEAR(P$13)=2015)+$B$7*(P$11=4)+$B$8*(P$11=3))/(1+EXP($B$3+$B$4*$A21+$B$5*((P$12-$A21)*4+2)+$B$6*(YEAR(P$13)=2015)+$B$7*(P$11=4)+$B$8*(P$11=3)))+ EXP($B$3+$B$4*$A21+$B$5*((P$12-$A21)*4+3)+$B$6*(YEAR(P$13)=2015)+$B$7*(P$11=4)+$B$8*(P$11=3))/(1+EXP($B$3+$B$4*$A21+$B$5*((P$12-$A21)*4+3)+$B$6*(YEAR(P$13)=2015)+$B$7*(P$11=4)+$B$8*(P$11=3)))), "")</f>
        <v>18.3170764479154</v>
      </c>
      <c r="Q21" s="9" t="n">
        <f aca="false">IF('Acquisition-Retention'!T144&lt;&gt;"",'Acquisition-Retention'!T144* (IF(Q$12=$A21,1,EXP($B$3+$B$4*$A21+$B$5*(Q$12-$A21)*4+$B$6*(YEAR(Q$13)=2015)+$B$7*(Q$11=4)+$B$8*(Q$11=3))/(1+EXP($B$3+$B$4*$A21+$B$5*(Q$12-$A21)*4+$B$6*(YEAR(Q$13)=2015)+$B$7*(Q$11=4)+$B$8*(Q$11=3))))+ EXP($B$3+$B$4*$A21+$B$5*((Q$12-$A21)*4+1)+$B$6*(YEAR(Q$13)=2015)+$B$7*(Q$11=4)+$B$8*(Q$11=3))/(1+EXP($B$3+$B$4*$A21+$B$5*((Q$12-$A21)*4+1)+$B$6*(YEAR(Q$13)=2015)+$B$7*(Q$11=4)+$B$8*(Q$11=3)))+ EXP($B$3+$B$4*$A21+$B$5*((Q$12-$A21)*4+2)+$B$6*(YEAR(Q$13)=2015)+$B$7*(Q$11=4)+$B$8*(Q$11=3))/(1+EXP($B$3+$B$4*$A21+$B$5*((Q$12-$A21)*4+2)+$B$6*(YEAR(Q$13)=2015)+$B$7*(Q$11=4)+$B$8*(Q$11=3)))+ EXP($B$3+$B$4*$A21+$B$5*((Q$12-$A21)*4+3)+$B$6*(YEAR(Q$13)=2015)+$B$7*(Q$11=4)+$B$8*(Q$11=3))/(1+EXP($B$3+$B$4*$A21+$B$5*((Q$12-$A21)*4+3)+$B$6*(YEAR(Q$13)=2015)+$B$7*(Q$11=4)+$B$8*(Q$11=3)))), "")</f>
        <v>17.0100704071427</v>
      </c>
      <c r="R21" s="9" t="n">
        <f aca="false">IF('Acquisition-Retention'!U144&lt;&gt;"",'Acquisition-Retention'!U144* (IF(R$12=$A21,1,EXP($B$3+$B$4*$A21+$B$5*(R$12-$A21)*4+$B$6*(YEAR(R$13)=2015)+$B$7*(R$11=4)+$B$8*(R$11=3))/(1+EXP($B$3+$B$4*$A21+$B$5*(R$12-$A21)*4+$B$6*(YEAR(R$13)=2015)+$B$7*(R$11=4)+$B$8*(R$11=3))))+ EXP($B$3+$B$4*$A21+$B$5*((R$12-$A21)*4+1)+$B$6*(YEAR(R$13)=2015)+$B$7*(R$11=4)+$B$8*(R$11=3))/(1+EXP($B$3+$B$4*$A21+$B$5*((R$12-$A21)*4+1)+$B$6*(YEAR(R$13)=2015)+$B$7*(R$11=4)+$B$8*(R$11=3)))+ EXP($B$3+$B$4*$A21+$B$5*((R$12-$A21)*4+2)+$B$6*(YEAR(R$13)=2015)+$B$7*(R$11=4)+$B$8*(R$11=3))/(1+EXP($B$3+$B$4*$A21+$B$5*((R$12-$A21)*4+2)+$B$6*(YEAR(R$13)=2015)+$B$7*(R$11=4)+$B$8*(R$11=3)))+ EXP($B$3+$B$4*$A21+$B$5*((R$12-$A21)*4+3)+$B$6*(YEAR(R$13)=2015)+$B$7*(R$11=4)+$B$8*(R$11=3))/(1+EXP($B$3+$B$4*$A21+$B$5*((R$12-$A21)*4+3)+$B$6*(YEAR(R$13)=2015)+$B$7*(R$11=4)+$B$8*(R$11=3)))), "")</f>
        <v>15.8810059789715</v>
      </c>
      <c r="S21" s="9" t="n">
        <f aca="false">IF('Acquisition-Retention'!V144&lt;&gt;"",'Acquisition-Retention'!V144* (IF(S$12=$A21,1,EXP($B$3+$B$4*$A21+$B$5*(S$12-$A21)*4+$B$6*(YEAR(S$13)=2015)+$B$7*(S$11=4)+$B$8*(S$11=3))/(1+EXP($B$3+$B$4*$A21+$B$5*(S$12-$A21)*4+$B$6*(YEAR(S$13)=2015)+$B$7*(S$11=4)+$B$8*(S$11=3))))+ EXP($B$3+$B$4*$A21+$B$5*((S$12-$A21)*4+1)+$B$6*(YEAR(S$13)=2015)+$B$7*(S$11=4)+$B$8*(S$11=3))/(1+EXP($B$3+$B$4*$A21+$B$5*((S$12-$A21)*4+1)+$B$6*(YEAR(S$13)=2015)+$B$7*(S$11=4)+$B$8*(S$11=3)))+ EXP($B$3+$B$4*$A21+$B$5*((S$12-$A21)*4+2)+$B$6*(YEAR(S$13)=2015)+$B$7*(S$11=4)+$B$8*(S$11=3))/(1+EXP($B$3+$B$4*$A21+$B$5*((S$12-$A21)*4+2)+$B$6*(YEAR(S$13)=2015)+$B$7*(S$11=4)+$B$8*(S$11=3)))+ EXP($B$3+$B$4*$A21+$B$5*((S$12-$A21)*4+3)+$B$6*(YEAR(S$13)=2015)+$B$7*(S$11=4)+$B$8*(S$11=3))/(1+EXP($B$3+$B$4*$A21+$B$5*((S$12-$A21)*4+3)+$B$6*(YEAR(S$13)=2015)+$B$7*(S$11=4)+$B$8*(S$11=3)))), "")</f>
        <v>15.121967392968</v>
      </c>
      <c r="T21" s="9" t="n">
        <f aca="false">IF('Acquisition-Retention'!W144&lt;&gt;"",'Acquisition-Retention'!W144* (IF(T$12=$A21,1,EXP($B$3+$B$4*$A21+$B$5*(T$12-$A21)*4+$B$6*(YEAR(T$13)=2015)+$B$7*(T$11=4)+$B$8*(T$11=3))/(1+EXP($B$3+$B$4*$A21+$B$5*(T$12-$A21)*4+$B$6*(YEAR(T$13)=2015)+$B$7*(T$11=4)+$B$8*(T$11=3))))+ EXP($B$3+$B$4*$A21+$B$5*((T$12-$A21)*4+1)+$B$6*(YEAR(T$13)=2015)+$B$7*(T$11=4)+$B$8*(T$11=3))/(1+EXP($B$3+$B$4*$A21+$B$5*((T$12-$A21)*4+1)+$B$6*(YEAR(T$13)=2015)+$B$7*(T$11=4)+$B$8*(T$11=3)))+ EXP($B$3+$B$4*$A21+$B$5*((T$12-$A21)*4+2)+$B$6*(YEAR(T$13)=2015)+$B$7*(T$11=4)+$B$8*(T$11=3))/(1+EXP($B$3+$B$4*$A21+$B$5*((T$12-$A21)*4+2)+$B$6*(YEAR(T$13)=2015)+$B$7*(T$11=4)+$B$8*(T$11=3)))+ EXP($B$3+$B$4*$A21+$B$5*((T$12-$A21)*4+3)+$B$6*(YEAR(T$13)=2015)+$B$7*(T$11=4)+$B$8*(T$11=3))/(1+EXP($B$3+$B$4*$A21+$B$5*((T$12-$A21)*4+3)+$B$6*(YEAR(T$13)=2015)+$B$7*(T$11=4)+$B$8*(T$11=3)))), "")</f>
        <v>14.3493375040068</v>
      </c>
      <c r="U21" s="9" t="n">
        <f aca="false">IF('Acquisition-Retention'!X144&lt;&gt;"",'Acquisition-Retention'!X144* (IF(U$12=$A21,1,EXP($B$3+$B$4*$A21+$B$5*(U$12-$A21)*4+$B$6*(YEAR(U$13)=2015)+$B$7*(U$11=4)+$B$8*(U$11=3))/(1+EXP($B$3+$B$4*$A21+$B$5*(U$12-$A21)*4+$B$6*(YEAR(U$13)=2015)+$B$7*(U$11=4)+$B$8*(U$11=3))))+ EXP($B$3+$B$4*$A21+$B$5*((U$12-$A21)*4+1)+$B$6*(YEAR(U$13)=2015)+$B$7*(U$11=4)+$B$8*(U$11=3))/(1+EXP($B$3+$B$4*$A21+$B$5*((U$12-$A21)*4+1)+$B$6*(YEAR(U$13)=2015)+$B$7*(U$11=4)+$B$8*(U$11=3)))+ EXP($B$3+$B$4*$A21+$B$5*((U$12-$A21)*4+2)+$B$6*(YEAR(U$13)=2015)+$B$7*(U$11=4)+$B$8*(U$11=3))/(1+EXP($B$3+$B$4*$A21+$B$5*((U$12-$A21)*4+2)+$B$6*(YEAR(U$13)=2015)+$B$7*(U$11=4)+$B$8*(U$11=3)))+ EXP($B$3+$B$4*$A21+$B$5*((U$12-$A21)*4+3)+$B$6*(YEAR(U$13)=2015)+$B$7*(U$11=4)+$B$8*(U$11=3))/(1+EXP($B$3+$B$4*$A21+$B$5*((U$12-$A21)*4+3)+$B$6*(YEAR(U$13)=2015)+$B$7*(U$11=4)+$B$8*(U$11=3)))), "")</f>
        <v>12.0023282253208</v>
      </c>
      <c r="V21" s="9" t="n">
        <f aca="false">IF('Acquisition-Retention'!Y144&lt;&gt;"",'Acquisition-Retention'!Y144* (IF(V$12=$A21,1,EXP($B$3+$B$4*$A21+$B$5*(V$12-$A21)*4+$B$6*(YEAR(V$13)=2015)+$B$7*(V$11=4)+$B$8*(V$11=3))/(1+EXP($B$3+$B$4*$A21+$B$5*(V$12-$A21)*4+$B$6*(YEAR(V$13)=2015)+$B$7*(V$11=4)+$B$8*(V$11=3))))+ EXP($B$3+$B$4*$A21+$B$5*((V$12-$A21)*4+1)+$B$6*(YEAR(V$13)=2015)+$B$7*(V$11=4)+$B$8*(V$11=3))/(1+EXP($B$3+$B$4*$A21+$B$5*((V$12-$A21)*4+1)+$B$6*(YEAR(V$13)=2015)+$B$7*(V$11=4)+$B$8*(V$11=3)))+ EXP($B$3+$B$4*$A21+$B$5*((V$12-$A21)*4+2)+$B$6*(YEAR(V$13)=2015)+$B$7*(V$11=4)+$B$8*(V$11=3))/(1+EXP($B$3+$B$4*$A21+$B$5*((V$12-$A21)*4+2)+$B$6*(YEAR(V$13)=2015)+$B$7*(V$11=4)+$B$8*(V$11=3)))+ EXP($B$3+$B$4*$A21+$B$5*((V$12-$A21)*4+3)+$B$6*(YEAR(V$13)=2015)+$B$7*(V$11=4)+$B$8*(V$11=3))/(1+EXP($B$3+$B$4*$A21+$B$5*((V$12-$A21)*4+3)+$B$6*(YEAR(V$13)=2015)+$B$7*(V$11=4)+$B$8*(V$11=3)))), "")</f>
        <v>11.2647397140802</v>
      </c>
      <c r="W21" s="9" t="n">
        <f aca="false">IF('Acquisition-Retention'!Z144&lt;&gt;"",'Acquisition-Retention'!Z144* (IF(W$12=$A21,1,EXP($B$3+$B$4*$A21+$B$5*(W$12-$A21)*4+$B$6*(YEAR(W$13)=2015)+$B$7*(W$11=4)+$B$8*(W$11=3))/(1+EXP($B$3+$B$4*$A21+$B$5*(W$12-$A21)*4+$B$6*(YEAR(W$13)=2015)+$B$7*(W$11=4)+$B$8*(W$11=3))))+ EXP($B$3+$B$4*$A21+$B$5*((W$12-$A21)*4+1)+$B$6*(YEAR(W$13)=2015)+$B$7*(W$11=4)+$B$8*(W$11=3))/(1+EXP($B$3+$B$4*$A21+$B$5*((W$12-$A21)*4+1)+$B$6*(YEAR(W$13)=2015)+$B$7*(W$11=4)+$B$8*(W$11=3)))+ EXP($B$3+$B$4*$A21+$B$5*((W$12-$A21)*4+2)+$B$6*(YEAR(W$13)=2015)+$B$7*(W$11=4)+$B$8*(W$11=3))/(1+EXP($B$3+$B$4*$A21+$B$5*((W$12-$A21)*4+2)+$B$6*(YEAR(W$13)=2015)+$B$7*(W$11=4)+$B$8*(W$11=3)))+ EXP($B$3+$B$4*$A21+$B$5*((W$12-$A21)*4+3)+$B$6*(YEAR(W$13)=2015)+$B$7*(W$11=4)+$B$8*(W$11=3))/(1+EXP($B$3+$B$4*$A21+$B$5*((W$12-$A21)*4+3)+$B$6*(YEAR(W$13)=2015)+$B$7*(W$11=4)+$B$8*(W$11=3)))), "")</f>
        <v>10.5428146563798</v>
      </c>
      <c r="X21" s="9" t="n">
        <f aca="false">IF('Acquisition-Retention'!AA144&lt;&gt;"",'Acquisition-Retention'!AA144* (IF(X$12=$A21,1,EXP($B$3+$B$4*$A21+$B$5*(X$12-$A21)*4+$B$6*(YEAR(X$13)=2015)+$B$7*(X$11=4)+$B$8*(X$11=3))/(1+EXP($B$3+$B$4*$A21+$B$5*(X$12-$A21)*4+$B$6*(YEAR(X$13)=2015)+$B$7*(X$11=4)+$B$8*(X$11=3))))+ EXP($B$3+$B$4*$A21+$B$5*((X$12-$A21)*4+1)+$B$6*(YEAR(X$13)=2015)+$B$7*(X$11=4)+$B$8*(X$11=3))/(1+EXP($B$3+$B$4*$A21+$B$5*((X$12-$A21)*4+1)+$B$6*(YEAR(X$13)=2015)+$B$7*(X$11=4)+$B$8*(X$11=3)))+ EXP($B$3+$B$4*$A21+$B$5*((X$12-$A21)*4+2)+$B$6*(YEAR(X$13)=2015)+$B$7*(X$11=4)+$B$8*(X$11=3))/(1+EXP($B$3+$B$4*$A21+$B$5*((X$12-$A21)*4+2)+$B$6*(YEAR(X$13)=2015)+$B$7*(X$11=4)+$B$8*(X$11=3)))+ EXP($B$3+$B$4*$A21+$B$5*((X$12-$A21)*4+3)+$B$6*(YEAR(X$13)=2015)+$B$7*(X$11=4)+$B$8*(X$11=3))/(1+EXP($B$3+$B$4*$A21+$B$5*((X$12-$A21)*4+3)+$B$6*(YEAR(X$13)=2015)+$B$7*(X$11=4)+$B$8*(X$11=3)))), "")</f>
        <v>10.8359453606019</v>
      </c>
      <c r="Y21" s="9" t="n">
        <f aca="false">IF('Acquisition-Retention'!AB144&lt;&gt;"",'Acquisition-Retention'!AB144* (IF(Y$12=$A21,1,EXP($B$3+$B$4*$A21+$B$5*(Y$12-$A21)*4+$B$6*(YEAR(Y$13)=2015)+$B$7*(Y$11=4)+$B$8*(Y$11=3))/(1+EXP($B$3+$B$4*$A21+$B$5*(Y$12-$A21)*4+$B$6*(YEAR(Y$13)=2015)+$B$7*(Y$11=4)+$B$8*(Y$11=3))))+ EXP($B$3+$B$4*$A21+$B$5*((Y$12-$A21)*4+1)+$B$6*(YEAR(Y$13)=2015)+$B$7*(Y$11=4)+$B$8*(Y$11=3))/(1+EXP($B$3+$B$4*$A21+$B$5*((Y$12-$A21)*4+1)+$B$6*(YEAR(Y$13)=2015)+$B$7*(Y$11=4)+$B$8*(Y$11=3)))+ EXP($B$3+$B$4*$A21+$B$5*((Y$12-$A21)*4+2)+$B$6*(YEAR(Y$13)=2015)+$B$7*(Y$11=4)+$B$8*(Y$11=3))/(1+EXP($B$3+$B$4*$A21+$B$5*((Y$12-$A21)*4+2)+$B$6*(YEAR(Y$13)=2015)+$B$7*(Y$11=4)+$B$8*(Y$11=3)))+ EXP($B$3+$B$4*$A21+$B$5*((Y$12-$A21)*4+3)+$B$6*(YEAR(Y$13)=2015)+$B$7*(Y$11=4)+$B$8*(Y$11=3))/(1+EXP($B$3+$B$4*$A21+$B$5*((Y$12-$A21)*4+3)+$B$6*(YEAR(Y$13)=2015)+$B$7*(Y$11=4)+$B$8*(Y$11=3)))), "")</f>
        <v>10.1274985980491</v>
      </c>
      <c r="Z21" s="9" t="n">
        <f aca="false">IF('Acquisition-Retention'!AC144&lt;&gt;"",'Acquisition-Retention'!AC144* (IF(Z$12=$A21,1,EXP($B$3+$B$4*$A21+$B$5*(Z$12-$A21)*4+$B$6*(YEAR(Z$13)=2015)+$B$7*(Z$11=4)+$B$8*(Z$11=3))/(1+EXP($B$3+$B$4*$A21+$B$5*(Z$12-$A21)*4+$B$6*(YEAR(Z$13)=2015)+$B$7*(Z$11=4)+$B$8*(Z$11=3))))+ EXP($B$3+$B$4*$A21+$B$5*((Z$12-$A21)*4+1)+$B$6*(YEAR(Z$13)=2015)+$B$7*(Z$11=4)+$B$8*(Z$11=3))/(1+EXP($B$3+$B$4*$A21+$B$5*((Z$12-$A21)*4+1)+$B$6*(YEAR(Z$13)=2015)+$B$7*(Z$11=4)+$B$8*(Z$11=3)))+ EXP($B$3+$B$4*$A21+$B$5*((Z$12-$A21)*4+2)+$B$6*(YEAR(Z$13)=2015)+$B$7*(Z$11=4)+$B$8*(Z$11=3))/(1+EXP($B$3+$B$4*$A21+$B$5*((Z$12-$A21)*4+2)+$B$6*(YEAR(Z$13)=2015)+$B$7*(Z$11=4)+$B$8*(Z$11=3)))+ EXP($B$3+$B$4*$A21+$B$5*((Z$12-$A21)*4+3)+$B$6*(YEAR(Z$13)=2015)+$B$7*(Z$11=4)+$B$8*(Z$11=3))/(1+EXP($B$3+$B$4*$A21+$B$5*((Z$12-$A21)*4+3)+$B$6*(YEAR(Z$13)=2015)+$B$7*(Z$11=4)+$B$8*(Z$11=3)))), "")</f>
        <v>9.45189459904035</v>
      </c>
      <c r="AA21" s="9" t="n">
        <f aca="false">IF('Acquisition-Retention'!AD144&lt;&gt;"",'Acquisition-Retention'!AD144* (IF(AA$12=$A21,1,EXP($B$3+$B$4*$A21+$B$5*(AA$12-$A21)*4+$B$6*(YEAR(AA$13)=2015)+$B$7*(AA$11=4)+$B$8*(AA$11=3))/(1+EXP($B$3+$B$4*$A21+$B$5*(AA$12-$A21)*4+$B$6*(YEAR(AA$13)=2015)+$B$7*(AA$11=4)+$B$8*(AA$11=3))))+ EXP($B$3+$B$4*$A21+$B$5*((AA$12-$A21)*4+1)+$B$6*(YEAR(AA$13)=2015)+$B$7*(AA$11=4)+$B$8*(AA$11=3))/(1+EXP($B$3+$B$4*$A21+$B$5*((AA$12-$A21)*4+1)+$B$6*(YEAR(AA$13)=2015)+$B$7*(AA$11=4)+$B$8*(AA$11=3)))+ EXP($B$3+$B$4*$A21+$B$5*((AA$12-$A21)*4+2)+$B$6*(YEAR(AA$13)=2015)+$B$7*(AA$11=4)+$B$8*(AA$11=3))/(1+EXP($B$3+$B$4*$A21+$B$5*((AA$12-$A21)*4+2)+$B$6*(YEAR(AA$13)=2015)+$B$7*(AA$11=4)+$B$8*(AA$11=3)))+ EXP($B$3+$B$4*$A21+$B$5*((AA$12-$A21)*4+3)+$B$6*(YEAR(AA$13)=2015)+$B$7*(AA$11=4)+$B$8*(AA$11=3))/(1+EXP($B$3+$B$4*$A21+$B$5*((AA$12-$A21)*4+3)+$B$6*(YEAR(AA$13)=2015)+$B$7*(AA$11=4)+$B$8*(AA$11=3)))), "")</f>
        <v>10.6956794403492</v>
      </c>
      <c r="AB21" s="9" t="n">
        <f aca="false">IF('Acquisition-Retention'!AE144&lt;&gt;"",'Acquisition-Retention'!AE144* (IF(AB$12=$A21,1,EXP($B$3+$B$4*$A21+$B$5*(AB$12-$A21)*4+$B$6*(YEAR(AB$13)=2015)+$B$7*(AB$11=4)+$B$8*(AB$11=3))/(1+EXP($B$3+$B$4*$A21+$B$5*(AB$12-$A21)*4+$B$6*(YEAR(AB$13)=2015)+$B$7*(AB$11=4)+$B$8*(AB$11=3))))+ EXP($B$3+$B$4*$A21+$B$5*((AB$12-$A21)*4+1)+$B$6*(YEAR(AB$13)=2015)+$B$7*(AB$11=4)+$B$8*(AB$11=3))/(1+EXP($B$3+$B$4*$A21+$B$5*((AB$12-$A21)*4+1)+$B$6*(YEAR(AB$13)=2015)+$B$7*(AB$11=4)+$B$8*(AB$11=3)))+ EXP($B$3+$B$4*$A21+$B$5*((AB$12-$A21)*4+2)+$B$6*(YEAR(AB$13)=2015)+$B$7*(AB$11=4)+$B$8*(AB$11=3))/(1+EXP($B$3+$B$4*$A21+$B$5*((AB$12-$A21)*4+2)+$B$6*(YEAR(AB$13)=2015)+$B$7*(AB$11=4)+$B$8*(AB$11=3)))+ EXP($B$3+$B$4*$A21+$B$5*((AB$12-$A21)*4+3)+$B$6*(YEAR(AB$13)=2015)+$B$7*(AB$11=4)+$B$8*(AB$11=3))/(1+EXP($B$3+$B$4*$A21+$B$5*((AB$12-$A21)*4+3)+$B$6*(YEAR(AB$13)=2015)+$B$7*(AB$11=4)+$B$8*(AB$11=3)))), "")</f>
        <v>9.64794145168227</v>
      </c>
      <c r="AC21" s="9" t="n">
        <f aca="false">IF('Acquisition-Retention'!AF144&lt;&gt;"",'Acquisition-Retention'!AF144* (IF(AC$12=$A21,1,EXP($B$3+$B$4*$A21+$B$5*(AC$12-$A21)*4+$B$6*(YEAR(AC$13)=2015)+$B$7*(AC$11=4)+$B$8*(AC$11=3))/(1+EXP($B$3+$B$4*$A21+$B$5*(AC$12-$A21)*4+$B$6*(YEAR(AC$13)=2015)+$B$7*(AC$11=4)+$B$8*(AC$11=3))))+ EXP($B$3+$B$4*$A21+$B$5*((AC$12-$A21)*4+1)+$B$6*(YEAR(AC$13)=2015)+$B$7*(AC$11=4)+$B$8*(AC$11=3))/(1+EXP($B$3+$B$4*$A21+$B$5*((AC$12-$A21)*4+1)+$B$6*(YEAR(AC$13)=2015)+$B$7*(AC$11=4)+$B$8*(AC$11=3)))+ EXP($B$3+$B$4*$A21+$B$5*((AC$12-$A21)*4+2)+$B$6*(YEAR(AC$13)=2015)+$B$7*(AC$11=4)+$B$8*(AC$11=3))/(1+EXP($B$3+$B$4*$A21+$B$5*((AC$12-$A21)*4+2)+$B$6*(YEAR(AC$13)=2015)+$B$7*(AC$11=4)+$B$8*(AC$11=3)))+ EXP($B$3+$B$4*$A21+$B$5*((AC$12-$A21)*4+3)+$B$6*(YEAR(AC$13)=2015)+$B$7*(AC$11=4)+$B$8*(AC$11=3))/(1+EXP($B$3+$B$4*$A21+$B$5*((AC$12-$A21)*4+3)+$B$6*(YEAR(AC$13)=2015)+$B$7*(AC$11=4)+$B$8*(AC$11=3)))), "")</f>
        <v>8.92625899942091</v>
      </c>
      <c r="AD21" s="9" t="n">
        <f aca="false">IF('Acquisition-Retention'!AG144&lt;&gt;"",'Acquisition-Retention'!AG144* (IF(AD$12=$A21,1,EXP($B$3+$B$4*$A21+$B$5*(AD$12-$A21)*4+$B$6*(YEAR(AD$13)=2015)+$B$7*(AD$11=4)+$B$8*(AD$11=3))/(1+EXP($B$3+$B$4*$A21+$B$5*(AD$12-$A21)*4+$B$6*(YEAR(AD$13)=2015)+$B$7*(AD$11=4)+$B$8*(AD$11=3))))+ EXP($B$3+$B$4*$A21+$B$5*((AD$12-$A21)*4+1)+$B$6*(YEAR(AD$13)=2015)+$B$7*(AD$11=4)+$B$8*(AD$11=3))/(1+EXP($B$3+$B$4*$A21+$B$5*((AD$12-$A21)*4+1)+$B$6*(YEAR(AD$13)=2015)+$B$7*(AD$11=4)+$B$8*(AD$11=3)))+ EXP($B$3+$B$4*$A21+$B$5*((AD$12-$A21)*4+2)+$B$6*(YEAR(AD$13)=2015)+$B$7*(AD$11=4)+$B$8*(AD$11=3))/(1+EXP($B$3+$B$4*$A21+$B$5*((AD$12-$A21)*4+2)+$B$6*(YEAR(AD$13)=2015)+$B$7*(AD$11=4)+$B$8*(AD$11=3)))+ EXP($B$3+$B$4*$A21+$B$5*((AD$12-$A21)*4+3)+$B$6*(YEAR(AD$13)=2015)+$B$7*(AD$11=4)+$B$8*(AD$11=3))/(1+EXP($B$3+$B$4*$A21+$B$5*((AD$12-$A21)*4+3)+$B$6*(YEAR(AD$13)=2015)+$B$7*(AD$11=4)+$B$8*(AD$11=3)))), "")</f>
        <v>8.2916680887733</v>
      </c>
      <c r="AE21" s="9" t="n">
        <f aca="false">IF('Acquisition-Retention'!AH144&lt;&gt;"",'Acquisition-Retention'!AH144* (IF(AE$12=$A21,1,EXP($B$3+$B$4*$A21+$B$5*(AE$12-$A21)*4+$B$6*(YEAR(AE$13)=2015)+$B$7*(AE$11=4)+$B$8*(AE$11=3))/(1+EXP($B$3+$B$4*$A21+$B$5*(AE$12-$A21)*4+$B$6*(YEAR(AE$13)=2015)+$B$7*(AE$11=4)+$B$8*(AE$11=3))))+ EXP($B$3+$B$4*$A21+$B$5*((AE$12-$A21)*4+1)+$B$6*(YEAR(AE$13)=2015)+$B$7*(AE$11=4)+$B$8*(AE$11=3))/(1+EXP($B$3+$B$4*$A21+$B$5*((AE$12-$A21)*4+1)+$B$6*(YEAR(AE$13)=2015)+$B$7*(AE$11=4)+$B$8*(AE$11=3)))+ EXP($B$3+$B$4*$A21+$B$5*((AE$12-$A21)*4+2)+$B$6*(YEAR(AE$13)=2015)+$B$7*(AE$11=4)+$B$8*(AE$11=3))/(1+EXP($B$3+$B$4*$A21+$B$5*((AE$12-$A21)*4+2)+$B$6*(YEAR(AE$13)=2015)+$B$7*(AE$11=4)+$B$8*(AE$11=3)))+ EXP($B$3+$B$4*$A21+$B$5*((AE$12-$A21)*4+3)+$B$6*(YEAR(AE$13)=2015)+$B$7*(AE$11=4)+$B$8*(AE$11=3))/(1+EXP($B$3+$B$4*$A21+$B$5*((AE$12-$A21)*4+3)+$B$6*(YEAR(AE$13)=2015)+$B$7*(AE$11=4)+$B$8*(AE$11=3)))), "")</f>
        <v>7.78685592467132</v>
      </c>
      <c r="AF21" s="9" t="n">
        <f aca="false">IF('Acquisition-Retention'!AI144&lt;&gt;"",'Acquisition-Retention'!AI144* (IF(AF$12=$A21,1,EXP($B$3+$B$4*$A21+$B$5*(AF$12-$A21)*4+$B$6*(YEAR(AF$13)=2015)+$B$7*(AF$11=4)+$B$8*(AF$11=3))/(1+EXP($B$3+$B$4*$A21+$B$5*(AF$12-$A21)*4+$B$6*(YEAR(AF$13)=2015)+$B$7*(AF$11=4)+$B$8*(AF$11=3))))+ EXP($B$3+$B$4*$A21+$B$5*((AF$12-$A21)*4+1)+$B$6*(YEAR(AF$13)=2015)+$B$7*(AF$11=4)+$B$8*(AF$11=3))/(1+EXP($B$3+$B$4*$A21+$B$5*((AF$12-$A21)*4+1)+$B$6*(YEAR(AF$13)=2015)+$B$7*(AF$11=4)+$B$8*(AF$11=3)))+ EXP($B$3+$B$4*$A21+$B$5*((AF$12-$A21)*4+2)+$B$6*(YEAR(AF$13)=2015)+$B$7*(AF$11=4)+$B$8*(AF$11=3))/(1+EXP($B$3+$B$4*$A21+$B$5*((AF$12-$A21)*4+2)+$B$6*(YEAR(AF$13)=2015)+$B$7*(AF$11=4)+$B$8*(AF$11=3)))+ EXP($B$3+$B$4*$A21+$B$5*((AF$12-$A21)*4+3)+$B$6*(YEAR(AF$13)=2015)+$B$7*(AF$11=4)+$B$8*(AF$11=3))/(1+EXP($B$3+$B$4*$A21+$B$5*((AF$12-$A21)*4+3)+$B$6*(YEAR(AF$13)=2015)+$B$7*(AF$11=4)+$B$8*(AF$11=3)))), "")</f>
        <v>7.300530877381</v>
      </c>
      <c r="AG21" s="9" t="n">
        <f aca="false">IF('Acquisition-Retention'!AJ144&lt;&gt;"",'Acquisition-Retention'!AJ144* (IF(AG$12=$A21,1,EXP($B$3+$B$4*$A21+$B$5*(AG$12-$A21)*4+$B$6*(YEAR(AG$13)=2015)+$B$7*(AG$11=4)+$B$8*(AG$11=3))/(1+EXP($B$3+$B$4*$A21+$B$5*(AG$12-$A21)*4+$B$6*(YEAR(AG$13)=2015)+$B$7*(AG$11=4)+$B$8*(AG$11=3))))+ EXP($B$3+$B$4*$A21+$B$5*((AG$12-$A21)*4+1)+$B$6*(YEAR(AG$13)=2015)+$B$7*(AG$11=4)+$B$8*(AG$11=3))/(1+EXP($B$3+$B$4*$A21+$B$5*((AG$12-$A21)*4+1)+$B$6*(YEAR(AG$13)=2015)+$B$7*(AG$11=4)+$B$8*(AG$11=3)))+ EXP($B$3+$B$4*$A21+$B$5*((AG$12-$A21)*4+2)+$B$6*(YEAR(AG$13)=2015)+$B$7*(AG$11=4)+$B$8*(AG$11=3))/(1+EXP($B$3+$B$4*$A21+$B$5*((AG$12-$A21)*4+2)+$B$6*(YEAR(AG$13)=2015)+$B$7*(AG$11=4)+$B$8*(AG$11=3)))+ EXP($B$3+$B$4*$A21+$B$5*((AG$12-$A21)*4+3)+$B$6*(YEAR(AG$13)=2015)+$B$7*(AG$11=4)+$B$8*(AG$11=3))/(1+EXP($B$3+$B$4*$A21+$B$5*((AG$12-$A21)*4+3)+$B$6*(YEAR(AG$13)=2015)+$B$7*(AG$11=4)+$B$8*(AG$11=3)))), "")</f>
        <v>5.85674828346826</v>
      </c>
      <c r="AH21" s="9" t="n">
        <f aca="false">IF('Acquisition-Retention'!AK144&lt;&gt;"",'Acquisition-Retention'!AK144* (IF(AH$12=$A21,1,EXP($B$3+$B$4*$A21+$B$5*(AH$12-$A21)*4+$B$6*(YEAR(AH$13)=2015)+$B$7*(AH$11=4)+$B$8*(AH$11=3))/(1+EXP($B$3+$B$4*$A21+$B$5*(AH$12-$A21)*4+$B$6*(YEAR(AH$13)=2015)+$B$7*(AH$11=4)+$B$8*(AH$11=3))))+ EXP($B$3+$B$4*$A21+$B$5*((AH$12-$A21)*4+1)+$B$6*(YEAR(AH$13)=2015)+$B$7*(AH$11=4)+$B$8*(AH$11=3))/(1+EXP($B$3+$B$4*$A21+$B$5*((AH$12-$A21)*4+1)+$B$6*(YEAR(AH$13)=2015)+$B$7*(AH$11=4)+$B$8*(AH$11=3)))+ EXP($B$3+$B$4*$A21+$B$5*((AH$12-$A21)*4+2)+$B$6*(YEAR(AH$13)=2015)+$B$7*(AH$11=4)+$B$8*(AH$11=3))/(1+EXP($B$3+$B$4*$A21+$B$5*((AH$12-$A21)*4+2)+$B$6*(YEAR(AH$13)=2015)+$B$7*(AH$11=4)+$B$8*(AH$11=3)))+ EXP($B$3+$B$4*$A21+$B$5*((AH$12-$A21)*4+3)+$B$6*(YEAR(AH$13)=2015)+$B$7*(AH$11=4)+$B$8*(AH$11=3))/(1+EXP($B$3+$B$4*$A21+$B$5*((AH$12-$A21)*4+3)+$B$6*(YEAR(AH$13)=2015)+$B$7*(AH$11=4)+$B$8*(AH$11=3)))), "")</f>
        <v>5.45819064122367</v>
      </c>
      <c r="AI21" s="9" t="n">
        <f aca="false">IF('Acquisition-Retention'!AL144&lt;&gt;"",'Acquisition-Retention'!AL144* (IF(AI$12=$A21,1,EXP($B$3+$B$4*$A21+$B$5*(AI$12-$A21)*4+$B$6*(YEAR(AI$13)=2015)+$B$7*(AI$11=4)+$B$8*(AI$11=3))/(1+EXP($B$3+$B$4*$A21+$B$5*(AI$12-$A21)*4+$B$6*(YEAR(AI$13)=2015)+$B$7*(AI$11=4)+$B$8*(AI$11=3))))+ EXP($B$3+$B$4*$A21+$B$5*((AI$12-$A21)*4+1)+$B$6*(YEAR(AI$13)=2015)+$B$7*(AI$11=4)+$B$8*(AI$11=3))/(1+EXP($B$3+$B$4*$A21+$B$5*((AI$12-$A21)*4+1)+$B$6*(YEAR(AI$13)=2015)+$B$7*(AI$11=4)+$B$8*(AI$11=3)))+ EXP($B$3+$B$4*$A21+$B$5*((AI$12-$A21)*4+2)+$B$6*(YEAR(AI$13)=2015)+$B$7*(AI$11=4)+$B$8*(AI$11=3))/(1+EXP($B$3+$B$4*$A21+$B$5*((AI$12-$A21)*4+2)+$B$6*(YEAR(AI$13)=2015)+$B$7*(AI$11=4)+$B$8*(AI$11=3)))+ EXP($B$3+$B$4*$A21+$B$5*((AI$12-$A21)*4+3)+$B$6*(YEAR(AI$13)=2015)+$B$7*(AI$11=4)+$B$8*(AI$11=3))/(1+EXP($B$3+$B$4*$A21+$B$5*((AI$12-$A21)*4+3)+$B$6*(YEAR(AI$13)=2015)+$B$7*(AI$11=4)+$B$8*(AI$11=3)))), "")</f>
        <v>5.07950423850663</v>
      </c>
      <c r="AJ21" s="9" t="n">
        <f aca="false">IF('Acquisition-Retention'!AM144&lt;&gt;"",'Acquisition-Retention'!AM144* (IF(AJ$12=$A21,1,EXP($B$3+$B$4*$A21+$B$5*(AJ$12-$A21)*4+$B$6*(YEAR(AJ$13)=2015)+$B$7*(AJ$11=4)+$B$8*(AJ$11=3))/(1+EXP($B$3+$B$4*$A21+$B$5*(AJ$12-$A21)*4+$B$6*(YEAR(AJ$13)=2015)+$B$7*(AJ$11=4)+$B$8*(AJ$11=3))))+ EXP($B$3+$B$4*$A21+$B$5*((AJ$12-$A21)*4+1)+$B$6*(YEAR(AJ$13)=2015)+$B$7*(AJ$11=4)+$B$8*(AJ$11=3))/(1+EXP($B$3+$B$4*$A21+$B$5*((AJ$12-$A21)*4+1)+$B$6*(YEAR(AJ$13)=2015)+$B$7*(AJ$11=4)+$B$8*(AJ$11=3)))+ EXP($B$3+$B$4*$A21+$B$5*((AJ$12-$A21)*4+2)+$B$6*(YEAR(AJ$13)=2015)+$B$7*(AJ$11=4)+$B$8*(AJ$11=3))/(1+EXP($B$3+$B$4*$A21+$B$5*((AJ$12-$A21)*4+2)+$B$6*(YEAR(AJ$13)=2015)+$B$7*(AJ$11=4)+$B$8*(AJ$11=3)))+ EXP($B$3+$B$4*$A21+$B$5*((AJ$12-$A21)*4+3)+$B$6*(YEAR(AJ$13)=2015)+$B$7*(AJ$11=4)+$B$8*(AJ$11=3))/(1+EXP($B$3+$B$4*$A21+$B$5*((AJ$12-$A21)*4+3)+$B$6*(YEAR(AJ$13)=2015)+$B$7*(AJ$11=4)+$B$8*(AJ$11=3)))), "")</f>
        <v>5.299260347732</v>
      </c>
      <c r="AK21" s="9" t="n">
        <f aca="false">IF('Acquisition-Retention'!AN144&lt;&gt;"",'Acquisition-Retention'!AN144* (IF(AK$12=$A21,1,EXP($B$3+$B$4*$A21+$B$5*(AK$12-$A21)*4+$B$6*(YEAR(AK$13)=2015)+$B$7*(AK$11=4)+$B$8*(AK$11=3))/(1+EXP($B$3+$B$4*$A21+$B$5*(AK$12-$A21)*4+$B$6*(YEAR(AK$13)=2015)+$B$7*(AK$11=4)+$B$8*(AK$11=3))))+ EXP($B$3+$B$4*$A21+$B$5*((AK$12-$A21)*4+1)+$B$6*(YEAR(AK$13)=2015)+$B$7*(AK$11=4)+$B$8*(AK$11=3))/(1+EXP($B$3+$B$4*$A21+$B$5*((AK$12-$A21)*4+1)+$B$6*(YEAR(AK$13)=2015)+$B$7*(AK$11=4)+$B$8*(AK$11=3)))+ EXP($B$3+$B$4*$A21+$B$5*((AK$12-$A21)*4+2)+$B$6*(YEAR(AK$13)=2015)+$B$7*(AK$11=4)+$B$8*(AK$11=3))/(1+EXP($B$3+$B$4*$A21+$B$5*((AK$12-$A21)*4+2)+$B$6*(YEAR(AK$13)=2015)+$B$7*(AK$11=4)+$B$8*(AK$11=3)))+ EXP($B$3+$B$4*$A21+$B$5*((AK$12-$A21)*4+3)+$B$6*(YEAR(AK$13)=2015)+$B$7*(AK$11=4)+$B$8*(AK$11=3))/(1+EXP($B$3+$B$4*$A21+$B$5*((AK$12-$A21)*4+3)+$B$6*(YEAR(AK$13)=2015)+$B$7*(AK$11=4)+$B$8*(AK$11=3)))), "")</f>
        <v>4.92656424123831</v>
      </c>
      <c r="AL21" s="9" t="n">
        <f aca="false">IF('Acquisition-Retention'!AO144&lt;&gt;"",'Acquisition-Retention'!AO144* (IF(AL$12=$A21,1,EXP($B$3+$B$4*$A21+$B$5*(AL$12-$A21)*4+$B$6*(YEAR(AL$13)=2015)+$B$7*(AL$11=4)+$B$8*(AL$11=3))/(1+EXP($B$3+$B$4*$A21+$B$5*(AL$12-$A21)*4+$B$6*(YEAR(AL$13)=2015)+$B$7*(AL$11=4)+$B$8*(AL$11=3))))+ EXP($B$3+$B$4*$A21+$B$5*((AL$12-$A21)*4+1)+$B$6*(YEAR(AL$13)=2015)+$B$7*(AL$11=4)+$B$8*(AL$11=3))/(1+EXP($B$3+$B$4*$A21+$B$5*((AL$12-$A21)*4+1)+$B$6*(YEAR(AL$13)=2015)+$B$7*(AL$11=4)+$B$8*(AL$11=3)))+ EXP($B$3+$B$4*$A21+$B$5*((AL$12-$A21)*4+2)+$B$6*(YEAR(AL$13)=2015)+$B$7*(AL$11=4)+$B$8*(AL$11=3))/(1+EXP($B$3+$B$4*$A21+$B$5*((AL$12-$A21)*4+2)+$B$6*(YEAR(AL$13)=2015)+$B$7*(AL$11=4)+$B$8*(AL$11=3)))+ EXP($B$3+$B$4*$A21+$B$5*((AL$12-$A21)*4+3)+$B$6*(YEAR(AL$13)=2015)+$B$7*(AL$11=4)+$B$8*(AL$11=3))/(1+EXP($B$3+$B$4*$A21+$B$5*((AL$12-$A21)*4+3)+$B$6*(YEAR(AL$13)=2015)+$B$7*(AL$11=4)+$B$8*(AL$11=3)))), "")</f>
        <v>4.57420860329558</v>
      </c>
      <c r="AM21" s="9" t="n">
        <f aca="false">IF('Acquisition-Retention'!AP144&lt;&gt;"",'Acquisition-Retention'!AP144* (IF(AM$12=$A21,1,EXP($B$3+$B$4*$A21+$B$5*(AM$12-$A21)*4+$B$6*(YEAR(AM$13)=2015)+$B$7*(AM$11=4)+$B$8*(AM$11=3))/(1+EXP($B$3+$B$4*$A21+$B$5*(AM$12-$A21)*4+$B$6*(YEAR(AM$13)=2015)+$B$7*(AM$11=4)+$B$8*(AM$11=3))))+ EXP($B$3+$B$4*$A21+$B$5*((AM$12-$A21)*4+1)+$B$6*(YEAR(AM$13)=2015)+$B$7*(AM$11=4)+$B$8*(AM$11=3))/(1+EXP($B$3+$B$4*$A21+$B$5*((AM$12-$A21)*4+1)+$B$6*(YEAR(AM$13)=2015)+$B$7*(AM$11=4)+$B$8*(AM$11=3)))+ EXP($B$3+$B$4*$A21+$B$5*((AM$12-$A21)*4+2)+$B$6*(YEAR(AM$13)=2015)+$B$7*(AM$11=4)+$B$8*(AM$11=3))/(1+EXP($B$3+$B$4*$A21+$B$5*((AM$12-$A21)*4+2)+$B$6*(YEAR(AM$13)=2015)+$B$7*(AM$11=4)+$B$8*(AM$11=3)))+ EXP($B$3+$B$4*$A21+$B$5*((AM$12-$A21)*4+3)+$B$6*(YEAR(AM$13)=2015)+$B$7*(AM$11=4)+$B$8*(AM$11=3))/(1+EXP($B$3+$B$4*$A21+$B$5*((AM$12-$A21)*4+3)+$B$6*(YEAR(AM$13)=2015)+$B$7*(AM$11=4)+$B$8*(AM$11=3)))), "")</f>
        <v>4.45222646976805</v>
      </c>
      <c r="AN21" s="9" t="n">
        <f aca="false">IF('Acquisition-Retention'!AQ144&lt;&gt;"",'Acquisition-Retention'!AQ144* (IF(AN$12=$A21,1,EXP($B$3+$B$4*$A21+$B$5*(AN$12-$A21)*4+$B$6*(YEAR(AN$13)=2015)+$B$7*(AN$11=4)+$B$8*(AN$11=3))/(1+EXP($B$3+$B$4*$A21+$B$5*(AN$12-$A21)*4+$B$6*(YEAR(AN$13)=2015)+$B$7*(AN$11=4)+$B$8*(AN$11=3))))+ EXP($B$3+$B$4*$A21+$B$5*((AN$12-$A21)*4+1)+$B$6*(YEAR(AN$13)=2015)+$B$7*(AN$11=4)+$B$8*(AN$11=3))/(1+EXP($B$3+$B$4*$A21+$B$5*((AN$12-$A21)*4+1)+$B$6*(YEAR(AN$13)=2015)+$B$7*(AN$11=4)+$B$8*(AN$11=3)))+ EXP($B$3+$B$4*$A21+$B$5*((AN$12-$A21)*4+2)+$B$6*(YEAR(AN$13)=2015)+$B$7*(AN$11=4)+$B$8*(AN$11=3))/(1+EXP($B$3+$B$4*$A21+$B$5*((AN$12-$A21)*4+2)+$B$6*(YEAR(AN$13)=2015)+$B$7*(AN$11=4)+$B$8*(AN$11=3)))+ EXP($B$3+$B$4*$A21+$B$5*((AN$12-$A21)*4+3)+$B$6*(YEAR(AN$13)=2015)+$B$7*(AN$11=4)+$B$8*(AN$11=3))/(1+EXP($B$3+$B$4*$A21+$B$5*((AN$12-$A21)*4+3)+$B$6*(YEAR(AN$13)=2015)+$B$7*(AN$11=4)+$B$8*(AN$11=3)))), "")</f>
        <v>4.03177819507043</v>
      </c>
      <c r="AO21" s="9" t="n">
        <f aca="false">IF('Acquisition-Retention'!AR144&lt;&gt;"",'Acquisition-Retention'!AR144* (IF(AO$12=$A21,1,EXP($B$3+$B$4*$A21+$B$5*(AO$12-$A21)*4+$B$6*(YEAR(AO$13)=2015)+$B$7*(AO$11=4)+$B$8*(AO$11=3))/(1+EXP($B$3+$B$4*$A21+$B$5*(AO$12-$A21)*4+$B$6*(YEAR(AO$13)=2015)+$B$7*(AO$11=4)+$B$8*(AO$11=3))))+ EXP($B$3+$B$4*$A21+$B$5*((AO$12-$A21)*4+1)+$B$6*(YEAR(AO$13)=2015)+$B$7*(AO$11=4)+$B$8*(AO$11=3))/(1+EXP($B$3+$B$4*$A21+$B$5*((AO$12-$A21)*4+1)+$B$6*(YEAR(AO$13)=2015)+$B$7*(AO$11=4)+$B$8*(AO$11=3)))+ EXP($B$3+$B$4*$A21+$B$5*((AO$12-$A21)*4+2)+$B$6*(YEAR(AO$13)=2015)+$B$7*(AO$11=4)+$B$8*(AO$11=3))/(1+EXP($B$3+$B$4*$A21+$B$5*((AO$12-$A21)*4+2)+$B$6*(YEAR(AO$13)=2015)+$B$7*(AO$11=4)+$B$8*(AO$11=3)))+ EXP($B$3+$B$4*$A21+$B$5*((AO$12-$A21)*4+3)+$B$6*(YEAR(AO$13)=2015)+$B$7*(AO$11=4)+$B$8*(AO$11=3))/(1+EXP($B$3+$B$4*$A21+$B$5*((AO$12-$A21)*4+3)+$B$6*(YEAR(AO$13)=2015)+$B$7*(AO$11=4)+$B$8*(AO$11=3)))), "")</f>
        <v>3.69388126079177</v>
      </c>
    </row>
    <row r="22" customFormat="false" ht="15" hidden="false" customHeight="false" outlineLevel="0" collapsed="false">
      <c r="A22" s="0" t="n">
        <f aca="false">A21+1</f>
        <v>9</v>
      </c>
      <c r="B22" s="4" t="str">
        <v>Sep 2014</v>
      </c>
      <c r="C22" s="9" t="str">
        <f aca="false">IF('Acquisition-Retention'!F145&lt;&gt;"",'Acquisition-Retention'!F145* (IF(C$12=$A22,1,EXP($B$3+$B$4*$A22+$B$5*(C$12-$A22)*4+$B$6*(YEAR(C$13)=2015)+$B$7*(C$11=4)+$B$8*(C$11=3))/(1+EXP($B$3+$B$4*$A22+$B$5*(C$12-$A22)*4+$B$6*(YEAR(C$13)=2015)+$B$7*(C$11=4)+$B$8*(C$11=3))))+ EXP($B$3+$B$4*$A22+$B$5*((C$12-$A22)*4+1)+$B$6*(YEAR(C$13)=2015)+$B$7*(C$11=4)+$B$8*(C$11=3))/(1+EXP($B$3+$B$4*$A22+$B$5*((C$12-$A22)*4+1)+$B$6*(YEAR(C$13)=2015)+$B$7*(C$11=4)+$B$8*(C$11=3)))+ EXP($B$3+$B$4*$A22+$B$5*((C$12-$A22)*4+2)+$B$6*(YEAR(C$13)=2015)+$B$7*(C$11=4)+$B$8*(C$11=3))/(1+EXP($B$3+$B$4*$A22+$B$5*((C$12-$A22)*4+2)+$B$6*(YEAR(C$13)=2015)+$B$7*(C$11=4)+$B$8*(C$11=3)))+ EXP($B$3+$B$4*$A22+$B$5*((C$12-$A22)*4+3)+$B$6*(YEAR(C$13)=2015)+$B$7*(C$11=4)+$B$8*(C$11=3))/(1+EXP($B$3+$B$4*$A22+$B$5*((C$12-$A22)*4+3)+$B$6*(YEAR(C$13)=2015)+$B$7*(C$11=4)+$B$8*(C$11=3)))), "")</f>
        <v/>
      </c>
      <c r="D22" s="9" t="str">
        <f aca="false">IF('Acquisition-Retention'!G145&lt;&gt;"",'Acquisition-Retention'!G145* (IF(D$12=$A22,1,EXP($B$3+$B$4*$A22+$B$5*(D$12-$A22)*4+$B$6*(YEAR(D$13)=2015)+$B$7*(D$11=4)+$B$8*(D$11=3))/(1+EXP($B$3+$B$4*$A22+$B$5*(D$12-$A22)*4+$B$6*(YEAR(D$13)=2015)+$B$7*(D$11=4)+$B$8*(D$11=3))))+ EXP($B$3+$B$4*$A22+$B$5*((D$12-$A22)*4+1)+$B$6*(YEAR(D$13)=2015)+$B$7*(D$11=4)+$B$8*(D$11=3))/(1+EXP($B$3+$B$4*$A22+$B$5*((D$12-$A22)*4+1)+$B$6*(YEAR(D$13)=2015)+$B$7*(D$11=4)+$B$8*(D$11=3)))+ EXP($B$3+$B$4*$A22+$B$5*((D$12-$A22)*4+2)+$B$6*(YEAR(D$13)=2015)+$B$7*(D$11=4)+$B$8*(D$11=3))/(1+EXP($B$3+$B$4*$A22+$B$5*((D$12-$A22)*4+2)+$B$6*(YEAR(D$13)=2015)+$B$7*(D$11=4)+$B$8*(D$11=3)))+ EXP($B$3+$B$4*$A22+$B$5*((D$12-$A22)*4+3)+$B$6*(YEAR(D$13)=2015)+$B$7*(D$11=4)+$B$8*(D$11=3))/(1+EXP($B$3+$B$4*$A22+$B$5*((D$12-$A22)*4+3)+$B$6*(YEAR(D$13)=2015)+$B$7*(D$11=4)+$B$8*(D$11=3)))), "")</f>
        <v/>
      </c>
      <c r="E22" s="9" t="str">
        <f aca="false">IF('Acquisition-Retention'!H145&lt;&gt;"",'Acquisition-Retention'!H145* (IF(E$12=$A22,1,EXP($B$3+$B$4*$A22+$B$5*(E$12-$A22)*4+$B$6*(YEAR(E$13)=2015)+$B$7*(E$11=4)+$B$8*(E$11=3))/(1+EXP($B$3+$B$4*$A22+$B$5*(E$12-$A22)*4+$B$6*(YEAR(E$13)=2015)+$B$7*(E$11=4)+$B$8*(E$11=3))))+ EXP($B$3+$B$4*$A22+$B$5*((E$12-$A22)*4+1)+$B$6*(YEAR(E$13)=2015)+$B$7*(E$11=4)+$B$8*(E$11=3))/(1+EXP($B$3+$B$4*$A22+$B$5*((E$12-$A22)*4+1)+$B$6*(YEAR(E$13)=2015)+$B$7*(E$11=4)+$B$8*(E$11=3)))+ EXP($B$3+$B$4*$A22+$B$5*((E$12-$A22)*4+2)+$B$6*(YEAR(E$13)=2015)+$B$7*(E$11=4)+$B$8*(E$11=3))/(1+EXP($B$3+$B$4*$A22+$B$5*((E$12-$A22)*4+2)+$B$6*(YEAR(E$13)=2015)+$B$7*(E$11=4)+$B$8*(E$11=3)))+ EXP($B$3+$B$4*$A22+$B$5*((E$12-$A22)*4+3)+$B$6*(YEAR(E$13)=2015)+$B$7*(E$11=4)+$B$8*(E$11=3))/(1+EXP($B$3+$B$4*$A22+$B$5*((E$12-$A22)*4+3)+$B$6*(YEAR(E$13)=2015)+$B$7*(E$11=4)+$B$8*(E$11=3)))), "")</f>
        <v/>
      </c>
      <c r="F22" s="9" t="str">
        <f aca="false">IF('Acquisition-Retention'!I145&lt;&gt;"",'Acquisition-Retention'!I145* (IF(F$12=$A22,1,EXP($B$3+$B$4*$A22+$B$5*(F$12-$A22)*4+$B$6*(YEAR(F$13)=2015)+$B$7*(F$11=4)+$B$8*(F$11=3))/(1+EXP($B$3+$B$4*$A22+$B$5*(F$12-$A22)*4+$B$6*(YEAR(F$13)=2015)+$B$7*(F$11=4)+$B$8*(F$11=3))))+ EXP($B$3+$B$4*$A22+$B$5*((F$12-$A22)*4+1)+$B$6*(YEAR(F$13)=2015)+$B$7*(F$11=4)+$B$8*(F$11=3))/(1+EXP($B$3+$B$4*$A22+$B$5*((F$12-$A22)*4+1)+$B$6*(YEAR(F$13)=2015)+$B$7*(F$11=4)+$B$8*(F$11=3)))+ EXP($B$3+$B$4*$A22+$B$5*((F$12-$A22)*4+2)+$B$6*(YEAR(F$13)=2015)+$B$7*(F$11=4)+$B$8*(F$11=3))/(1+EXP($B$3+$B$4*$A22+$B$5*((F$12-$A22)*4+2)+$B$6*(YEAR(F$13)=2015)+$B$7*(F$11=4)+$B$8*(F$11=3)))+ EXP($B$3+$B$4*$A22+$B$5*((F$12-$A22)*4+3)+$B$6*(YEAR(F$13)=2015)+$B$7*(F$11=4)+$B$8*(F$11=3))/(1+EXP($B$3+$B$4*$A22+$B$5*((F$12-$A22)*4+3)+$B$6*(YEAR(F$13)=2015)+$B$7*(F$11=4)+$B$8*(F$11=3)))), "")</f>
        <v/>
      </c>
      <c r="G22" s="9" t="str">
        <f aca="false">IF('Acquisition-Retention'!J145&lt;&gt;"",'Acquisition-Retention'!J145* (IF(G$12=$A22,1,EXP($B$3+$B$4*$A22+$B$5*(G$12-$A22)*4+$B$6*(YEAR(G$13)=2015)+$B$7*(G$11=4)+$B$8*(G$11=3))/(1+EXP($B$3+$B$4*$A22+$B$5*(G$12-$A22)*4+$B$6*(YEAR(G$13)=2015)+$B$7*(G$11=4)+$B$8*(G$11=3))))+ EXP($B$3+$B$4*$A22+$B$5*((G$12-$A22)*4+1)+$B$6*(YEAR(G$13)=2015)+$B$7*(G$11=4)+$B$8*(G$11=3))/(1+EXP($B$3+$B$4*$A22+$B$5*((G$12-$A22)*4+1)+$B$6*(YEAR(G$13)=2015)+$B$7*(G$11=4)+$B$8*(G$11=3)))+ EXP($B$3+$B$4*$A22+$B$5*((G$12-$A22)*4+2)+$B$6*(YEAR(G$13)=2015)+$B$7*(G$11=4)+$B$8*(G$11=3))/(1+EXP($B$3+$B$4*$A22+$B$5*((G$12-$A22)*4+2)+$B$6*(YEAR(G$13)=2015)+$B$7*(G$11=4)+$B$8*(G$11=3)))+ EXP($B$3+$B$4*$A22+$B$5*((G$12-$A22)*4+3)+$B$6*(YEAR(G$13)=2015)+$B$7*(G$11=4)+$B$8*(G$11=3))/(1+EXP($B$3+$B$4*$A22+$B$5*((G$12-$A22)*4+3)+$B$6*(YEAR(G$13)=2015)+$B$7*(G$11=4)+$B$8*(G$11=3)))), "")</f>
        <v/>
      </c>
      <c r="H22" s="9" t="str">
        <f aca="false">IF('Acquisition-Retention'!K145&lt;&gt;"",'Acquisition-Retention'!K145* (IF(H$12=$A22,1,EXP($B$3+$B$4*$A22+$B$5*(H$12-$A22)*4+$B$6*(YEAR(H$13)=2015)+$B$7*(H$11=4)+$B$8*(H$11=3))/(1+EXP($B$3+$B$4*$A22+$B$5*(H$12-$A22)*4+$B$6*(YEAR(H$13)=2015)+$B$7*(H$11=4)+$B$8*(H$11=3))))+ EXP($B$3+$B$4*$A22+$B$5*((H$12-$A22)*4+1)+$B$6*(YEAR(H$13)=2015)+$B$7*(H$11=4)+$B$8*(H$11=3))/(1+EXP($B$3+$B$4*$A22+$B$5*((H$12-$A22)*4+1)+$B$6*(YEAR(H$13)=2015)+$B$7*(H$11=4)+$B$8*(H$11=3)))+ EXP($B$3+$B$4*$A22+$B$5*((H$12-$A22)*4+2)+$B$6*(YEAR(H$13)=2015)+$B$7*(H$11=4)+$B$8*(H$11=3))/(1+EXP($B$3+$B$4*$A22+$B$5*((H$12-$A22)*4+2)+$B$6*(YEAR(H$13)=2015)+$B$7*(H$11=4)+$B$8*(H$11=3)))+ EXP($B$3+$B$4*$A22+$B$5*((H$12-$A22)*4+3)+$B$6*(YEAR(H$13)=2015)+$B$7*(H$11=4)+$B$8*(H$11=3))/(1+EXP($B$3+$B$4*$A22+$B$5*((H$12-$A22)*4+3)+$B$6*(YEAR(H$13)=2015)+$B$7*(H$11=4)+$B$8*(H$11=3)))), "")</f>
        <v/>
      </c>
      <c r="I22" s="9" t="str">
        <f aca="false">IF('Acquisition-Retention'!L145&lt;&gt;"",'Acquisition-Retention'!L145* (IF(I$12=$A22,1,EXP($B$3+$B$4*$A22+$B$5*(I$12-$A22)*4+$B$6*(YEAR(I$13)=2015)+$B$7*(I$11=4)+$B$8*(I$11=3))/(1+EXP($B$3+$B$4*$A22+$B$5*(I$12-$A22)*4+$B$6*(YEAR(I$13)=2015)+$B$7*(I$11=4)+$B$8*(I$11=3))))+ EXP($B$3+$B$4*$A22+$B$5*((I$12-$A22)*4+1)+$B$6*(YEAR(I$13)=2015)+$B$7*(I$11=4)+$B$8*(I$11=3))/(1+EXP($B$3+$B$4*$A22+$B$5*((I$12-$A22)*4+1)+$B$6*(YEAR(I$13)=2015)+$B$7*(I$11=4)+$B$8*(I$11=3)))+ EXP($B$3+$B$4*$A22+$B$5*((I$12-$A22)*4+2)+$B$6*(YEAR(I$13)=2015)+$B$7*(I$11=4)+$B$8*(I$11=3))/(1+EXP($B$3+$B$4*$A22+$B$5*((I$12-$A22)*4+2)+$B$6*(YEAR(I$13)=2015)+$B$7*(I$11=4)+$B$8*(I$11=3)))+ EXP($B$3+$B$4*$A22+$B$5*((I$12-$A22)*4+3)+$B$6*(YEAR(I$13)=2015)+$B$7*(I$11=4)+$B$8*(I$11=3))/(1+EXP($B$3+$B$4*$A22+$B$5*((I$12-$A22)*4+3)+$B$6*(YEAR(I$13)=2015)+$B$7*(I$11=4)+$B$8*(I$11=3)))), "")</f>
        <v/>
      </c>
      <c r="J22" s="9" t="str">
        <f aca="false">IF('Acquisition-Retention'!M145&lt;&gt;"",'Acquisition-Retention'!M145* (IF(J$12=$A22,1,EXP($B$3+$B$4*$A22+$B$5*(J$12-$A22)*4+$B$6*(YEAR(J$13)=2015)+$B$7*(J$11=4)+$B$8*(J$11=3))/(1+EXP($B$3+$B$4*$A22+$B$5*(J$12-$A22)*4+$B$6*(YEAR(J$13)=2015)+$B$7*(J$11=4)+$B$8*(J$11=3))))+ EXP($B$3+$B$4*$A22+$B$5*((J$12-$A22)*4+1)+$B$6*(YEAR(J$13)=2015)+$B$7*(J$11=4)+$B$8*(J$11=3))/(1+EXP($B$3+$B$4*$A22+$B$5*((J$12-$A22)*4+1)+$B$6*(YEAR(J$13)=2015)+$B$7*(J$11=4)+$B$8*(J$11=3)))+ EXP($B$3+$B$4*$A22+$B$5*((J$12-$A22)*4+2)+$B$6*(YEAR(J$13)=2015)+$B$7*(J$11=4)+$B$8*(J$11=3))/(1+EXP($B$3+$B$4*$A22+$B$5*((J$12-$A22)*4+2)+$B$6*(YEAR(J$13)=2015)+$B$7*(J$11=4)+$B$8*(J$11=3)))+ EXP($B$3+$B$4*$A22+$B$5*((J$12-$A22)*4+3)+$B$6*(YEAR(J$13)=2015)+$B$7*(J$11=4)+$B$8*(J$11=3))/(1+EXP($B$3+$B$4*$A22+$B$5*((J$12-$A22)*4+3)+$B$6*(YEAR(J$13)=2015)+$B$7*(J$11=4)+$B$8*(J$11=3)))), "")</f>
        <v/>
      </c>
      <c r="K22" s="9" t="n">
        <f aca="false">IF('Acquisition-Retention'!N145&lt;&gt;"",'Acquisition-Retention'!N145* (IF(K$12=$A22,1,EXP($B$3+$B$4*$A22+$B$5*(K$12-$A22)*4+$B$6*(YEAR(K$13)=2015)+$B$7*(K$11=4)+$B$8*(K$11=3))/(1+EXP($B$3+$B$4*$A22+$B$5*(K$12-$A22)*4+$B$6*(YEAR(K$13)=2015)+$B$7*(K$11=4)+$B$8*(K$11=3))))+ EXP($B$3+$B$4*$A22+$B$5*((K$12-$A22)*4+1)+$B$6*(YEAR(K$13)=2015)+$B$7*(K$11=4)+$B$8*(K$11=3))/(1+EXP($B$3+$B$4*$A22+$B$5*((K$12-$A22)*4+1)+$B$6*(YEAR(K$13)=2015)+$B$7*(K$11=4)+$B$8*(K$11=3)))+ EXP($B$3+$B$4*$A22+$B$5*((K$12-$A22)*4+2)+$B$6*(YEAR(K$13)=2015)+$B$7*(K$11=4)+$B$8*(K$11=3))/(1+EXP($B$3+$B$4*$A22+$B$5*((K$12-$A22)*4+2)+$B$6*(YEAR(K$13)=2015)+$B$7*(K$11=4)+$B$8*(K$11=3)))+ EXP($B$3+$B$4*$A22+$B$5*((K$12-$A22)*4+3)+$B$6*(YEAR(K$13)=2015)+$B$7*(K$11=4)+$B$8*(K$11=3))/(1+EXP($B$3+$B$4*$A22+$B$5*((K$12-$A22)*4+3)+$B$6*(YEAR(K$13)=2015)+$B$7*(K$11=4)+$B$8*(K$11=3)))), "")</f>
        <v>105.262316731855</v>
      </c>
      <c r="L22" s="9" t="n">
        <f aca="false">IF('Acquisition-Retention'!O145&lt;&gt;"",'Acquisition-Retention'!O145* (IF(L$12=$A22,1,EXP($B$3+$B$4*$A22+$B$5*(L$12-$A22)*4+$B$6*(YEAR(L$13)=2015)+$B$7*(L$11=4)+$B$8*(L$11=3))/(1+EXP($B$3+$B$4*$A22+$B$5*(L$12-$A22)*4+$B$6*(YEAR(L$13)=2015)+$B$7*(L$11=4)+$B$8*(L$11=3))))+ EXP($B$3+$B$4*$A22+$B$5*((L$12-$A22)*4+1)+$B$6*(YEAR(L$13)=2015)+$B$7*(L$11=4)+$B$8*(L$11=3))/(1+EXP($B$3+$B$4*$A22+$B$5*((L$12-$A22)*4+1)+$B$6*(YEAR(L$13)=2015)+$B$7*(L$11=4)+$B$8*(L$11=3)))+ EXP($B$3+$B$4*$A22+$B$5*((L$12-$A22)*4+2)+$B$6*(YEAR(L$13)=2015)+$B$7*(L$11=4)+$B$8*(L$11=3))/(1+EXP($B$3+$B$4*$A22+$B$5*((L$12-$A22)*4+2)+$B$6*(YEAR(L$13)=2015)+$B$7*(L$11=4)+$B$8*(L$11=3)))+ EXP($B$3+$B$4*$A22+$B$5*((L$12-$A22)*4+3)+$B$6*(YEAR(L$13)=2015)+$B$7*(L$11=4)+$B$8*(L$11=3))/(1+EXP($B$3+$B$4*$A22+$B$5*((L$12-$A22)*4+3)+$B$6*(YEAR(L$13)=2015)+$B$7*(L$11=4)+$B$8*(L$11=3)))), "")</f>
        <v>37.6171239083203</v>
      </c>
      <c r="M22" s="9" t="n">
        <f aca="false">IF('Acquisition-Retention'!P145&lt;&gt;"",'Acquisition-Retention'!P145* (IF(M$12=$A22,1,EXP($B$3+$B$4*$A22+$B$5*(M$12-$A22)*4+$B$6*(YEAR(M$13)=2015)+$B$7*(M$11=4)+$B$8*(M$11=3))/(1+EXP($B$3+$B$4*$A22+$B$5*(M$12-$A22)*4+$B$6*(YEAR(M$13)=2015)+$B$7*(M$11=4)+$B$8*(M$11=3))))+ EXP($B$3+$B$4*$A22+$B$5*((M$12-$A22)*4+1)+$B$6*(YEAR(M$13)=2015)+$B$7*(M$11=4)+$B$8*(M$11=3))/(1+EXP($B$3+$B$4*$A22+$B$5*((M$12-$A22)*4+1)+$B$6*(YEAR(M$13)=2015)+$B$7*(M$11=4)+$B$8*(M$11=3)))+ EXP($B$3+$B$4*$A22+$B$5*((M$12-$A22)*4+2)+$B$6*(YEAR(M$13)=2015)+$B$7*(M$11=4)+$B$8*(M$11=3))/(1+EXP($B$3+$B$4*$A22+$B$5*((M$12-$A22)*4+2)+$B$6*(YEAR(M$13)=2015)+$B$7*(M$11=4)+$B$8*(M$11=3)))+ EXP($B$3+$B$4*$A22+$B$5*((M$12-$A22)*4+3)+$B$6*(YEAR(M$13)=2015)+$B$7*(M$11=4)+$B$8*(M$11=3))/(1+EXP($B$3+$B$4*$A22+$B$5*((M$12-$A22)*4+3)+$B$6*(YEAR(M$13)=2015)+$B$7*(M$11=4)+$B$8*(M$11=3)))), "")</f>
        <v>32.4286793852567</v>
      </c>
      <c r="N22" s="9" t="n">
        <f aca="false">IF('Acquisition-Retention'!Q145&lt;&gt;"",'Acquisition-Retention'!Q145* (IF(N$12=$A22,1,EXP($B$3+$B$4*$A22+$B$5*(N$12-$A22)*4+$B$6*(YEAR(N$13)=2015)+$B$7*(N$11=4)+$B$8*(N$11=3))/(1+EXP($B$3+$B$4*$A22+$B$5*(N$12-$A22)*4+$B$6*(YEAR(N$13)=2015)+$B$7*(N$11=4)+$B$8*(N$11=3))))+ EXP($B$3+$B$4*$A22+$B$5*((N$12-$A22)*4+1)+$B$6*(YEAR(N$13)=2015)+$B$7*(N$11=4)+$B$8*(N$11=3))/(1+EXP($B$3+$B$4*$A22+$B$5*((N$12-$A22)*4+1)+$B$6*(YEAR(N$13)=2015)+$B$7*(N$11=4)+$B$8*(N$11=3)))+ EXP($B$3+$B$4*$A22+$B$5*((N$12-$A22)*4+2)+$B$6*(YEAR(N$13)=2015)+$B$7*(N$11=4)+$B$8*(N$11=3))/(1+EXP($B$3+$B$4*$A22+$B$5*((N$12-$A22)*4+2)+$B$6*(YEAR(N$13)=2015)+$B$7*(N$11=4)+$B$8*(N$11=3)))+ EXP($B$3+$B$4*$A22+$B$5*((N$12-$A22)*4+3)+$B$6*(YEAR(N$13)=2015)+$B$7*(N$11=4)+$B$8*(N$11=3))/(1+EXP($B$3+$B$4*$A22+$B$5*((N$12-$A22)*4+3)+$B$6*(YEAR(N$13)=2015)+$B$7*(N$11=4)+$B$8*(N$11=3)))), "")</f>
        <v>29.3015293798622</v>
      </c>
      <c r="O22" s="9" t="n">
        <f aca="false">IF('Acquisition-Retention'!R145&lt;&gt;"",'Acquisition-Retention'!R145* (IF(O$12=$A22,1,EXP($B$3+$B$4*$A22+$B$5*(O$12-$A22)*4+$B$6*(YEAR(O$13)=2015)+$B$7*(O$11=4)+$B$8*(O$11=3))/(1+EXP($B$3+$B$4*$A22+$B$5*(O$12-$A22)*4+$B$6*(YEAR(O$13)=2015)+$B$7*(O$11=4)+$B$8*(O$11=3))))+ EXP($B$3+$B$4*$A22+$B$5*((O$12-$A22)*4+1)+$B$6*(YEAR(O$13)=2015)+$B$7*(O$11=4)+$B$8*(O$11=3))/(1+EXP($B$3+$B$4*$A22+$B$5*((O$12-$A22)*4+1)+$B$6*(YEAR(O$13)=2015)+$B$7*(O$11=4)+$B$8*(O$11=3)))+ EXP($B$3+$B$4*$A22+$B$5*((O$12-$A22)*4+2)+$B$6*(YEAR(O$13)=2015)+$B$7*(O$11=4)+$B$8*(O$11=3))/(1+EXP($B$3+$B$4*$A22+$B$5*((O$12-$A22)*4+2)+$B$6*(YEAR(O$13)=2015)+$B$7*(O$11=4)+$B$8*(O$11=3)))+ EXP($B$3+$B$4*$A22+$B$5*((O$12-$A22)*4+3)+$B$6*(YEAR(O$13)=2015)+$B$7*(O$11=4)+$B$8*(O$11=3))/(1+EXP($B$3+$B$4*$A22+$B$5*((O$12-$A22)*4+3)+$B$6*(YEAR(O$13)=2015)+$B$7*(O$11=4)+$B$8*(O$11=3)))), "")</f>
        <v>25.0888973478359</v>
      </c>
      <c r="P22" s="9" t="n">
        <f aca="false">IF('Acquisition-Retention'!S145&lt;&gt;"",'Acquisition-Retention'!S145* (IF(P$12=$A22,1,EXP($B$3+$B$4*$A22+$B$5*(P$12-$A22)*4+$B$6*(YEAR(P$13)=2015)+$B$7*(P$11=4)+$B$8*(P$11=3))/(1+EXP($B$3+$B$4*$A22+$B$5*(P$12-$A22)*4+$B$6*(YEAR(P$13)=2015)+$B$7*(P$11=4)+$B$8*(P$11=3))))+ EXP($B$3+$B$4*$A22+$B$5*((P$12-$A22)*4+1)+$B$6*(YEAR(P$13)=2015)+$B$7*(P$11=4)+$B$8*(P$11=3))/(1+EXP($B$3+$B$4*$A22+$B$5*((P$12-$A22)*4+1)+$B$6*(YEAR(P$13)=2015)+$B$7*(P$11=4)+$B$8*(P$11=3)))+ EXP($B$3+$B$4*$A22+$B$5*((P$12-$A22)*4+2)+$B$6*(YEAR(P$13)=2015)+$B$7*(P$11=4)+$B$8*(P$11=3))/(1+EXP($B$3+$B$4*$A22+$B$5*((P$12-$A22)*4+2)+$B$6*(YEAR(P$13)=2015)+$B$7*(P$11=4)+$B$8*(P$11=3)))+ EXP($B$3+$B$4*$A22+$B$5*((P$12-$A22)*4+3)+$B$6*(YEAR(P$13)=2015)+$B$7*(P$11=4)+$B$8*(P$11=3))/(1+EXP($B$3+$B$4*$A22+$B$5*((P$12-$A22)*4+3)+$B$6*(YEAR(P$13)=2015)+$B$7*(P$11=4)+$B$8*(P$11=3)))), "")</f>
        <v>23.2195395633449</v>
      </c>
      <c r="Q22" s="9" t="n">
        <f aca="false">IF('Acquisition-Retention'!T145&lt;&gt;"",'Acquisition-Retention'!T145* (IF(Q$12=$A22,1,EXP($B$3+$B$4*$A22+$B$5*(Q$12-$A22)*4+$B$6*(YEAR(Q$13)=2015)+$B$7*(Q$11=4)+$B$8*(Q$11=3))/(1+EXP($B$3+$B$4*$A22+$B$5*(Q$12-$A22)*4+$B$6*(YEAR(Q$13)=2015)+$B$7*(Q$11=4)+$B$8*(Q$11=3))))+ EXP($B$3+$B$4*$A22+$B$5*((Q$12-$A22)*4+1)+$B$6*(YEAR(Q$13)=2015)+$B$7*(Q$11=4)+$B$8*(Q$11=3))/(1+EXP($B$3+$B$4*$A22+$B$5*((Q$12-$A22)*4+1)+$B$6*(YEAR(Q$13)=2015)+$B$7*(Q$11=4)+$B$8*(Q$11=3)))+ EXP($B$3+$B$4*$A22+$B$5*((Q$12-$A22)*4+2)+$B$6*(YEAR(Q$13)=2015)+$B$7*(Q$11=4)+$B$8*(Q$11=3))/(1+EXP($B$3+$B$4*$A22+$B$5*((Q$12-$A22)*4+2)+$B$6*(YEAR(Q$13)=2015)+$B$7*(Q$11=4)+$B$8*(Q$11=3)))+ EXP($B$3+$B$4*$A22+$B$5*((Q$12-$A22)*4+3)+$B$6*(YEAR(Q$13)=2015)+$B$7*(Q$11=4)+$B$8*(Q$11=3))/(1+EXP($B$3+$B$4*$A22+$B$5*((Q$12-$A22)*4+3)+$B$6*(YEAR(Q$13)=2015)+$B$7*(Q$11=4)+$B$8*(Q$11=3)))), "")</f>
        <v>20.4756932187377</v>
      </c>
      <c r="R22" s="9" t="n">
        <f aca="false">IF('Acquisition-Retention'!U145&lt;&gt;"",'Acquisition-Retention'!U145* (IF(R$12=$A22,1,EXP($B$3+$B$4*$A22+$B$5*(R$12-$A22)*4+$B$6*(YEAR(R$13)=2015)+$B$7*(R$11=4)+$B$8*(R$11=3))/(1+EXP($B$3+$B$4*$A22+$B$5*(R$12-$A22)*4+$B$6*(YEAR(R$13)=2015)+$B$7*(R$11=4)+$B$8*(R$11=3))))+ EXP($B$3+$B$4*$A22+$B$5*((R$12-$A22)*4+1)+$B$6*(YEAR(R$13)=2015)+$B$7*(R$11=4)+$B$8*(R$11=3))/(1+EXP($B$3+$B$4*$A22+$B$5*((R$12-$A22)*4+1)+$B$6*(YEAR(R$13)=2015)+$B$7*(R$11=4)+$B$8*(R$11=3)))+ EXP($B$3+$B$4*$A22+$B$5*((R$12-$A22)*4+2)+$B$6*(YEAR(R$13)=2015)+$B$7*(R$11=4)+$B$8*(R$11=3))/(1+EXP($B$3+$B$4*$A22+$B$5*((R$12-$A22)*4+2)+$B$6*(YEAR(R$13)=2015)+$B$7*(R$11=4)+$B$8*(R$11=3)))+ EXP($B$3+$B$4*$A22+$B$5*((R$12-$A22)*4+3)+$B$6*(YEAR(R$13)=2015)+$B$7*(R$11=4)+$B$8*(R$11=3))/(1+EXP($B$3+$B$4*$A22+$B$5*((R$12-$A22)*4+3)+$B$6*(YEAR(R$13)=2015)+$B$7*(R$11=4)+$B$8*(R$11=3)))), "")</f>
        <v>19.0083257903205</v>
      </c>
      <c r="S22" s="9" t="n">
        <f aca="false">IF('Acquisition-Retention'!V145&lt;&gt;"",'Acquisition-Retention'!V145* (IF(S$12=$A22,1,EXP($B$3+$B$4*$A22+$B$5*(S$12-$A22)*4+$B$6*(YEAR(S$13)=2015)+$B$7*(S$11=4)+$B$8*(S$11=3))/(1+EXP($B$3+$B$4*$A22+$B$5*(S$12-$A22)*4+$B$6*(YEAR(S$13)=2015)+$B$7*(S$11=4)+$B$8*(S$11=3))))+ EXP($B$3+$B$4*$A22+$B$5*((S$12-$A22)*4+1)+$B$6*(YEAR(S$13)=2015)+$B$7*(S$11=4)+$B$8*(S$11=3))/(1+EXP($B$3+$B$4*$A22+$B$5*((S$12-$A22)*4+1)+$B$6*(YEAR(S$13)=2015)+$B$7*(S$11=4)+$B$8*(S$11=3)))+ EXP($B$3+$B$4*$A22+$B$5*((S$12-$A22)*4+2)+$B$6*(YEAR(S$13)=2015)+$B$7*(S$11=4)+$B$8*(S$11=3))/(1+EXP($B$3+$B$4*$A22+$B$5*((S$12-$A22)*4+2)+$B$6*(YEAR(S$13)=2015)+$B$7*(S$11=4)+$B$8*(S$11=3)))+ EXP($B$3+$B$4*$A22+$B$5*((S$12-$A22)*4+3)+$B$6*(YEAR(S$13)=2015)+$B$7*(S$11=4)+$B$8*(S$11=3))/(1+EXP($B$3+$B$4*$A22+$B$5*((S$12-$A22)*4+3)+$B$6*(YEAR(S$13)=2015)+$B$7*(S$11=4)+$B$8*(S$11=3)))), "")</f>
        <v>17.7407324959869</v>
      </c>
      <c r="T22" s="9" t="n">
        <f aca="false">IF('Acquisition-Retention'!W145&lt;&gt;"",'Acquisition-Retention'!W145* (IF(T$12=$A22,1,EXP($B$3+$B$4*$A22+$B$5*(T$12-$A22)*4+$B$6*(YEAR(T$13)=2015)+$B$7*(T$11=4)+$B$8*(T$11=3))/(1+EXP($B$3+$B$4*$A22+$B$5*(T$12-$A22)*4+$B$6*(YEAR(T$13)=2015)+$B$7*(T$11=4)+$B$8*(T$11=3))))+ EXP($B$3+$B$4*$A22+$B$5*((T$12-$A22)*4+1)+$B$6*(YEAR(T$13)=2015)+$B$7*(T$11=4)+$B$8*(T$11=3))/(1+EXP($B$3+$B$4*$A22+$B$5*((T$12-$A22)*4+1)+$B$6*(YEAR(T$13)=2015)+$B$7*(T$11=4)+$B$8*(T$11=3)))+ EXP($B$3+$B$4*$A22+$B$5*((T$12-$A22)*4+2)+$B$6*(YEAR(T$13)=2015)+$B$7*(T$11=4)+$B$8*(T$11=3))/(1+EXP($B$3+$B$4*$A22+$B$5*((T$12-$A22)*4+2)+$B$6*(YEAR(T$13)=2015)+$B$7*(T$11=4)+$B$8*(T$11=3)))+ EXP($B$3+$B$4*$A22+$B$5*((T$12-$A22)*4+3)+$B$6*(YEAR(T$13)=2015)+$B$7*(T$11=4)+$B$8*(T$11=3))/(1+EXP($B$3+$B$4*$A22+$B$5*((T$12-$A22)*4+3)+$B$6*(YEAR(T$13)=2015)+$B$7*(T$11=4)+$B$8*(T$11=3)))), "")</f>
        <v>16.8872374363117</v>
      </c>
      <c r="U22" s="9" t="n">
        <f aca="false">IF('Acquisition-Retention'!X145&lt;&gt;"",'Acquisition-Retention'!X145* (IF(U$12=$A22,1,EXP($B$3+$B$4*$A22+$B$5*(U$12-$A22)*4+$B$6*(YEAR(U$13)=2015)+$B$7*(U$11=4)+$B$8*(U$11=3))/(1+EXP($B$3+$B$4*$A22+$B$5*(U$12-$A22)*4+$B$6*(YEAR(U$13)=2015)+$B$7*(U$11=4)+$B$8*(U$11=3))))+ EXP($B$3+$B$4*$A22+$B$5*((U$12-$A22)*4+1)+$B$6*(YEAR(U$13)=2015)+$B$7*(U$11=4)+$B$8*(U$11=3))/(1+EXP($B$3+$B$4*$A22+$B$5*((U$12-$A22)*4+1)+$B$6*(YEAR(U$13)=2015)+$B$7*(U$11=4)+$B$8*(U$11=3)))+ EXP($B$3+$B$4*$A22+$B$5*((U$12-$A22)*4+2)+$B$6*(YEAR(U$13)=2015)+$B$7*(U$11=4)+$B$8*(U$11=3))/(1+EXP($B$3+$B$4*$A22+$B$5*((U$12-$A22)*4+2)+$B$6*(YEAR(U$13)=2015)+$B$7*(U$11=4)+$B$8*(U$11=3)))+ EXP($B$3+$B$4*$A22+$B$5*((U$12-$A22)*4+3)+$B$6*(YEAR(U$13)=2015)+$B$7*(U$11=4)+$B$8*(U$11=3))/(1+EXP($B$3+$B$4*$A22+$B$5*((U$12-$A22)*4+3)+$B$6*(YEAR(U$13)=2015)+$B$7*(U$11=4)+$B$8*(U$11=3)))), "")</f>
        <v>14.21784031501</v>
      </c>
      <c r="V22" s="9" t="n">
        <f aca="false">IF('Acquisition-Retention'!Y145&lt;&gt;"",'Acquisition-Retention'!Y145* (IF(V$12=$A22,1,EXP($B$3+$B$4*$A22+$B$5*(V$12-$A22)*4+$B$6*(YEAR(V$13)=2015)+$B$7*(V$11=4)+$B$8*(V$11=3))/(1+EXP($B$3+$B$4*$A22+$B$5*(V$12-$A22)*4+$B$6*(YEAR(V$13)=2015)+$B$7*(V$11=4)+$B$8*(V$11=3))))+ EXP($B$3+$B$4*$A22+$B$5*((V$12-$A22)*4+1)+$B$6*(YEAR(V$13)=2015)+$B$7*(V$11=4)+$B$8*(V$11=3))/(1+EXP($B$3+$B$4*$A22+$B$5*((V$12-$A22)*4+1)+$B$6*(YEAR(V$13)=2015)+$B$7*(V$11=4)+$B$8*(V$11=3)))+ EXP($B$3+$B$4*$A22+$B$5*((V$12-$A22)*4+2)+$B$6*(YEAR(V$13)=2015)+$B$7*(V$11=4)+$B$8*(V$11=3))/(1+EXP($B$3+$B$4*$A22+$B$5*((V$12-$A22)*4+2)+$B$6*(YEAR(V$13)=2015)+$B$7*(V$11=4)+$B$8*(V$11=3)))+ EXP($B$3+$B$4*$A22+$B$5*((V$12-$A22)*4+3)+$B$6*(YEAR(V$13)=2015)+$B$7*(V$11=4)+$B$8*(V$11=3))/(1+EXP($B$3+$B$4*$A22+$B$5*((V$12-$A22)*4+3)+$B$6*(YEAR(V$13)=2015)+$B$7*(V$11=4)+$B$8*(V$11=3)))), "")</f>
        <v>13.3850483336748</v>
      </c>
      <c r="W22" s="9" t="n">
        <f aca="false">IF('Acquisition-Retention'!Z145&lt;&gt;"",'Acquisition-Retention'!Z145* (IF(W$12=$A22,1,EXP($B$3+$B$4*$A22+$B$5*(W$12-$A22)*4+$B$6*(YEAR(W$13)=2015)+$B$7*(W$11=4)+$B$8*(W$11=3))/(1+EXP($B$3+$B$4*$A22+$B$5*(W$12-$A22)*4+$B$6*(YEAR(W$13)=2015)+$B$7*(W$11=4)+$B$8*(W$11=3))))+ EXP($B$3+$B$4*$A22+$B$5*((W$12-$A22)*4+1)+$B$6*(YEAR(W$13)=2015)+$B$7*(W$11=4)+$B$8*(W$11=3))/(1+EXP($B$3+$B$4*$A22+$B$5*((W$12-$A22)*4+1)+$B$6*(YEAR(W$13)=2015)+$B$7*(W$11=4)+$B$8*(W$11=3)))+ EXP($B$3+$B$4*$A22+$B$5*((W$12-$A22)*4+2)+$B$6*(YEAR(W$13)=2015)+$B$7*(W$11=4)+$B$8*(W$11=3))/(1+EXP($B$3+$B$4*$A22+$B$5*((W$12-$A22)*4+2)+$B$6*(YEAR(W$13)=2015)+$B$7*(W$11=4)+$B$8*(W$11=3)))+ EXP($B$3+$B$4*$A22+$B$5*((W$12-$A22)*4+3)+$B$6*(YEAR(W$13)=2015)+$B$7*(W$11=4)+$B$8*(W$11=3))/(1+EXP($B$3+$B$4*$A22+$B$5*((W$12-$A22)*4+3)+$B$6*(YEAR(W$13)=2015)+$B$7*(W$11=4)+$B$8*(W$11=3)))), "")</f>
        <v>12.558719494616</v>
      </c>
      <c r="X22" s="9" t="n">
        <f aca="false">IF('Acquisition-Retention'!AA145&lt;&gt;"",'Acquisition-Retention'!AA145* (IF(X$12=$A22,1,EXP($B$3+$B$4*$A22+$B$5*(X$12-$A22)*4+$B$6*(YEAR(X$13)=2015)+$B$7*(X$11=4)+$B$8*(X$11=3))/(1+EXP($B$3+$B$4*$A22+$B$5*(X$12-$A22)*4+$B$6*(YEAR(X$13)=2015)+$B$7*(X$11=4)+$B$8*(X$11=3))))+ EXP($B$3+$B$4*$A22+$B$5*((X$12-$A22)*4+1)+$B$6*(YEAR(X$13)=2015)+$B$7*(X$11=4)+$B$8*(X$11=3))/(1+EXP($B$3+$B$4*$A22+$B$5*((X$12-$A22)*4+1)+$B$6*(YEAR(X$13)=2015)+$B$7*(X$11=4)+$B$8*(X$11=3)))+ EXP($B$3+$B$4*$A22+$B$5*((X$12-$A22)*4+2)+$B$6*(YEAR(X$13)=2015)+$B$7*(X$11=4)+$B$8*(X$11=3))/(1+EXP($B$3+$B$4*$A22+$B$5*((X$12-$A22)*4+2)+$B$6*(YEAR(X$13)=2015)+$B$7*(X$11=4)+$B$8*(X$11=3)))+ EXP($B$3+$B$4*$A22+$B$5*((X$12-$A22)*4+3)+$B$6*(YEAR(X$13)=2015)+$B$7*(X$11=4)+$B$8*(X$11=3))/(1+EXP($B$3+$B$4*$A22+$B$5*((X$12-$A22)*4+3)+$B$6*(YEAR(X$13)=2015)+$B$7*(X$11=4)+$B$8*(X$11=3)))), "")</f>
        <v>12.9054632667052</v>
      </c>
      <c r="Y22" s="9" t="n">
        <f aca="false">IF('Acquisition-Retention'!AB145&lt;&gt;"",'Acquisition-Retention'!AB145* (IF(Y$12=$A22,1,EXP($B$3+$B$4*$A22+$B$5*(Y$12-$A22)*4+$B$6*(YEAR(Y$13)=2015)+$B$7*(Y$11=4)+$B$8*(Y$11=3))/(1+EXP($B$3+$B$4*$A22+$B$5*(Y$12-$A22)*4+$B$6*(YEAR(Y$13)=2015)+$B$7*(Y$11=4)+$B$8*(Y$11=3))))+ EXP($B$3+$B$4*$A22+$B$5*((Y$12-$A22)*4+1)+$B$6*(YEAR(Y$13)=2015)+$B$7*(Y$11=4)+$B$8*(Y$11=3))/(1+EXP($B$3+$B$4*$A22+$B$5*((Y$12-$A22)*4+1)+$B$6*(YEAR(Y$13)=2015)+$B$7*(Y$11=4)+$B$8*(Y$11=3)))+ EXP($B$3+$B$4*$A22+$B$5*((Y$12-$A22)*4+2)+$B$6*(YEAR(Y$13)=2015)+$B$7*(Y$11=4)+$B$8*(Y$11=3))/(1+EXP($B$3+$B$4*$A22+$B$5*((Y$12-$A22)*4+2)+$B$6*(YEAR(Y$13)=2015)+$B$7*(Y$11=4)+$B$8*(Y$11=3)))+ EXP($B$3+$B$4*$A22+$B$5*((Y$12-$A22)*4+3)+$B$6*(YEAR(Y$13)=2015)+$B$7*(Y$11=4)+$B$8*(Y$11=3))/(1+EXP($B$3+$B$4*$A22+$B$5*((Y$12-$A22)*4+3)+$B$6*(YEAR(Y$13)=2015)+$B$7*(Y$11=4)+$B$8*(Y$11=3)))), "")</f>
        <v>12.0794176917263</v>
      </c>
      <c r="Z22" s="9" t="n">
        <f aca="false">IF('Acquisition-Retention'!AC145&lt;&gt;"",'Acquisition-Retention'!AC145* (IF(Z$12=$A22,1,EXP($B$3+$B$4*$A22+$B$5*(Z$12-$A22)*4+$B$6*(YEAR(Z$13)=2015)+$B$7*(Z$11=4)+$B$8*(Z$11=3))/(1+EXP($B$3+$B$4*$A22+$B$5*(Z$12-$A22)*4+$B$6*(YEAR(Z$13)=2015)+$B$7*(Z$11=4)+$B$8*(Z$11=3))))+ EXP($B$3+$B$4*$A22+$B$5*((Z$12-$A22)*4+1)+$B$6*(YEAR(Z$13)=2015)+$B$7*(Z$11=4)+$B$8*(Z$11=3))/(1+EXP($B$3+$B$4*$A22+$B$5*((Z$12-$A22)*4+1)+$B$6*(YEAR(Z$13)=2015)+$B$7*(Z$11=4)+$B$8*(Z$11=3)))+ EXP($B$3+$B$4*$A22+$B$5*((Z$12-$A22)*4+2)+$B$6*(YEAR(Z$13)=2015)+$B$7*(Z$11=4)+$B$8*(Z$11=3))/(1+EXP($B$3+$B$4*$A22+$B$5*((Z$12-$A22)*4+2)+$B$6*(YEAR(Z$13)=2015)+$B$7*(Z$11=4)+$B$8*(Z$11=3)))+ EXP($B$3+$B$4*$A22+$B$5*((Z$12-$A22)*4+3)+$B$6*(YEAR(Z$13)=2015)+$B$7*(Z$11=4)+$B$8*(Z$11=3))/(1+EXP($B$3+$B$4*$A22+$B$5*((Z$12-$A22)*4+3)+$B$6*(YEAR(Z$13)=2015)+$B$7*(Z$11=4)+$B$8*(Z$11=3)))), "")</f>
        <v>11.2864179904611</v>
      </c>
      <c r="AA22" s="9" t="n">
        <f aca="false">IF('Acquisition-Retention'!AD145&lt;&gt;"",'Acquisition-Retention'!AD145* (IF(AA$12=$A22,1,EXP($B$3+$B$4*$A22+$B$5*(AA$12-$A22)*4+$B$6*(YEAR(AA$13)=2015)+$B$7*(AA$11=4)+$B$8*(AA$11=3))/(1+EXP($B$3+$B$4*$A22+$B$5*(AA$12-$A22)*4+$B$6*(YEAR(AA$13)=2015)+$B$7*(AA$11=4)+$B$8*(AA$11=3))))+ EXP($B$3+$B$4*$A22+$B$5*((AA$12-$A22)*4+1)+$B$6*(YEAR(AA$13)=2015)+$B$7*(AA$11=4)+$B$8*(AA$11=3))/(1+EXP($B$3+$B$4*$A22+$B$5*((AA$12-$A22)*4+1)+$B$6*(YEAR(AA$13)=2015)+$B$7*(AA$11=4)+$B$8*(AA$11=3)))+ EXP($B$3+$B$4*$A22+$B$5*((AA$12-$A22)*4+2)+$B$6*(YEAR(AA$13)=2015)+$B$7*(AA$11=4)+$B$8*(AA$11=3))/(1+EXP($B$3+$B$4*$A22+$B$5*((AA$12-$A22)*4+2)+$B$6*(YEAR(AA$13)=2015)+$B$7*(AA$11=4)+$B$8*(AA$11=3)))+ EXP($B$3+$B$4*$A22+$B$5*((AA$12-$A22)*4+3)+$B$6*(YEAR(AA$13)=2015)+$B$7*(AA$11=4)+$B$8*(AA$11=3))/(1+EXP($B$3+$B$4*$A22+$B$5*((AA$12-$A22)*4+3)+$B$6*(YEAR(AA$13)=2015)+$B$7*(AA$11=4)+$B$8*(AA$11=3)))), "")</f>
        <v>12.7313690072235</v>
      </c>
      <c r="AB22" s="9" t="n">
        <f aca="false">IF('Acquisition-Retention'!AE145&lt;&gt;"",'Acquisition-Retention'!AE145* (IF(AB$12=$A22,1,EXP($B$3+$B$4*$A22+$B$5*(AB$12-$A22)*4+$B$6*(YEAR(AB$13)=2015)+$B$7*(AB$11=4)+$B$8*(AB$11=3))/(1+EXP($B$3+$B$4*$A22+$B$5*(AB$12-$A22)*4+$B$6*(YEAR(AB$13)=2015)+$B$7*(AB$11=4)+$B$8*(AB$11=3))))+ EXP($B$3+$B$4*$A22+$B$5*((AB$12-$A22)*4+1)+$B$6*(YEAR(AB$13)=2015)+$B$7*(AB$11=4)+$B$8*(AB$11=3))/(1+EXP($B$3+$B$4*$A22+$B$5*((AB$12-$A22)*4+1)+$B$6*(YEAR(AB$13)=2015)+$B$7*(AB$11=4)+$B$8*(AB$11=3)))+ EXP($B$3+$B$4*$A22+$B$5*((AB$12-$A22)*4+2)+$B$6*(YEAR(AB$13)=2015)+$B$7*(AB$11=4)+$B$8*(AB$11=3))/(1+EXP($B$3+$B$4*$A22+$B$5*((AB$12-$A22)*4+2)+$B$6*(YEAR(AB$13)=2015)+$B$7*(AB$11=4)+$B$8*(AB$11=3)))+ EXP($B$3+$B$4*$A22+$B$5*((AB$12-$A22)*4+3)+$B$6*(YEAR(AB$13)=2015)+$B$7*(AB$11=4)+$B$8*(AB$11=3))/(1+EXP($B$3+$B$4*$A22+$B$5*((AB$12-$A22)*4+3)+$B$6*(YEAR(AB$13)=2015)+$B$7*(AB$11=4)+$B$8*(AB$11=3)))), "")</f>
        <v>11.9240676254642</v>
      </c>
      <c r="AC22" s="9" t="n">
        <f aca="false">IF('Acquisition-Retention'!AF145&lt;&gt;"",'Acquisition-Retention'!AF145* (IF(AC$12=$A22,1,EXP($B$3+$B$4*$A22+$B$5*(AC$12-$A22)*4+$B$6*(YEAR(AC$13)=2015)+$B$7*(AC$11=4)+$B$8*(AC$11=3))/(1+EXP($B$3+$B$4*$A22+$B$5*(AC$12-$A22)*4+$B$6*(YEAR(AC$13)=2015)+$B$7*(AC$11=4)+$B$8*(AC$11=3))))+ EXP($B$3+$B$4*$A22+$B$5*((AC$12-$A22)*4+1)+$B$6*(YEAR(AC$13)=2015)+$B$7*(AC$11=4)+$B$8*(AC$11=3))/(1+EXP($B$3+$B$4*$A22+$B$5*((AC$12-$A22)*4+1)+$B$6*(YEAR(AC$13)=2015)+$B$7*(AC$11=4)+$B$8*(AC$11=3)))+ EXP($B$3+$B$4*$A22+$B$5*((AC$12-$A22)*4+2)+$B$6*(YEAR(AC$13)=2015)+$B$7*(AC$11=4)+$B$8*(AC$11=3))/(1+EXP($B$3+$B$4*$A22+$B$5*((AC$12-$A22)*4+2)+$B$6*(YEAR(AC$13)=2015)+$B$7*(AC$11=4)+$B$8*(AC$11=3)))+ EXP($B$3+$B$4*$A22+$B$5*((AC$12-$A22)*4+3)+$B$6*(YEAR(AC$13)=2015)+$B$7*(AC$11=4)+$B$8*(AC$11=3))/(1+EXP($B$3+$B$4*$A22+$B$5*((AC$12-$A22)*4+3)+$B$6*(YEAR(AC$13)=2015)+$B$7*(AC$11=4)+$B$8*(AC$11=3)))), "")</f>
        <v>10.7528688143329</v>
      </c>
      <c r="AD22" s="9" t="n">
        <f aca="false">IF('Acquisition-Retention'!AG145&lt;&gt;"",'Acquisition-Retention'!AG145* (IF(AD$12=$A22,1,EXP($B$3+$B$4*$A22+$B$5*(AD$12-$A22)*4+$B$6*(YEAR(AD$13)=2015)+$B$7*(AD$11=4)+$B$8*(AD$11=3))/(1+EXP($B$3+$B$4*$A22+$B$5*(AD$12-$A22)*4+$B$6*(YEAR(AD$13)=2015)+$B$7*(AD$11=4)+$B$8*(AD$11=3))))+ EXP($B$3+$B$4*$A22+$B$5*((AD$12-$A22)*4+1)+$B$6*(YEAR(AD$13)=2015)+$B$7*(AD$11=4)+$B$8*(AD$11=3))/(1+EXP($B$3+$B$4*$A22+$B$5*((AD$12-$A22)*4+1)+$B$6*(YEAR(AD$13)=2015)+$B$7*(AD$11=4)+$B$8*(AD$11=3)))+ EXP($B$3+$B$4*$A22+$B$5*((AD$12-$A22)*4+2)+$B$6*(YEAR(AD$13)=2015)+$B$7*(AD$11=4)+$B$8*(AD$11=3))/(1+EXP($B$3+$B$4*$A22+$B$5*((AD$12-$A22)*4+2)+$B$6*(YEAR(AD$13)=2015)+$B$7*(AD$11=4)+$B$8*(AD$11=3)))+ EXP($B$3+$B$4*$A22+$B$5*((AD$12-$A22)*4+3)+$B$6*(YEAR(AD$13)=2015)+$B$7*(AD$11=4)+$B$8*(AD$11=3))/(1+EXP($B$3+$B$4*$A22+$B$5*((AD$12-$A22)*4+3)+$B$6*(YEAR(AD$13)=2015)+$B$7*(AD$11=4)+$B$8*(AD$11=3)))), "")</f>
        <v>9.94573187531793</v>
      </c>
      <c r="AE22" s="9" t="n">
        <f aca="false">IF('Acquisition-Retention'!AH145&lt;&gt;"",'Acquisition-Retention'!AH145* (IF(AE$12=$A22,1,EXP($B$3+$B$4*$A22+$B$5*(AE$12-$A22)*4+$B$6*(YEAR(AE$13)=2015)+$B$7*(AE$11=4)+$B$8*(AE$11=3))/(1+EXP($B$3+$B$4*$A22+$B$5*(AE$12-$A22)*4+$B$6*(YEAR(AE$13)=2015)+$B$7*(AE$11=4)+$B$8*(AE$11=3))))+ EXP($B$3+$B$4*$A22+$B$5*((AE$12-$A22)*4+1)+$B$6*(YEAR(AE$13)=2015)+$B$7*(AE$11=4)+$B$8*(AE$11=3))/(1+EXP($B$3+$B$4*$A22+$B$5*((AE$12-$A22)*4+1)+$B$6*(YEAR(AE$13)=2015)+$B$7*(AE$11=4)+$B$8*(AE$11=3)))+ EXP($B$3+$B$4*$A22+$B$5*((AE$12-$A22)*4+2)+$B$6*(YEAR(AE$13)=2015)+$B$7*(AE$11=4)+$B$8*(AE$11=3))/(1+EXP($B$3+$B$4*$A22+$B$5*((AE$12-$A22)*4+2)+$B$6*(YEAR(AE$13)=2015)+$B$7*(AE$11=4)+$B$8*(AE$11=3)))+ EXP($B$3+$B$4*$A22+$B$5*((AE$12-$A22)*4+3)+$B$6*(YEAR(AE$13)=2015)+$B$7*(AE$11=4)+$B$8*(AE$11=3))/(1+EXP($B$3+$B$4*$A22+$B$5*((AE$12-$A22)*4+3)+$B$6*(YEAR(AE$13)=2015)+$B$7*(AE$11=4)+$B$8*(AE$11=3)))), "")</f>
        <v>9.23614880473585</v>
      </c>
      <c r="AF22" s="9" t="n">
        <f aca="false">IF('Acquisition-Retention'!AI145&lt;&gt;"",'Acquisition-Retention'!AI145* (IF(AF$12=$A22,1,EXP($B$3+$B$4*$A22+$B$5*(AF$12-$A22)*4+$B$6*(YEAR(AF$13)=2015)+$B$7*(AF$11=4)+$B$8*(AF$11=3))/(1+EXP($B$3+$B$4*$A22+$B$5*(AF$12-$A22)*4+$B$6*(YEAR(AF$13)=2015)+$B$7*(AF$11=4)+$B$8*(AF$11=3))))+ EXP($B$3+$B$4*$A22+$B$5*((AF$12-$A22)*4+1)+$B$6*(YEAR(AF$13)=2015)+$B$7*(AF$11=4)+$B$8*(AF$11=3))/(1+EXP($B$3+$B$4*$A22+$B$5*((AF$12-$A22)*4+1)+$B$6*(YEAR(AF$13)=2015)+$B$7*(AF$11=4)+$B$8*(AF$11=3)))+ EXP($B$3+$B$4*$A22+$B$5*((AF$12-$A22)*4+2)+$B$6*(YEAR(AF$13)=2015)+$B$7*(AF$11=4)+$B$8*(AF$11=3))/(1+EXP($B$3+$B$4*$A22+$B$5*((AF$12-$A22)*4+2)+$B$6*(YEAR(AF$13)=2015)+$B$7*(AF$11=4)+$B$8*(AF$11=3)))+ EXP($B$3+$B$4*$A22+$B$5*((AF$12-$A22)*4+3)+$B$6*(YEAR(AF$13)=2015)+$B$7*(AF$11=4)+$B$8*(AF$11=3))/(1+EXP($B$3+$B$4*$A22+$B$5*((AF$12-$A22)*4+3)+$B$6*(YEAR(AF$13)=2015)+$B$7*(AF$11=4)+$B$8*(AF$11=3)))), "")</f>
        <v>8.67156063196806</v>
      </c>
      <c r="AG22" s="9" t="n">
        <f aca="false">IF('Acquisition-Retention'!AJ145&lt;&gt;"",'Acquisition-Retention'!AJ145* (IF(AG$12=$A22,1,EXP($B$3+$B$4*$A22+$B$5*(AG$12-$A22)*4+$B$6*(YEAR(AG$13)=2015)+$B$7*(AG$11=4)+$B$8*(AG$11=3))/(1+EXP($B$3+$B$4*$A22+$B$5*(AG$12-$A22)*4+$B$6*(YEAR(AG$13)=2015)+$B$7*(AG$11=4)+$B$8*(AG$11=3))))+ EXP($B$3+$B$4*$A22+$B$5*((AG$12-$A22)*4+1)+$B$6*(YEAR(AG$13)=2015)+$B$7*(AG$11=4)+$B$8*(AG$11=3))/(1+EXP($B$3+$B$4*$A22+$B$5*((AG$12-$A22)*4+1)+$B$6*(YEAR(AG$13)=2015)+$B$7*(AG$11=4)+$B$8*(AG$11=3)))+ EXP($B$3+$B$4*$A22+$B$5*((AG$12-$A22)*4+2)+$B$6*(YEAR(AG$13)=2015)+$B$7*(AG$11=4)+$B$8*(AG$11=3))/(1+EXP($B$3+$B$4*$A22+$B$5*((AG$12-$A22)*4+2)+$B$6*(YEAR(AG$13)=2015)+$B$7*(AG$11=4)+$B$8*(AG$11=3)))+ EXP($B$3+$B$4*$A22+$B$5*((AG$12-$A22)*4+3)+$B$6*(YEAR(AG$13)=2015)+$B$7*(AG$11=4)+$B$8*(AG$11=3))/(1+EXP($B$3+$B$4*$A22+$B$5*((AG$12-$A22)*4+3)+$B$6*(YEAR(AG$13)=2015)+$B$7*(AG$11=4)+$B$8*(AG$11=3)))), "")</f>
        <v>6.9825210028134</v>
      </c>
      <c r="AH22" s="9" t="n">
        <f aca="false">IF('Acquisition-Retention'!AK145&lt;&gt;"",'Acquisition-Retention'!AK145* (IF(AH$12=$A22,1,EXP($B$3+$B$4*$A22+$B$5*(AH$12-$A22)*4+$B$6*(YEAR(AH$13)=2015)+$B$7*(AH$11=4)+$B$8*(AH$11=3))/(1+EXP($B$3+$B$4*$A22+$B$5*(AH$12-$A22)*4+$B$6*(YEAR(AH$13)=2015)+$B$7*(AH$11=4)+$B$8*(AH$11=3))))+ EXP($B$3+$B$4*$A22+$B$5*((AH$12-$A22)*4+1)+$B$6*(YEAR(AH$13)=2015)+$B$7*(AH$11=4)+$B$8*(AH$11=3))/(1+EXP($B$3+$B$4*$A22+$B$5*((AH$12-$A22)*4+1)+$B$6*(YEAR(AH$13)=2015)+$B$7*(AH$11=4)+$B$8*(AH$11=3)))+ EXP($B$3+$B$4*$A22+$B$5*((AH$12-$A22)*4+2)+$B$6*(YEAR(AH$13)=2015)+$B$7*(AH$11=4)+$B$8*(AH$11=3))/(1+EXP($B$3+$B$4*$A22+$B$5*((AH$12-$A22)*4+2)+$B$6*(YEAR(AH$13)=2015)+$B$7*(AH$11=4)+$B$8*(AH$11=3)))+ EXP($B$3+$B$4*$A22+$B$5*((AH$12-$A22)*4+3)+$B$6*(YEAR(AH$13)=2015)+$B$7*(AH$11=4)+$B$8*(AH$11=3))/(1+EXP($B$3+$B$4*$A22+$B$5*((AH$12-$A22)*4+3)+$B$6*(YEAR(AH$13)=2015)+$B$7*(AH$11=4)+$B$8*(AH$11=3)))), "")</f>
        <v>6.51557203907055</v>
      </c>
      <c r="AI22" s="9" t="n">
        <f aca="false">IF('Acquisition-Retention'!AL145&lt;&gt;"",'Acquisition-Retention'!AL145* (IF(AI$12=$A22,1,EXP($B$3+$B$4*$A22+$B$5*(AI$12-$A22)*4+$B$6*(YEAR(AI$13)=2015)+$B$7*(AI$11=4)+$B$8*(AI$11=3))/(1+EXP($B$3+$B$4*$A22+$B$5*(AI$12-$A22)*4+$B$6*(YEAR(AI$13)=2015)+$B$7*(AI$11=4)+$B$8*(AI$11=3))))+ EXP($B$3+$B$4*$A22+$B$5*((AI$12-$A22)*4+1)+$B$6*(YEAR(AI$13)=2015)+$B$7*(AI$11=4)+$B$8*(AI$11=3))/(1+EXP($B$3+$B$4*$A22+$B$5*((AI$12-$A22)*4+1)+$B$6*(YEAR(AI$13)=2015)+$B$7*(AI$11=4)+$B$8*(AI$11=3)))+ EXP($B$3+$B$4*$A22+$B$5*((AI$12-$A22)*4+2)+$B$6*(YEAR(AI$13)=2015)+$B$7*(AI$11=4)+$B$8*(AI$11=3))/(1+EXP($B$3+$B$4*$A22+$B$5*((AI$12-$A22)*4+2)+$B$6*(YEAR(AI$13)=2015)+$B$7*(AI$11=4)+$B$8*(AI$11=3)))+ EXP($B$3+$B$4*$A22+$B$5*((AI$12-$A22)*4+3)+$B$6*(YEAR(AI$13)=2015)+$B$7*(AI$11=4)+$B$8*(AI$11=3))/(1+EXP($B$3+$B$4*$A22+$B$5*((AI$12-$A22)*4+3)+$B$6*(YEAR(AI$13)=2015)+$B$7*(AI$11=4)+$B$8*(AI$11=3)))), "")</f>
        <v>6.07093411131354</v>
      </c>
      <c r="AJ22" s="9" t="n">
        <f aca="false">IF('Acquisition-Retention'!AM145&lt;&gt;"",'Acquisition-Retention'!AM145* (IF(AJ$12=$A22,1,EXP($B$3+$B$4*$A22+$B$5*(AJ$12-$A22)*4+$B$6*(YEAR(AJ$13)=2015)+$B$7*(AJ$11=4)+$B$8*(AJ$11=3))/(1+EXP($B$3+$B$4*$A22+$B$5*(AJ$12-$A22)*4+$B$6*(YEAR(AJ$13)=2015)+$B$7*(AJ$11=4)+$B$8*(AJ$11=3))))+ EXP($B$3+$B$4*$A22+$B$5*((AJ$12-$A22)*4+1)+$B$6*(YEAR(AJ$13)=2015)+$B$7*(AJ$11=4)+$B$8*(AJ$11=3))/(1+EXP($B$3+$B$4*$A22+$B$5*((AJ$12-$A22)*4+1)+$B$6*(YEAR(AJ$13)=2015)+$B$7*(AJ$11=4)+$B$8*(AJ$11=3)))+ EXP($B$3+$B$4*$A22+$B$5*((AJ$12-$A22)*4+2)+$B$6*(YEAR(AJ$13)=2015)+$B$7*(AJ$11=4)+$B$8*(AJ$11=3))/(1+EXP($B$3+$B$4*$A22+$B$5*((AJ$12-$A22)*4+2)+$B$6*(YEAR(AJ$13)=2015)+$B$7*(AJ$11=4)+$B$8*(AJ$11=3)))+ EXP($B$3+$B$4*$A22+$B$5*((AJ$12-$A22)*4+3)+$B$6*(YEAR(AJ$13)=2015)+$B$7*(AJ$11=4)+$B$8*(AJ$11=3))/(1+EXP($B$3+$B$4*$A22+$B$5*((AJ$12-$A22)*4+3)+$B$6*(YEAR(AJ$13)=2015)+$B$7*(AJ$11=4)+$B$8*(AJ$11=3)))), "")</f>
        <v>6.3321872309643</v>
      </c>
      <c r="AK22" s="9" t="n">
        <f aca="false">IF('Acquisition-Retention'!AN145&lt;&gt;"",'Acquisition-Retention'!AN145* (IF(AK$12=$A22,1,EXP($B$3+$B$4*$A22+$B$5*(AK$12-$A22)*4+$B$6*(YEAR(AK$13)=2015)+$B$7*(AK$11=4)+$B$8*(AK$11=3))/(1+EXP($B$3+$B$4*$A22+$B$5*(AK$12-$A22)*4+$B$6*(YEAR(AK$13)=2015)+$B$7*(AK$11=4)+$B$8*(AK$11=3))))+ EXP($B$3+$B$4*$A22+$B$5*((AK$12-$A22)*4+1)+$B$6*(YEAR(AK$13)=2015)+$B$7*(AK$11=4)+$B$8*(AK$11=3))/(1+EXP($B$3+$B$4*$A22+$B$5*((AK$12-$A22)*4+1)+$B$6*(YEAR(AK$13)=2015)+$B$7*(AK$11=4)+$B$8*(AK$11=3)))+ EXP($B$3+$B$4*$A22+$B$5*((AK$12-$A22)*4+2)+$B$6*(YEAR(AK$13)=2015)+$B$7*(AK$11=4)+$B$8*(AK$11=3))/(1+EXP($B$3+$B$4*$A22+$B$5*((AK$12-$A22)*4+2)+$B$6*(YEAR(AK$13)=2015)+$B$7*(AK$11=4)+$B$8*(AK$11=3)))+ EXP($B$3+$B$4*$A22+$B$5*((AK$12-$A22)*4+3)+$B$6*(YEAR(AK$13)=2015)+$B$7*(AK$11=4)+$B$8*(AK$11=3))/(1+EXP($B$3+$B$4*$A22+$B$5*((AK$12-$A22)*4+3)+$B$6*(YEAR(AK$13)=2015)+$B$7*(AK$11=4)+$B$8*(AK$11=3)))), "")</f>
        <v>5.8937510469738</v>
      </c>
      <c r="AL22" s="9" t="n">
        <f aca="false">IF('Acquisition-Retention'!AO145&lt;&gt;"",'Acquisition-Retention'!AO145* (IF(AL$12=$A22,1,EXP($B$3+$B$4*$A22+$B$5*(AL$12-$A22)*4+$B$6*(YEAR(AL$13)=2015)+$B$7*(AL$11=4)+$B$8*(AL$11=3))/(1+EXP($B$3+$B$4*$A22+$B$5*(AL$12-$A22)*4+$B$6*(YEAR(AL$13)=2015)+$B$7*(AL$11=4)+$B$8*(AL$11=3))))+ EXP($B$3+$B$4*$A22+$B$5*((AL$12-$A22)*4+1)+$B$6*(YEAR(AL$13)=2015)+$B$7*(AL$11=4)+$B$8*(AL$11=3))/(1+EXP($B$3+$B$4*$A22+$B$5*((AL$12-$A22)*4+1)+$B$6*(YEAR(AL$13)=2015)+$B$7*(AL$11=4)+$B$8*(AL$11=3)))+ EXP($B$3+$B$4*$A22+$B$5*((AL$12-$A22)*4+2)+$B$6*(YEAR(AL$13)=2015)+$B$7*(AL$11=4)+$B$8*(AL$11=3))/(1+EXP($B$3+$B$4*$A22+$B$5*((AL$12-$A22)*4+2)+$B$6*(YEAR(AL$13)=2015)+$B$7*(AL$11=4)+$B$8*(AL$11=3)))+ EXP($B$3+$B$4*$A22+$B$5*((AL$12-$A22)*4+3)+$B$6*(YEAR(AL$13)=2015)+$B$7*(AL$11=4)+$B$8*(AL$11=3))/(1+EXP($B$3+$B$4*$A22+$B$5*((AL$12-$A22)*4+3)+$B$6*(YEAR(AL$13)=2015)+$B$7*(AL$11=4)+$B$8*(AL$11=3)))), "")</f>
        <v>5.47819854976225</v>
      </c>
      <c r="AM22" s="9" t="n">
        <f aca="false">IF('Acquisition-Retention'!AP145&lt;&gt;"",'Acquisition-Retention'!AP145* (IF(AM$12=$A22,1,EXP($B$3+$B$4*$A22+$B$5*(AM$12-$A22)*4+$B$6*(YEAR(AM$13)=2015)+$B$7*(AM$11=4)+$B$8*(AM$11=3))/(1+EXP($B$3+$B$4*$A22+$B$5*(AM$12-$A22)*4+$B$6*(YEAR(AM$13)=2015)+$B$7*(AM$11=4)+$B$8*(AM$11=3))))+ EXP($B$3+$B$4*$A22+$B$5*((AM$12-$A22)*4+1)+$B$6*(YEAR(AM$13)=2015)+$B$7*(AM$11=4)+$B$8*(AM$11=3))/(1+EXP($B$3+$B$4*$A22+$B$5*((AM$12-$A22)*4+1)+$B$6*(YEAR(AM$13)=2015)+$B$7*(AM$11=4)+$B$8*(AM$11=3)))+ EXP($B$3+$B$4*$A22+$B$5*((AM$12-$A22)*4+2)+$B$6*(YEAR(AM$13)=2015)+$B$7*(AM$11=4)+$B$8*(AM$11=3))/(1+EXP($B$3+$B$4*$A22+$B$5*((AM$12-$A22)*4+2)+$B$6*(YEAR(AM$13)=2015)+$B$7*(AM$11=4)+$B$8*(AM$11=3)))+ EXP($B$3+$B$4*$A22+$B$5*((AM$12-$A22)*4+3)+$B$6*(YEAR(AM$13)=2015)+$B$7*(AM$11=4)+$B$8*(AM$11=3))/(1+EXP($B$3+$B$4*$A22+$B$5*((AM$12-$A22)*4+3)+$B$6*(YEAR(AM$13)=2015)+$B$7*(AM$11=4)+$B$8*(AM$11=3)))), "")</f>
        <v>5.33475162875637</v>
      </c>
      <c r="AN22" s="9" t="n">
        <f aca="false">IF('Acquisition-Retention'!AQ145&lt;&gt;"",'Acquisition-Retention'!AQ145* (IF(AN$12=$A22,1,EXP($B$3+$B$4*$A22+$B$5*(AN$12-$A22)*4+$B$6*(YEAR(AN$13)=2015)+$B$7*(AN$11=4)+$B$8*(AN$11=3))/(1+EXP($B$3+$B$4*$A22+$B$5*(AN$12-$A22)*4+$B$6*(YEAR(AN$13)=2015)+$B$7*(AN$11=4)+$B$8*(AN$11=3))))+ EXP($B$3+$B$4*$A22+$B$5*((AN$12-$A22)*4+1)+$B$6*(YEAR(AN$13)=2015)+$B$7*(AN$11=4)+$B$8*(AN$11=3))/(1+EXP($B$3+$B$4*$A22+$B$5*((AN$12-$A22)*4+1)+$B$6*(YEAR(AN$13)=2015)+$B$7*(AN$11=4)+$B$8*(AN$11=3)))+ EXP($B$3+$B$4*$A22+$B$5*((AN$12-$A22)*4+2)+$B$6*(YEAR(AN$13)=2015)+$B$7*(AN$11=4)+$B$8*(AN$11=3))/(1+EXP($B$3+$B$4*$A22+$B$5*((AN$12-$A22)*4+2)+$B$6*(YEAR(AN$13)=2015)+$B$7*(AN$11=4)+$B$8*(AN$11=3)))+ EXP($B$3+$B$4*$A22+$B$5*((AN$12-$A22)*4+3)+$B$6*(YEAR(AN$13)=2015)+$B$7*(AN$11=4)+$B$8*(AN$11=3))/(1+EXP($B$3+$B$4*$A22+$B$5*((AN$12-$A22)*4+3)+$B$6*(YEAR(AN$13)=2015)+$B$7*(AN$11=4)+$B$8*(AN$11=3)))), "")</f>
        <v>4.94957352723367</v>
      </c>
      <c r="AO22" s="9" t="n">
        <f aca="false">IF('Acquisition-Retention'!AR145&lt;&gt;"",'Acquisition-Retention'!AR145* (IF(AO$12=$A22,1,EXP($B$3+$B$4*$A22+$B$5*(AO$12-$A22)*4+$B$6*(YEAR(AO$13)=2015)+$B$7*(AO$11=4)+$B$8*(AO$11=3))/(1+EXP($B$3+$B$4*$A22+$B$5*(AO$12-$A22)*4+$B$6*(YEAR(AO$13)=2015)+$B$7*(AO$11=4)+$B$8*(AO$11=3))))+ EXP($B$3+$B$4*$A22+$B$5*((AO$12-$A22)*4+1)+$B$6*(YEAR(AO$13)=2015)+$B$7*(AO$11=4)+$B$8*(AO$11=3))/(1+EXP($B$3+$B$4*$A22+$B$5*((AO$12-$A22)*4+1)+$B$6*(YEAR(AO$13)=2015)+$B$7*(AO$11=4)+$B$8*(AO$11=3)))+ EXP($B$3+$B$4*$A22+$B$5*((AO$12-$A22)*4+2)+$B$6*(YEAR(AO$13)=2015)+$B$7*(AO$11=4)+$B$8*(AO$11=3))/(1+EXP($B$3+$B$4*$A22+$B$5*((AO$12-$A22)*4+2)+$B$6*(YEAR(AO$13)=2015)+$B$7*(AO$11=4)+$B$8*(AO$11=3)))+ EXP($B$3+$B$4*$A22+$B$5*((AO$12-$A22)*4+3)+$B$6*(YEAR(AO$13)=2015)+$B$7*(AO$11=4)+$B$8*(AO$11=3))/(1+EXP($B$3+$B$4*$A22+$B$5*((AO$12-$A22)*4+3)+$B$6*(YEAR(AO$13)=2015)+$B$7*(AO$11=4)+$B$8*(AO$11=3)))), "")</f>
        <v>4.48140965393253</v>
      </c>
    </row>
    <row r="23" customFormat="false" ht="15" hidden="false" customHeight="false" outlineLevel="0" collapsed="false">
      <c r="A23" s="0" t="n">
        <f aca="false">A22+1</f>
        <v>10</v>
      </c>
      <c r="B23" s="4" t="str">
        <v>Oct 2014</v>
      </c>
      <c r="C23" s="9" t="str">
        <f aca="false">IF('Acquisition-Retention'!F146&lt;&gt;"",'Acquisition-Retention'!F146* (IF(C$12=$A23,1,EXP($B$3+$B$4*$A23+$B$5*(C$12-$A23)*4+$B$6*(YEAR(C$13)=2015)+$B$7*(C$11=4)+$B$8*(C$11=3))/(1+EXP($B$3+$B$4*$A23+$B$5*(C$12-$A23)*4+$B$6*(YEAR(C$13)=2015)+$B$7*(C$11=4)+$B$8*(C$11=3))))+ EXP($B$3+$B$4*$A23+$B$5*((C$12-$A23)*4+1)+$B$6*(YEAR(C$13)=2015)+$B$7*(C$11=4)+$B$8*(C$11=3))/(1+EXP($B$3+$B$4*$A23+$B$5*((C$12-$A23)*4+1)+$B$6*(YEAR(C$13)=2015)+$B$7*(C$11=4)+$B$8*(C$11=3)))+ EXP($B$3+$B$4*$A23+$B$5*((C$12-$A23)*4+2)+$B$6*(YEAR(C$13)=2015)+$B$7*(C$11=4)+$B$8*(C$11=3))/(1+EXP($B$3+$B$4*$A23+$B$5*((C$12-$A23)*4+2)+$B$6*(YEAR(C$13)=2015)+$B$7*(C$11=4)+$B$8*(C$11=3)))+ EXP($B$3+$B$4*$A23+$B$5*((C$12-$A23)*4+3)+$B$6*(YEAR(C$13)=2015)+$B$7*(C$11=4)+$B$8*(C$11=3))/(1+EXP($B$3+$B$4*$A23+$B$5*((C$12-$A23)*4+3)+$B$6*(YEAR(C$13)=2015)+$B$7*(C$11=4)+$B$8*(C$11=3)))), "")</f>
        <v/>
      </c>
      <c r="D23" s="9" t="str">
        <f aca="false">IF('Acquisition-Retention'!G146&lt;&gt;"",'Acquisition-Retention'!G146* (IF(D$12=$A23,1,EXP($B$3+$B$4*$A23+$B$5*(D$12-$A23)*4+$B$6*(YEAR(D$13)=2015)+$B$7*(D$11=4)+$B$8*(D$11=3))/(1+EXP($B$3+$B$4*$A23+$B$5*(D$12-$A23)*4+$B$6*(YEAR(D$13)=2015)+$B$7*(D$11=4)+$B$8*(D$11=3))))+ EXP($B$3+$B$4*$A23+$B$5*((D$12-$A23)*4+1)+$B$6*(YEAR(D$13)=2015)+$B$7*(D$11=4)+$B$8*(D$11=3))/(1+EXP($B$3+$B$4*$A23+$B$5*((D$12-$A23)*4+1)+$B$6*(YEAR(D$13)=2015)+$B$7*(D$11=4)+$B$8*(D$11=3)))+ EXP($B$3+$B$4*$A23+$B$5*((D$12-$A23)*4+2)+$B$6*(YEAR(D$13)=2015)+$B$7*(D$11=4)+$B$8*(D$11=3))/(1+EXP($B$3+$B$4*$A23+$B$5*((D$12-$A23)*4+2)+$B$6*(YEAR(D$13)=2015)+$B$7*(D$11=4)+$B$8*(D$11=3)))+ EXP($B$3+$B$4*$A23+$B$5*((D$12-$A23)*4+3)+$B$6*(YEAR(D$13)=2015)+$B$7*(D$11=4)+$B$8*(D$11=3))/(1+EXP($B$3+$B$4*$A23+$B$5*((D$12-$A23)*4+3)+$B$6*(YEAR(D$13)=2015)+$B$7*(D$11=4)+$B$8*(D$11=3)))), "")</f>
        <v/>
      </c>
      <c r="E23" s="9" t="str">
        <f aca="false">IF('Acquisition-Retention'!H146&lt;&gt;"",'Acquisition-Retention'!H146* (IF(E$12=$A23,1,EXP($B$3+$B$4*$A23+$B$5*(E$12-$A23)*4+$B$6*(YEAR(E$13)=2015)+$B$7*(E$11=4)+$B$8*(E$11=3))/(1+EXP($B$3+$B$4*$A23+$B$5*(E$12-$A23)*4+$B$6*(YEAR(E$13)=2015)+$B$7*(E$11=4)+$B$8*(E$11=3))))+ EXP($B$3+$B$4*$A23+$B$5*((E$12-$A23)*4+1)+$B$6*(YEAR(E$13)=2015)+$B$7*(E$11=4)+$B$8*(E$11=3))/(1+EXP($B$3+$B$4*$A23+$B$5*((E$12-$A23)*4+1)+$B$6*(YEAR(E$13)=2015)+$B$7*(E$11=4)+$B$8*(E$11=3)))+ EXP($B$3+$B$4*$A23+$B$5*((E$12-$A23)*4+2)+$B$6*(YEAR(E$13)=2015)+$B$7*(E$11=4)+$B$8*(E$11=3))/(1+EXP($B$3+$B$4*$A23+$B$5*((E$12-$A23)*4+2)+$B$6*(YEAR(E$13)=2015)+$B$7*(E$11=4)+$B$8*(E$11=3)))+ EXP($B$3+$B$4*$A23+$B$5*((E$12-$A23)*4+3)+$B$6*(YEAR(E$13)=2015)+$B$7*(E$11=4)+$B$8*(E$11=3))/(1+EXP($B$3+$B$4*$A23+$B$5*((E$12-$A23)*4+3)+$B$6*(YEAR(E$13)=2015)+$B$7*(E$11=4)+$B$8*(E$11=3)))), "")</f>
        <v/>
      </c>
      <c r="F23" s="9" t="str">
        <f aca="false">IF('Acquisition-Retention'!I146&lt;&gt;"",'Acquisition-Retention'!I146* (IF(F$12=$A23,1,EXP($B$3+$B$4*$A23+$B$5*(F$12-$A23)*4+$B$6*(YEAR(F$13)=2015)+$B$7*(F$11=4)+$B$8*(F$11=3))/(1+EXP($B$3+$B$4*$A23+$B$5*(F$12-$A23)*4+$B$6*(YEAR(F$13)=2015)+$B$7*(F$11=4)+$B$8*(F$11=3))))+ EXP($B$3+$B$4*$A23+$B$5*((F$12-$A23)*4+1)+$B$6*(YEAR(F$13)=2015)+$B$7*(F$11=4)+$B$8*(F$11=3))/(1+EXP($B$3+$B$4*$A23+$B$5*((F$12-$A23)*4+1)+$B$6*(YEAR(F$13)=2015)+$B$7*(F$11=4)+$B$8*(F$11=3)))+ EXP($B$3+$B$4*$A23+$B$5*((F$12-$A23)*4+2)+$B$6*(YEAR(F$13)=2015)+$B$7*(F$11=4)+$B$8*(F$11=3))/(1+EXP($B$3+$B$4*$A23+$B$5*((F$12-$A23)*4+2)+$B$6*(YEAR(F$13)=2015)+$B$7*(F$11=4)+$B$8*(F$11=3)))+ EXP($B$3+$B$4*$A23+$B$5*((F$12-$A23)*4+3)+$B$6*(YEAR(F$13)=2015)+$B$7*(F$11=4)+$B$8*(F$11=3))/(1+EXP($B$3+$B$4*$A23+$B$5*((F$12-$A23)*4+3)+$B$6*(YEAR(F$13)=2015)+$B$7*(F$11=4)+$B$8*(F$11=3)))), "")</f>
        <v/>
      </c>
      <c r="G23" s="9" t="str">
        <f aca="false">IF('Acquisition-Retention'!J146&lt;&gt;"",'Acquisition-Retention'!J146* (IF(G$12=$A23,1,EXP($B$3+$B$4*$A23+$B$5*(G$12-$A23)*4+$B$6*(YEAR(G$13)=2015)+$B$7*(G$11=4)+$B$8*(G$11=3))/(1+EXP($B$3+$B$4*$A23+$B$5*(G$12-$A23)*4+$B$6*(YEAR(G$13)=2015)+$B$7*(G$11=4)+$B$8*(G$11=3))))+ EXP($B$3+$B$4*$A23+$B$5*((G$12-$A23)*4+1)+$B$6*(YEAR(G$13)=2015)+$B$7*(G$11=4)+$B$8*(G$11=3))/(1+EXP($B$3+$B$4*$A23+$B$5*((G$12-$A23)*4+1)+$B$6*(YEAR(G$13)=2015)+$B$7*(G$11=4)+$B$8*(G$11=3)))+ EXP($B$3+$B$4*$A23+$B$5*((G$12-$A23)*4+2)+$B$6*(YEAR(G$13)=2015)+$B$7*(G$11=4)+$B$8*(G$11=3))/(1+EXP($B$3+$B$4*$A23+$B$5*((G$12-$A23)*4+2)+$B$6*(YEAR(G$13)=2015)+$B$7*(G$11=4)+$B$8*(G$11=3)))+ EXP($B$3+$B$4*$A23+$B$5*((G$12-$A23)*4+3)+$B$6*(YEAR(G$13)=2015)+$B$7*(G$11=4)+$B$8*(G$11=3))/(1+EXP($B$3+$B$4*$A23+$B$5*((G$12-$A23)*4+3)+$B$6*(YEAR(G$13)=2015)+$B$7*(G$11=4)+$B$8*(G$11=3)))), "")</f>
        <v/>
      </c>
      <c r="H23" s="9" t="str">
        <f aca="false">IF('Acquisition-Retention'!K146&lt;&gt;"",'Acquisition-Retention'!K146* (IF(H$12=$A23,1,EXP($B$3+$B$4*$A23+$B$5*(H$12-$A23)*4+$B$6*(YEAR(H$13)=2015)+$B$7*(H$11=4)+$B$8*(H$11=3))/(1+EXP($B$3+$B$4*$A23+$B$5*(H$12-$A23)*4+$B$6*(YEAR(H$13)=2015)+$B$7*(H$11=4)+$B$8*(H$11=3))))+ EXP($B$3+$B$4*$A23+$B$5*((H$12-$A23)*4+1)+$B$6*(YEAR(H$13)=2015)+$B$7*(H$11=4)+$B$8*(H$11=3))/(1+EXP($B$3+$B$4*$A23+$B$5*((H$12-$A23)*4+1)+$B$6*(YEAR(H$13)=2015)+$B$7*(H$11=4)+$B$8*(H$11=3)))+ EXP($B$3+$B$4*$A23+$B$5*((H$12-$A23)*4+2)+$B$6*(YEAR(H$13)=2015)+$B$7*(H$11=4)+$B$8*(H$11=3))/(1+EXP($B$3+$B$4*$A23+$B$5*((H$12-$A23)*4+2)+$B$6*(YEAR(H$13)=2015)+$B$7*(H$11=4)+$B$8*(H$11=3)))+ EXP($B$3+$B$4*$A23+$B$5*((H$12-$A23)*4+3)+$B$6*(YEAR(H$13)=2015)+$B$7*(H$11=4)+$B$8*(H$11=3))/(1+EXP($B$3+$B$4*$A23+$B$5*((H$12-$A23)*4+3)+$B$6*(YEAR(H$13)=2015)+$B$7*(H$11=4)+$B$8*(H$11=3)))), "")</f>
        <v/>
      </c>
      <c r="I23" s="9" t="str">
        <f aca="false">IF('Acquisition-Retention'!L146&lt;&gt;"",'Acquisition-Retention'!L146* (IF(I$12=$A23,1,EXP($B$3+$B$4*$A23+$B$5*(I$12-$A23)*4+$B$6*(YEAR(I$13)=2015)+$B$7*(I$11=4)+$B$8*(I$11=3))/(1+EXP($B$3+$B$4*$A23+$B$5*(I$12-$A23)*4+$B$6*(YEAR(I$13)=2015)+$B$7*(I$11=4)+$B$8*(I$11=3))))+ EXP($B$3+$B$4*$A23+$B$5*((I$12-$A23)*4+1)+$B$6*(YEAR(I$13)=2015)+$B$7*(I$11=4)+$B$8*(I$11=3))/(1+EXP($B$3+$B$4*$A23+$B$5*((I$12-$A23)*4+1)+$B$6*(YEAR(I$13)=2015)+$B$7*(I$11=4)+$B$8*(I$11=3)))+ EXP($B$3+$B$4*$A23+$B$5*((I$12-$A23)*4+2)+$B$6*(YEAR(I$13)=2015)+$B$7*(I$11=4)+$B$8*(I$11=3))/(1+EXP($B$3+$B$4*$A23+$B$5*((I$12-$A23)*4+2)+$B$6*(YEAR(I$13)=2015)+$B$7*(I$11=4)+$B$8*(I$11=3)))+ EXP($B$3+$B$4*$A23+$B$5*((I$12-$A23)*4+3)+$B$6*(YEAR(I$13)=2015)+$B$7*(I$11=4)+$B$8*(I$11=3))/(1+EXP($B$3+$B$4*$A23+$B$5*((I$12-$A23)*4+3)+$B$6*(YEAR(I$13)=2015)+$B$7*(I$11=4)+$B$8*(I$11=3)))), "")</f>
        <v/>
      </c>
      <c r="J23" s="9" t="str">
        <f aca="false">IF('Acquisition-Retention'!M146&lt;&gt;"",'Acquisition-Retention'!M146* (IF(J$12=$A23,1,EXP($B$3+$B$4*$A23+$B$5*(J$12-$A23)*4+$B$6*(YEAR(J$13)=2015)+$B$7*(J$11=4)+$B$8*(J$11=3))/(1+EXP($B$3+$B$4*$A23+$B$5*(J$12-$A23)*4+$B$6*(YEAR(J$13)=2015)+$B$7*(J$11=4)+$B$8*(J$11=3))))+ EXP($B$3+$B$4*$A23+$B$5*((J$12-$A23)*4+1)+$B$6*(YEAR(J$13)=2015)+$B$7*(J$11=4)+$B$8*(J$11=3))/(1+EXP($B$3+$B$4*$A23+$B$5*((J$12-$A23)*4+1)+$B$6*(YEAR(J$13)=2015)+$B$7*(J$11=4)+$B$8*(J$11=3)))+ EXP($B$3+$B$4*$A23+$B$5*((J$12-$A23)*4+2)+$B$6*(YEAR(J$13)=2015)+$B$7*(J$11=4)+$B$8*(J$11=3))/(1+EXP($B$3+$B$4*$A23+$B$5*((J$12-$A23)*4+2)+$B$6*(YEAR(J$13)=2015)+$B$7*(J$11=4)+$B$8*(J$11=3)))+ EXP($B$3+$B$4*$A23+$B$5*((J$12-$A23)*4+3)+$B$6*(YEAR(J$13)=2015)+$B$7*(J$11=4)+$B$8*(J$11=3))/(1+EXP($B$3+$B$4*$A23+$B$5*((J$12-$A23)*4+3)+$B$6*(YEAR(J$13)=2015)+$B$7*(J$11=4)+$B$8*(J$11=3)))), "")</f>
        <v/>
      </c>
      <c r="K23" s="9" t="str">
        <f aca="false">IF('Acquisition-Retention'!N146&lt;&gt;"",'Acquisition-Retention'!N146* (IF(K$12=$A23,1,EXP($B$3+$B$4*$A23+$B$5*(K$12-$A23)*4+$B$6*(YEAR(K$13)=2015)+$B$7*(K$11=4)+$B$8*(K$11=3))/(1+EXP($B$3+$B$4*$A23+$B$5*(K$12-$A23)*4+$B$6*(YEAR(K$13)=2015)+$B$7*(K$11=4)+$B$8*(K$11=3))))+ EXP($B$3+$B$4*$A23+$B$5*((K$12-$A23)*4+1)+$B$6*(YEAR(K$13)=2015)+$B$7*(K$11=4)+$B$8*(K$11=3))/(1+EXP($B$3+$B$4*$A23+$B$5*((K$12-$A23)*4+1)+$B$6*(YEAR(K$13)=2015)+$B$7*(K$11=4)+$B$8*(K$11=3)))+ EXP($B$3+$B$4*$A23+$B$5*((K$12-$A23)*4+2)+$B$6*(YEAR(K$13)=2015)+$B$7*(K$11=4)+$B$8*(K$11=3))/(1+EXP($B$3+$B$4*$A23+$B$5*((K$12-$A23)*4+2)+$B$6*(YEAR(K$13)=2015)+$B$7*(K$11=4)+$B$8*(K$11=3)))+ EXP($B$3+$B$4*$A23+$B$5*((K$12-$A23)*4+3)+$B$6*(YEAR(K$13)=2015)+$B$7*(K$11=4)+$B$8*(K$11=3))/(1+EXP($B$3+$B$4*$A23+$B$5*((K$12-$A23)*4+3)+$B$6*(YEAR(K$13)=2015)+$B$7*(K$11=4)+$B$8*(K$11=3)))), "")</f>
        <v/>
      </c>
      <c r="L23" s="9" t="n">
        <f aca="false">IF('Acquisition-Retention'!O146&lt;&gt;"",'Acquisition-Retention'!O146* (IF(L$12=$A23,1,EXP($B$3+$B$4*$A23+$B$5*(L$12-$A23)*4+$B$6*(YEAR(L$13)=2015)+$B$7*(L$11=4)+$B$8*(L$11=3))/(1+EXP($B$3+$B$4*$A23+$B$5*(L$12-$A23)*4+$B$6*(YEAR(L$13)=2015)+$B$7*(L$11=4)+$B$8*(L$11=3))))+ EXP($B$3+$B$4*$A23+$B$5*((L$12-$A23)*4+1)+$B$6*(YEAR(L$13)=2015)+$B$7*(L$11=4)+$B$8*(L$11=3))/(1+EXP($B$3+$B$4*$A23+$B$5*((L$12-$A23)*4+1)+$B$6*(YEAR(L$13)=2015)+$B$7*(L$11=4)+$B$8*(L$11=3)))+ EXP($B$3+$B$4*$A23+$B$5*((L$12-$A23)*4+2)+$B$6*(YEAR(L$13)=2015)+$B$7*(L$11=4)+$B$8*(L$11=3))/(1+EXP($B$3+$B$4*$A23+$B$5*((L$12-$A23)*4+2)+$B$6*(YEAR(L$13)=2015)+$B$7*(L$11=4)+$B$8*(L$11=3)))+ EXP($B$3+$B$4*$A23+$B$5*((L$12-$A23)*4+3)+$B$6*(YEAR(L$13)=2015)+$B$7*(L$11=4)+$B$8*(L$11=3))/(1+EXP($B$3+$B$4*$A23+$B$5*((L$12-$A23)*4+3)+$B$6*(YEAR(L$13)=2015)+$B$7*(L$11=4)+$B$8*(L$11=3)))), "")</f>
        <v>97.2705752505464</v>
      </c>
      <c r="M23" s="9" t="n">
        <f aca="false">IF('Acquisition-Retention'!P146&lt;&gt;"",'Acquisition-Retention'!P146* (IF(M$12=$A23,1,EXP($B$3+$B$4*$A23+$B$5*(M$12-$A23)*4+$B$6*(YEAR(M$13)=2015)+$B$7*(M$11=4)+$B$8*(M$11=3))/(1+EXP($B$3+$B$4*$A23+$B$5*(M$12-$A23)*4+$B$6*(YEAR(M$13)=2015)+$B$7*(M$11=4)+$B$8*(M$11=3))))+ EXP($B$3+$B$4*$A23+$B$5*((M$12-$A23)*4+1)+$B$6*(YEAR(M$13)=2015)+$B$7*(M$11=4)+$B$8*(M$11=3))/(1+EXP($B$3+$B$4*$A23+$B$5*((M$12-$A23)*4+1)+$B$6*(YEAR(M$13)=2015)+$B$7*(M$11=4)+$B$8*(M$11=3)))+ EXP($B$3+$B$4*$A23+$B$5*((M$12-$A23)*4+2)+$B$6*(YEAR(M$13)=2015)+$B$7*(M$11=4)+$B$8*(M$11=3))/(1+EXP($B$3+$B$4*$A23+$B$5*((M$12-$A23)*4+2)+$B$6*(YEAR(M$13)=2015)+$B$7*(M$11=4)+$B$8*(M$11=3)))+ EXP($B$3+$B$4*$A23+$B$5*((M$12-$A23)*4+3)+$B$6*(YEAR(M$13)=2015)+$B$7*(M$11=4)+$B$8*(M$11=3))/(1+EXP($B$3+$B$4*$A23+$B$5*((M$12-$A23)*4+3)+$B$6*(YEAR(M$13)=2015)+$B$7*(M$11=4)+$B$8*(M$11=3)))), "")</f>
        <v>33.5708069690324</v>
      </c>
      <c r="N23" s="9" t="n">
        <f aca="false">IF('Acquisition-Retention'!Q146&lt;&gt;"",'Acquisition-Retention'!Q146* (IF(N$12=$A23,1,EXP($B$3+$B$4*$A23+$B$5*(N$12-$A23)*4+$B$6*(YEAR(N$13)=2015)+$B$7*(N$11=4)+$B$8*(N$11=3))/(1+EXP($B$3+$B$4*$A23+$B$5*(N$12-$A23)*4+$B$6*(YEAR(N$13)=2015)+$B$7*(N$11=4)+$B$8*(N$11=3))))+ EXP($B$3+$B$4*$A23+$B$5*((N$12-$A23)*4+1)+$B$6*(YEAR(N$13)=2015)+$B$7*(N$11=4)+$B$8*(N$11=3))/(1+EXP($B$3+$B$4*$A23+$B$5*((N$12-$A23)*4+1)+$B$6*(YEAR(N$13)=2015)+$B$7*(N$11=4)+$B$8*(N$11=3)))+ EXP($B$3+$B$4*$A23+$B$5*((N$12-$A23)*4+2)+$B$6*(YEAR(N$13)=2015)+$B$7*(N$11=4)+$B$8*(N$11=3))/(1+EXP($B$3+$B$4*$A23+$B$5*((N$12-$A23)*4+2)+$B$6*(YEAR(N$13)=2015)+$B$7*(N$11=4)+$B$8*(N$11=3)))+ EXP($B$3+$B$4*$A23+$B$5*((N$12-$A23)*4+3)+$B$6*(YEAR(N$13)=2015)+$B$7*(N$11=4)+$B$8*(N$11=3))/(1+EXP($B$3+$B$4*$A23+$B$5*((N$12-$A23)*4+3)+$B$6*(YEAR(N$13)=2015)+$B$7*(N$11=4)+$B$8*(N$11=3)))), "")</f>
        <v>28.9314741519871</v>
      </c>
      <c r="O23" s="9" t="n">
        <f aca="false">IF('Acquisition-Retention'!R146&lt;&gt;"",'Acquisition-Retention'!R146* (IF(O$12=$A23,1,EXP($B$3+$B$4*$A23+$B$5*(O$12-$A23)*4+$B$6*(YEAR(O$13)=2015)+$B$7*(O$11=4)+$B$8*(O$11=3))/(1+EXP($B$3+$B$4*$A23+$B$5*(O$12-$A23)*4+$B$6*(YEAR(O$13)=2015)+$B$7*(O$11=4)+$B$8*(O$11=3))))+ EXP($B$3+$B$4*$A23+$B$5*((O$12-$A23)*4+1)+$B$6*(YEAR(O$13)=2015)+$B$7*(O$11=4)+$B$8*(O$11=3))/(1+EXP($B$3+$B$4*$A23+$B$5*((O$12-$A23)*4+1)+$B$6*(YEAR(O$13)=2015)+$B$7*(O$11=4)+$B$8*(O$11=3)))+ EXP($B$3+$B$4*$A23+$B$5*((O$12-$A23)*4+2)+$B$6*(YEAR(O$13)=2015)+$B$7*(O$11=4)+$B$8*(O$11=3))/(1+EXP($B$3+$B$4*$A23+$B$5*((O$12-$A23)*4+2)+$B$6*(YEAR(O$13)=2015)+$B$7*(O$11=4)+$B$8*(O$11=3)))+ EXP($B$3+$B$4*$A23+$B$5*((O$12-$A23)*4+3)+$B$6*(YEAR(O$13)=2015)+$B$7*(O$11=4)+$B$8*(O$11=3))/(1+EXP($B$3+$B$4*$A23+$B$5*((O$12-$A23)*4+3)+$B$6*(YEAR(O$13)=2015)+$B$7*(O$11=4)+$B$8*(O$11=3)))), "")</f>
        <v>24.3844257884764</v>
      </c>
      <c r="P23" s="9" t="n">
        <f aca="false">IF('Acquisition-Retention'!S146&lt;&gt;"",'Acquisition-Retention'!S146* (IF(P$12=$A23,1,EXP($B$3+$B$4*$A23+$B$5*(P$12-$A23)*4+$B$6*(YEAR(P$13)=2015)+$B$7*(P$11=4)+$B$8*(P$11=3))/(1+EXP($B$3+$B$4*$A23+$B$5*(P$12-$A23)*4+$B$6*(YEAR(P$13)=2015)+$B$7*(P$11=4)+$B$8*(P$11=3))))+ EXP($B$3+$B$4*$A23+$B$5*((P$12-$A23)*4+1)+$B$6*(YEAR(P$13)=2015)+$B$7*(P$11=4)+$B$8*(P$11=3))/(1+EXP($B$3+$B$4*$A23+$B$5*((P$12-$A23)*4+1)+$B$6*(YEAR(P$13)=2015)+$B$7*(P$11=4)+$B$8*(P$11=3)))+ EXP($B$3+$B$4*$A23+$B$5*((P$12-$A23)*4+2)+$B$6*(YEAR(P$13)=2015)+$B$7*(P$11=4)+$B$8*(P$11=3))/(1+EXP($B$3+$B$4*$A23+$B$5*((P$12-$A23)*4+2)+$B$6*(YEAR(P$13)=2015)+$B$7*(P$11=4)+$B$8*(P$11=3)))+ EXP($B$3+$B$4*$A23+$B$5*((P$12-$A23)*4+3)+$B$6*(YEAR(P$13)=2015)+$B$7*(P$11=4)+$B$8*(P$11=3))/(1+EXP($B$3+$B$4*$A23+$B$5*((P$12-$A23)*4+3)+$B$6*(YEAR(P$13)=2015)+$B$7*(P$11=4)+$B$8*(P$11=3)))), "")</f>
        <v>22.3546538089278</v>
      </c>
      <c r="Q23" s="9" t="n">
        <f aca="false">IF('Acquisition-Retention'!T146&lt;&gt;"",'Acquisition-Retention'!T146* (IF(Q$12=$A23,1,EXP($B$3+$B$4*$A23+$B$5*(Q$12-$A23)*4+$B$6*(YEAR(Q$13)=2015)+$B$7*(Q$11=4)+$B$8*(Q$11=3))/(1+EXP($B$3+$B$4*$A23+$B$5*(Q$12-$A23)*4+$B$6*(YEAR(Q$13)=2015)+$B$7*(Q$11=4)+$B$8*(Q$11=3))))+ EXP($B$3+$B$4*$A23+$B$5*((Q$12-$A23)*4+1)+$B$6*(YEAR(Q$13)=2015)+$B$7*(Q$11=4)+$B$8*(Q$11=3))/(1+EXP($B$3+$B$4*$A23+$B$5*((Q$12-$A23)*4+1)+$B$6*(YEAR(Q$13)=2015)+$B$7*(Q$11=4)+$B$8*(Q$11=3)))+ EXP($B$3+$B$4*$A23+$B$5*((Q$12-$A23)*4+2)+$B$6*(YEAR(Q$13)=2015)+$B$7*(Q$11=4)+$B$8*(Q$11=3))/(1+EXP($B$3+$B$4*$A23+$B$5*((Q$12-$A23)*4+2)+$B$6*(YEAR(Q$13)=2015)+$B$7*(Q$11=4)+$B$8*(Q$11=3)))+ EXP($B$3+$B$4*$A23+$B$5*((Q$12-$A23)*4+3)+$B$6*(YEAR(Q$13)=2015)+$B$7*(Q$11=4)+$B$8*(Q$11=3))/(1+EXP($B$3+$B$4*$A23+$B$5*((Q$12-$A23)*4+3)+$B$6*(YEAR(Q$13)=2015)+$B$7*(Q$11=4)+$B$8*(Q$11=3)))), "")</f>
        <v>20.6821515955507</v>
      </c>
      <c r="R23" s="9" t="n">
        <f aca="false">IF('Acquisition-Retention'!U146&lt;&gt;"",'Acquisition-Retention'!U146* (IF(R$12=$A23,1,EXP($B$3+$B$4*$A23+$B$5*(R$12-$A23)*4+$B$6*(YEAR(R$13)=2015)+$B$7*(R$11=4)+$B$8*(R$11=3))/(1+EXP($B$3+$B$4*$A23+$B$5*(R$12-$A23)*4+$B$6*(YEAR(R$13)=2015)+$B$7*(R$11=4)+$B$8*(R$11=3))))+ EXP($B$3+$B$4*$A23+$B$5*((R$12-$A23)*4+1)+$B$6*(YEAR(R$13)=2015)+$B$7*(R$11=4)+$B$8*(R$11=3))/(1+EXP($B$3+$B$4*$A23+$B$5*((R$12-$A23)*4+1)+$B$6*(YEAR(R$13)=2015)+$B$7*(R$11=4)+$B$8*(R$11=3)))+ EXP($B$3+$B$4*$A23+$B$5*((R$12-$A23)*4+2)+$B$6*(YEAR(R$13)=2015)+$B$7*(R$11=4)+$B$8*(R$11=3))/(1+EXP($B$3+$B$4*$A23+$B$5*((R$12-$A23)*4+2)+$B$6*(YEAR(R$13)=2015)+$B$7*(R$11=4)+$B$8*(R$11=3)))+ EXP($B$3+$B$4*$A23+$B$5*((R$12-$A23)*4+3)+$B$6*(YEAR(R$13)=2015)+$B$7*(R$11=4)+$B$8*(R$11=3))/(1+EXP($B$3+$B$4*$A23+$B$5*((R$12-$A23)*4+3)+$B$6*(YEAR(R$13)=2015)+$B$7*(R$11=4)+$B$8*(R$11=3)))), "")</f>
        <v>18.2320714727665</v>
      </c>
      <c r="S23" s="9" t="n">
        <f aca="false">IF('Acquisition-Retention'!V146&lt;&gt;"",'Acquisition-Retention'!V146* (IF(S$12=$A23,1,EXP($B$3+$B$4*$A23+$B$5*(S$12-$A23)*4+$B$6*(YEAR(S$13)=2015)+$B$7*(S$11=4)+$B$8*(S$11=3))/(1+EXP($B$3+$B$4*$A23+$B$5*(S$12-$A23)*4+$B$6*(YEAR(S$13)=2015)+$B$7*(S$11=4)+$B$8*(S$11=3))))+ EXP($B$3+$B$4*$A23+$B$5*((S$12-$A23)*4+1)+$B$6*(YEAR(S$13)=2015)+$B$7*(S$11=4)+$B$8*(S$11=3))/(1+EXP($B$3+$B$4*$A23+$B$5*((S$12-$A23)*4+1)+$B$6*(YEAR(S$13)=2015)+$B$7*(S$11=4)+$B$8*(S$11=3)))+ EXP($B$3+$B$4*$A23+$B$5*((S$12-$A23)*4+2)+$B$6*(YEAR(S$13)=2015)+$B$7*(S$11=4)+$B$8*(S$11=3))/(1+EXP($B$3+$B$4*$A23+$B$5*((S$12-$A23)*4+2)+$B$6*(YEAR(S$13)=2015)+$B$7*(S$11=4)+$B$8*(S$11=3)))+ EXP($B$3+$B$4*$A23+$B$5*((S$12-$A23)*4+3)+$B$6*(YEAR(S$13)=2015)+$B$7*(S$11=4)+$B$8*(S$11=3))/(1+EXP($B$3+$B$4*$A23+$B$5*((S$12-$A23)*4+3)+$B$6*(YEAR(S$13)=2015)+$B$7*(S$11=4)+$B$8*(S$11=3)))), "")</f>
        <v>16.9198542721777</v>
      </c>
      <c r="T23" s="9" t="n">
        <f aca="false">IF('Acquisition-Retention'!W146&lt;&gt;"",'Acquisition-Retention'!W146* (IF(T$12=$A23,1,EXP($B$3+$B$4*$A23+$B$5*(T$12-$A23)*4+$B$6*(YEAR(T$13)=2015)+$B$7*(T$11=4)+$B$8*(T$11=3))/(1+EXP($B$3+$B$4*$A23+$B$5*(T$12-$A23)*4+$B$6*(YEAR(T$13)=2015)+$B$7*(T$11=4)+$B$8*(T$11=3))))+ EXP($B$3+$B$4*$A23+$B$5*((T$12-$A23)*4+1)+$B$6*(YEAR(T$13)=2015)+$B$7*(T$11=4)+$B$8*(T$11=3))/(1+EXP($B$3+$B$4*$A23+$B$5*((T$12-$A23)*4+1)+$B$6*(YEAR(T$13)=2015)+$B$7*(T$11=4)+$B$8*(T$11=3)))+ EXP($B$3+$B$4*$A23+$B$5*((T$12-$A23)*4+2)+$B$6*(YEAR(T$13)=2015)+$B$7*(T$11=4)+$B$8*(T$11=3))/(1+EXP($B$3+$B$4*$A23+$B$5*((T$12-$A23)*4+2)+$B$6*(YEAR(T$13)=2015)+$B$7*(T$11=4)+$B$8*(T$11=3)))+ EXP($B$3+$B$4*$A23+$B$5*((T$12-$A23)*4+3)+$B$6*(YEAR(T$13)=2015)+$B$7*(T$11=4)+$B$8*(T$11=3))/(1+EXP($B$3+$B$4*$A23+$B$5*((T$12-$A23)*4+3)+$B$6*(YEAR(T$13)=2015)+$B$7*(T$11=4)+$B$8*(T$11=3)))), "")</f>
        <v>15.7862954964571</v>
      </c>
      <c r="U23" s="9" t="n">
        <f aca="false">IF('Acquisition-Retention'!X146&lt;&gt;"",'Acquisition-Retention'!X146* (IF(U$12=$A23,1,EXP($B$3+$B$4*$A23+$B$5*(U$12-$A23)*4+$B$6*(YEAR(U$13)=2015)+$B$7*(U$11=4)+$B$8*(U$11=3))/(1+EXP($B$3+$B$4*$A23+$B$5*(U$12-$A23)*4+$B$6*(YEAR(U$13)=2015)+$B$7*(U$11=4)+$B$8*(U$11=3))))+ EXP($B$3+$B$4*$A23+$B$5*((U$12-$A23)*4+1)+$B$6*(YEAR(U$13)=2015)+$B$7*(U$11=4)+$B$8*(U$11=3))/(1+EXP($B$3+$B$4*$A23+$B$5*((U$12-$A23)*4+1)+$B$6*(YEAR(U$13)=2015)+$B$7*(U$11=4)+$B$8*(U$11=3)))+ EXP($B$3+$B$4*$A23+$B$5*((U$12-$A23)*4+2)+$B$6*(YEAR(U$13)=2015)+$B$7*(U$11=4)+$B$8*(U$11=3))/(1+EXP($B$3+$B$4*$A23+$B$5*((U$12-$A23)*4+2)+$B$6*(YEAR(U$13)=2015)+$B$7*(U$11=4)+$B$8*(U$11=3)))+ EXP($B$3+$B$4*$A23+$B$5*((U$12-$A23)*4+3)+$B$6*(YEAR(U$13)=2015)+$B$7*(U$11=4)+$B$8*(U$11=3))/(1+EXP($B$3+$B$4*$A23+$B$5*((U$12-$A23)*4+3)+$B$6*(YEAR(U$13)=2015)+$B$7*(U$11=4)+$B$8*(U$11=3)))), "")</f>
        <v>13.3759179347277</v>
      </c>
      <c r="V23" s="9" t="n">
        <f aca="false">IF('Acquisition-Retention'!Y146&lt;&gt;"",'Acquisition-Retention'!Y146* (IF(V$12=$A23,1,EXP($B$3+$B$4*$A23+$B$5*(V$12-$A23)*4+$B$6*(YEAR(V$13)=2015)+$B$7*(V$11=4)+$B$8*(V$11=3))/(1+EXP($B$3+$B$4*$A23+$B$5*(V$12-$A23)*4+$B$6*(YEAR(V$13)=2015)+$B$7*(V$11=4)+$B$8*(V$11=3))))+ EXP($B$3+$B$4*$A23+$B$5*((V$12-$A23)*4+1)+$B$6*(YEAR(V$13)=2015)+$B$7*(V$11=4)+$B$8*(V$11=3))/(1+EXP($B$3+$B$4*$A23+$B$5*((V$12-$A23)*4+1)+$B$6*(YEAR(V$13)=2015)+$B$7*(V$11=4)+$B$8*(V$11=3)))+ EXP($B$3+$B$4*$A23+$B$5*((V$12-$A23)*4+2)+$B$6*(YEAR(V$13)=2015)+$B$7*(V$11=4)+$B$8*(V$11=3))/(1+EXP($B$3+$B$4*$A23+$B$5*((V$12-$A23)*4+2)+$B$6*(YEAR(V$13)=2015)+$B$7*(V$11=4)+$B$8*(V$11=3)))+ EXP($B$3+$B$4*$A23+$B$5*((V$12-$A23)*4+3)+$B$6*(YEAR(V$13)=2015)+$B$7*(V$11=4)+$B$8*(V$11=3))/(1+EXP($B$3+$B$4*$A23+$B$5*((V$12-$A23)*4+3)+$B$6*(YEAR(V$13)=2015)+$B$7*(V$11=4)+$B$8*(V$11=3)))), "")</f>
        <v>12.6339291527242</v>
      </c>
      <c r="W23" s="9" t="n">
        <f aca="false">IF('Acquisition-Retention'!Z146&lt;&gt;"",'Acquisition-Retention'!Z146* (IF(W$12=$A23,1,EXP($B$3+$B$4*$A23+$B$5*(W$12-$A23)*4+$B$6*(YEAR(W$13)=2015)+$B$7*(W$11=4)+$B$8*(W$11=3))/(1+EXP($B$3+$B$4*$A23+$B$5*(W$12-$A23)*4+$B$6*(YEAR(W$13)=2015)+$B$7*(W$11=4)+$B$8*(W$11=3))))+ EXP($B$3+$B$4*$A23+$B$5*((W$12-$A23)*4+1)+$B$6*(YEAR(W$13)=2015)+$B$7*(W$11=4)+$B$8*(W$11=3))/(1+EXP($B$3+$B$4*$A23+$B$5*((W$12-$A23)*4+1)+$B$6*(YEAR(W$13)=2015)+$B$7*(W$11=4)+$B$8*(W$11=3)))+ EXP($B$3+$B$4*$A23+$B$5*((W$12-$A23)*4+2)+$B$6*(YEAR(W$13)=2015)+$B$7*(W$11=4)+$B$8*(W$11=3))/(1+EXP($B$3+$B$4*$A23+$B$5*((W$12-$A23)*4+2)+$B$6*(YEAR(W$13)=2015)+$B$7*(W$11=4)+$B$8*(W$11=3)))+ EXP($B$3+$B$4*$A23+$B$5*((W$12-$A23)*4+3)+$B$6*(YEAR(W$13)=2015)+$B$7*(W$11=4)+$B$8*(W$11=3))/(1+EXP($B$3+$B$4*$A23+$B$5*((W$12-$A23)*4+3)+$B$6*(YEAR(W$13)=2015)+$B$7*(W$11=4)+$B$8*(W$11=3)))), "")</f>
        <v>11.8902717280866</v>
      </c>
      <c r="X23" s="9" t="n">
        <f aca="false">IF('Acquisition-Retention'!AA146&lt;&gt;"",'Acquisition-Retention'!AA146* (IF(X$12=$A23,1,EXP($B$3+$B$4*$A23+$B$5*(X$12-$A23)*4+$B$6*(YEAR(X$13)=2015)+$B$7*(X$11=4)+$B$8*(X$11=3))/(1+EXP($B$3+$B$4*$A23+$B$5*(X$12-$A23)*4+$B$6*(YEAR(X$13)=2015)+$B$7*(X$11=4)+$B$8*(X$11=3))))+ EXP($B$3+$B$4*$A23+$B$5*((X$12-$A23)*4+1)+$B$6*(YEAR(X$13)=2015)+$B$7*(X$11=4)+$B$8*(X$11=3))/(1+EXP($B$3+$B$4*$A23+$B$5*((X$12-$A23)*4+1)+$B$6*(YEAR(X$13)=2015)+$B$7*(X$11=4)+$B$8*(X$11=3)))+ EXP($B$3+$B$4*$A23+$B$5*((X$12-$A23)*4+2)+$B$6*(YEAR(X$13)=2015)+$B$7*(X$11=4)+$B$8*(X$11=3))/(1+EXP($B$3+$B$4*$A23+$B$5*((X$12-$A23)*4+2)+$B$6*(YEAR(X$13)=2015)+$B$7*(X$11=4)+$B$8*(X$11=3)))+ EXP($B$3+$B$4*$A23+$B$5*((X$12-$A23)*4+3)+$B$6*(YEAR(X$13)=2015)+$B$7*(X$11=4)+$B$8*(X$11=3))/(1+EXP($B$3+$B$4*$A23+$B$5*((X$12-$A23)*4+3)+$B$6*(YEAR(X$13)=2015)+$B$7*(X$11=4)+$B$8*(X$11=3)))), "")</f>
        <v>12.2230642432773</v>
      </c>
      <c r="Y23" s="9" t="n">
        <f aca="false">IF('Acquisition-Retention'!AB146&lt;&gt;"",'Acquisition-Retention'!AB146* (IF(Y$12=$A23,1,EXP($B$3+$B$4*$A23+$B$5*(Y$12-$A23)*4+$B$6*(YEAR(Y$13)=2015)+$B$7*(Y$11=4)+$B$8*(Y$11=3))/(1+EXP($B$3+$B$4*$A23+$B$5*(Y$12-$A23)*4+$B$6*(YEAR(Y$13)=2015)+$B$7*(Y$11=4)+$B$8*(Y$11=3))))+ EXP($B$3+$B$4*$A23+$B$5*((Y$12-$A23)*4+1)+$B$6*(YEAR(Y$13)=2015)+$B$7*(Y$11=4)+$B$8*(Y$11=3))/(1+EXP($B$3+$B$4*$A23+$B$5*((Y$12-$A23)*4+1)+$B$6*(YEAR(Y$13)=2015)+$B$7*(Y$11=4)+$B$8*(Y$11=3)))+ EXP($B$3+$B$4*$A23+$B$5*((Y$12-$A23)*4+2)+$B$6*(YEAR(Y$13)=2015)+$B$7*(Y$11=4)+$B$8*(Y$11=3))/(1+EXP($B$3+$B$4*$A23+$B$5*((Y$12-$A23)*4+2)+$B$6*(YEAR(Y$13)=2015)+$B$7*(Y$11=4)+$B$8*(Y$11=3)))+ EXP($B$3+$B$4*$A23+$B$5*((Y$12-$A23)*4+3)+$B$6*(YEAR(Y$13)=2015)+$B$7*(Y$11=4)+$B$8*(Y$11=3))/(1+EXP($B$3+$B$4*$A23+$B$5*((Y$12-$A23)*4+3)+$B$6*(YEAR(Y$13)=2015)+$B$7*(Y$11=4)+$B$8*(Y$11=3)))), "")</f>
        <v>11.4630293738191</v>
      </c>
      <c r="Z23" s="9" t="n">
        <f aca="false">IF('Acquisition-Retention'!AC146&lt;&gt;"",'Acquisition-Retention'!AC146* (IF(Z$12=$A23,1,EXP($B$3+$B$4*$A23+$B$5*(Z$12-$A23)*4+$B$6*(YEAR(Z$13)=2015)+$B$7*(Z$11=4)+$B$8*(Z$11=3))/(1+EXP($B$3+$B$4*$A23+$B$5*(Z$12-$A23)*4+$B$6*(YEAR(Z$13)=2015)+$B$7*(Z$11=4)+$B$8*(Z$11=3))))+ EXP($B$3+$B$4*$A23+$B$5*((Z$12-$A23)*4+1)+$B$6*(YEAR(Z$13)=2015)+$B$7*(Z$11=4)+$B$8*(Z$11=3))/(1+EXP($B$3+$B$4*$A23+$B$5*((Z$12-$A23)*4+1)+$B$6*(YEAR(Z$13)=2015)+$B$7*(Z$11=4)+$B$8*(Z$11=3)))+ EXP($B$3+$B$4*$A23+$B$5*((Z$12-$A23)*4+2)+$B$6*(YEAR(Z$13)=2015)+$B$7*(Z$11=4)+$B$8*(Z$11=3))/(1+EXP($B$3+$B$4*$A23+$B$5*((Z$12-$A23)*4+2)+$B$6*(YEAR(Z$13)=2015)+$B$7*(Z$11=4)+$B$8*(Z$11=3)))+ EXP($B$3+$B$4*$A23+$B$5*((Z$12-$A23)*4+3)+$B$6*(YEAR(Z$13)=2015)+$B$7*(Z$11=4)+$B$8*(Z$11=3))/(1+EXP($B$3+$B$4*$A23+$B$5*((Z$12-$A23)*4+3)+$B$6*(YEAR(Z$13)=2015)+$B$7*(Z$11=4)+$B$8*(Z$11=3)))), "")</f>
        <v>10.7261405277137</v>
      </c>
      <c r="AA23" s="9" t="n">
        <f aca="false">IF('Acquisition-Retention'!AD146&lt;&gt;"",'Acquisition-Retention'!AD146* (IF(AA$12=$A23,1,EXP($B$3+$B$4*$A23+$B$5*(AA$12-$A23)*4+$B$6*(YEAR(AA$13)=2015)+$B$7*(AA$11=4)+$B$8*(AA$11=3))/(1+EXP($B$3+$B$4*$A23+$B$5*(AA$12-$A23)*4+$B$6*(YEAR(AA$13)=2015)+$B$7*(AA$11=4)+$B$8*(AA$11=3))))+ EXP($B$3+$B$4*$A23+$B$5*((AA$12-$A23)*4+1)+$B$6*(YEAR(AA$13)=2015)+$B$7*(AA$11=4)+$B$8*(AA$11=3))/(1+EXP($B$3+$B$4*$A23+$B$5*((AA$12-$A23)*4+1)+$B$6*(YEAR(AA$13)=2015)+$B$7*(AA$11=4)+$B$8*(AA$11=3)))+ EXP($B$3+$B$4*$A23+$B$5*((AA$12-$A23)*4+2)+$B$6*(YEAR(AA$13)=2015)+$B$7*(AA$11=4)+$B$8*(AA$11=3))/(1+EXP($B$3+$B$4*$A23+$B$5*((AA$12-$A23)*4+2)+$B$6*(YEAR(AA$13)=2015)+$B$7*(AA$11=4)+$B$8*(AA$11=3)))+ EXP($B$3+$B$4*$A23+$B$5*((AA$12-$A23)*4+3)+$B$6*(YEAR(AA$13)=2015)+$B$7*(AA$11=4)+$B$8*(AA$11=3))/(1+EXP($B$3+$B$4*$A23+$B$5*((AA$12-$A23)*4+3)+$B$6*(YEAR(AA$13)=2015)+$B$7*(AA$11=4)+$B$8*(AA$11=3)))), "")</f>
        <v>12.0623583738541</v>
      </c>
      <c r="AB23" s="9" t="n">
        <f aca="false">IF('Acquisition-Retention'!AE146&lt;&gt;"",'Acquisition-Retention'!AE146* (IF(AB$12=$A23,1,EXP($B$3+$B$4*$A23+$B$5*(AB$12-$A23)*4+$B$6*(YEAR(AB$13)=2015)+$B$7*(AB$11=4)+$B$8*(AB$11=3))/(1+EXP($B$3+$B$4*$A23+$B$5*(AB$12-$A23)*4+$B$6*(YEAR(AB$13)=2015)+$B$7*(AB$11=4)+$B$8*(AB$11=3))))+ EXP($B$3+$B$4*$A23+$B$5*((AB$12-$A23)*4+1)+$B$6*(YEAR(AB$13)=2015)+$B$7*(AB$11=4)+$B$8*(AB$11=3))/(1+EXP($B$3+$B$4*$A23+$B$5*((AB$12-$A23)*4+1)+$B$6*(YEAR(AB$13)=2015)+$B$7*(AB$11=4)+$B$8*(AB$11=3)))+ EXP($B$3+$B$4*$A23+$B$5*((AB$12-$A23)*4+2)+$B$6*(YEAR(AB$13)=2015)+$B$7*(AB$11=4)+$B$8*(AB$11=3))/(1+EXP($B$3+$B$4*$A23+$B$5*((AB$12-$A23)*4+2)+$B$6*(YEAR(AB$13)=2015)+$B$7*(AB$11=4)+$B$8*(AB$11=3)))+ EXP($B$3+$B$4*$A23+$B$5*((AB$12-$A23)*4+3)+$B$6*(YEAR(AB$13)=2015)+$B$7*(AB$11=4)+$B$8*(AB$11=3))/(1+EXP($B$3+$B$4*$A23+$B$5*((AB$12-$A23)*4+3)+$B$6*(YEAR(AB$13)=2015)+$B$7*(AB$11=4)+$B$8*(AB$11=3)))), "")</f>
        <v>11.3093752100845</v>
      </c>
      <c r="AC23" s="9" t="n">
        <f aca="false">IF('Acquisition-Retention'!AF146&lt;&gt;"",'Acquisition-Retention'!AF146* (IF(AC$12=$A23,1,EXP($B$3+$B$4*$A23+$B$5*(AC$12-$A23)*4+$B$6*(YEAR(AC$13)=2015)+$B$7*(AC$11=4)+$B$8*(AC$11=3))/(1+EXP($B$3+$B$4*$A23+$B$5*(AC$12-$A23)*4+$B$6*(YEAR(AC$13)=2015)+$B$7*(AC$11=4)+$B$8*(AC$11=3))))+ EXP($B$3+$B$4*$A23+$B$5*((AC$12-$A23)*4+1)+$B$6*(YEAR(AC$13)=2015)+$B$7*(AC$11=4)+$B$8*(AC$11=3))/(1+EXP($B$3+$B$4*$A23+$B$5*((AC$12-$A23)*4+1)+$B$6*(YEAR(AC$13)=2015)+$B$7*(AC$11=4)+$B$8*(AC$11=3)))+ EXP($B$3+$B$4*$A23+$B$5*((AC$12-$A23)*4+2)+$B$6*(YEAR(AC$13)=2015)+$B$7*(AC$11=4)+$B$8*(AC$11=3))/(1+EXP($B$3+$B$4*$A23+$B$5*((AC$12-$A23)*4+2)+$B$6*(YEAR(AC$13)=2015)+$B$7*(AC$11=4)+$B$8*(AC$11=3)))+ EXP($B$3+$B$4*$A23+$B$5*((AC$12-$A23)*4+3)+$B$6*(YEAR(AC$13)=2015)+$B$7*(AC$11=4)+$B$8*(AC$11=3))/(1+EXP($B$3+$B$4*$A23+$B$5*((AC$12-$A23)*4+3)+$B$6*(YEAR(AC$13)=2015)+$B$7*(AC$11=4)+$B$8*(AC$11=3)))), "")</f>
        <v>10.5890883740292</v>
      </c>
      <c r="AD23" s="9" t="n">
        <f aca="false">IF('Acquisition-Retention'!AG146&lt;&gt;"",'Acquisition-Retention'!AG146* (IF(AD$12=$A23,1,EXP($B$3+$B$4*$A23+$B$5*(AD$12-$A23)*4+$B$6*(YEAR(AD$13)=2015)+$B$7*(AD$11=4)+$B$8*(AD$11=3))/(1+EXP($B$3+$B$4*$A23+$B$5*(AD$12-$A23)*4+$B$6*(YEAR(AD$13)=2015)+$B$7*(AD$11=4)+$B$8*(AD$11=3))))+ EXP($B$3+$B$4*$A23+$B$5*((AD$12-$A23)*4+1)+$B$6*(YEAR(AD$13)=2015)+$B$7*(AD$11=4)+$B$8*(AD$11=3))/(1+EXP($B$3+$B$4*$A23+$B$5*((AD$12-$A23)*4+1)+$B$6*(YEAR(AD$13)=2015)+$B$7*(AD$11=4)+$B$8*(AD$11=3)))+ EXP($B$3+$B$4*$A23+$B$5*((AD$12-$A23)*4+2)+$B$6*(YEAR(AD$13)=2015)+$B$7*(AD$11=4)+$B$8*(AD$11=3))/(1+EXP($B$3+$B$4*$A23+$B$5*((AD$12-$A23)*4+2)+$B$6*(YEAR(AD$13)=2015)+$B$7*(AD$11=4)+$B$8*(AD$11=3)))+ EXP($B$3+$B$4*$A23+$B$5*((AD$12-$A23)*4+3)+$B$6*(YEAR(AD$13)=2015)+$B$7*(AD$11=4)+$B$8*(AD$11=3))/(1+EXP($B$3+$B$4*$A23+$B$5*((AD$12-$A23)*4+3)+$B$6*(YEAR(AD$13)=2015)+$B$7*(AD$11=4)+$B$8*(AD$11=3)))), "")</f>
        <v>9.54625080963198</v>
      </c>
      <c r="AE23" s="9" t="n">
        <f aca="false">IF('Acquisition-Retention'!AH146&lt;&gt;"",'Acquisition-Retention'!AH146* (IF(AE$12=$A23,1,EXP($B$3+$B$4*$A23+$B$5*(AE$12-$A23)*4+$B$6*(YEAR(AE$13)=2015)+$B$7*(AE$11=4)+$B$8*(AE$11=3))/(1+EXP($B$3+$B$4*$A23+$B$5*(AE$12-$A23)*4+$B$6*(YEAR(AE$13)=2015)+$B$7*(AE$11=4)+$B$8*(AE$11=3))))+ EXP($B$3+$B$4*$A23+$B$5*((AE$12-$A23)*4+1)+$B$6*(YEAR(AE$13)=2015)+$B$7*(AE$11=4)+$B$8*(AE$11=3))/(1+EXP($B$3+$B$4*$A23+$B$5*((AE$12-$A23)*4+1)+$B$6*(YEAR(AE$13)=2015)+$B$7*(AE$11=4)+$B$8*(AE$11=3)))+ EXP($B$3+$B$4*$A23+$B$5*((AE$12-$A23)*4+2)+$B$6*(YEAR(AE$13)=2015)+$B$7*(AE$11=4)+$B$8*(AE$11=3))/(1+EXP($B$3+$B$4*$A23+$B$5*((AE$12-$A23)*4+2)+$B$6*(YEAR(AE$13)=2015)+$B$7*(AE$11=4)+$B$8*(AE$11=3)))+ EXP($B$3+$B$4*$A23+$B$5*((AE$12-$A23)*4+3)+$B$6*(YEAR(AE$13)=2015)+$B$7*(AE$11=4)+$B$8*(AE$11=3))/(1+EXP($B$3+$B$4*$A23+$B$5*((AE$12-$A23)*4+3)+$B$6*(YEAR(AE$13)=2015)+$B$7*(AE$11=4)+$B$8*(AE$11=3)))), "")</f>
        <v>8.82721240309075</v>
      </c>
      <c r="AF23" s="9" t="n">
        <f aca="false">IF('Acquisition-Retention'!AI146&lt;&gt;"",'Acquisition-Retention'!AI146* (IF(AF$12=$A23,1,EXP($B$3+$B$4*$A23+$B$5*(AF$12-$A23)*4+$B$6*(YEAR(AF$13)=2015)+$B$7*(AF$11=4)+$B$8*(AF$11=3))/(1+EXP($B$3+$B$4*$A23+$B$5*(AF$12-$A23)*4+$B$6*(YEAR(AF$13)=2015)+$B$7*(AF$11=4)+$B$8*(AF$11=3))))+ EXP($B$3+$B$4*$A23+$B$5*((AF$12-$A23)*4+1)+$B$6*(YEAR(AF$13)=2015)+$B$7*(AF$11=4)+$B$8*(AF$11=3))/(1+EXP($B$3+$B$4*$A23+$B$5*((AF$12-$A23)*4+1)+$B$6*(YEAR(AF$13)=2015)+$B$7*(AF$11=4)+$B$8*(AF$11=3)))+ EXP($B$3+$B$4*$A23+$B$5*((AF$12-$A23)*4+2)+$B$6*(YEAR(AF$13)=2015)+$B$7*(AF$11=4)+$B$8*(AF$11=3))/(1+EXP($B$3+$B$4*$A23+$B$5*((AF$12-$A23)*4+2)+$B$6*(YEAR(AF$13)=2015)+$B$7*(AF$11=4)+$B$8*(AF$11=3)))+ EXP($B$3+$B$4*$A23+$B$5*((AF$12-$A23)*4+3)+$B$6*(YEAR(AF$13)=2015)+$B$7*(AF$11=4)+$B$8*(AF$11=3))/(1+EXP($B$3+$B$4*$A23+$B$5*((AF$12-$A23)*4+3)+$B$6*(YEAR(AF$13)=2015)+$B$7*(AF$11=4)+$B$8*(AF$11=3)))), "")</f>
        <v>8.19521404097042</v>
      </c>
      <c r="AG23" s="9" t="n">
        <f aca="false">IF('Acquisition-Retention'!AJ146&lt;&gt;"",'Acquisition-Retention'!AJ146* (IF(AG$12=$A23,1,EXP($B$3+$B$4*$A23+$B$5*(AG$12-$A23)*4+$B$6*(YEAR(AG$13)=2015)+$B$7*(AG$11=4)+$B$8*(AG$11=3))/(1+EXP($B$3+$B$4*$A23+$B$5*(AG$12-$A23)*4+$B$6*(YEAR(AG$13)=2015)+$B$7*(AG$11=4)+$B$8*(AG$11=3))))+ EXP($B$3+$B$4*$A23+$B$5*((AG$12-$A23)*4+1)+$B$6*(YEAR(AG$13)=2015)+$B$7*(AG$11=4)+$B$8*(AG$11=3))/(1+EXP($B$3+$B$4*$A23+$B$5*((AG$12-$A23)*4+1)+$B$6*(YEAR(AG$13)=2015)+$B$7*(AG$11=4)+$B$8*(AG$11=3)))+ EXP($B$3+$B$4*$A23+$B$5*((AG$12-$A23)*4+2)+$B$6*(YEAR(AG$13)=2015)+$B$7*(AG$11=4)+$B$8*(AG$11=3))/(1+EXP($B$3+$B$4*$A23+$B$5*((AG$12-$A23)*4+2)+$B$6*(YEAR(AG$13)=2015)+$B$7*(AG$11=4)+$B$8*(AG$11=3)))+ EXP($B$3+$B$4*$A23+$B$5*((AG$12-$A23)*4+3)+$B$6*(YEAR(AG$13)=2015)+$B$7*(AG$11=4)+$B$8*(AG$11=3))/(1+EXP($B$3+$B$4*$A23+$B$5*((AG$12-$A23)*4+3)+$B$6*(YEAR(AG$13)=2015)+$B$7*(AG$11=4)+$B$8*(AG$11=3)))), "")</f>
        <v>6.6241419469221</v>
      </c>
      <c r="AH23" s="9" t="n">
        <f aca="false">IF('Acquisition-Retention'!AK146&lt;&gt;"",'Acquisition-Retention'!AK146* (IF(AH$12=$A23,1,EXP($B$3+$B$4*$A23+$B$5*(AH$12-$A23)*4+$B$6*(YEAR(AH$13)=2015)+$B$7*(AH$11=4)+$B$8*(AH$11=3))/(1+EXP($B$3+$B$4*$A23+$B$5*(AH$12-$A23)*4+$B$6*(YEAR(AH$13)=2015)+$B$7*(AH$11=4)+$B$8*(AH$11=3))))+ EXP($B$3+$B$4*$A23+$B$5*((AH$12-$A23)*4+1)+$B$6*(YEAR(AH$13)=2015)+$B$7*(AH$11=4)+$B$8*(AH$11=3))/(1+EXP($B$3+$B$4*$A23+$B$5*((AH$12-$A23)*4+1)+$B$6*(YEAR(AH$13)=2015)+$B$7*(AH$11=4)+$B$8*(AH$11=3)))+ EXP($B$3+$B$4*$A23+$B$5*((AH$12-$A23)*4+2)+$B$6*(YEAR(AH$13)=2015)+$B$7*(AH$11=4)+$B$8*(AH$11=3))/(1+EXP($B$3+$B$4*$A23+$B$5*((AH$12-$A23)*4+2)+$B$6*(YEAR(AH$13)=2015)+$B$7*(AH$11=4)+$B$8*(AH$11=3)))+ EXP($B$3+$B$4*$A23+$B$5*((AH$12-$A23)*4+3)+$B$6*(YEAR(AH$13)=2015)+$B$7*(AH$11=4)+$B$8*(AH$11=3))/(1+EXP($B$3+$B$4*$A23+$B$5*((AH$12-$A23)*4+3)+$B$6*(YEAR(AH$13)=2015)+$B$7*(AH$11=4)+$B$8*(AH$11=3)))), "")</f>
        <v>6.18908128159795</v>
      </c>
      <c r="AI23" s="9" t="n">
        <f aca="false">IF('Acquisition-Retention'!AL146&lt;&gt;"",'Acquisition-Retention'!AL146* (IF(AI$12=$A23,1,EXP($B$3+$B$4*$A23+$B$5*(AI$12-$A23)*4+$B$6*(YEAR(AI$13)=2015)+$B$7*(AI$11=4)+$B$8*(AI$11=3))/(1+EXP($B$3+$B$4*$A23+$B$5*(AI$12-$A23)*4+$B$6*(YEAR(AI$13)=2015)+$B$7*(AI$11=4)+$B$8*(AI$11=3))))+ EXP($B$3+$B$4*$A23+$B$5*((AI$12-$A23)*4+1)+$B$6*(YEAR(AI$13)=2015)+$B$7*(AI$11=4)+$B$8*(AI$11=3))/(1+EXP($B$3+$B$4*$A23+$B$5*((AI$12-$A23)*4+1)+$B$6*(YEAR(AI$13)=2015)+$B$7*(AI$11=4)+$B$8*(AI$11=3)))+ EXP($B$3+$B$4*$A23+$B$5*((AI$12-$A23)*4+2)+$B$6*(YEAR(AI$13)=2015)+$B$7*(AI$11=4)+$B$8*(AI$11=3))/(1+EXP($B$3+$B$4*$A23+$B$5*((AI$12-$A23)*4+2)+$B$6*(YEAR(AI$13)=2015)+$B$7*(AI$11=4)+$B$8*(AI$11=3)))+ EXP($B$3+$B$4*$A23+$B$5*((AI$12-$A23)*4+3)+$B$6*(YEAR(AI$13)=2015)+$B$7*(AI$11=4)+$B$8*(AI$11=3))/(1+EXP($B$3+$B$4*$A23+$B$5*((AI$12-$A23)*4+3)+$B$6*(YEAR(AI$13)=2015)+$B$7*(AI$11=4)+$B$8*(AI$11=3)))), "")</f>
        <v>5.77395639849066</v>
      </c>
      <c r="AJ23" s="9" t="n">
        <f aca="false">IF('Acquisition-Retention'!AM146&lt;&gt;"",'Acquisition-Retention'!AM146* (IF(AJ$12=$A23,1,EXP($B$3+$B$4*$A23+$B$5*(AJ$12-$A23)*4+$B$6*(YEAR(AJ$13)=2015)+$B$7*(AJ$11=4)+$B$8*(AJ$11=3))/(1+EXP($B$3+$B$4*$A23+$B$5*(AJ$12-$A23)*4+$B$6*(YEAR(AJ$13)=2015)+$B$7*(AJ$11=4)+$B$8*(AJ$11=3))))+ EXP($B$3+$B$4*$A23+$B$5*((AJ$12-$A23)*4+1)+$B$6*(YEAR(AJ$13)=2015)+$B$7*(AJ$11=4)+$B$8*(AJ$11=3))/(1+EXP($B$3+$B$4*$A23+$B$5*((AJ$12-$A23)*4+1)+$B$6*(YEAR(AJ$13)=2015)+$B$7*(AJ$11=4)+$B$8*(AJ$11=3)))+ EXP($B$3+$B$4*$A23+$B$5*((AJ$12-$A23)*4+2)+$B$6*(YEAR(AJ$13)=2015)+$B$7*(AJ$11=4)+$B$8*(AJ$11=3))/(1+EXP($B$3+$B$4*$A23+$B$5*((AJ$12-$A23)*4+2)+$B$6*(YEAR(AJ$13)=2015)+$B$7*(AJ$11=4)+$B$8*(AJ$11=3)))+ EXP($B$3+$B$4*$A23+$B$5*((AJ$12-$A23)*4+3)+$B$6*(YEAR(AJ$13)=2015)+$B$7*(AJ$11=4)+$B$8*(AJ$11=3))/(1+EXP($B$3+$B$4*$A23+$B$5*((AJ$12-$A23)*4+3)+$B$6*(YEAR(AJ$13)=2015)+$B$7*(AJ$11=4)+$B$8*(AJ$11=3)))), "")</f>
        <v>6.02100933612113</v>
      </c>
      <c r="AK23" s="9" t="n">
        <f aca="false">IF('Acquisition-Retention'!AN146&lt;&gt;"",'Acquisition-Retention'!AN146* (IF(AK$12=$A23,1,EXP($B$3+$B$4*$A23+$B$5*(AK$12-$A23)*4+$B$6*(YEAR(AK$13)=2015)+$B$7*(AK$11=4)+$B$8*(AK$11=3))/(1+EXP($B$3+$B$4*$A23+$B$5*(AK$12-$A23)*4+$B$6*(YEAR(AK$13)=2015)+$B$7*(AK$11=4)+$B$8*(AK$11=3))))+ EXP($B$3+$B$4*$A23+$B$5*((AK$12-$A23)*4+1)+$B$6*(YEAR(AK$13)=2015)+$B$7*(AK$11=4)+$B$8*(AK$11=3))/(1+EXP($B$3+$B$4*$A23+$B$5*((AK$12-$A23)*4+1)+$B$6*(YEAR(AK$13)=2015)+$B$7*(AK$11=4)+$B$8*(AK$11=3)))+ EXP($B$3+$B$4*$A23+$B$5*((AK$12-$A23)*4+2)+$B$6*(YEAR(AK$13)=2015)+$B$7*(AK$11=4)+$B$8*(AK$11=3))/(1+EXP($B$3+$B$4*$A23+$B$5*((AK$12-$A23)*4+2)+$B$6*(YEAR(AK$13)=2015)+$B$7*(AK$11=4)+$B$8*(AK$11=3)))+ EXP($B$3+$B$4*$A23+$B$5*((AK$12-$A23)*4+3)+$B$6*(YEAR(AK$13)=2015)+$B$7*(AK$11=4)+$B$8*(AK$11=3))/(1+EXP($B$3+$B$4*$A23+$B$5*((AK$12-$A23)*4+3)+$B$6*(YEAR(AK$13)=2015)+$B$7*(AK$11=4)+$B$8*(AK$11=3)))), "")</f>
        <v>5.61103624960722</v>
      </c>
      <c r="AL23" s="9" t="n">
        <f aca="false">IF('Acquisition-Retention'!AO146&lt;&gt;"",'Acquisition-Retention'!AO146* (IF(AL$12=$A23,1,EXP($B$3+$B$4*$A23+$B$5*(AL$12-$A23)*4+$B$6*(YEAR(AL$13)=2015)+$B$7*(AL$11=4)+$B$8*(AL$11=3))/(1+EXP($B$3+$B$4*$A23+$B$5*(AL$12-$A23)*4+$B$6*(YEAR(AL$13)=2015)+$B$7*(AL$11=4)+$B$8*(AL$11=3))))+ EXP($B$3+$B$4*$A23+$B$5*((AL$12-$A23)*4+1)+$B$6*(YEAR(AL$13)=2015)+$B$7*(AL$11=4)+$B$8*(AL$11=3))/(1+EXP($B$3+$B$4*$A23+$B$5*((AL$12-$A23)*4+1)+$B$6*(YEAR(AL$13)=2015)+$B$7*(AL$11=4)+$B$8*(AL$11=3)))+ EXP($B$3+$B$4*$A23+$B$5*((AL$12-$A23)*4+2)+$B$6*(YEAR(AL$13)=2015)+$B$7*(AL$11=4)+$B$8*(AL$11=3))/(1+EXP($B$3+$B$4*$A23+$B$5*((AL$12-$A23)*4+2)+$B$6*(YEAR(AL$13)=2015)+$B$7*(AL$11=4)+$B$8*(AL$11=3)))+ EXP($B$3+$B$4*$A23+$B$5*((AL$12-$A23)*4+3)+$B$6*(YEAR(AL$13)=2015)+$B$7*(AL$11=4)+$B$8*(AL$11=3))/(1+EXP($B$3+$B$4*$A23+$B$5*((AL$12-$A23)*4+3)+$B$6*(YEAR(AL$13)=2015)+$B$7*(AL$11=4)+$B$8*(AL$11=3)))), "")</f>
        <v>5.22148998132601</v>
      </c>
      <c r="AM23" s="9" t="n">
        <f aca="false">IF('Acquisition-Retention'!AP146&lt;&gt;"",'Acquisition-Retention'!AP146* (IF(AM$12=$A23,1,EXP($B$3+$B$4*$A23+$B$5*(AM$12-$A23)*4+$B$6*(YEAR(AM$13)=2015)+$B$7*(AM$11=4)+$B$8*(AM$11=3))/(1+EXP($B$3+$B$4*$A23+$B$5*(AM$12-$A23)*4+$B$6*(YEAR(AM$13)=2015)+$B$7*(AM$11=4)+$B$8*(AM$11=3))))+ EXP($B$3+$B$4*$A23+$B$5*((AM$12-$A23)*4+1)+$B$6*(YEAR(AM$13)=2015)+$B$7*(AM$11=4)+$B$8*(AM$11=3))/(1+EXP($B$3+$B$4*$A23+$B$5*((AM$12-$A23)*4+1)+$B$6*(YEAR(AM$13)=2015)+$B$7*(AM$11=4)+$B$8*(AM$11=3)))+ EXP($B$3+$B$4*$A23+$B$5*((AM$12-$A23)*4+2)+$B$6*(YEAR(AM$13)=2015)+$B$7*(AM$11=4)+$B$8*(AM$11=3))/(1+EXP($B$3+$B$4*$A23+$B$5*((AM$12-$A23)*4+2)+$B$6*(YEAR(AM$13)=2015)+$B$7*(AM$11=4)+$B$8*(AM$11=3)))+ EXP($B$3+$B$4*$A23+$B$5*((AM$12-$A23)*4+3)+$B$6*(YEAR(AM$13)=2015)+$B$7*(AM$11=4)+$B$8*(AM$11=3))/(1+EXP($B$3+$B$4*$A23+$B$5*((AM$12-$A23)*4+3)+$B$6*(YEAR(AM$13)=2015)+$B$7*(AM$11=4)+$B$8*(AM$11=3)))), "")</f>
        <v>5.08755929628226</v>
      </c>
      <c r="AN23" s="9" t="n">
        <f aca="false">IF('Acquisition-Retention'!AQ146&lt;&gt;"",'Acquisition-Retention'!AQ146* (IF(AN$12=$A23,1,EXP($B$3+$B$4*$A23+$B$5*(AN$12-$A23)*4+$B$6*(YEAR(AN$13)=2015)+$B$7*(AN$11=4)+$B$8*(AN$11=3))/(1+EXP($B$3+$B$4*$A23+$B$5*(AN$12-$A23)*4+$B$6*(YEAR(AN$13)=2015)+$B$7*(AN$11=4)+$B$8*(AN$11=3))))+ EXP($B$3+$B$4*$A23+$B$5*((AN$12-$A23)*4+1)+$B$6*(YEAR(AN$13)=2015)+$B$7*(AN$11=4)+$B$8*(AN$11=3))/(1+EXP($B$3+$B$4*$A23+$B$5*((AN$12-$A23)*4+1)+$B$6*(YEAR(AN$13)=2015)+$B$7*(AN$11=4)+$B$8*(AN$11=3)))+ EXP($B$3+$B$4*$A23+$B$5*((AN$12-$A23)*4+2)+$B$6*(YEAR(AN$13)=2015)+$B$7*(AN$11=4)+$B$8*(AN$11=3))/(1+EXP($B$3+$B$4*$A23+$B$5*((AN$12-$A23)*4+2)+$B$6*(YEAR(AN$13)=2015)+$B$7*(AN$11=4)+$B$8*(AN$11=3)))+ EXP($B$3+$B$4*$A23+$B$5*((AN$12-$A23)*4+3)+$B$6*(YEAR(AN$13)=2015)+$B$7*(AN$11=4)+$B$8*(AN$11=3))/(1+EXP($B$3+$B$4*$A23+$B$5*((AN$12-$A23)*4+3)+$B$6*(YEAR(AN$13)=2015)+$B$7*(AN$11=4)+$B$8*(AN$11=3)))), "")</f>
        <v>4.72507720661914</v>
      </c>
      <c r="AO23" s="9" t="n">
        <f aca="false">IF('Acquisition-Retention'!AR146&lt;&gt;"",'Acquisition-Retention'!AR146* (IF(AO$12=$A23,1,EXP($B$3+$B$4*$A23+$B$5*(AO$12-$A23)*4+$B$6*(YEAR(AO$13)=2015)+$B$7*(AO$11=4)+$B$8*(AO$11=3))/(1+EXP($B$3+$B$4*$A23+$B$5*(AO$12-$A23)*4+$B$6*(YEAR(AO$13)=2015)+$B$7*(AO$11=4)+$B$8*(AO$11=3))))+ EXP($B$3+$B$4*$A23+$B$5*((AO$12-$A23)*4+1)+$B$6*(YEAR(AO$13)=2015)+$B$7*(AO$11=4)+$B$8*(AO$11=3))/(1+EXP($B$3+$B$4*$A23+$B$5*((AO$12-$A23)*4+1)+$B$6*(YEAR(AO$13)=2015)+$B$7*(AO$11=4)+$B$8*(AO$11=3)))+ EXP($B$3+$B$4*$A23+$B$5*((AO$12-$A23)*4+2)+$B$6*(YEAR(AO$13)=2015)+$B$7*(AO$11=4)+$B$8*(AO$11=3))/(1+EXP($B$3+$B$4*$A23+$B$5*((AO$12-$A23)*4+2)+$B$6*(YEAR(AO$13)=2015)+$B$7*(AO$11=4)+$B$8*(AO$11=3)))+ EXP($B$3+$B$4*$A23+$B$5*((AO$12-$A23)*4+3)+$B$6*(YEAR(AO$13)=2015)+$B$7*(AO$11=4)+$B$8*(AO$11=3))/(1+EXP($B$3+$B$4*$A23+$B$5*((AO$12-$A23)*4+3)+$B$6*(YEAR(AO$13)=2015)+$B$7*(AO$11=4)+$B$8*(AO$11=3)))), "")</f>
        <v>4.38315068138645</v>
      </c>
    </row>
    <row r="24" customFormat="false" ht="15" hidden="false" customHeight="false" outlineLevel="0" collapsed="false">
      <c r="A24" s="0" t="n">
        <f aca="false">A23+1</f>
        <v>11</v>
      </c>
      <c r="B24" s="4" t="str">
        <v>Nov 2014</v>
      </c>
      <c r="C24" s="9" t="str">
        <f aca="false">IF('Acquisition-Retention'!F147&lt;&gt;"",'Acquisition-Retention'!F147* (IF(C$12=$A24,1,EXP($B$3+$B$4*$A24+$B$5*(C$12-$A24)*4+$B$6*(YEAR(C$13)=2015)+$B$7*(C$11=4)+$B$8*(C$11=3))/(1+EXP($B$3+$B$4*$A24+$B$5*(C$12-$A24)*4+$B$6*(YEAR(C$13)=2015)+$B$7*(C$11=4)+$B$8*(C$11=3))))+ EXP($B$3+$B$4*$A24+$B$5*((C$12-$A24)*4+1)+$B$6*(YEAR(C$13)=2015)+$B$7*(C$11=4)+$B$8*(C$11=3))/(1+EXP($B$3+$B$4*$A24+$B$5*((C$12-$A24)*4+1)+$B$6*(YEAR(C$13)=2015)+$B$7*(C$11=4)+$B$8*(C$11=3)))+ EXP($B$3+$B$4*$A24+$B$5*((C$12-$A24)*4+2)+$B$6*(YEAR(C$13)=2015)+$B$7*(C$11=4)+$B$8*(C$11=3))/(1+EXP($B$3+$B$4*$A24+$B$5*((C$12-$A24)*4+2)+$B$6*(YEAR(C$13)=2015)+$B$7*(C$11=4)+$B$8*(C$11=3)))+ EXP($B$3+$B$4*$A24+$B$5*((C$12-$A24)*4+3)+$B$6*(YEAR(C$13)=2015)+$B$7*(C$11=4)+$B$8*(C$11=3))/(1+EXP($B$3+$B$4*$A24+$B$5*((C$12-$A24)*4+3)+$B$6*(YEAR(C$13)=2015)+$B$7*(C$11=4)+$B$8*(C$11=3)))), "")</f>
        <v/>
      </c>
      <c r="D24" s="9" t="str">
        <f aca="false">IF('Acquisition-Retention'!G147&lt;&gt;"",'Acquisition-Retention'!G147* (IF(D$12=$A24,1,EXP($B$3+$B$4*$A24+$B$5*(D$12-$A24)*4+$B$6*(YEAR(D$13)=2015)+$B$7*(D$11=4)+$B$8*(D$11=3))/(1+EXP($B$3+$B$4*$A24+$B$5*(D$12-$A24)*4+$B$6*(YEAR(D$13)=2015)+$B$7*(D$11=4)+$B$8*(D$11=3))))+ EXP($B$3+$B$4*$A24+$B$5*((D$12-$A24)*4+1)+$B$6*(YEAR(D$13)=2015)+$B$7*(D$11=4)+$B$8*(D$11=3))/(1+EXP($B$3+$B$4*$A24+$B$5*((D$12-$A24)*4+1)+$B$6*(YEAR(D$13)=2015)+$B$7*(D$11=4)+$B$8*(D$11=3)))+ EXP($B$3+$B$4*$A24+$B$5*((D$12-$A24)*4+2)+$B$6*(YEAR(D$13)=2015)+$B$7*(D$11=4)+$B$8*(D$11=3))/(1+EXP($B$3+$B$4*$A24+$B$5*((D$12-$A24)*4+2)+$B$6*(YEAR(D$13)=2015)+$B$7*(D$11=4)+$B$8*(D$11=3)))+ EXP($B$3+$B$4*$A24+$B$5*((D$12-$A24)*4+3)+$B$6*(YEAR(D$13)=2015)+$B$7*(D$11=4)+$B$8*(D$11=3))/(1+EXP($B$3+$B$4*$A24+$B$5*((D$12-$A24)*4+3)+$B$6*(YEAR(D$13)=2015)+$B$7*(D$11=4)+$B$8*(D$11=3)))), "")</f>
        <v/>
      </c>
      <c r="E24" s="9" t="str">
        <f aca="false">IF('Acquisition-Retention'!H147&lt;&gt;"",'Acquisition-Retention'!H147* (IF(E$12=$A24,1,EXP($B$3+$B$4*$A24+$B$5*(E$12-$A24)*4+$B$6*(YEAR(E$13)=2015)+$B$7*(E$11=4)+$B$8*(E$11=3))/(1+EXP($B$3+$B$4*$A24+$B$5*(E$12-$A24)*4+$B$6*(YEAR(E$13)=2015)+$B$7*(E$11=4)+$B$8*(E$11=3))))+ EXP($B$3+$B$4*$A24+$B$5*((E$12-$A24)*4+1)+$B$6*(YEAR(E$13)=2015)+$B$7*(E$11=4)+$B$8*(E$11=3))/(1+EXP($B$3+$B$4*$A24+$B$5*((E$12-$A24)*4+1)+$B$6*(YEAR(E$13)=2015)+$B$7*(E$11=4)+$B$8*(E$11=3)))+ EXP($B$3+$B$4*$A24+$B$5*((E$12-$A24)*4+2)+$B$6*(YEAR(E$13)=2015)+$B$7*(E$11=4)+$B$8*(E$11=3))/(1+EXP($B$3+$B$4*$A24+$B$5*((E$12-$A24)*4+2)+$B$6*(YEAR(E$13)=2015)+$B$7*(E$11=4)+$B$8*(E$11=3)))+ EXP($B$3+$B$4*$A24+$B$5*((E$12-$A24)*4+3)+$B$6*(YEAR(E$13)=2015)+$B$7*(E$11=4)+$B$8*(E$11=3))/(1+EXP($B$3+$B$4*$A24+$B$5*((E$12-$A24)*4+3)+$B$6*(YEAR(E$13)=2015)+$B$7*(E$11=4)+$B$8*(E$11=3)))), "")</f>
        <v/>
      </c>
      <c r="F24" s="9" t="str">
        <f aca="false">IF('Acquisition-Retention'!I147&lt;&gt;"",'Acquisition-Retention'!I147* (IF(F$12=$A24,1,EXP($B$3+$B$4*$A24+$B$5*(F$12-$A24)*4+$B$6*(YEAR(F$13)=2015)+$B$7*(F$11=4)+$B$8*(F$11=3))/(1+EXP($B$3+$B$4*$A24+$B$5*(F$12-$A24)*4+$B$6*(YEAR(F$13)=2015)+$B$7*(F$11=4)+$B$8*(F$11=3))))+ EXP($B$3+$B$4*$A24+$B$5*((F$12-$A24)*4+1)+$B$6*(YEAR(F$13)=2015)+$B$7*(F$11=4)+$B$8*(F$11=3))/(1+EXP($B$3+$B$4*$A24+$B$5*((F$12-$A24)*4+1)+$B$6*(YEAR(F$13)=2015)+$B$7*(F$11=4)+$B$8*(F$11=3)))+ EXP($B$3+$B$4*$A24+$B$5*((F$12-$A24)*4+2)+$B$6*(YEAR(F$13)=2015)+$B$7*(F$11=4)+$B$8*(F$11=3))/(1+EXP($B$3+$B$4*$A24+$B$5*((F$12-$A24)*4+2)+$B$6*(YEAR(F$13)=2015)+$B$7*(F$11=4)+$B$8*(F$11=3)))+ EXP($B$3+$B$4*$A24+$B$5*((F$12-$A24)*4+3)+$B$6*(YEAR(F$13)=2015)+$B$7*(F$11=4)+$B$8*(F$11=3))/(1+EXP($B$3+$B$4*$A24+$B$5*((F$12-$A24)*4+3)+$B$6*(YEAR(F$13)=2015)+$B$7*(F$11=4)+$B$8*(F$11=3)))), "")</f>
        <v/>
      </c>
      <c r="G24" s="9" t="str">
        <f aca="false">IF('Acquisition-Retention'!J147&lt;&gt;"",'Acquisition-Retention'!J147* (IF(G$12=$A24,1,EXP($B$3+$B$4*$A24+$B$5*(G$12-$A24)*4+$B$6*(YEAR(G$13)=2015)+$B$7*(G$11=4)+$B$8*(G$11=3))/(1+EXP($B$3+$B$4*$A24+$B$5*(G$12-$A24)*4+$B$6*(YEAR(G$13)=2015)+$B$7*(G$11=4)+$B$8*(G$11=3))))+ EXP($B$3+$B$4*$A24+$B$5*((G$12-$A24)*4+1)+$B$6*(YEAR(G$13)=2015)+$B$7*(G$11=4)+$B$8*(G$11=3))/(1+EXP($B$3+$B$4*$A24+$B$5*((G$12-$A24)*4+1)+$B$6*(YEAR(G$13)=2015)+$B$7*(G$11=4)+$B$8*(G$11=3)))+ EXP($B$3+$B$4*$A24+$B$5*((G$12-$A24)*4+2)+$B$6*(YEAR(G$13)=2015)+$B$7*(G$11=4)+$B$8*(G$11=3))/(1+EXP($B$3+$B$4*$A24+$B$5*((G$12-$A24)*4+2)+$B$6*(YEAR(G$13)=2015)+$B$7*(G$11=4)+$B$8*(G$11=3)))+ EXP($B$3+$B$4*$A24+$B$5*((G$12-$A24)*4+3)+$B$6*(YEAR(G$13)=2015)+$B$7*(G$11=4)+$B$8*(G$11=3))/(1+EXP($B$3+$B$4*$A24+$B$5*((G$12-$A24)*4+3)+$B$6*(YEAR(G$13)=2015)+$B$7*(G$11=4)+$B$8*(G$11=3)))), "")</f>
        <v/>
      </c>
      <c r="H24" s="9" t="str">
        <f aca="false">IF('Acquisition-Retention'!K147&lt;&gt;"",'Acquisition-Retention'!K147* (IF(H$12=$A24,1,EXP($B$3+$B$4*$A24+$B$5*(H$12-$A24)*4+$B$6*(YEAR(H$13)=2015)+$B$7*(H$11=4)+$B$8*(H$11=3))/(1+EXP($B$3+$B$4*$A24+$B$5*(H$12-$A24)*4+$B$6*(YEAR(H$13)=2015)+$B$7*(H$11=4)+$B$8*(H$11=3))))+ EXP($B$3+$B$4*$A24+$B$5*((H$12-$A24)*4+1)+$B$6*(YEAR(H$13)=2015)+$B$7*(H$11=4)+$B$8*(H$11=3))/(1+EXP($B$3+$B$4*$A24+$B$5*((H$12-$A24)*4+1)+$B$6*(YEAR(H$13)=2015)+$B$7*(H$11=4)+$B$8*(H$11=3)))+ EXP($B$3+$B$4*$A24+$B$5*((H$12-$A24)*4+2)+$B$6*(YEAR(H$13)=2015)+$B$7*(H$11=4)+$B$8*(H$11=3))/(1+EXP($B$3+$B$4*$A24+$B$5*((H$12-$A24)*4+2)+$B$6*(YEAR(H$13)=2015)+$B$7*(H$11=4)+$B$8*(H$11=3)))+ EXP($B$3+$B$4*$A24+$B$5*((H$12-$A24)*4+3)+$B$6*(YEAR(H$13)=2015)+$B$7*(H$11=4)+$B$8*(H$11=3))/(1+EXP($B$3+$B$4*$A24+$B$5*((H$12-$A24)*4+3)+$B$6*(YEAR(H$13)=2015)+$B$7*(H$11=4)+$B$8*(H$11=3)))), "")</f>
        <v/>
      </c>
      <c r="I24" s="9" t="str">
        <f aca="false">IF('Acquisition-Retention'!L147&lt;&gt;"",'Acquisition-Retention'!L147* (IF(I$12=$A24,1,EXP($B$3+$B$4*$A24+$B$5*(I$12-$A24)*4+$B$6*(YEAR(I$13)=2015)+$B$7*(I$11=4)+$B$8*(I$11=3))/(1+EXP($B$3+$B$4*$A24+$B$5*(I$12-$A24)*4+$B$6*(YEAR(I$13)=2015)+$B$7*(I$11=4)+$B$8*(I$11=3))))+ EXP($B$3+$B$4*$A24+$B$5*((I$12-$A24)*4+1)+$B$6*(YEAR(I$13)=2015)+$B$7*(I$11=4)+$B$8*(I$11=3))/(1+EXP($B$3+$B$4*$A24+$B$5*((I$12-$A24)*4+1)+$B$6*(YEAR(I$13)=2015)+$B$7*(I$11=4)+$B$8*(I$11=3)))+ EXP($B$3+$B$4*$A24+$B$5*((I$12-$A24)*4+2)+$B$6*(YEAR(I$13)=2015)+$B$7*(I$11=4)+$B$8*(I$11=3))/(1+EXP($B$3+$B$4*$A24+$B$5*((I$12-$A24)*4+2)+$B$6*(YEAR(I$13)=2015)+$B$7*(I$11=4)+$B$8*(I$11=3)))+ EXP($B$3+$B$4*$A24+$B$5*((I$12-$A24)*4+3)+$B$6*(YEAR(I$13)=2015)+$B$7*(I$11=4)+$B$8*(I$11=3))/(1+EXP($B$3+$B$4*$A24+$B$5*((I$12-$A24)*4+3)+$B$6*(YEAR(I$13)=2015)+$B$7*(I$11=4)+$B$8*(I$11=3)))), "")</f>
        <v/>
      </c>
      <c r="J24" s="9" t="str">
        <f aca="false">IF('Acquisition-Retention'!M147&lt;&gt;"",'Acquisition-Retention'!M147* (IF(J$12=$A24,1,EXP($B$3+$B$4*$A24+$B$5*(J$12-$A24)*4+$B$6*(YEAR(J$13)=2015)+$B$7*(J$11=4)+$B$8*(J$11=3))/(1+EXP($B$3+$B$4*$A24+$B$5*(J$12-$A24)*4+$B$6*(YEAR(J$13)=2015)+$B$7*(J$11=4)+$B$8*(J$11=3))))+ EXP($B$3+$B$4*$A24+$B$5*((J$12-$A24)*4+1)+$B$6*(YEAR(J$13)=2015)+$B$7*(J$11=4)+$B$8*(J$11=3))/(1+EXP($B$3+$B$4*$A24+$B$5*((J$12-$A24)*4+1)+$B$6*(YEAR(J$13)=2015)+$B$7*(J$11=4)+$B$8*(J$11=3)))+ EXP($B$3+$B$4*$A24+$B$5*((J$12-$A24)*4+2)+$B$6*(YEAR(J$13)=2015)+$B$7*(J$11=4)+$B$8*(J$11=3))/(1+EXP($B$3+$B$4*$A24+$B$5*((J$12-$A24)*4+2)+$B$6*(YEAR(J$13)=2015)+$B$7*(J$11=4)+$B$8*(J$11=3)))+ EXP($B$3+$B$4*$A24+$B$5*((J$12-$A24)*4+3)+$B$6*(YEAR(J$13)=2015)+$B$7*(J$11=4)+$B$8*(J$11=3))/(1+EXP($B$3+$B$4*$A24+$B$5*((J$12-$A24)*4+3)+$B$6*(YEAR(J$13)=2015)+$B$7*(J$11=4)+$B$8*(J$11=3)))), "")</f>
        <v/>
      </c>
      <c r="K24" s="9" t="str">
        <f aca="false">IF('Acquisition-Retention'!N147&lt;&gt;"",'Acquisition-Retention'!N147* (IF(K$12=$A24,1,EXP($B$3+$B$4*$A24+$B$5*(K$12-$A24)*4+$B$6*(YEAR(K$13)=2015)+$B$7*(K$11=4)+$B$8*(K$11=3))/(1+EXP($B$3+$B$4*$A24+$B$5*(K$12-$A24)*4+$B$6*(YEAR(K$13)=2015)+$B$7*(K$11=4)+$B$8*(K$11=3))))+ EXP($B$3+$B$4*$A24+$B$5*((K$12-$A24)*4+1)+$B$6*(YEAR(K$13)=2015)+$B$7*(K$11=4)+$B$8*(K$11=3))/(1+EXP($B$3+$B$4*$A24+$B$5*((K$12-$A24)*4+1)+$B$6*(YEAR(K$13)=2015)+$B$7*(K$11=4)+$B$8*(K$11=3)))+ EXP($B$3+$B$4*$A24+$B$5*((K$12-$A24)*4+2)+$B$6*(YEAR(K$13)=2015)+$B$7*(K$11=4)+$B$8*(K$11=3))/(1+EXP($B$3+$B$4*$A24+$B$5*((K$12-$A24)*4+2)+$B$6*(YEAR(K$13)=2015)+$B$7*(K$11=4)+$B$8*(K$11=3)))+ EXP($B$3+$B$4*$A24+$B$5*((K$12-$A24)*4+3)+$B$6*(YEAR(K$13)=2015)+$B$7*(K$11=4)+$B$8*(K$11=3))/(1+EXP($B$3+$B$4*$A24+$B$5*((K$12-$A24)*4+3)+$B$6*(YEAR(K$13)=2015)+$B$7*(K$11=4)+$B$8*(K$11=3)))), "")</f>
        <v/>
      </c>
      <c r="L24" s="9" t="str">
        <f aca="false">IF('Acquisition-Retention'!O147&lt;&gt;"",'Acquisition-Retention'!O147* (IF(L$12=$A24,1,EXP($B$3+$B$4*$A24+$B$5*(L$12-$A24)*4+$B$6*(YEAR(L$13)=2015)+$B$7*(L$11=4)+$B$8*(L$11=3))/(1+EXP($B$3+$B$4*$A24+$B$5*(L$12-$A24)*4+$B$6*(YEAR(L$13)=2015)+$B$7*(L$11=4)+$B$8*(L$11=3))))+ EXP($B$3+$B$4*$A24+$B$5*((L$12-$A24)*4+1)+$B$6*(YEAR(L$13)=2015)+$B$7*(L$11=4)+$B$8*(L$11=3))/(1+EXP($B$3+$B$4*$A24+$B$5*((L$12-$A24)*4+1)+$B$6*(YEAR(L$13)=2015)+$B$7*(L$11=4)+$B$8*(L$11=3)))+ EXP($B$3+$B$4*$A24+$B$5*((L$12-$A24)*4+2)+$B$6*(YEAR(L$13)=2015)+$B$7*(L$11=4)+$B$8*(L$11=3))/(1+EXP($B$3+$B$4*$A24+$B$5*((L$12-$A24)*4+2)+$B$6*(YEAR(L$13)=2015)+$B$7*(L$11=4)+$B$8*(L$11=3)))+ EXP($B$3+$B$4*$A24+$B$5*((L$12-$A24)*4+3)+$B$6*(YEAR(L$13)=2015)+$B$7*(L$11=4)+$B$8*(L$11=3))/(1+EXP($B$3+$B$4*$A24+$B$5*((L$12-$A24)*4+3)+$B$6*(YEAR(L$13)=2015)+$B$7*(L$11=4)+$B$8*(L$11=3)))), "")</f>
        <v/>
      </c>
      <c r="M24" s="9" t="n">
        <f aca="false">IF('Acquisition-Retention'!P147&lt;&gt;"",'Acquisition-Retention'!P147* (IF(M$12=$A24,1,EXP($B$3+$B$4*$A24+$B$5*(M$12-$A24)*4+$B$6*(YEAR(M$13)=2015)+$B$7*(M$11=4)+$B$8*(M$11=3))/(1+EXP($B$3+$B$4*$A24+$B$5*(M$12-$A24)*4+$B$6*(YEAR(M$13)=2015)+$B$7*(M$11=4)+$B$8*(M$11=3))))+ EXP($B$3+$B$4*$A24+$B$5*((M$12-$A24)*4+1)+$B$6*(YEAR(M$13)=2015)+$B$7*(M$11=4)+$B$8*(M$11=3))/(1+EXP($B$3+$B$4*$A24+$B$5*((M$12-$A24)*4+1)+$B$6*(YEAR(M$13)=2015)+$B$7*(M$11=4)+$B$8*(M$11=3)))+ EXP($B$3+$B$4*$A24+$B$5*((M$12-$A24)*4+2)+$B$6*(YEAR(M$13)=2015)+$B$7*(M$11=4)+$B$8*(M$11=3))/(1+EXP($B$3+$B$4*$A24+$B$5*((M$12-$A24)*4+2)+$B$6*(YEAR(M$13)=2015)+$B$7*(M$11=4)+$B$8*(M$11=3)))+ EXP($B$3+$B$4*$A24+$B$5*((M$12-$A24)*4+3)+$B$6*(YEAR(M$13)=2015)+$B$7*(M$11=4)+$B$8*(M$11=3))/(1+EXP($B$3+$B$4*$A24+$B$5*((M$12-$A24)*4+3)+$B$6*(YEAR(M$13)=2015)+$B$7*(M$11=4)+$B$8*(M$11=3)))), "")</f>
        <v>96.5609556530162</v>
      </c>
      <c r="N24" s="9" t="n">
        <f aca="false">IF('Acquisition-Retention'!Q147&lt;&gt;"",'Acquisition-Retention'!Q147* (IF(N$12=$A24,1,EXP($B$3+$B$4*$A24+$B$5*(N$12-$A24)*4+$B$6*(YEAR(N$13)=2015)+$B$7*(N$11=4)+$B$8*(N$11=3))/(1+EXP($B$3+$B$4*$A24+$B$5*(N$12-$A24)*4+$B$6*(YEAR(N$13)=2015)+$B$7*(N$11=4)+$B$8*(N$11=3))))+ EXP($B$3+$B$4*$A24+$B$5*((N$12-$A24)*4+1)+$B$6*(YEAR(N$13)=2015)+$B$7*(N$11=4)+$B$8*(N$11=3))/(1+EXP($B$3+$B$4*$A24+$B$5*((N$12-$A24)*4+1)+$B$6*(YEAR(N$13)=2015)+$B$7*(N$11=4)+$B$8*(N$11=3)))+ EXP($B$3+$B$4*$A24+$B$5*((N$12-$A24)*4+2)+$B$6*(YEAR(N$13)=2015)+$B$7*(N$11=4)+$B$8*(N$11=3))/(1+EXP($B$3+$B$4*$A24+$B$5*((N$12-$A24)*4+2)+$B$6*(YEAR(N$13)=2015)+$B$7*(N$11=4)+$B$8*(N$11=3)))+ EXP($B$3+$B$4*$A24+$B$5*((N$12-$A24)*4+3)+$B$6*(YEAR(N$13)=2015)+$B$7*(N$11=4)+$B$8*(N$11=3))/(1+EXP($B$3+$B$4*$A24+$B$5*((N$12-$A24)*4+3)+$B$6*(YEAR(N$13)=2015)+$B$7*(N$11=4)+$B$8*(N$11=3)))), "")</f>
        <v>33.2555852819378</v>
      </c>
      <c r="O24" s="9" t="n">
        <f aca="false">IF('Acquisition-Retention'!R147&lt;&gt;"",'Acquisition-Retention'!R147* (IF(O$12=$A24,1,EXP($B$3+$B$4*$A24+$B$5*(O$12-$A24)*4+$B$6*(YEAR(O$13)=2015)+$B$7*(O$11=4)+$B$8*(O$11=3))/(1+EXP($B$3+$B$4*$A24+$B$5*(O$12-$A24)*4+$B$6*(YEAR(O$13)=2015)+$B$7*(O$11=4)+$B$8*(O$11=3))))+ EXP($B$3+$B$4*$A24+$B$5*((O$12-$A24)*4+1)+$B$6*(YEAR(O$13)=2015)+$B$7*(O$11=4)+$B$8*(O$11=3))/(1+EXP($B$3+$B$4*$A24+$B$5*((O$12-$A24)*4+1)+$B$6*(YEAR(O$13)=2015)+$B$7*(O$11=4)+$B$8*(O$11=3)))+ EXP($B$3+$B$4*$A24+$B$5*((O$12-$A24)*4+2)+$B$6*(YEAR(O$13)=2015)+$B$7*(O$11=4)+$B$8*(O$11=3))/(1+EXP($B$3+$B$4*$A24+$B$5*((O$12-$A24)*4+2)+$B$6*(YEAR(O$13)=2015)+$B$7*(O$11=4)+$B$8*(O$11=3)))+ EXP($B$3+$B$4*$A24+$B$5*((O$12-$A24)*4+3)+$B$6*(YEAR(O$13)=2015)+$B$7*(O$11=4)+$B$8*(O$11=3))/(1+EXP($B$3+$B$4*$A24+$B$5*((O$12-$A24)*4+3)+$B$6*(YEAR(O$13)=2015)+$B$7*(O$11=4)+$B$8*(O$11=3)))), "")</f>
        <v>26.8068860585238</v>
      </c>
      <c r="P24" s="9" t="n">
        <f aca="false">IF('Acquisition-Retention'!S147&lt;&gt;"",'Acquisition-Retention'!S147* (IF(P$12=$A24,1,EXP($B$3+$B$4*$A24+$B$5*(P$12-$A24)*4+$B$6*(YEAR(P$13)=2015)+$B$7*(P$11=4)+$B$8*(P$11=3))/(1+EXP($B$3+$B$4*$A24+$B$5*(P$12-$A24)*4+$B$6*(YEAR(P$13)=2015)+$B$7*(P$11=4)+$B$8*(P$11=3))))+ EXP($B$3+$B$4*$A24+$B$5*((P$12-$A24)*4+1)+$B$6*(YEAR(P$13)=2015)+$B$7*(P$11=4)+$B$8*(P$11=3))/(1+EXP($B$3+$B$4*$A24+$B$5*((P$12-$A24)*4+1)+$B$6*(YEAR(P$13)=2015)+$B$7*(P$11=4)+$B$8*(P$11=3)))+ EXP($B$3+$B$4*$A24+$B$5*((P$12-$A24)*4+2)+$B$6*(YEAR(P$13)=2015)+$B$7*(P$11=4)+$B$8*(P$11=3))/(1+EXP($B$3+$B$4*$A24+$B$5*((P$12-$A24)*4+2)+$B$6*(YEAR(P$13)=2015)+$B$7*(P$11=4)+$B$8*(P$11=3)))+ EXP($B$3+$B$4*$A24+$B$5*((P$12-$A24)*4+3)+$B$6*(YEAR(P$13)=2015)+$B$7*(P$11=4)+$B$8*(P$11=3))/(1+EXP($B$3+$B$4*$A24+$B$5*((P$12-$A24)*4+3)+$B$6*(YEAR(P$13)=2015)+$B$7*(P$11=4)+$B$8*(P$11=3)))), "")</f>
        <v>24.1249891832747</v>
      </c>
      <c r="Q24" s="9" t="n">
        <f aca="false">IF('Acquisition-Retention'!T147&lt;&gt;"",'Acquisition-Retention'!T147* (IF(Q$12=$A24,1,EXP($B$3+$B$4*$A24+$B$5*(Q$12-$A24)*4+$B$6*(YEAR(Q$13)=2015)+$B$7*(Q$11=4)+$B$8*(Q$11=3))/(1+EXP($B$3+$B$4*$A24+$B$5*(Q$12-$A24)*4+$B$6*(YEAR(Q$13)=2015)+$B$7*(Q$11=4)+$B$8*(Q$11=3))))+ EXP($B$3+$B$4*$A24+$B$5*((Q$12-$A24)*4+1)+$B$6*(YEAR(Q$13)=2015)+$B$7*(Q$11=4)+$B$8*(Q$11=3))/(1+EXP($B$3+$B$4*$A24+$B$5*((Q$12-$A24)*4+1)+$B$6*(YEAR(Q$13)=2015)+$B$7*(Q$11=4)+$B$8*(Q$11=3)))+ EXP($B$3+$B$4*$A24+$B$5*((Q$12-$A24)*4+2)+$B$6*(YEAR(Q$13)=2015)+$B$7*(Q$11=4)+$B$8*(Q$11=3))/(1+EXP($B$3+$B$4*$A24+$B$5*((Q$12-$A24)*4+2)+$B$6*(YEAR(Q$13)=2015)+$B$7*(Q$11=4)+$B$8*(Q$11=3)))+ EXP($B$3+$B$4*$A24+$B$5*((Q$12-$A24)*4+3)+$B$6*(YEAR(Q$13)=2015)+$B$7*(Q$11=4)+$B$8*(Q$11=3))/(1+EXP($B$3+$B$4*$A24+$B$5*((Q$12-$A24)*4+3)+$B$6*(YEAR(Q$13)=2015)+$B$7*(Q$11=4)+$B$8*(Q$11=3)))), "")</f>
        <v>22.1095053616657</v>
      </c>
      <c r="R24" s="9" t="n">
        <f aca="false">IF('Acquisition-Retention'!U147&lt;&gt;"",'Acquisition-Retention'!U147* (IF(R$12=$A24,1,EXP($B$3+$B$4*$A24+$B$5*(R$12-$A24)*4+$B$6*(YEAR(R$13)=2015)+$B$7*(R$11=4)+$B$8*(R$11=3))/(1+EXP($B$3+$B$4*$A24+$B$5*(R$12-$A24)*4+$B$6*(YEAR(R$13)=2015)+$B$7*(R$11=4)+$B$8*(R$11=3))))+ EXP($B$3+$B$4*$A24+$B$5*((R$12-$A24)*4+1)+$B$6*(YEAR(R$13)=2015)+$B$7*(R$11=4)+$B$8*(R$11=3))/(1+EXP($B$3+$B$4*$A24+$B$5*((R$12-$A24)*4+1)+$B$6*(YEAR(R$13)=2015)+$B$7*(R$11=4)+$B$8*(R$11=3)))+ EXP($B$3+$B$4*$A24+$B$5*((R$12-$A24)*4+2)+$B$6*(YEAR(R$13)=2015)+$B$7*(R$11=4)+$B$8*(R$11=3))/(1+EXP($B$3+$B$4*$A24+$B$5*((R$12-$A24)*4+2)+$B$6*(YEAR(R$13)=2015)+$B$7*(R$11=4)+$B$8*(R$11=3)))+ EXP($B$3+$B$4*$A24+$B$5*((R$12-$A24)*4+3)+$B$6*(YEAR(R$13)=2015)+$B$7*(R$11=4)+$B$8*(R$11=3))/(1+EXP($B$3+$B$4*$A24+$B$5*((R$12-$A24)*4+3)+$B$6*(YEAR(R$13)=2015)+$B$7*(R$11=4)+$B$8*(R$11=3)))), "")</f>
        <v>20.4485449827971</v>
      </c>
      <c r="S24" s="9" t="n">
        <f aca="false">IF('Acquisition-Retention'!V147&lt;&gt;"",'Acquisition-Retention'!V147* (IF(S$12=$A24,1,EXP($B$3+$B$4*$A24+$B$5*(S$12-$A24)*4+$B$6*(YEAR(S$13)=2015)+$B$7*(S$11=4)+$B$8*(S$11=3))/(1+EXP($B$3+$B$4*$A24+$B$5*(S$12-$A24)*4+$B$6*(YEAR(S$13)=2015)+$B$7*(S$11=4)+$B$8*(S$11=3))))+ EXP($B$3+$B$4*$A24+$B$5*((S$12-$A24)*4+1)+$B$6*(YEAR(S$13)=2015)+$B$7*(S$11=4)+$B$8*(S$11=3))/(1+EXP($B$3+$B$4*$A24+$B$5*((S$12-$A24)*4+1)+$B$6*(YEAR(S$13)=2015)+$B$7*(S$11=4)+$B$8*(S$11=3)))+ EXP($B$3+$B$4*$A24+$B$5*((S$12-$A24)*4+2)+$B$6*(YEAR(S$13)=2015)+$B$7*(S$11=4)+$B$8*(S$11=3))/(1+EXP($B$3+$B$4*$A24+$B$5*((S$12-$A24)*4+2)+$B$6*(YEAR(S$13)=2015)+$B$7*(S$11=4)+$B$8*(S$11=3)))+ EXP($B$3+$B$4*$A24+$B$5*((S$12-$A24)*4+3)+$B$6*(YEAR(S$13)=2015)+$B$7*(S$11=4)+$B$8*(S$11=3))/(1+EXP($B$3+$B$4*$A24+$B$5*((S$12-$A24)*4+3)+$B$6*(YEAR(S$13)=2015)+$B$7*(S$11=4)+$B$8*(S$11=3)))), "")</f>
        <v>18.0201320270104</v>
      </c>
      <c r="T24" s="9" t="n">
        <f aca="false">IF('Acquisition-Retention'!W147&lt;&gt;"",'Acquisition-Retention'!W147* (IF(T$12=$A24,1,EXP($B$3+$B$4*$A24+$B$5*(T$12-$A24)*4+$B$6*(YEAR(T$13)=2015)+$B$7*(T$11=4)+$B$8*(T$11=3))/(1+EXP($B$3+$B$4*$A24+$B$5*(T$12-$A24)*4+$B$6*(YEAR(T$13)=2015)+$B$7*(T$11=4)+$B$8*(T$11=3))))+ EXP($B$3+$B$4*$A24+$B$5*((T$12-$A24)*4+1)+$B$6*(YEAR(T$13)=2015)+$B$7*(T$11=4)+$B$8*(T$11=3))/(1+EXP($B$3+$B$4*$A24+$B$5*((T$12-$A24)*4+1)+$B$6*(YEAR(T$13)=2015)+$B$7*(T$11=4)+$B$8*(T$11=3)))+ EXP($B$3+$B$4*$A24+$B$5*((T$12-$A24)*4+2)+$B$6*(YEAR(T$13)=2015)+$B$7*(T$11=4)+$B$8*(T$11=3))/(1+EXP($B$3+$B$4*$A24+$B$5*((T$12-$A24)*4+2)+$B$6*(YEAR(T$13)=2015)+$B$7*(T$11=4)+$B$8*(T$11=3)))+ EXP($B$3+$B$4*$A24+$B$5*((T$12-$A24)*4+3)+$B$6*(YEAR(T$13)=2015)+$B$7*(T$11=4)+$B$8*(T$11=3))/(1+EXP($B$3+$B$4*$A24+$B$5*((T$12-$A24)*4+3)+$B$6*(YEAR(T$13)=2015)+$B$7*(T$11=4)+$B$8*(T$11=3)))), "")</f>
        <v>16.7176023874596</v>
      </c>
      <c r="U24" s="9" t="n">
        <f aca="false">IF('Acquisition-Retention'!X147&lt;&gt;"",'Acquisition-Retention'!X147* (IF(U$12=$A24,1,EXP($B$3+$B$4*$A24+$B$5*(U$12-$A24)*4+$B$6*(YEAR(U$13)=2015)+$B$7*(U$11=4)+$B$8*(U$11=3))/(1+EXP($B$3+$B$4*$A24+$B$5*(U$12-$A24)*4+$B$6*(YEAR(U$13)=2015)+$B$7*(U$11=4)+$B$8*(U$11=3))))+ EXP($B$3+$B$4*$A24+$B$5*((U$12-$A24)*4+1)+$B$6*(YEAR(U$13)=2015)+$B$7*(U$11=4)+$B$8*(U$11=3))/(1+EXP($B$3+$B$4*$A24+$B$5*((U$12-$A24)*4+1)+$B$6*(YEAR(U$13)=2015)+$B$7*(U$11=4)+$B$8*(U$11=3)))+ EXP($B$3+$B$4*$A24+$B$5*((U$12-$A24)*4+2)+$B$6*(YEAR(U$13)=2015)+$B$7*(U$11=4)+$B$8*(U$11=3))/(1+EXP($B$3+$B$4*$A24+$B$5*((U$12-$A24)*4+2)+$B$6*(YEAR(U$13)=2015)+$B$7*(U$11=4)+$B$8*(U$11=3)))+ EXP($B$3+$B$4*$A24+$B$5*((U$12-$A24)*4+3)+$B$6*(YEAR(U$13)=2015)+$B$7*(U$11=4)+$B$8*(U$11=3))/(1+EXP($B$3+$B$4*$A24+$B$5*((U$12-$A24)*4+3)+$B$6*(YEAR(U$13)=2015)+$B$7*(U$11=4)+$B$8*(U$11=3)))), "")</f>
        <v>13.9295414260644</v>
      </c>
      <c r="V24" s="9" t="n">
        <f aca="false">IF('Acquisition-Retention'!Y147&lt;&gt;"",'Acquisition-Retention'!Y147* (IF(V$12=$A24,1,EXP($B$3+$B$4*$A24+$B$5*(V$12-$A24)*4+$B$6*(YEAR(V$13)=2015)+$B$7*(V$11=4)+$B$8*(V$11=3))/(1+EXP($B$3+$B$4*$A24+$B$5*(V$12-$A24)*4+$B$6*(YEAR(V$13)=2015)+$B$7*(V$11=4)+$B$8*(V$11=3))))+ EXP($B$3+$B$4*$A24+$B$5*((V$12-$A24)*4+1)+$B$6*(YEAR(V$13)=2015)+$B$7*(V$11=4)+$B$8*(V$11=3))/(1+EXP($B$3+$B$4*$A24+$B$5*((V$12-$A24)*4+1)+$B$6*(YEAR(V$13)=2015)+$B$7*(V$11=4)+$B$8*(V$11=3)))+ EXP($B$3+$B$4*$A24+$B$5*((V$12-$A24)*4+2)+$B$6*(YEAR(V$13)=2015)+$B$7*(V$11=4)+$B$8*(V$11=3))/(1+EXP($B$3+$B$4*$A24+$B$5*((V$12-$A24)*4+2)+$B$6*(YEAR(V$13)=2015)+$B$7*(V$11=4)+$B$8*(V$11=3)))+ EXP($B$3+$B$4*$A24+$B$5*((V$12-$A24)*4+3)+$B$6*(YEAR(V$13)=2015)+$B$7*(V$11=4)+$B$8*(V$11=3))/(1+EXP($B$3+$B$4*$A24+$B$5*((V$12-$A24)*4+3)+$B$6*(YEAR(V$13)=2015)+$B$7*(V$11=4)+$B$8*(V$11=3)))), "")</f>
        <v>13.1974603780282</v>
      </c>
      <c r="W24" s="9" t="n">
        <f aca="false">IF('Acquisition-Retention'!Z147&lt;&gt;"",'Acquisition-Retention'!Z147* (IF(W$12=$A24,1,EXP($B$3+$B$4*$A24+$B$5*(W$12-$A24)*4+$B$6*(YEAR(W$13)=2015)+$B$7*(W$11=4)+$B$8*(W$11=3))/(1+EXP($B$3+$B$4*$A24+$B$5*(W$12-$A24)*4+$B$6*(YEAR(W$13)=2015)+$B$7*(W$11=4)+$B$8*(W$11=3))))+ EXP($B$3+$B$4*$A24+$B$5*((W$12-$A24)*4+1)+$B$6*(YEAR(W$13)=2015)+$B$7*(W$11=4)+$B$8*(W$11=3))/(1+EXP($B$3+$B$4*$A24+$B$5*((W$12-$A24)*4+1)+$B$6*(YEAR(W$13)=2015)+$B$7*(W$11=4)+$B$8*(W$11=3)))+ EXP($B$3+$B$4*$A24+$B$5*((W$12-$A24)*4+2)+$B$6*(YEAR(W$13)=2015)+$B$7*(W$11=4)+$B$8*(W$11=3))/(1+EXP($B$3+$B$4*$A24+$B$5*((W$12-$A24)*4+2)+$B$6*(YEAR(W$13)=2015)+$B$7*(W$11=4)+$B$8*(W$11=3)))+ EXP($B$3+$B$4*$A24+$B$5*((W$12-$A24)*4+3)+$B$6*(YEAR(W$13)=2015)+$B$7*(W$11=4)+$B$8*(W$11=3))/(1+EXP($B$3+$B$4*$A24+$B$5*((W$12-$A24)*4+3)+$B$6*(YEAR(W$13)=2015)+$B$7*(W$11=4)+$B$8*(W$11=3)))), "")</f>
        <v>12.4614836875483</v>
      </c>
      <c r="X24" s="9" t="n">
        <f aca="false">IF('Acquisition-Retention'!AA147&lt;&gt;"",'Acquisition-Retention'!AA147* (IF(X$12=$A24,1,EXP($B$3+$B$4*$A24+$B$5*(X$12-$A24)*4+$B$6*(YEAR(X$13)=2015)+$B$7*(X$11=4)+$B$8*(X$11=3))/(1+EXP($B$3+$B$4*$A24+$B$5*(X$12-$A24)*4+$B$6*(YEAR(X$13)=2015)+$B$7*(X$11=4)+$B$8*(X$11=3))))+ EXP($B$3+$B$4*$A24+$B$5*((X$12-$A24)*4+1)+$B$6*(YEAR(X$13)=2015)+$B$7*(X$11=4)+$B$8*(X$11=3))/(1+EXP($B$3+$B$4*$A24+$B$5*((X$12-$A24)*4+1)+$B$6*(YEAR(X$13)=2015)+$B$7*(X$11=4)+$B$8*(X$11=3)))+ EXP($B$3+$B$4*$A24+$B$5*((X$12-$A24)*4+2)+$B$6*(YEAR(X$13)=2015)+$B$7*(X$11=4)+$B$8*(X$11=3))/(1+EXP($B$3+$B$4*$A24+$B$5*((X$12-$A24)*4+2)+$B$6*(YEAR(X$13)=2015)+$B$7*(X$11=4)+$B$8*(X$11=3)))+ EXP($B$3+$B$4*$A24+$B$5*((X$12-$A24)*4+3)+$B$6*(YEAR(X$13)=2015)+$B$7*(X$11=4)+$B$8*(X$11=3))/(1+EXP($B$3+$B$4*$A24+$B$5*((X$12-$A24)*4+3)+$B$6*(YEAR(X$13)=2015)+$B$7*(X$11=4)+$B$8*(X$11=3)))), "")</f>
        <v>12.8214164613988</v>
      </c>
      <c r="Y24" s="9" t="n">
        <f aca="false">IF('Acquisition-Retention'!AB147&lt;&gt;"",'Acquisition-Retention'!AB147* (IF(Y$12=$A24,1,EXP($B$3+$B$4*$A24+$B$5*(Y$12-$A24)*4+$B$6*(YEAR(Y$13)=2015)+$B$7*(Y$11=4)+$B$8*(Y$11=3))/(1+EXP($B$3+$B$4*$A24+$B$5*(Y$12-$A24)*4+$B$6*(YEAR(Y$13)=2015)+$B$7*(Y$11=4)+$B$8*(Y$11=3))))+ EXP($B$3+$B$4*$A24+$B$5*((Y$12-$A24)*4+1)+$B$6*(YEAR(Y$13)=2015)+$B$7*(Y$11=4)+$B$8*(Y$11=3))/(1+EXP($B$3+$B$4*$A24+$B$5*((Y$12-$A24)*4+1)+$B$6*(YEAR(Y$13)=2015)+$B$7*(Y$11=4)+$B$8*(Y$11=3)))+ EXP($B$3+$B$4*$A24+$B$5*((Y$12-$A24)*4+2)+$B$6*(YEAR(Y$13)=2015)+$B$7*(Y$11=4)+$B$8*(Y$11=3))/(1+EXP($B$3+$B$4*$A24+$B$5*((Y$12-$A24)*4+2)+$B$6*(YEAR(Y$13)=2015)+$B$7*(Y$11=4)+$B$8*(Y$11=3)))+ EXP($B$3+$B$4*$A24+$B$5*((Y$12-$A24)*4+3)+$B$6*(YEAR(Y$13)=2015)+$B$7*(Y$11=4)+$B$8*(Y$11=3))/(1+EXP($B$3+$B$4*$A24+$B$5*((Y$12-$A24)*4+3)+$B$6*(YEAR(Y$13)=2015)+$B$7*(Y$11=4)+$B$8*(Y$11=3)))), "")</f>
        <v>12.0549228461857</v>
      </c>
      <c r="Z24" s="9" t="n">
        <f aca="false">IF('Acquisition-Retention'!AC147&lt;&gt;"",'Acquisition-Retention'!AC147* (IF(Z$12=$A24,1,EXP($B$3+$B$4*$A24+$B$5*(Z$12-$A24)*4+$B$6*(YEAR(Z$13)=2015)+$B$7*(Z$11=4)+$B$8*(Z$11=3))/(1+EXP($B$3+$B$4*$A24+$B$5*(Z$12-$A24)*4+$B$6*(YEAR(Z$13)=2015)+$B$7*(Z$11=4)+$B$8*(Z$11=3))))+ EXP($B$3+$B$4*$A24+$B$5*((Z$12-$A24)*4+1)+$B$6*(YEAR(Z$13)=2015)+$B$7*(Z$11=4)+$B$8*(Z$11=3))/(1+EXP($B$3+$B$4*$A24+$B$5*((Z$12-$A24)*4+1)+$B$6*(YEAR(Z$13)=2015)+$B$7*(Z$11=4)+$B$8*(Z$11=3)))+ EXP($B$3+$B$4*$A24+$B$5*((Z$12-$A24)*4+2)+$B$6*(YEAR(Z$13)=2015)+$B$7*(Z$11=4)+$B$8*(Z$11=3))/(1+EXP($B$3+$B$4*$A24+$B$5*((Z$12-$A24)*4+2)+$B$6*(YEAR(Z$13)=2015)+$B$7*(Z$11=4)+$B$8*(Z$11=3)))+ EXP($B$3+$B$4*$A24+$B$5*((Z$12-$A24)*4+3)+$B$6*(YEAR(Z$13)=2015)+$B$7*(Z$11=4)+$B$8*(Z$11=3))/(1+EXP($B$3+$B$4*$A24+$B$5*((Z$12-$A24)*4+3)+$B$6*(YEAR(Z$13)=2015)+$B$7*(Z$11=4)+$B$8*(Z$11=3)))), "")</f>
        <v>11.3019284817293</v>
      </c>
      <c r="AA24" s="9" t="n">
        <f aca="false">IF('Acquisition-Retention'!AD147&lt;&gt;"",'Acquisition-Retention'!AD147* (IF(AA$12=$A24,1,EXP($B$3+$B$4*$A24+$B$5*(AA$12-$A24)*4+$B$6*(YEAR(AA$13)=2015)+$B$7*(AA$11=4)+$B$8*(AA$11=3))/(1+EXP($B$3+$B$4*$A24+$B$5*(AA$12-$A24)*4+$B$6*(YEAR(AA$13)=2015)+$B$7*(AA$11=4)+$B$8*(AA$11=3))))+ EXP($B$3+$B$4*$A24+$B$5*((AA$12-$A24)*4+1)+$B$6*(YEAR(AA$13)=2015)+$B$7*(AA$11=4)+$B$8*(AA$11=3))/(1+EXP($B$3+$B$4*$A24+$B$5*((AA$12-$A24)*4+1)+$B$6*(YEAR(AA$13)=2015)+$B$7*(AA$11=4)+$B$8*(AA$11=3)))+ EXP($B$3+$B$4*$A24+$B$5*((AA$12-$A24)*4+2)+$B$6*(YEAR(AA$13)=2015)+$B$7*(AA$11=4)+$B$8*(AA$11=3))/(1+EXP($B$3+$B$4*$A24+$B$5*((AA$12-$A24)*4+2)+$B$6*(YEAR(AA$13)=2015)+$B$7*(AA$11=4)+$B$8*(AA$11=3)))+ EXP($B$3+$B$4*$A24+$B$5*((AA$12-$A24)*4+3)+$B$6*(YEAR(AA$13)=2015)+$B$7*(AA$11=4)+$B$8*(AA$11=3))/(1+EXP($B$3+$B$4*$A24+$B$5*((AA$12-$A24)*4+3)+$B$6*(YEAR(AA$13)=2015)+$B$7*(AA$11=4)+$B$8*(AA$11=3)))), "")</f>
        <v>12.6738772648997</v>
      </c>
      <c r="AB24" s="9" t="n">
        <f aca="false">IF('Acquisition-Retention'!AE147&lt;&gt;"",'Acquisition-Retention'!AE147* (IF(AB$12=$A24,1,EXP($B$3+$B$4*$A24+$B$5*(AB$12-$A24)*4+$B$6*(YEAR(AB$13)=2015)+$B$7*(AB$11=4)+$B$8*(AB$11=3))/(1+EXP($B$3+$B$4*$A24+$B$5*(AB$12-$A24)*4+$B$6*(YEAR(AB$13)=2015)+$B$7*(AB$11=4)+$B$8*(AB$11=3))))+ EXP($B$3+$B$4*$A24+$B$5*((AB$12-$A24)*4+1)+$B$6*(YEAR(AB$13)=2015)+$B$7*(AB$11=4)+$B$8*(AB$11=3))/(1+EXP($B$3+$B$4*$A24+$B$5*((AB$12-$A24)*4+1)+$B$6*(YEAR(AB$13)=2015)+$B$7*(AB$11=4)+$B$8*(AB$11=3)))+ EXP($B$3+$B$4*$A24+$B$5*((AB$12-$A24)*4+2)+$B$6*(YEAR(AB$13)=2015)+$B$7*(AB$11=4)+$B$8*(AB$11=3))/(1+EXP($B$3+$B$4*$A24+$B$5*((AB$12-$A24)*4+2)+$B$6*(YEAR(AB$13)=2015)+$B$7*(AB$11=4)+$B$8*(AB$11=3)))+ EXP($B$3+$B$4*$A24+$B$5*((AB$12-$A24)*4+3)+$B$6*(YEAR(AB$13)=2015)+$B$7*(AB$11=4)+$B$8*(AB$11=3))/(1+EXP($B$3+$B$4*$A24+$B$5*((AB$12-$A24)*4+3)+$B$6*(YEAR(AB$13)=2015)+$B$7*(AB$11=4)+$B$8*(AB$11=3)))), "")</f>
        <v>11.8974817293187</v>
      </c>
      <c r="AC24" s="9" t="n">
        <f aca="false">IF('Acquisition-Retention'!AF147&lt;&gt;"",'Acquisition-Retention'!AF147* (IF(AC$12=$A24,1,EXP($B$3+$B$4*$A24+$B$5*(AC$12-$A24)*4+$B$6*(YEAR(AC$13)=2015)+$B$7*(AC$11=4)+$B$8*(AC$11=3))/(1+EXP($B$3+$B$4*$A24+$B$5*(AC$12-$A24)*4+$B$6*(YEAR(AC$13)=2015)+$B$7*(AC$11=4)+$B$8*(AC$11=3))))+ EXP($B$3+$B$4*$A24+$B$5*((AC$12-$A24)*4+1)+$B$6*(YEAR(AC$13)=2015)+$B$7*(AC$11=4)+$B$8*(AC$11=3))/(1+EXP($B$3+$B$4*$A24+$B$5*((AC$12-$A24)*4+1)+$B$6*(YEAR(AC$13)=2015)+$B$7*(AC$11=4)+$B$8*(AC$11=3)))+ EXP($B$3+$B$4*$A24+$B$5*((AC$12-$A24)*4+2)+$B$6*(YEAR(AC$13)=2015)+$B$7*(AC$11=4)+$B$8*(AC$11=3))/(1+EXP($B$3+$B$4*$A24+$B$5*((AC$12-$A24)*4+2)+$B$6*(YEAR(AC$13)=2015)+$B$7*(AC$11=4)+$B$8*(AC$11=3)))+ EXP($B$3+$B$4*$A24+$B$5*((AC$12-$A24)*4+3)+$B$6*(YEAR(AC$13)=2015)+$B$7*(AC$11=4)+$B$8*(AC$11=3))/(1+EXP($B$3+$B$4*$A24+$B$5*((AC$12-$A24)*4+3)+$B$6*(YEAR(AC$13)=2015)+$B$7*(AC$11=4)+$B$8*(AC$11=3)))), "")</f>
        <v>11.1513969531977</v>
      </c>
      <c r="AD24" s="9" t="n">
        <f aca="false">IF('Acquisition-Retention'!AG147&lt;&gt;"",'Acquisition-Retention'!AG147* (IF(AD$12=$A24,1,EXP($B$3+$B$4*$A24+$B$5*(AD$12-$A24)*4+$B$6*(YEAR(AD$13)=2015)+$B$7*(AD$11=4)+$B$8*(AD$11=3))/(1+EXP($B$3+$B$4*$A24+$B$5*(AD$12-$A24)*4+$B$6*(YEAR(AD$13)=2015)+$B$7*(AD$11=4)+$B$8*(AD$11=3))))+ EXP($B$3+$B$4*$A24+$B$5*((AD$12-$A24)*4+1)+$B$6*(YEAR(AD$13)=2015)+$B$7*(AD$11=4)+$B$8*(AD$11=3))/(1+EXP($B$3+$B$4*$A24+$B$5*((AD$12-$A24)*4+1)+$B$6*(YEAR(AD$13)=2015)+$B$7*(AD$11=4)+$B$8*(AD$11=3)))+ EXP($B$3+$B$4*$A24+$B$5*((AD$12-$A24)*4+2)+$B$6*(YEAR(AD$13)=2015)+$B$7*(AD$11=4)+$B$8*(AD$11=3))/(1+EXP($B$3+$B$4*$A24+$B$5*((AD$12-$A24)*4+2)+$B$6*(YEAR(AD$13)=2015)+$B$7*(AD$11=4)+$B$8*(AD$11=3)))+ EXP($B$3+$B$4*$A24+$B$5*((AD$12-$A24)*4+3)+$B$6*(YEAR(AD$13)=2015)+$B$7*(AD$11=4)+$B$8*(AD$11=3))/(1+EXP($B$3+$B$4*$A24+$B$5*((AD$12-$A24)*4+3)+$B$6*(YEAR(AD$13)=2015)+$B$7*(AD$11=4)+$B$8*(AD$11=3)))), "")</f>
        <v>10.4380780812889</v>
      </c>
      <c r="AE24" s="9" t="n">
        <f aca="false">IF('Acquisition-Retention'!AH147&lt;&gt;"",'Acquisition-Retention'!AH147* (IF(AE$12=$A24,1,EXP($B$3+$B$4*$A24+$B$5*(AE$12-$A24)*4+$B$6*(YEAR(AE$13)=2015)+$B$7*(AE$11=4)+$B$8*(AE$11=3))/(1+EXP($B$3+$B$4*$A24+$B$5*(AE$12-$A24)*4+$B$6*(YEAR(AE$13)=2015)+$B$7*(AE$11=4)+$B$8*(AE$11=3))))+ EXP($B$3+$B$4*$A24+$B$5*((AE$12-$A24)*4+1)+$B$6*(YEAR(AE$13)=2015)+$B$7*(AE$11=4)+$B$8*(AE$11=3))/(1+EXP($B$3+$B$4*$A24+$B$5*((AE$12-$A24)*4+1)+$B$6*(YEAR(AE$13)=2015)+$B$7*(AE$11=4)+$B$8*(AE$11=3)))+ EXP($B$3+$B$4*$A24+$B$5*((AE$12-$A24)*4+2)+$B$6*(YEAR(AE$13)=2015)+$B$7*(AE$11=4)+$B$8*(AE$11=3))/(1+EXP($B$3+$B$4*$A24+$B$5*((AE$12-$A24)*4+2)+$B$6*(YEAR(AE$13)=2015)+$B$7*(AE$11=4)+$B$8*(AE$11=3)))+ EXP($B$3+$B$4*$A24+$B$5*((AE$12-$A24)*4+3)+$B$6*(YEAR(AE$13)=2015)+$B$7*(AE$11=4)+$B$8*(AE$11=3))/(1+EXP($B$3+$B$4*$A24+$B$5*((AE$12-$A24)*4+3)+$B$6*(YEAR(AE$13)=2015)+$B$7*(AE$11=4)+$B$8*(AE$11=3)))), "")</f>
        <v>9.40740591368479</v>
      </c>
      <c r="AF24" s="9" t="n">
        <f aca="false">IF('Acquisition-Retention'!AI147&lt;&gt;"",'Acquisition-Retention'!AI147* (IF(AF$12=$A24,1,EXP($B$3+$B$4*$A24+$B$5*(AF$12-$A24)*4+$B$6*(YEAR(AF$13)=2015)+$B$7*(AF$11=4)+$B$8*(AF$11=3))/(1+EXP($B$3+$B$4*$A24+$B$5*(AF$12-$A24)*4+$B$6*(YEAR(AF$13)=2015)+$B$7*(AF$11=4)+$B$8*(AF$11=3))))+ EXP($B$3+$B$4*$A24+$B$5*((AF$12-$A24)*4+1)+$B$6*(YEAR(AF$13)=2015)+$B$7*(AF$11=4)+$B$8*(AF$11=3))/(1+EXP($B$3+$B$4*$A24+$B$5*((AF$12-$A24)*4+1)+$B$6*(YEAR(AF$13)=2015)+$B$7*(AF$11=4)+$B$8*(AF$11=3)))+ EXP($B$3+$B$4*$A24+$B$5*((AF$12-$A24)*4+2)+$B$6*(YEAR(AF$13)=2015)+$B$7*(AF$11=4)+$B$8*(AF$11=3))/(1+EXP($B$3+$B$4*$A24+$B$5*((AF$12-$A24)*4+2)+$B$6*(YEAR(AF$13)=2015)+$B$7*(AF$11=4)+$B$8*(AF$11=3)))+ EXP($B$3+$B$4*$A24+$B$5*((AF$12-$A24)*4+3)+$B$6*(YEAR(AF$13)=2015)+$B$7*(AF$11=4)+$B$8*(AF$11=3))/(1+EXP($B$3+$B$4*$A24+$B$5*((AF$12-$A24)*4+3)+$B$6*(YEAR(AF$13)=2015)+$B$7*(AF$11=4)+$B$8*(AF$11=3)))), "")</f>
        <v>8.69640438667767</v>
      </c>
      <c r="AG24" s="9" t="n">
        <f aca="false">IF('Acquisition-Retention'!AJ147&lt;&gt;"",'Acquisition-Retention'!AJ147* (IF(AG$12=$A24,1,EXP($B$3+$B$4*$A24+$B$5*(AG$12-$A24)*4+$B$6*(YEAR(AG$13)=2015)+$B$7*(AG$11=4)+$B$8*(AG$11=3))/(1+EXP($B$3+$B$4*$A24+$B$5*(AG$12-$A24)*4+$B$6*(YEAR(AG$13)=2015)+$B$7*(AG$11=4)+$B$8*(AG$11=3))))+ EXP($B$3+$B$4*$A24+$B$5*((AG$12-$A24)*4+1)+$B$6*(YEAR(AG$13)=2015)+$B$7*(AG$11=4)+$B$8*(AG$11=3))/(1+EXP($B$3+$B$4*$A24+$B$5*((AG$12-$A24)*4+1)+$B$6*(YEAR(AG$13)=2015)+$B$7*(AG$11=4)+$B$8*(AG$11=3)))+ EXP($B$3+$B$4*$A24+$B$5*((AG$12-$A24)*4+2)+$B$6*(YEAR(AG$13)=2015)+$B$7*(AG$11=4)+$B$8*(AG$11=3))/(1+EXP($B$3+$B$4*$A24+$B$5*((AG$12-$A24)*4+2)+$B$6*(YEAR(AG$13)=2015)+$B$7*(AG$11=4)+$B$8*(AG$11=3)))+ EXP($B$3+$B$4*$A24+$B$5*((AG$12-$A24)*4+3)+$B$6*(YEAR(AG$13)=2015)+$B$7*(AG$11=4)+$B$8*(AG$11=3))/(1+EXP($B$3+$B$4*$A24+$B$5*((AG$12-$A24)*4+3)+$B$6*(YEAR(AG$13)=2015)+$B$7*(AG$11=4)+$B$8*(AG$11=3)))), "")</f>
        <v>6.96815905011185</v>
      </c>
      <c r="AH24" s="9" t="n">
        <f aca="false">IF('Acquisition-Retention'!AK147&lt;&gt;"",'Acquisition-Retention'!AK147* (IF(AH$12=$A24,1,EXP($B$3+$B$4*$A24+$B$5*(AH$12-$A24)*4+$B$6*(YEAR(AH$13)=2015)+$B$7*(AH$11=4)+$B$8*(AH$11=3))/(1+EXP($B$3+$B$4*$A24+$B$5*(AH$12-$A24)*4+$B$6*(YEAR(AH$13)=2015)+$B$7*(AH$11=4)+$B$8*(AH$11=3))))+ EXP($B$3+$B$4*$A24+$B$5*((AH$12-$A24)*4+1)+$B$6*(YEAR(AH$13)=2015)+$B$7*(AH$11=4)+$B$8*(AH$11=3))/(1+EXP($B$3+$B$4*$A24+$B$5*((AH$12-$A24)*4+1)+$B$6*(YEAR(AH$13)=2015)+$B$7*(AH$11=4)+$B$8*(AH$11=3)))+ EXP($B$3+$B$4*$A24+$B$5*((AH$12-$A24)*4+2)+$B$6*(YEAR(AH$13)=2015)+$B$7*(AH$11=4)+$B$8*(AH$11=3))/(1+EXP($B$3+$B$4*$A24+$B$5*((AH$12-$A24)*4+2)+$B$6*(YEAR(AH$13)=2015)+$B$7*(AH$11=4)+$B$8*(AH$11=3)))+ EXP($B$3+$B$4*$A24+$B$5*((AH$12-$A24)*4+3)+$B$6*(YEAR(AH$13)=2015)+$B$7*(AH$11=4)+$B$8*(AH$11=3))/(1+EXP($B$3+$B$4*$A24+$B$5*((AH$12-$A24)*4+3)+$B$6*(YEAR(AH$13)=2015)+$B$7*(AH$11=4)+$B$8*(AH$11=3)))), "")</f>
        <v>6.51889869692171</v>
      </c>
      <c r="AI24" s="9" t="n">
        <f aca="false">IF('Acquisition-Retention'!AL147&lt;&gt;"",'Acquisition-Retention'!AL147* (IF(AI$12=$A24,1,EXP($B$3+$B$4*$A24+$B$5*(AI$12-$A24)*4+$B$6*(YEAR(AI$13)=2015)+$B$7*(AI$11=4)+$B$8*(AI$11=3))/(1+EXP($B$3+$B$4*$A24+$B$5*(AI$12-$A24)*4+$B$6*(YEAR(AI$13)=2015)+$B$7*(AI$11=4)+$B$8*(AI$11=3))))+ EXP($B$3+$B$4*$A24+$B$5*((AI$12-$A24)*4+1)+$B$6*(YEAR(AI$13)=2015)+$B$7*(AI$11=4)+$B$8*(AI$11=3))/(1+EXP($B$3+$B$4*$A24+$B$5*((AI$12-$A24)*4+1)+$B$6*(YEAR(AI$13)=2015)+$B$7*(AI$11=4)+$B$8*(AI$11=3)))+ EXP($B$3+$B$4*$A24+$B$5*((AI$12-$A24)*4+2)+$B$6*(YEAR(AI$13)=2015)+$B$7*(AI$11=4)+$B$8*(AI$11=3))/(1+EXP($B$3+$B$4*$A24+$B$5*((AI$12-$A24)*4+2)+$B$6*(YEAR(AI$13)=2015)+$B$7*(AI$11=4)+$B$8*(AI$11=3)))+ EXP($B$3+$B$4*$A24+$B$5*((AI$12-$A24)*4+3)+$B$6*(YEAR(AI$13)=2015)+$B$7*(AI$11=4)+$B$8*(AI$11=3))/(1+EXP($B$3+$B$4*$A24+$B$5*((AI$12-$A24)*4+3)+$B$6*(YEAR(AI$13)=2015)+$B$7*(AI$11=4)+$B$8*(AI$11=3)))), "")</f>
        <v>6.0893925613881</v>
      </c>
      <c r="AJ24" s="9" t="n">
        <f aca="false">IF('Acquisition-Retention'!AM147&lt;&gt;"",'Acquisition-Retention'!AM147* (IF(AJ$12=$A24,1,EXP($B$3+$B$4*$A24+$B$5*(AJ$12-$A24)*4+$B$6*(YEAR(AJ$13)=2015)+$B$7*(AJ$11=4)+$B$8*(AJ$11=3))/(1+EXP($B$3+$B$4*$A24+$B$5*(AJ$12-$A24)*4+$B$6*(YEAR(AJ$13)=2015)+$B$7*(AJ$11=4)+$B$8*(AJ$11=3))))+ EXP($B$3+$B$4*$A24+$B$5*((AJ$12-$A24)*4+1)+$B$6*(YEAR(AJ$13)=2015)+$B$7*(AJ$11=4)+$B$8*(AJ$11=3))/(1+EXP($B$3+$B$4*$A24+$B$5*((AJ$12-$A24)*4+1)+$B$6*(YEAR(AJ$13)=2015)+$B$7*(AJ$11=4)+$B$8*(AJ$11=3)))+ EXP($B$3+$B$4*$A24+$B$5*((AJ$12-$A24)*4+2)+$B$6*(YEAR(AJ$13)=2015)+$B$7*(AJ$11=4)+$B$8*(AJ$11=3))/(1+EXP($B$3+$B$4*$A24+$B$5*((AJ$12-$A24)*4+2)+$B$6*(YEAR(AJ$13)=2015)+$B$7*(AJ$11=4)+$B$8*(AJ$11=3)))+ EXP($B$3+$B$4*$A24+$B$5*((AJ$12-$A24)*4+3)+$B$6*(YEAR(AJ$13)=2015)+$B$7*(AJ$11=4)+$B$8*(AJ$11=3))/(1+EXP($B$3+$B$4*$A24+$B$5*((AJ$12-$A24)*4+3)+$B$6*(YEAR(AJ$13)=2015)+$B$7*(AJ$11=4)+$B$8*(AJ$11=3)))), "")</f>
        <v>6.3482496941891</v>
      </c>
      <c r="AK24" s="9" t="n">
        <f aca="false">IF('Acquisition-Retention'!AN147&lt;&gt;"",'Acquisition-Retention'!AN147* (IF(AK$12=$A24,1,EXP($B$3+$B$4*$A24+$B$5*(AK$12-$A24)*4+$B$6*(YEAR(AK$13)=2015)+$B$7*(AK$11=4)+$B$8*(AK$11=3))/(1+EXP($B$3+$B$4*$A24+$B$5*(AK$12-$A24)*4+$B$6*(YEAR(AK$13)=2015)+$B$7*(AK$11=4)+$B$8*(AK$11=3))))+ EXP($B$3+$B$4*$A24+$B$5*((AK$12-$A24)*4+1)+$B$6*(YEAR(AK$13)=2015)+$B$7*(AK$11=4)+$B$8*(AK$11=3))/(1+EXP($B$3+$B$4*$A24+$B$5*((AK$12-$A24)*4+1)+$B$6*(YEAR(AK$13)=2015)+$B$7*(AK$11=4)+$B$8*(AK$11=3)))+ EXP($B$3+$B$4*$A24+$B$5*((AK$12-$A24)*4+2)+$B$6*(YEAR(AK$13)=2015)+$B$7*(AK$11=4)+$B$8*(AK$11=3))/(1+EXP($B$3+$B$4*$A24+$B$5*((AK$12-$A24)*4+2)+$B$6*(YEAR(AK$13)=2015)+$B$7*(AK$11=4)+$B$8*(AK$11=3)))+ EXP($B$3+$B$4*$A24+$B$5*((AK$12-$A24)*4+3)+$B$6*(YEAR(AK$13)=2015)+$B$7*(AK$11=4)+$B$8*(AK$11=3))/(1+EXP($B$3+$B$4*$A24+$B$5*((AK$12-$A24)*4+3)+$B$6*(YEAR(AK$13)=2015)+$B$7*(AK$11=4)+$B$8*(AK$11=3)))), "")</f>
        <v>5.92357811496534</v>
      </c>
      <c r="AL24" s="9" t="n">
        <f aca="false">IF('Acquisition-Retention'!AO147&lt;&gt;"",'Acquisition-Retention'!AO147* (IF(AL$12=$A24,1,EXP($B$3+$B$4*$A24+$B$5*(AL$12-$A24)*4+$B$6*(YEAR(AL$13)=2015)+$B$7*(AL$11=4)+$B$8*(AL$11=3))/(1+EXP($B$3+$B$4*$A24+$B$5*(AL$12-$A24)*4+$B$6*(YEAR(AL$13)=2015)+$B$7*(AL$11=4)+$B$8*(AL$11=3))))+ EXP($B$3+$B$4*$A24+$B$5*((AL$12-$A24)*4+1)+$B$6*(YEAR(AL$13)=2015)+$B$7*(AL$11=4)+$B$8*(AL$11=3))/(1+EXP($B$3+$B$4*$A24+$B$5*((AL$12-$A24)*4+1)+$B$6*(YEAR(AL$13)=2015)+$B$7*(AL$11=4)+$B$8*(AL$11=3)))+ EXP($B$3+$B$4*$A24+$B$5*((AL$12-$A24)*4+2)+$B$6*(YEAR(AL$13)=2015)+$B$7*(AL$11=4)+$B$8*(AL$11=3))/(1+EXP($B$3+$B$4*$A24+$B$5*((AL$12-$A24)*4+2)+$B$6*(YEAR(AL$13)=2015)+$B$7*(AL$11=4)+$B$8*(AL$11=3)))+ EXP($B$3+$B$4*$A24+$B$5*((AL$12-$A24)*4+3)+$B$6*(YEAR(AL$13)=2015)+$B$7*(AL$11=4)+$B$8*(AL$11=3))/(1+EXP($B$3+$B$4*$A24+$B$5*((AL$12-$A24)*4+3)+$B$6*(YEAR(AL$13)=2015)+$B$7*(AL$11=4)+$B$8*(AL$11=3)))), "")</f>
        <v>5.51908947144054</v>
      </c>
      <c r="AM24" s="9" t="n">
        <f aca="false">IF('Acquisition-Retention'!AP147&lt;&gt;"",'Acquisition-Retention'!AP147* (IF(AM$12=$A24,1,EXP($B$3+$B$4*$A24+$B$5*(AM$12-$A24)*4+$B$6*(YEAR(AM$13)=2015)+$B$7*(AM$11=4)+$B$8*(AM$11=3))/(1+EXP($B$3+$B$4*$A24+$B$5*(AM$12-$A24)*4+$B$6*(YEAR(AM$13)=2015)+$B$7*(AM$11=4)+$B$8*(AM$11=3))))+ EXP($B$3+$B$4*$A24+$B$5*((AM$12-$A24)*4+1)+$B$6*(YEAR(AM$13)=2015)+$B$7*(AM$11=4)+$B$8*(AM$11=3))/(1+EXP($B$3+$B$4*$A24+$B$5*((AM$12-$A24)*4+1)+$B$6*(YEAR(AM$13)=2015)+$B$7*(AM$11=4)+$B$8*(AM$11=3)))+ EXP($B$3+$B$4*$A24+$B$5*((AM$12-$A24)*4+2)+$B$6*(YEAR(AM$13)=2015)+$B$7*(AM$11=4)+$B$8*(AM$11=3))/(1+EXP($B$3+$B$4*$A24+$B$5*((AM$12-$A24)*4+2)+$B$6*(YEAR(AM$13)=2015)+$B$7*(AM$11=4)+$B$8*(AM$11=3)))+ EXP($B$3+$B$4*$A24+$B$5*((AM$12-$A24)*4+3)+$B$6*(YEAR(AM$13)=2015)+$B$7*(AM$11=4)+$B$8*(AM$11=3))/(1+EXP($B$3+$B$4*$A24+$B$5*((AM$12-$A24)*4+3)+$B$6*(YEAR(AM$13)=2015)+$B$7*(AM$11=4)+$B$8*(AM$11=3)))), "")</f>
        <v>5.38073248264346</v>
      </c>
      <c r="AN24" s="9" t="n">
        <f aca="false">IF('Acquisition-Retention'!AQ147&lt;&gt;"",'Acquisition-Retention'!AQ147* (IF(AN$12=$A24,1,EXP($B$3+$B$4*$A24+$B$5*(AN$12-$A24)*4+$B$6*(YEAR(AN$13)=2015)+$B$7*(AN$11=4)+$B$8*(AN$11=3))/(1+EXP($B$3+$B$4*$A24+$B$5*(AN$12-$A24)*4+$B$6*(YEAR(AN$13)=2015)+$B$7*(AN$11=4)+$B$8*(AN$11=3))))+ EXP($B$3+$B$4*$A24+$B$5*((AN$12-$A24)*4+1)+$B$6*(YEAR(AN$13)=2015)+$B$7*(AN$11=4)+$B$8*(AN$11=3))/(1+EXP($B$3+$B$4*$A24+$B$5*((AN$12-$A24)*4+1)+$B$6*(YEAR(AN$13)=2015)+$B$7*(AN$11=4)+$B$8*(AN$11=3)))+ EXP($B$3+$B$4*$A24+$B$5*((AN$12-$A24)*4+2)+$B$6*(YEAR(AN$13)=2015)+$B$7*(AN$11=4)+$B$8*(AN$11=3))/(1+EXP($B$3+$B$4*$A24+$B$5*((AN$12-$A24)*4+2)+$B$6*(YEAR(AN$13)=2015)+$B$7*(AN$11=4)+$B$8*(AN$11=3)))+ EXP($B$3+$B$4*$A24+$B$5*((AN$12-$A24)*4+3)+$B$6*(YEAR(AN$13)=2015)+$B$7*(AN$11=4)+$B$8*(AN$11=3))/(1+EXP($B$3+$B$4*$A24+$B$5*((AN$12-$A24)*4+3)+$B$6*(YEAR(AN$13)=2015)+$B$7*(AN$11=4)+$B$8*(AN$11=3)))), "")</f>
        <v>5.00288978062875</v>
      </c>
      <c r="AO24" s="9" t="n">
        <f aca="false">IF('Acquisition-Retention'!AR147&lt;&gt;"",'Acquisition-Retention'!AR147* (IF(AO$12=$A24,1,EXP($B$3+$B$4*$A24+$B$5*(AO$12-$A24)*4+$B$6*(YEAR(AO$13)=2015)+$B$7*(AO$11=4)+$B$8*(AO$11=3))/(1+EXP($B$3+$B$4*$A24+$B$5*(AO$12-$A24)*4+$B$6*(YEAR(AO$13)=2015)+$B$7*(AO$11=4)+$B$8*(AO$11=3))))+ EXP($B$3+$B$4*$A24+$B$5*((AO$12-$A24)*4+1)+$B$6*(YEAR(AO$13)=2015)+$B$7*(AO$11=4)+$B$8*(AO$11=3))/(1+EXP($B$3+$B$4*$A24+$B$5*((AO$12-$A24)*4+1)+$B$6*(YEAR(AO$13)=2015)+$B$7*(AO$11=4)+$B$8*(AO$11=3)))+ EXP($B$3+$B$4*$A24+$B$5*((AO$12-$A24)*4+2)+$B$6*(YEAR(AO$13)=2015)+$B$7*(AO$11=4)+$B$8*(AO$11=3))/(1+EXP($B$3+$B$4*$A24+$B$5*((AO$12-$A24)*4+2)+$B$6*(YEAR(AO$13)=2015)+$B$7*(AO$11=4)+$B$8*(AO$11=3)))+ EXP($B$3+$B$4*$A24+$B$5*((AO$12-$A24)*4+3)+$B$6*(YEAR(AO$13)=2015)+$B$7*(AO$11=4)+$B$8*(AO$11=3))/(1+EXP($B$3+$B$4*$A24+$B$5*((AO$12-$A24)*4+3)+$B$6*(YEAR(AO$13)=2015)+$B$7*(AO$11=4)+$B$8*(AO$11=3)))), "")</f>
        <v>4.64558740616997</v>
      </c>
    </row>
    <row r="25" customFormat="false" ht="15" hidden="false" customHeight="false" outlineLevel="0" collapsed="false">
      <c r="A25" s="0" t="n">
        <f aca="false">A24+1</f>
        <v>12</v>
      </c>
      <c r="B25" s="4" t="str">
        <v>Dec 2014</v>
      </c>
      <c r="C25" s="9" t="str">
        <f aca="false">IF('Acquisition-Retention'!F148&lt;&gt;"",'Acquisition-Retention'!F148* (IF(C$12=$A25,1,EXP($B$3+$B$4*$A25+$B$5*(C$12-$A25)*4+$B$6*(YEAR(C$13)=2015)+$B$7*(C$11=4)+$B$8*(C$11=3))/(1+EXP($B$3+$B$4*$A25+$B$5*(C$12-$A25)*4+$B$6*(YEAR(C$13)=2015)+$B$7*(C$11=4)+$B$8*(C$11=3))))+ EXP($B$3+$B$4*$A25+$B$5*((C$12-$A25)*4+1)+$B$6*(YEAR(C$13)=2015)+$B$7*(C$11=4)+$B$8*(C$11=3))/(1+EXP($B$3+$B$4*$A25+$B$5*((C$12-$A25)*4+1)+$B$6*(YEAR(C$13)=2015)+$B$7*(C$11=4)+$B$8*(C$11=3)))+ EXP($B$3+$B$4*$A25+$B$5*((C$12-$A25)*4+2)+$B$6*(YEAR(C$13)=2015)+$B$7*(C$11=4)+$B$8*(C$11=3))/(1+EXP($B$3+$B$4*$A25+$B$5*((C$12-$A25)*4+2)+$B$6*(YEAR(C$13)=2015)+$B$7*(C$11=4)+$B$8*(C$11=3)))+ EXP($B$3+$B$4*$A25+$B$5*((C$12-$A25)*4+3)+$B$6*(YEAR(C$13)=2015)+$B$7*(C$11=4)+$B$8*(C$11=3))/(1+EXP($B$3+$B$4*$A25+$B$5*((C$12-$A25)*4+3)+$B$6*(YEAR(C$13)=2015)+$B$7*(C$11=4)+$B$8*(C$11=3)))), "")</f>
        <v/>
      </c>
      <c r="D25" s="9" t="str">
        <f aca="false">IF('Acquisition-Retention'!G148&lt;&gt;"",'Acquisition-Retention'!G148* (IF(D$12=$A25,1,EXP($B$3+$B$4*$A25+$B$5*(D$12-$A25)*4+$B$6*(YEAR(D$13)=2015)+$B$7*(D$11=4)+$B$8*(D$11=3))/(1+EXP($B$3+$B$4*$A25+$B$5*(D$12-$A25)*4+$B$6*(YEAR(D$13)=2015)+$B$7*(D$11=4)+$B$8*(D$11=3))))+ EXP($B$3+$B$4*$A25+$B$5*((D$12-$A25)*4+1)+$B$6*(YEAR(D$13)=2015)+$B$7*(D$11=4)+$B$8*(D$11=3))/(1+EXP($B$3+$B$4*$A25+$B$5*((D$12-$A25)*4+1)+$B$6*(YEAR(D$13)=2015)+$B$7*(D$11=4)+$B$8*(D$11=3)))+ EXP($B$3+$B$4*$A25+$B$5*((D$12-$A25)*4+2)+$B$6*(YEAR(D$13)=2015)+$B$7*(D$11=4)+$B$8*(D$11=3))/(1+EXP($B$3+$B$4*$A25+$B$5*((D$12-$A25)*4+2)+$B$6*(YEAR(D$13)=2015)+$B$7*(D$11=4)+$B$8*(D$11=3)))+ EXP($B$3+$B$4*$A25+$B$5*((D$12-$A25)*4+3)+$B$6*(YEAR(D$13)=2015)+$B$7*(D$11=4)+$B$8*(D$11=3))/(1+EXP($B$3+$B$4*$A25+$B$5*((D$12-$A25)*4+3)+$B$6*(YEAR(D$13)=2015)+$B$7*(D$11=4)+$B$8*(D$11=3)))), "")</f>
        <v/>
      </c>
      <c r="E25" s="9" t="str">
        <f aca="false">IF('Acquisition-Retention'!H148&lt;&gt;"",'Acquisition-Retention'!H148* (IF(E$12=$A25,1,EXP($B$3+$B$4*$A25+$B$5*(E$12-$A25)*4+$B$6*(YEAR(E$13)=2015)+$B$7*(E$11=4)+$B$8*(E$11=3))/(1+EXP($B$3+$B$4*$A25+$B$5*(E$12-$A25)*4+$B$6*(YEAR(E$13)=2015)+$B$7*(E$11=4)+$B$8*(E$11=3))))+ EXP($B$3+$B$4*$A25+$B$5*((E$12-$A25)*4+1)+$B$6*(YEAR(E$13)=2015)+$B$7*(E$11=4)+$B$8*(E$11=3))/(1+EXP($B$3+$B$4*$A25+$B$5*((E$12-$A25)*4+1)+$B$6*(YEAR(E$13)=2015)+$B$7*(E$11=4)+$B$8*(E$11=3)))+ EXP($B$3+$B$4*$A25+$B$5*((E$12-$A25)*4+2)+$B$6*(YEAR(E$13)=2015)+$B$7*(E$11=4)+$B$8*(E$11=3))/(1+EXP($B$3+$B$4*$A25+$B$5*((E$12-$A25)*4+2)+$B$6*(YEAR(E$13)=2015)+$B$7*(E$11=4)+$B$8*(E$11=3)))+ EXP($B$3+$B$4*$A25+$B$5*((E$12-$A25)*4+3)+$B$6*(YEAR(E$13)=2015)+$B$7*(E$11=4)+$B$8*(E$11=3))/(1+EXP($B$3+$B$4*$A25+$B$5*((E$12-$A25)*4+3)+$B$6*(YEAR(E$13)=2015)+$B$7*(E$11=4)+$B$8*(E$11=3)))), "")</f>
        <v/>
      </c>
      <c r="F25" s="9" t="str">
        <f aca="false">IF('Acquisition-Retention'!I148&lt;&gt;"",'Acquisition-Retention'!I148* (IF(F$12=$A25,1,EXP($B$3+$B$4*$A25+$B$5*(F$12-$A25)*4+$B$6*(YEAR(F$13)=2015)+$B$7*(F$11=4)+$B$8*(F$11=3))/(1+EXP($B$3+$B$4*$A25+$B$5*(F$12-$A25)*4+$B$6*(YEAR(F$13)=2015)+$B$7*(F$11=4)+$B$8*(F$11=3))))+ EXP($B$3+$B$4*$A25+$B$5*((F$12-$A25)*4+1)+$B$6*(YEAR(F$13)=2015)+$B$7*(F$11=4)+$B$8*(F$11=3))/(1+EXP($B$3+$B$4*$A25+$B$5*((F$12-$A25)*4+1)+$B$6*(YEAR(F$13)=2015)+$B$7*(F$11=4)+$B$8*(F$11=3)))+ EXP($B$3+$B$4*$A25+$B$5*((F$12-$A25)*4+2)+$B$6*(YEAR(F$13)=2015)+$B$7*(F$11=4)+$B$8*(F$11=3))/(1+EXP($B$3+$B$4*$A25+$B$5*((F$12-$A25)*4+2)+$B$6*(YEAR(F$13)=2015)+$B$7*(F$11=4)+$B$8*(F$11=3)))+ EXP($B$3+$B$4*$A25+$B$5*((F$12-$A25)*4+3)+$B$6*(YEAR(F$13)=2015)+$B$7*(F$11=4)+$B$8*(F$11=3))/(1+EXP($B$3+$B$4*$A25+$B$5*((F$12-$A25)*4+3)+$B$6*(YEAR(F$13)=2015)+$B$7*(F$11=4)+$B$8*(F$11=3)))), "")</f>
        <v/>
      </c>
      <c r="G25" s="9" t="str">
        <f aca="false">IF('Acquisition-Retention'!J148&lt;&gt;"",'Acquisition-Retention'!J148* (IF(G$12=$A25,1,EXP($B$3+$B$4*$A25+$B$5*(G$12-$A25)*4+$B$6*(YEAR(G$13)=2015)+$B$7*(G$11=4)+$B$8*(G$11=3))/(1+EXP($B$3+$B$4*$A25+$B$5*(G$12-$A25)*4+$B$6*(YEAR(G$13)=2015)+$B$7*(G$11=4)+$B$8*(G$11=3))))+ EXP($B$3+$B$4*$A25+$B$5*((G$12-$A25)*4+1)+$B$6*(YEAR(G$13)=2015)+$B$7*(G$11=4)+$B$8*(G$11=3))/(1+EXP($B$3+$B$4*$A25+$B$5*((G$12-$A25)*4+1)+$B$6*(YEAR(G$13)=2015)+$B$7*(G$11=4)+$B$8*(G$11=3)))+ EXP($B$3+$B$4*$A25+$B$5*((G$12-$A25)*4+2)+$B$6*(YEAR(G$13)=2015)+$B$7*(G$11=4)+$B$8*(G$11=3))/(1+EXP($B$3+$B$4*$A25+$B$5*((G$12-$A25)*4+2)+$B$6*(YEAR(G$13)=2015)+$B$7*(G$11=4)+$B$8*(G$11=3)))+ EXP($B$3+$B$4*$A25+$B$5*((G$12-$A25)*4+3)+$B$6*(YEAR(G$13)=2015)+$B$7*(G$11=4)+$B$8*(G$11=3))/(1+EXP($B$3+$B$4*$A25+$B$5*((G$12-$A25)*4+3)+$B$6*(YEAR(G$13)=2015)+$B$7*(G$11=4)+$B$8*(G$11=3)))), "")</f>
        <v/>
      </c>
      <c r="H25" s="9" t="str">
        <f aca="false">IF('Acquisition-Retention'!K148&lt;&gt;"",'Acquisition-Retention'!K148* (IF(H$12=$A25,1,EXP($B$3+$B$4*$A25+$B$5*(H$12-$A25)*4+$B$6*(YEAR(H$13)=2015)+$B$7*(H$11=4)+$B$8*(H$11=3))/(1+EXP($B$3+$B$4*$A25+$B$5*(H$12-$A25)*4+$B$6*(YEAR(H$13)=2015)+$B$7*(H$11=4)+$B$8*(H$11=3))))+ EXP($B$3+$B$4*$A25+$B$5*((H$12-$A25)*4+1)+$B$6*(YEAR(H$13)=2015)+$B$7*(H$11=4)+$B$8*(H$11=3))/(1+EXP($B$3+$B$4*$A25+$B$5*((H$12-$A25)*4+1)+$B$6*(YEAR(H$13)=2015)+$B$7*(H$11=4)+$B$8*(H$11=3)))+ EXP($B$3+$B$4*$A25+$B$5*((H$12-$A25)*4+2)+$B$6*(YEAR(H$13)=2015)+$B$7*(H$11=4)+$B$8*(H$11=3))/(1+EXP($B$3+$B$4*$A25+$B$5*((H$12-$A25)*4+2)+$B$6*(YEAR(H$13)=2015)+$B$7*(H$11=4)+$B$8*(H$11=3)))+ EXP($B$3+$B$4*$A25+$B$5*((H$12-$A25)*4+3)+$B$6*(YEAR(H$13)=2015)+$B$7*(H$11=4)+$B$8*(H$11=3))/(1+EXP($B$3+$B$4*$A25+$B$5*((H$12-$A25)*4+3)+$B$6*(YEAR(H$13)=2015)+$B$7*(H$11=4)+$B$8*(H$11=3)))), "")</f>
        <v/>
      </c>
      <c r="I25" s="9" t="str">
        <f aca="false">IF('Acquisition-Retention'!L148&lt;&gt;"",'Acquisition-Retention'!L148* (IF(I$12=$A25,1,EXP($B$3+$B$4*$A25+$B$5*(I$12-$A25)*4+$B$6*(YEAR(I$13)=2015)+$B$7*(I$11=4)+$B$8*(I$11=3))/(1+EXP($B$3+$B$4*$A25+$B$5*(I$12-$A25)*4+$B$6*(YEAR(I$13)=2015)+$B$7*(I$11=4)+$B$8*(I$11=3))))+ EXP($B$3+$B$4*$A25+$B$5*((I$12-$A25)*4+1)+$B$6*(YEAR(I$13)=2015)+$B$7*(I$11=4)+$B$8*(I$11=3))/(1+EXP($B$3+$B$4*$A25+$B$5*((I$12-$A25)*4+1)+$B$6*(YEAR(I$13)=2015)+$B$7*(I$11=4)+$B$8*(I$11=3)))+ EXP($B$3+$B$4*$A25+$B$5*((I$12-$A25)*4+2)+$B$6*(YEAR(I$13)=2015)+$B$7*(I$11=4)+$B$8*(I$11=3))/(1+EXP($B$3+$B$4*$A25+$B$5*((I$12-$A25)*4+2)+$B$6*(YEAR(I$13)=2015)+$B$7*(I$11=4)+$B$8*(I$11=3)))+ EXP($B$3+$B$4*$A25+$B$5*((I$12-$A25)*4+3)+$B$6*(YEAR(I$13)=2015)+$B$7*(I$11=4)+$B$8*(I$11=3))/(1+EXP($B$3+$B$4*$A25+$B$5*((I$12-$A25)*4+3)+$B$6*(YEAR(I$13)=2015)+$B$7*(I$11=4)+$B$8*(I$11=3)))), "")</f>
        <v/>
      </c>
      <c r="J25" s="9" t="str">
        <f aca="false">IF('Acquisition-Retention'!M148&lt;&gt;"",'Acquisition-Retention'!M148* (IF(J$12=$A25,1,EXP($B$3+$B$4*$A25+$B$5*(J$12-$A25)*4+$B$6*(YEAR(J$13)=2015)+$B$7*(J$11=4)+$B$8*(J$11=3))/(1+EXP($B$3+$B$4*$A25+$B$5*(J$12-$A25)*4+$B$6*(YEAR(J$13)=2015)+$B$7*(J$11=4)+$B$8*(J$11=3))))+ EXP($B$3+$B$4*$A25+$B$5*((J$12-$A25)*4+1)+$B$6*(YEAR(J$13)=2015)+$B$7*(J$11=4)+$B$8*(J$11=3))/(1+EXP($B$3+$B$4*$A25+$B$5*((J$12-$A25)*4+1)+$B$6*(YEAR(J$13)=2015)+$B$7*(J$11=4)+$B$8*(J$11=3)))+ EXP($B$3+$B$4*$A25+$B$5*((J$12-$A25)*4+2)+$B$6*(YEAR(J$13)=2015)+$B$7*(J$11=4)+$B$8*(J$11=3))/(1+EXP($B$3+$B$4*$A25+$B$5*((J$12-$A25)*4+2)+$B$6*(YEAR(J$13)=2015)+$B$7*(J$11=4)+$B$8*(J$11=3)))+ EXP($B$3+$B$4*$A25+$B$5*((J$12-$A25)*4+3)+$B$6*(YEAR(J$13)=2015)+$B$7*(J$11=4)+$B$8*(J$11=3))/(1+EXP($B$3+$B$4*$A25+$B$5*((J$12-$A25)*4+3)+$B$6*(YEAR(J$13)=2015)+$B$7*(J$11=4)+$B$8*(J$11=3)))), "")</f>
        <v/>
      </c>
      <c r="K25" s="9" t="str">
        <f aca="false">IF('Acquisition-Retention'!N148&lt;&gt;"",'Acquisition-Retention'!N148* (IF(K$12=$A25,1,EXP($B$3+$B$4*$A25+$B$5*(K$12-$A25)*4+$B$6*(YEAR(K$13)=2015)+$B$7*(K$11=4)+$B$8*(K$11=3))/(1+EXP($B$3+$B$4*$A25+$B$5*(K$12-$A25)*4+$B$6*(YEAR(K$13)=2015)+$B$7*(K$11=4)+$B$8*(K$11=3))))+ EXP($B$3+$B$4*$A25+$B$5*((K$12-$A25)*4+1)+$B$6*(YEAR(K$13)=2015)+$B$7*(K$11=4)+$B$8*(K$11=3))/(1+EXP($B$3+$B$4*$A25+$B$5*((K$12-$A25)*4+1)+$B$6*(YEAR(K$13)=2015)+$B$7*(K$11=4)+$B$8*(K$11=3)))+ EXP($B$3+$B$4*$A25+$B$5*((K$12-$A25)*4+2)+$B$6*(YEAR(K$13)=2015)+$B$7*(K$11=4)+$B$8*(K$11=3))/(1+EXP($B$3+$B$4*$A25+$B$5*((K$12-$A25)*4+2)+$B$6*(YEAR(K$13)=2015)+$B$7*(K$11=4)+$B$8*(K$11=3)))+ EXP($B$3+$B$4*$A25+$B$5*((K$12-$A25)*4+3)+$B$6*(YEAR(K$13)=2015)+$B$7*(K$11=4)+$B$8*(K$11=3))/(1+EXP($B$3+$B$4*$A25+$B$5*((K$12-$A25)*4+3)+$B$6*(YEAR(K$13)=2015)+$B$7*(K$11=4)+$B$8*(K$11=3)))), "")</f>
        <v/>
      </c>
      <c r="L25" s="9" t="str">
        <f aca="false">IF('Acquisition-Retention'!O148&lt;&gt;"",'Acquisition-Retention'!O148* (IF(L$12=$A25,1,EXP($B$3+$B$4*$A25+$B$5*(L$12-$A25)*4+$B$6*(YEAR(L$13)=2015)+$B$7*(L$11=4)+$B$8*(L$11=3))/(1+EXP($B$3+$B$4*$A25+$B$5*(L$12-$A25)*4+$B$6*(YEAR(L$13)=2015)+$B$7*(L$11=4)+$B$8*(L$11=3))))+ EXP($B$3+$B$4*$A25+$B$5*((L$12-$A25)*4+1)+$B$6*(YEAR(L$13)=2015)+$B$7*(L$11=4)+$B$8*(L$11=3))/(1+EXP($B$3+$B$4*$A25+$B$5*((L$12-$A25)*4+1)+$B$6*(YEAR(L$13)=2015)+$B$7*(L$11=4)+$B$8*(L$11=3)))+ EXP($B$3+$B$4*$A25+$B$5*((L$12-$A25)*4+2)+$B$6*(YEAR(L$13)=2015)+$B$7*(L$11=4)+$B$8*(L$11=3))/(1+EXP($B$3+$B$4*$A25+$B$5*((L$12-$A25)*4+2)+$B$6*(YEAR(L$13)=2015)+$B$7*(L$11=4)+$B$8*(L$11=3)))+ EXP($B$3+$B$4*$A25+$B$5*((L$12-$A25)*4+3)+$B$6*(YEAR(L$13)=2015)+$B$7*(L$11=4)+$B$8*(L$11=3))/(1+EXP($B$3+$B$4*$A25+$B$5*((L$12-$A25)*4+3)+$B$6*(YEAR(L$13)=2015)+$B$7*(L$11=4)+$B$8*(L$11=3)))), "")</f>
        <v/>
      </c>
      <c r="M25" s="9" t="str">
        <f aca="false">IF('Acquisition-Retention'!P148&lt;&gt;"",'Acquisition-Retention'!P148* (IF(M$12=$A25,1,EXP($B$3+$B$4*$A25+$B$5*(M$12-$A25)*4+$B$6*(YEAR(M$13)=2015)+$B$7*(M$11=4)+$B$8*(M$11=3))/(1+EXP($B$3+$B$4*$A25+$B$5*(M$12-$A25)*4+$B$6*(YEAR(M$13)=2015)+$B$7*(M$11=4)+$B$8*(M$11=3))))+ EXP($B$3+$B$4*$A25+$B$5*((M$12-$A25)*4+1)+$B$6*(YEAR(M$13)=2015)+$B$7*(M$11=4)+$B$8*(M$11=3))/(1+EXP($B$3+$B$4*$A25+$B$5*((M$12-$A25)*4+1)+$B$6*(YEAR(M$13)=2015)+$B$7*(M$11=4)+$B$8*(M$11=3)))+ EXP($B$3+$B$4*$A25+$B$5*((M$12-$A25)*4+2)+$B$6*(YEAR(M$13)=2015)+$B$7*(M$11=4)+$B$8*(M$11=3))/(1+EXP($B$3+$B$4*$A25+$B$5*((M$12-$A25)*4+2)+$B$6*(YEAR(M$13)=2015)+$B$7*(M$11=4)+$B$8*(M$11=3)))+ EXP($B$3+$B$4*$A25+$B$5*((M$12-$A25)*4+3)+$B$6*(YEAR(M$13)=2015)+$B$7*(M$11=4)+$B$8*(M$11=3))/(1+EXP($B$3+$B$4*$A25+$B$5*((M$12-$A25)*4+3)+$B$6*(YEAR(M$13)=2015)+$B$7*(M$11=4)+$B$8*(M$11=3)))), "")</f>
        <v/>
      </c>
      <c r="N25" s="9" t="n">
        <f aca="false">IF('Acquisition-Retention'!Q148&lt;&gt;"",'Acquisition-Retention'!Q148* (IF(N$12=$A25,1,EXP($B$3+$B$4*$A25+$B$5*(N$12-$A25)*4+$B$6*(YEAR(N$13)=2015)+$B$7*(N$11=4)+$B$8*(N$11=3))/(1+EXP($B$3+$B$4*$A25+$B$5*(N$12-$A25)*4+$B$6*(YEAR(N$13)=2015)+$B$7*(N$11=4)+$B$8*(N$11=3))))+ EXP($B$3+$B$4*$A25+$B$5*((N$12-$A25)*4+1)+$B$6*(YEAR(N$13)=2015)+$B$7*(N$11=4)+$B$8*(N$11=3))/(1+EXP($B$3+$B$4*$A25+$B$5*((N$12-$A25)*4+1)+$B$6*(YEAR(N$13)=2015)+$B$7*(N$11=4)+$B$8*(N$11=3)))+ EXP($B$3+$B$4*$A25+$B$5*((N$12-$A25)*4+2)+$B$6*(YEAR(N$13)=2015)+$B$7*(N$11=4)+$B$8*(N$11=3))/(1+EXP($B$3+$B$4*$A25+$B$5*((N$12-$A25)*4+2)+$B$6*(YEAR(N$13)=2015)+$B$7*(N$11=4)+$B$8*(N$11=3)))+ EXP($B$3+$B$4*$A25+$B$5*((N$12-$A25)*4+3)+$B$6*(YEAR(N$13)=2015)+$B$7*(N$11=4)+$B$8*(N$11=3))/(1+EXP($B$3+$B$4*$A25+$B$5*((N$12-$A25)*4+3)+$B$6*(YEAR(N$13)=2015)+$B$7*(N$11=4)+$B$8*(N$11=3)))), "")</f>
        <v>95.2044375674373</v>
      </c>
      <c r="O25" s="9" t="n">
        <f aca="false">IF('Acquisition-Retention'!R148&lt;&gt;"",'Acquisition-Retention'!R148* (IF(O$12=$A25,1,EXP($B$3+$B$4*$A25+$B$5*(O$12-$A25)*4+$B$6*(YEAR(O$13)=2015)+$B$7*(O$11=4)+$B$8*(O$11=3))/(1+EXP($B$3+$B$4*$A25+$B$5*(O$12-$A25)*4+$B$6*(YEAR(O$13)=2015)+$B$7*(O$11=4)+$B$8*(O$11=3))))+ EXP($B$3+$B$4*$A25+$B$5*((O$12-$A25)*4+1)+$B$6*(YEAR(O$13)=2015)+$B$7*(O$11=4)+$B$8*(O$11=3))/(1+EXP($B$3+$B$4*$A25+$B$5*((O$12-$A25)*4+1)+$B$6*(YEAR(O$13)=2015)+$B$7*(O$11=4)+$B$8*(O$11=3)))+ EXP($B$3+$B$4*$A25+$B$5*((O$12-$A25)*4+2)+$B$6*(YEAR(O$13)=2015)+$B$7*(O$11=4)+$B$8*(O$11=3))/(1+EXP($B$3+$B$4*$A25+$B$5*((O$12-$A25)*4+2)+$B$6*(YEAR(O$13)=2015)+$B$7*(O$11=4)+$B$8*(O$11=3)))+ EXP($B$3+$B$4*$A25+$B$5*((O$12-$A25)*4+3)+$B$6*(YEAR(O$13)=2015)+$B$7*(O$11=4)+$B$8*(O$11=3))/(1+EXP($B$3+$B$4*$A25+$B$5*((O$12-$A25)*4+3)+$B$6*(YEAR(O$13)=2015)+$B$7*(O$11=4)+$B$8*(O$11=3)))), "")</f>
        <v>30.6954496255008</v>
      </c>
      <c r="P25" s="9" t="n">
        <f aca="false">IF('Acquisition-Retention'!S148&lt;&gt;"",'Acquisition-Retention'!S148* (IF(P$12=$A25,1,EXP($B$3+$B$4*$A25+$B$5*(P$12-$A25)*4+$B$6*(YEAR(P$13)=2015)+$B$7*(P$11=4)+$B$8*(P$11=3))/(1+EXP($B$3+$B$4*$A25+$B$5*(P$12-$A25)*4+$B$6*(YEAR(P$13)=2015)+$B$7*(P$11=4)+$B$8*(P$11=3))))+ EXP($B$3+$B$4*$A25+$B$5*((P$12-$A25)*4+1)+$B$6*(YEAR(P$13)=2015)+$B$7*(P$11=4)+$B$8*(P$11=3))/(1+EXP($B$3+$B$4*$A25+$B$5*((P$12-$A25)*4+1)+$B$6*(YEAR(P$13)=2015)+$B$7*(P$11=4)+$B$8*(P$11=3)))+ EXP($B$3+$B$4*$A25+$B$5*((P$12-$A25)*4+2)+$B$6*(YEAR(P$13)=2015)+$B$7*(P$11=4)+$B$8*(P$11=3))/(1+EXP($B$3+$B$4*$A25+$B$5*((P$12-$A25)*4+2)+$B$6*(YEAR(P$13)=2015)+$B$7*(P$11=4)+$B$8*(P$11=3)))+ EXP($B$3+$B$4*$A25+$B$5*((P$12-$A25)*4+3)+$B$6*(YEAR(P$13)=2015)+$B$7*(P$11=4)+$B$8*(P$11=3))/(1+EXP($B$3+$B$4*$A25+$B$5*((P$12-$A25)*4+3)+$B$6*(YEAR(P$13)=2015)+$B$7*(P$11=4)+$B$8*(P$11=3)))), "")</f>
        <v>26.3490876375154</v>
      </c>
      <c r="Q25" s="9" t="n">
        <f aca="false">IF('Acquisition-Retention'!T148&lt;&gt;"",'Acquisition-Retention'!T148* (IF(Q$12=$A25,1,EXP($B$3+$B$4*$A25+$B$5*(Q$12-$A25)*4+$B$6*(YEAR(Q$13)=2015)+$B$7*(Q$11=4)+$B$8*(Q$11=3))/(1+EXP($B$3+$B$4*$A25+$B$5*(Q$12-$A25)*4+$B$6*(YEAR(Q$13)=2015)+$B$7*(Q$11=4)+$B$8*(Q$11=3))))+ EXP($B$3+$B$4*$A25+$B$5*((Q$12-$A25)*4+1)+$B$6*(YEAR(Q$13)=2015)+$B$7*(Q$11=4)+$B$8*(Q$11=3))/(1+EXP($B$3+$B$4*$A25+$B$5*((Q$12-$A25)*4+1)+$B$6*(YEAR(Q$13)=2015)+$B$7*(Q$11=4)+$B$8*(Q$11=3)))+ EXP($B$3+$B$4*$A25+$B$5*((Q$12-$A25)*4+2)+$B$6*(YEAR(Q$13)=2015)+$B$7*(Q$11=4)+$B$8*(Q$11=3))/(1+EXP($B$3+$B$4*$A25+$B$5*((Q$12-$A25)*4+2)+$B$6*(YEAR(Q$13)=2015)+$B$7*(Q$11=4)+$B$8*(Q$11=3)))+ EXP($B$3+$B$4*$A25+$B$5*((Q$12-$A25)*4+3)+$B$6*(YEAR(Q$13)=2015)+$B$7*(Q$11=4)+$B$8*(Q$11=3))/(1+EXP($B$3+$B$4*$A25+$B$5*((Q$12-$A25)*4+3)+$B$6*(YEAR(Q$13)=2015)+$B$7*(Q$11=4)+$B$8*(Q$11=3)))), "")</f>
        <v>23.7052150369879</v>
      </c>
      <c r="R25" s="9" t="n">
        <f aca="false">IF('Acquisition-Retention'!U148&lt;&gt;"",'Acquisition-Retention'!U148* (IF(R$12=$A25,1,EXP($B$3+$B$4*$A25+$B$5*(R$12-$A25)*4+$B$6*(YEAR(R$13)=2015)+$B$7*(R$11=4)+$B$8*(R$11=3))/(1+EXP($B$3+$B$4*$A25+$B$5*(R$12-$A25)*4+$B$6*(YEAR(R$13)=2015)+$B$7*(R$11=4)+$B$8*(R$11=3))))+ EXP($B$3+$B$4*$A25+$B$5*((R$12-$A25)*4+1)+$B$6*(YEAR(R$13)=2015)+$B$7*(R$11=4)+$B$8*(R$11=3))/(1+EXP($B$3+$B$4*$A25+$B$5*((R$12-$A25)*4+1)+$B$6*(YEAR(R$13)=2015)+$B$7*(R$11=4)+$B$8*(R$11=3)))+ EXP($B$3+$B$4*$A25+$B$5*((R$12-$A25)*4+2)+$B$6*(YEAR(R$13)=2015)+$B$7*(R$11=4)+$B$8*(R$11=3))/(1+EXP($B$3+$B$4*$A25+$B$5*((R$12-$A25)*4+2)+$B$6*(YEAR(R$13)=2015)+$B$7*(R$11=4)+$B$8*(R$11=3)))+ EXP($B$3+$B$4*$A25+$B$5*((R$12-$A25)*4+3)+$B$6*(YEAR(R$13)=2015)+$B$7*(R$11=4)+$B$8*(R$11=3))/(1+EXP($B$3+$B$4*$A25+$B$5*((R$12-$A25)*4+3)+$B$6*(YEAR(R$13)=2015)+$B$7*(R$11=4)+$B$8*(R$11=3)))), "")</f>
        <v>21.7176126180353</v>
      </c>
      <c r="S25" s="9" t="n">
        <f aca="false">IF('Acquisition-Retention'!V148&lt;&gt;"",'Acquisition-Retention'!V148* (IF(S$12=$A25,1,EXP($B$3+$B$4*$A25+$B$5*(S$12-$A25)*4+$B$6*(YEAR(S$13)=2015)+$B$7*(S$11=4)+$B$8*(S$11=3))/(1+EXP($B$3+$B$4*$A25+$B$5*(S$12-$A25)*4+$B$6*(YEAR(S$13)=2015)+$B$7*(S$11=4)+$B$8*(S$11=3))))+ EXP($B$3+$B$4*$A25+$B$5*((S$12-$A25)*4+1)+$B$6*(YEAR(S$13)=2015)+$B$7*(S$11=4)+$B$8*(S$11=3))/(1+EXP($B$3+$B$4*$A25+$B$5*((S$12-$A25)*4+1)+$B$6*(YEAR(S$13)=2015)+$B$7*(S$11=4)+$B$8*(S$11=3)))+ EXP($B$3+$B$4*$A25+$B$5*((S$12-$A25)*4+2)+$B$6*(YEAR(S$13)=2015)+$B$7*(S$11=4)+$B$8*(S$11=3))/(1+EXP($B$3+$B$4*$A25+$B$5*((S$12-$A25)*4+2)+$B$6*(YEAR(S$13)=2015)+$B$7*(S$11=4)+$B$8*(S$11=3)))+ EXP($B$3+$B$4*$A25+$B$5*((S$12-$A25)*4+3)+$B$6*(YEAR(S$13)=2015)+$B$7*(S$11=4)+$B$8*(S$11=3))/(1+EXP($B$3+$B$4*$A25+$B$5*((S$12-$A25)*4+3)+$B$6*(YEAR(S$13)=2015)+$B$7*(S$11=4)+$B$8*(S$11=3)))), "")</f>
        <v>20.0794113846657</v>
      </c>
      <c r="T25" s="9" t="n">
        <f aca="false">IF('Acquisition-Retention'!W148&lt;&gt;"",'Acquisition-Retention'!W148* (IF(T$12=$A25,1,EXP($B$3+$B$4*$A25+$B$5*(T$12-$A25)*4+$B$6*(YEAR(T$13)=2015)+$B$7*(T$11=4)+$B$8*(T$11=3))/(1+EXP($B$3+$B$4*$A25+$B$5*(T$12-$A25)*4+$B$6*(YEAR(T$13)=2015)+$B$7*(T$11=4)+$B$8*(T$11=3))))+ EXP($B$3+$B$4*$A25+$B$5*((T$12-$A25)*4+1)+$B$6*(YEAR(T$13)=2015)+$B$7*(T$11=4)+$B$8*(T$11=3))/(1+EXP($B$3+$B$4*$A25+$B$5*((T$12-$A25)*4+1)+$B$6*(YEAR(T$13)=2015)+$B$7*(T$11=4)+$B$8*(T$11=3)))+ EXP($B$3+$B$4*$A25+$B$5*((T$12-$A25)*4+2)+$B$6*(YEAR(T$13)=2015)+$B$7*(T$11=4)+$B$8*(T$11=3))/(1+EXP($B$3+$B$4*$A25+$B$5*((T$12-$A25)*4+2)+$B$6*(YEAR(T$13)=2015)+$B$7*(T$11=4)+$B$8*(T$11=3)))+ EXP($B$3+$B$4*$A25+$B$5*((T$12-$A25)*4+3)+$B$6*(YEAR(T$13)=2015)+$B$7*(T$11=4)+$B$8*(T$11=3))/(1+EXP($B$3+$B$4*$A25+$B$5*((T$12-$A25)*4+3)+$B$6*(YEAR(T$13)=2015)+$B$7*(T$11=4)+$B$8*(T$11=3)))), "")</f>
        <v>17.6889390440141</v>
      </c>
      <c r="U25" s="9" t="n">
        <f aca="false">IF('Acquisition-Retention'!X148&lt;&gt;"",'Acquisition-Retention'!X148* (IF(U$12=$A25,1,EXP($B$3+$B$4*$A25+$B$5*(U$12-$A25)*4+$B$6*(YEAR(U$13)=2015)+$B$7*(U$11=4)+$B$8*(U$11=3))/(1+EXP($B$3+$B$4*$A25+$B$5*(U$12-$A25)*4+$B$6*(YEAR(U$13)=2015)+$B$7*(U$11=4)+$B$8*(U$11=3))))+ EXP($B$3+$B$4*$A25+$B$5*((U$12-$A25)*4+1)+$B$6*(YEAR(U$13)=2015)+$B$7*(U$11=4)+$B$8*(U$11=3))/(1+EXP($B$3+$B$4*$A25+$B$5*((U$12-$A25)*4+1)+$B$6*(YEAR(U$13)=2015)+$B$7*(U$11=4)+$B$8*(U$11=3)))+ EXP($B$3+$B$4*$A25+$B$5*((U$12-$A25)*4+2)+$B$6*(YEAR(U$13)=2015)+$B$7*(U$11=4)+$B$8*(U$11=3))/(1+EXP($B$3+$B$4*$A25+$B$5*((U$12-$A25)*4+2)+$B$6*(YEAR(U$13)=2015)+$B$7*(U$11=4)+$B$8*(U$11=3)))+ EXP($B$3+$B$4*$A25+$B$5*((U$12-$A25)*4+3)+$B$6*(YEAR(U$13)=2015)+$B$7*(U$11=4)+$B$8*(U$11=3))/(1+EXP($B$3+$B$4*$A25+$B$5*((U$12-$A25)*4+3)+$B$6*(YEAR(U$13)=2015)+$B$7*(U$11=4)+$B$8*(U$11=3)))), "")</f>
        <v>14.7039813944363</v>
      </c>
      <c r="V25" s="9" t="n">
        <f aca="false">IF('Acquisition-Retention'!Y148&lt;&gt;"",'Acquisition-Retention'!Y148* (IF(V$12=$A25,1,EXP($B$3+$B$4*$A25+$B$5*(V$12-$A25)*4+$B$6*(YEAR(V$13)=2015)+$B$7*(V$11=4)+$B$8*(V$11=3))/(1+EXP($B$3+$B$4*$A25+$B$5*(V$12-$A25)*4+$B$6*(YEAR(V$13)=2015)+$B$7*(V$11=4)+$B$8*(V$11=3))))+ EXP($B$3+$B$4*$A25+$B$5*((V$12-$A25)*4+1)+$B$6*(YEAR(V$13)=2015)+$B$7*(V$11=4)+$B$8*(V$11=3))/(1+EXP($B$3+$B$4*$A25+$B$5*((V$12-$A25)*4+1)+$B$6*(YEAR(V$13)=2015)+$B$7*(V$11=4)+$B$8*(V$11=3)))+ EXP($B$3+$B$4*$A25+$B$5*((V$12-$A25)*4+2)+$B$6*(YEAR(V$13)=2015)+$B$7*(V$11=4)+$B$8*(V$11=3))/(1+EXP($B$3+$B$4*$A25+$B$5*((V$12-$A25)*4+2)+$B$6*(YEAR(V$13)=2015)+$B$7*(V$11=4)+$B$8*(V$11=3)))+ EXP($B$3+$B$4*$A25+$B$5*((V$12-$A25)*4+3)+$B$6*(YEAR(V$13)=2015)+$B$7*(V$11=4)+$B$8*(V$11=3))/(1+EXP($B$3+$B$4*$A25+$B$5*((V$12-$A25)*4+3)+$B$6*(YEAR(V$13)=2015)+$B$7*(V$11=4)+$B$8*(V$11=3)))), "")</f>
        <v>13.6541493326765</v>
      </c>
      <c r="W25" s="9" t="n">
        <f aca="false">IF('Acquisition-Retention'!Z148&lt;&gt;"",'Acquisition-Retention'!Z148* (IF(W$12=$A25,1,EXP($B$3+$B$4*$A25+$B$5*(W$12-$A25)*4+$B$6*(YEAR(W$13)=2015)+$B$7*(W$11=4)+$B$8*(W$11=3))/(1+EXP($B$3+$B$4*$A25+$B$5*(W$12-$A25)*4+$B$6*(YEAR(W$13)=2015)+$B$7*(W$11=4)+$B$8*(W$11=3))))+ EXP($B$3+$B$4*$A25+$B$5*((W$12-$A25)*4+1)+$B$6*(YEAR(W$13)=2015)+$B$7*(W$11=4)+$B$8*(W$11=3))/(1+EXP($B$3+$B$4*$A25+$B$5*((W$12-$A25)*4+1)+$B$6*(YEAR(W$13)=2015)+$B$7*(W$11=4)+$B$8*(W$11=3)))+ EXP($B$3+$B$4*$A25+$B$5*((W$12-$A25)*4+2)+$B$6*(YEAR(W$13)=2015)+$B$7*(W$11=4)+$B$8*(W$11=3))/(1+EXP($B$3+$B$4*$A25+$B$5*((W$12-$A25)*4+2)+$B$6*(YEAR(W$13)=2015)+$B$7*(W$11=4)+$B$8*(W$11=3)))+ EXP($B$3+$B$4*$A25+$B$5*((W$12-$A25)*4+3)+$B$6*(YEAR(W$13)=2015)+$B$7*(W$11=4)+$B$8*(W$11=3))/(1+EXP($B$3+$B$4*$A25+$B$5*((W$12-$A25)*4+3)+$B$6*(YEAR(W$13)=2015)+$B$7*(W$11=4)+$B$8*(W$11=3)))), "")</f>
        <v>12.9324412209023</v>
      </c>
      <c r="X25" s="9" t="n">
        <f aca="false">IF('Acquisition-Retention'!AA148&lt;&gt;"",'Acquisition-Retention'!AA148* (IF(X$12=$A25,1,EXP($B$3+$B$4*$A25+$B$5*(X$12-$A25)*4+$B$6*(YEAR(X$13)=2015)+$B$7*(X$11=4)+$B$8*(X$11=3))/(1+EXP($B$3+$B$4*$A25+$B$5*(X$12-$A25)*4+$B$6*(YEAR(X$13)=2015)+$B$7*(X$11=4)+$B$8*(X$11=3))))+ EXP($B$3+$B$4*$A25+$B$5*((X$12-$A25)*4+1)+$B$6*(YEAR(X$13)=2015)+$B$7*(X$11=4)+$B$8*(X$11=3))/(1+EXP($B$3+$B$4*$A25+$B$5*((X$12-$A25)*4+1)+$B$6*(YEAR(X$13)=2015)+$B$7*(X$11=4)+$B$8*(X$11=3)))+ EXP($B$3+$B$4*$A25+$B$5*((X$12-$A25)*4+2)+$B$6*(YEAR(X$13)=2015)+$B$7*(X$11=4)+$B$8*(X$11=3))/(1+EXP($B$3+$B$4*$A25+$B$5*((X$12-$A25)*4+2)+$B$6*(YEAR(X$13)=2015)+$B$7*(X$11=4)+$B$8*(X$11=3)))+ EXP($B$3+$B$4*$A25+$B$5*((X$12-$A25)*4+3)+$B$6*(YEAR(X$13)=2015)+$B$7*(X$11=4)+$B$8*(X$11=3))/(1+EXP($B$3+$B$4*$A25+$B$5*((X$12-$A25)*4+3)+$B$6*(YEAR(X$13)=2015)+$B$7*(X$11=4)+$B$8*(X$11=3)))), "")</f>
        <v>13.3200061704683</v>
      </c>
      <c r="Y25" s="9" t="n">
        <f aca="false">IF('Acquisition-Retention'!AB148&lt;&gt;"",'Acquisition-Retention'!AB148* (IF(Y$12=$A25,1,EXP($B$3+$B$4*$A25+$B$5*(Y$12-$A25)*4+$B$6*(YEAR(Y$13)=2015)+$B$7*(Y$11=4)+$B$8*(Y$11=3))/(1+EXP($B$3+$B$4*$A25+$B$5*(Y$12-$A25)*4+$B$6*(YEAR(Y$13)=2015)+$B$7*(Y$11=4)+$B$8*(Y$11=3))))+ EXP($B$3+$B$4*$A25+$B$5*((Y$12-$A25)*4+1)+$B$6*(YEAR(Y$13)=2015)+$B$7*(Y$11=4)+$B$8*(Y$11=3))/(1+EXP($B$3+$B$4*$A25+$B$5*((Y$12-$A25)*4+1)+$B$6*(YEAR(Y$13)=2015)+$B$7*(Y$11=4)+$B$8*(Y$11=3)))+ EXP($B$3+$B$4*$A25+$B$5*((Y$12-$A25)*4+2)+$B$6*(YEAR(Y$13)=2015)+$B$7*(Y$11=4)+$B$8*(Y$11=3))/(1+EXP($B$3+$B$4*$A25+$B$5*((Y$12-$A25)*4+2)+$B$6*(YEAR(Y$13)=2015)+$B$7*(Y$11=4)+$B$8*(Y$11=3)))+ EXP($B$3+$B$4*$A25+$B$5*((Y$12-$A25)*4+3)+$B$6*(YEAR(Y$13)=2015)+$B$7*(Y$11=4)+$B$8*(Y$11=3))/(1+EXP($B$3+$B$4*$A25+$B$5*((Y$12-$A25)*4+3)+$B$6*(YEAR(Y$13)=2015)+$B$7*(Y$11=4)+$B$8*(Y$11=3)))), "")</f>
        <v>12.5625648655531</v>
      </c>
      <c r="Z25" s="9" t="n">
        <f aca="false">IF('Acquisition-Retention'!AC148&lt;&gt;"",'Acquisition-Retention'!AC148* (IF(Z$12=$A25,1,EXP($B$3+$B$4*$A25+$B$5*(Z$12-$A25)*4+$B$6*(YEAR(Z$13)=2015)+$B$7*(Z$11=4)+$B$8*(Z$11=3))/(1+EXP($B$3+$B$4*$A25+$B$5*(Z$12-$A25)*4+$B$6*(YEAR(Z$13)=2015)+$B$7*(Z$11=4)+$B$8*(Z$11=3))))+ EXP($B$3+$B$4*$A25+$B$5*((Z$12-$A25)*4+1)+$B$6*(YEAR(Z$13)=2015)+$B$7*(Z$11=4)+$B$8*(Z$11=3))/(1+EXP($B$3+$B$4*$A25+$B$5*((Z$12-$A25)*4+1)+$B$6*(YEAR(Z$13)=2015)+$B$7*(Z$11=4)+$B$8*(Z$11=3)))+ EXP($B$3+$B$4*$A25+$B$5*((Z$12-$A25)*4+2)+$B$6*(YEAR(Z$13)=2015)+$B$7*(Z$11=4)+$B$8*(Z$11=3))/(1+EXP($B$3+$B$4*$A25+$B$5*((Z$12-$A25)*4+2)+$B$6*(YEAR(Z$13)=2015)+$B$7*(Z$11=4)+$B$8*(Z$11=3)))+ EXP($B$3+$B$4*$A25+$B$5*((Z$12-$A25)*4+3)+$B$6*(YEAR(Z$13)=2015)+$B$7*(Z$11=4)+$B$8*(Z$11=3))/(1+EXP($B$3+$B$4*$A25+$B$5*((Z$12-$A25)*4+3)+$B$6*(YEAR(Z$13)=2015)+$B$7*(Z$11=4)+$B$8*(Z$11=3)))), "")</f>
        <v>11.8079065752565</v>
      </c>
      <c r="AA25" s="9" t="n">
        <f aca="false">IF('Acquisition-Retention'!AD148&lt;&gt;"",'Acquisition-Retention'!AD148* (IF(AA$12=$A25,1,EXP($B$3+$B$4*$A25+$B$5*(AA$12-$A25)*4+$B$6*(YEAR(AA$13)=2015)+$B$7*(AA$11=4)+$B$8*(AA$11=3))/(1+EXP($B$3+$B$4*$A25+$B$5*(AA$12-$A25)*4+$B$6*(YEAR(AA$13)=2015)+$B$7*(AA$11=4)+$B$8*(AA$11=3))))+ EXP($B$3+$B$4*$A25+$B$5*((AA$12-$A25)*4+1)+$B$6*(YEAR(AA$13)=2015)+$B$7*(AA$11=4)+$B$8*(AA$11=3))/(1+EXP($B$3+$B$4*$A25+$B$5*((AA$12-$A25)*4+1)+$B$6*(YEAR(AA$13)=2015)+$B$7*(AA$11=4)+$B$8*(AA$11=3)))+ EXP($B$3+$B$4*$A25+$B$5*((AA$12-$A25)*4+2)+$B$6*(YEAR(AA$13)=2015)+$B$7*(AA$11=4)+$B$8*(AA$11=3))/(1+EXP($B$3+$B$4*$A25+$B$5*((AA$12-$A25)*4+2)+$B$6*(YEAR(AA$13)=2015)+$B$7*(AA$11=4)+$B$8*(AA$11=3)))+ EXP($B$3+$B$4*$A25+$B$5*((AA$12-$A25)*4+3)+$B$6*(YEAR(AA$13)=2015)+$B$7*(AA$11=4)+$B$8*(AA$11=3))/(1+EXP($B$3+$B$4*$A25+$B$5*((AA$12-$A25)*4+3)+$B$6*(YEAR(AA$13)=2015)+$B$7*(AA$11=4)+$B$8*(AA$11=3)))), "")</f>
        <v>13.2089760357437</v>
      </c>
      <c r="AB25" s="9" t="n">
        <f aca="false">IF('Acquisition-Retention'!AE148&lt;&gt;"",'Acquisition-Retention'!AE148* (IF(AB$12=$A25,1,EXP($B$3+$B$4*$A25+$B$5*(AB$12-$A25)*4+$B$6*(YEAR(AB$13)=2015)+$B$7*(AB$11=4)+$B$8*(AB$11=3))/(1+EXP($B$3+$B$4*$A25+$B$5*(AB$12-$A25)*4+$B$6*(YEAR(AB$13)=2015)+$B$7*(AB$11=4)+$B$8*(AB$11=3))))+ EXP($B$3+$B$4*$A25+$B$5*((AB$12-$A25)*4+1)+$B$6*(YEAR(AB$13)=2015)+$B$7*(AB$11=4)+$B$8*(AB$11=3))/(1+EXP($B$3+$B$4*$A25+$B$5*((AB$12-$A25)*4+1)+$B$6*(YEAR(AB$13)=2015)+$B$7*(AB$11=4)+$B$8*(AB$11=3)))+ EXP($B$3+$B$4*$A25+$B$5*((AB$12-$A25)*4+2)+$B$6*(YEAR(AB$13)=2015)+$B$7*(AB$11=4)+$B$8*(AB$11=3))/(1+EXP($B$3+$B$4*$A25+$B$5*((AB$12-$A25)*4+2)+$B$6*(YEAR(AB$13)=2015)+$B$7*(AB$11=4)+$B$8*(AB$11=3)))+ EXP($B$3+$B$4*$A25+$B$5*((AB$12-$A25)*4+3)+$B$6*(YEAR(AB$13)=2015)+$B$7*(AB$11=4)+$B$8*(AB$11=3))/(1+EXP($B$3+$B$4*$A25+$B$5*((AB$12-$A25)*4+3)+$B$6*(YEAR(AB$13)=2015)+$B$7*(AB$11=4)+$B$8*(AB$11=3)))), "")</f>
        <v>12.4191248824708</v>
      </c>
      <c r="AC25" s="9" t="n">
        <f aca="false">IF('Acquisition-Retention'!AF148&lt;&gt;"",'Acquisition-Retention'!AF148* (IF(AC$12=$A25,1,EXP($B$3+$B$4*$A25+$B$5*(AC$12-$A25)*4+$B$6*(YEAR(AC$13)=2015)+$B$7*(AC$11=4)+$B$8*(AC$11=3))/(1+EXP($B$3+$B$4*$A25+$B$5*(AC$12-$A25)*4+$B$6*(YEAR(AC$13)=2015)+$B$7*(AC$11=4)+$B$8*(AC$11=3))))+ EXP($B$3+$B$4*$A25+$B$5*((AC$12-$A25)*4+1)+$B$6*(YEAR(AC$13)=2015)+$B$7*(AC$11=4)+$B$8*(AC$11=3))/(1+EXP($B$3+$B$4*$A25+$B$5*((AC$12-$A25)*4+1)+$B$6*(YEAR(AC$13)=2015)+$B$7*(AC$11=4)+$B$8*(AC$11=3)))+ EXP($B$3+$B$4*$A25+$B$5*((AC$12-$A25)*4+2)+$B$6*(YEAR(AC$13)=2015)+$B$7*(AC$11=4)+$B$8*(AC$11=3))/(1+EXP($B$3+$B$4*$A25+$B$5*((AC$12-$A25)*4+2)+$B$6*(YEAR(AC$13)=2015)+$B$7*(AC$11=4)+$B$8*(AC$11=3)))+ EXP($B$3+$B$4*$A25+$B$5*((AC$12-$A25)*4+3)+$B$6*(YEAR(AC$13)=2015)+$B$7*(AC$11=4)+$B$8*(AC$11=3))/(1+EXP($B$3+$B$4*$A25+$B$5*((AC$12-$A25)*4+3)+$B$6*(YEAR(AC$13)=2015)+$B$7*(AC$11=4)+$B$8*(AC$11=3)))), "")</f>
        <v>11.6547195059385</v>
      </c>
      <c r="AD25" s="9" t="n">
        <f aca="false">IF('Acquisition-Retention'!AG148&lt;&gt;"",'Acquisition-Retention'!AG148* (IF(AD$12=$A25,1,EXP($B$3+$B$4*$A25+$B$5*(AD$12-$A25)*4+$B$6*(YEAR(AD$13)=2015)+$B$7*(AD$11=4)+$B$8*(AD$11=3))/(1+EXP($B$3+$B$4*$A25+$B$5*(AD$12-$A25)*4+$B$6*(YEAR(AD$13)=2015)+$B$7*(AD$11=4)+$B$8*(AD$11=3))))+ EXP($B$3+$B$4*$A25+$B$5*((AD$12-$A25)*4+1)+$B$6*(YEAR(AD$13)=2015)+$B$7*(AD$11=4)+$B$8*(AD$11=3))/(1+EXP($B$3+$B$4*$A25+$B$5*((AD$12-$A25)*4+1)+$B$6*(YEAR(AD$13)=2015)+$B$7*(AD$11=4)+$B$8*(AD$11=3)))+ EXP($B$3+$B$4*$A25+$B$5*((AD$12-$A25)*4+2)+$B$6*(YEAR(AD$13)=2015)+$B$7*(AD$11=4)+$B$8*(AD$11=3))/(1+EXP($B$3+$B$4*$A25+$B$5*((AD$12-$A25)*4+2)+$B$6*(YEAR(AD$13)=2015)+$B$7*(AD$11=4)+$B$8*(AD$11=3)))+ EXP($B$3+$B$4*$A25+$B$5*((AD$12-$A25)*4+3)+$B$6*(YEAR(AD$13)=2015)+$B$7*(AD$11=4)+$B$8*(AD$11=3))/(1+EXP($B$3+$B$4*$A25+$B$5*((AD$12-$A25)*4+3)+$B$6*(YEAR(AD$13)=2015)+$B$7*(AD$11=4)+$B$8*(AD$11=3)))), "")</f>
        <v>10.9205501766775</v>
      </c>
      <c r="AE25" s="9" t="n">
        <f aca="false">IF('Acquisition-Retention'!AH148&lt;&gt;"",'Acquisition-Retention'!AH148* (IF(AE$12=$A25,1,EXP($B$3+$B$4*$A25+$B$5*(AE$12-$A25)*4+$B$6*(YEAR(AE$13)=2015)+$B$7*(AE$11=4)+$B$8*(AE$11=3))/(1+EXP($B$3+$B$4*$A25+$B$5*(AE$12-$A25)*4+$B$6*(YEAR(AE$13)=2015)+$B$7*(AE$11=4)+$B$8*(AE$11=3))))+ EXP($B$3+$B$4*$A25+$B$5*((AE$12-$A25)*4+1)+$B$6*(YEAR(AE$13)=2015)+$B$7*(AE$11=4)+$B$8*(AE$11=3))/(1+EXP($B$3+$B$4*$A25+$B$5*((AE$12-$A25)*4+1)+$B$6*(YEAR(AE$13)=2015)+$B$7*(AE$11=4)+$B$8*(AE$11=3)))+ EXP($B$3+$B$4*$A25+$B$5*((AE$12-$A25)*4+2)+$B$6*(YEAR(AE$13)=2015)+$B$7*(AE$11=4)+$B$8*(AE$11=3))/(1+EXP($B$3+$B$4*$A25+$B$5*((AE$12-$A25)*4+2)+$B$6*(YEAR(AE$13)=2015)+$B$7*(AE$11=4)+$B$8*(AE$11=3)))+ EXP($B$3+$B$4*$A25+$B$5*((AE$12-$A25)*4+3)+$B$6*(YEAR(AE$13)=2015)+$B$7*(AE$11=4)+$B$8*(AE$11=3))/(1+EXP($B$3+$B$4*$A25+$B$5*((AE$12-$A25)*4+3)+$B$6*(YEAR(AE$13)=2015)+$B$7*(AE$11=4)+$B$8*(AE$11=3)))), "")</f>
        <v>10.2189852166529</v>
      </c>
      <c r="AF25" s="9" t="n">
        <f aca="false">IF('Acquisition-Retention'!AI148&lt;&gt;"",'Acquisition-Retention'!AI148* (IF(AF$12=$A25,1,EXP($B$3+$B$4*$A25+$B$5*(AF$12-$A25)*4+$B$6*(YEAR(AF$13)=2015)+$B$7*(AF$11=4)+$B$8*(AF$11=3))/(1+EXP($B$3+$B$4*$A25+$B$5*(AF$12-$A25)*4+$B$6*(YEAR(AF$13)=2015)+$B$7*(AF$11=4)+$B$8*(AF$11=3))))+ EXP($B$3+$B$4*$A25+$B$5*((AF$12-$A25)*4+1)+$B$6*(YEAR(AF$13)=2015)+$B$7*(AF$11=4)+$B$8*(AF$11=3))/(1+EXP($B$3+$B$4*$A25+$B$5*((AF$12-$A25)*4+1)+$B$6*(YEAR(AF$13)=2015)+$B$7*(AF$11=4)+$B$8*(AF$11=3)))+ EXP($B$3+$B$4*$A25+$B$5*((AF$12-$A25)*4+2)+$B$6*(YEAR(AF$13)=2015)+$B$7*(AF$11=4)+$B$8*(AF$11=3))/(1+EXP($B$3+$B$4*$A25+$B$5*((AF$12-$A25)*4+2)+$B$6*(YEAR(AF$13)=2015)+$B$7*(AF$11=4)+$B$8*(AF$11=3)))+ EXP($B$3+$B$4*$A25+$B$5*((AF$12-$A25)*4+3)+$B$6*(YEAR(AF$13)=2015)+$B$7*(AF$11=4)+$B$8*(AF$11=3))/(1+EXP($B$3+$B$4*$A25+$B$5*((AF$12-$A25)*4+3)+$B$6*(YEAR(AF$13)=2015)+$B$7*(AF$11=4)+$B$8*(AF$11=3)))), "")</f>
        <v>9.2073132945373</v>
      </c>
      <c r="AG25" s="9" t="n">
        <f aca="false">IF('Acquisition-Retention'!AJ148&lt;&gt;"",'Acquisition-Retention'!AJ148* (IF(AG$12=$A25,1,EXP($B$3+$B$4*$A25+$B$5*(AG$12-$A25)*4+$B$6*(YEAR(AG$13)=2015)+$B$7*(AG$11=4)+$B$8*(AG$11=3))/(1+EXP($B$3+$B$4*$A25+$B$5*(AG$12-$A25)*4+$B$6*(YEAR(AG$13)=2015)+$B$7*(AG$11=4)+$B$8*(AG$11=3))))+ EXP($B$3+$B$4*$A25+$B$5*((AG$12-$A25)*4+1)+$B$6*(YEAR(AG$13)=2015)+$B$7*(AG$11=4)+$B$8*(AG$11=3))/(1+EXP($B$3+$B$4*$A25+$B$5*((AG$12-$A25)*4+1)+$B$6*(YEAR(AG$13)=2015)+$B$7*(AG$11=4)+$B$8*(AG$11=3)))+ EXP($B$3+$B$4*$A25+$B$5*((AG$12-$A25)*4+2)+$B$6*(YEAR(AG$13)=2015)+$B$7*(AG$11=4)+$B$8*(AG$11=3))/(1+EXP($B$3+$B$4*$A25+$B$5*((AG$12-$A25)*4+2)+$B$6*(YEAR(AG$13)=2015)+$B$7*(AG$11=4)+$B$8*(AG$11=3)))+ EXP($B$3+$B$4*$A25+$B$5*((AG$12-$A25)*4+3)+$B$6*(YEAR(AG$13)=2015)+$B$7*(AG$11=4)+$B$8*(AG$11=3))/(1+EXP($B$3+$B$4*$A25+$B$5*((AG$12-$A25)*4+3)+$B$6*(YEAR(AG$13)=2015)+$B$7*(AG$11=4)+$B$8*(AG$11=3)))), "")</f>
        <v>7.36479680242957</v>
      </c>
      <c r="AH25" s="9" t="n">
        <f aca="false">IF('Acquisition-Retention'!AK148&lt;&gt;"",'Acquisition-Retention'!AK148* (IF(AH$12=$A25,1,EXP($B$3+$B$4*$A25+$B$5*(AH$12-$A25)*4+$B$6*(YEAR(AH$13)=2015)+$B$7*(AH$11=4)+$B$8*(AH$11=3))/(1+EXP($B$3+$B$4*$A25+$B$5*(AH$12-$A25)*4+$B$6*(YEAR(AH$13)=2015)+$B$7*(AH$11=4)+$B$8*(AH$11=3))))+ EXP($B$3+$B$4*$A25+$B$5*((AH$12-$A25)*4+1)+$B$6*(YEAR(AH$13)=2015)+$B$7*(AH$11=4)+$B$8*(AH$11=3))/(1+EXP($B$3+$B$4*$A25+$B$5*((AH$12-$A25)*4+1)+$B$6*(YEAR(AH$13)=2015)+$B$7*(AH$11=4)+$B$8*(AH$11=3)))+ EXP($B$3+$B$4*$A25+$B$5*((AH$12-$A25)*4+2)+$B$6*(YEAR(AH$13)=2015)+$B$7*(AH$11=4)+$B$8*(AH$11=3))/(1+EXP($B$3+$B$4*$A25+$B$5*((AH$12-$A25)*4+2)+$B$6*(YEAR(AH$13)=2015)+$B$7*(AH$11=4)+$B$8*(AH$11=3)))+ EXP($B$3+$B$4*$A25+$B$5*((AH$12-$A25)*4+3)+$B$6*(YEAR(AH$13)=2015)+$B$7*(AH$11=4)+$B$8*(AH$11=3))/(1+EXP($B$3+$B$4*$A25+$B$5*((AH$12-$A25)*4+3)+$B$6*(YEAR(AH$13)=2015)+$B$7*(AH$11=4)+$B$8*(AH$11=3)))), "")</f>
        <v>6.81229961298314</v>
      </c>
      <c r="AI25" s="9" t="n">
        <f aca="false">IF('Acquisition-Retention'!AL148&lt;&gt;"",'Acquisition-Retention'!AL148* (IF(AI$12=$A25,1,EXP($B$3+$B$4*$A25+$B$5*(AI$12-$A25)*4+$B$6*(YEAR(AI$13)=2015)+$B$7*(AI$11=4)+$B$8*(AI$11=3))/(1+EXP($B$3+$B$4*$A25+$B$5*(AI$12-$A25)*4+$B$6*(YEAR(AI$13)=2015)+$B$7*(AI$11=4)+$B$8*(AI$11=3))))+ EXP($B$3+$B$4*$A25+$B$5*((AI$12-$A25)*4+1)+$B$6*(YEAR(AI$13)=2015)+$B$7*(AI$11=4)+$B$8*(AI$11=3))/(1+EXP($B$3+$B$4*$A25+$B$5*((AI$12-$A25)*4+1)+$B$6*(YEAR(AI$13)=2015)+$B$7*(AI$11=4)+$B$8*(AI$11=3)))+ EXP($B$3+$B$4*$A25+$B$5*((AI$12-$A25)*4+2)+$B$6*(YEAR(AI$13)=2015)+$B$7*(AI$11=4)+$B$8*(AI$11=3))/(1+EXP($B$3+$B$4*$A25+$B$5*((AI$12-$A25)*4+2)+$B$6*(YEAR(AI$13)=2015)+$B$7*(AI$11=4)+$B$8*(AI$11=3)))+ EXP($B$3+$B$4*$A25+$B$5*((AI$12-$A25)*4+3)+$B$6*(YEAR(AI$13)=2015)+$B$7*(AI$11=4)+$B$8*(AI$11=3))/(1+EXP($B$3+$B$4*$A25+$B$5*((AI$12-$A25)*4+3)+$B$6*(YEAR(AI$13)=2015)+$B$7*(AI$11=4)+$B$8*(AI$11=3)))), "")</f>
        <v>6.37161130377022</v>
      </c>
      <c r="AJ25" s="9" t="n">
        <f aca="false">IF('Acquisition-Retention'!AM148&lt;&gt;"",'Acquisition-Retention'!AM148* (IF(AJ$12=$A25,1,EXP($B$3+$B$4*$A25+$B$5*(AJ$12-$A25)*4+$B$6*(YEAR(AJ$13)=2015)+$B$7*(AJ$11=4)+$B$8*(AJ$11=3))/(1+EXP($B$3+$B$4*$A25+$B$5*(AJ$12-$A25)*4+$B$6*(YEAR(AJ$13)=2015)+$B$7*(AJ$11=4)+$B$8*(AJ$11=3))))+ EXP($B$3+$B$4*$A25+$B$5*((AJ$12-$A25)*4+1)+$B$6*(YEAR(AJ$13)=2015)+$B$7*(AJ$11=4)+$B$8*(AJ$11=3))/(1+EXP($B$3+$B$4*$A25+$B$5*((AJ$12-$A25)*4+1)+$B$6*(YEAR(AJ$13)=2015)+$B$7*(AJ$11=4)+$B$8*(AJ$11=3)))+ EXP($B$3+$B$4*$A25+$B$5*((AJ$12-$A25)*4+2)+$B$6*(YEAR(AJ$13)=2015)+$B$7*(AJ$11=4)+$B$8*(AJ$11=3))/(1+EXP($B$3+$B$4*$A25+$B$5*((AJ$12-$A25)*4+2)+$B$6*(YEAR(AJ$13)=2015)+$B$7*(AJ$11=4)+$B$8*(AJ$11=3)))+ EXP($B$3+$B$4*$A25+$B$5*((AJ$12-$A25)*4+3)+$B$6*(YEAR(AJ$13)=2015)+$B$7*(AJ$11=4)+$B$8*(AJ$11=3))/(1+EXP($B$3+$B$4*$A25+$B$5*((AJ$12-$A25)*4+3)+$B$6*(YEAR(AJ$13)=2015)+$B$7*(AJ$11=4)+$B$8*(AJ$11=3)))), "")</f>
        <v>6.6403980547659</v>
      </c>
      <c r="AK25" s="9" t="n">
        <f aca="false">IF('Acquisition-Retention'!AN148&lt;&gt;"",'Acquisition-Retention'!AN148* (IF(AK$12=$A25,1,EXP($B$3+$B$4*$A25+$B$5*(AK$12-$A25)*4+$B$6*(YEAR(AK$13)=2015)+$B$7*(AK$11=4)+$B$8*(AK$11=3))/(1+EXP($B$3+$B$4*$A25+$B$5*(AK$12-$A25)*4+$B$6*(YEAR(AK$13)=2015)+$B$7*(AK$11=4)+$B$8*(AK$11=3))))+ EXP($B$3+$B$4*$A25+$B$5*((AK$12-$A25)*4+1)+$B$6*(YEAR(AK$13)=2015)+$B$7*(AK$11=4)+$B$8*(AK$11=3))/(1+EXP($B$3+$B$4*$A25+$B$5*((AK$12-$A25)*4+1)+$B$6*(YEAR(AK$13)=2015)+$B$7*(AK$11=4)+$B$8*(AK$11=3)))+ EXP($B$3+$B$4*$A25+$B$5*((AK$12-$A25)*4+2)+$B$6*(YEAR(AK$13)=2015)+$B$7*(AK$11=4)+$B$8*(AK$11=3))/(1+EXP($B$3+$B$4*$A25+$B$5*((AK$12-$A25)*4+2)+$B$6*(YEAR(AK$13)=2015)+$B$7*(AK$11=4)+$B$8*(AK$11=3)))+ EXP($B$3+$B$4*$A25+$B$5*((AK$12-$A25)*4+3)+$B$6*(YEAR(AK$13)=2015)+$B$7*(AK$11=4)+$B$8*(AK$11=3))/(1+EXP($B$3+$B$4*$A25+$B$5*((AK$12-$A25)*4+3)+$B$6*(YEAR(AK$13)=2015)+$B$7*(AK$11=4)+$B$8*(AK$11=3)))), "")</f>
        <v>6.20432767577349</v>
      </c>
      <c r="AL25" s="9" t="n">
        <f aca="false">IF('Acquisition-Retention'!AO148&lt;&gt;"",'Acquisition-Retention'!AO148* (IF(AL$12=$A25,1,EXP($B$3+$B$4*$A25+$B$5*(AL$12-$A25)*4+$B$6*(YEAR(AL$13)=2015)+$B$7*(AL$11=4)+$B$8*(AL$11=3))/(1+EXP($B$3+$B$4*$A25+$B$5*(AL$12-$A25)*4+$B$6*(YEAR(AL$13)=2015)+$B$7*(AL$11=4)+$B$8*(AL$11=3))))+ EXP($B$3+$B$4*$A25+$B$5*((AL$12-$A25)*4+1)+$B$6*(YEAR(AL$13)=2015)+$B$7*(AL$11=4)+$B$8*(AL$11=3))/(1+EXP($B$3+$B$4*$A25+$B$5*((AL$12-$A25)*4+1)+$B$6*(YEAR(AL$13)=2015)+$B$7*(AL$11=4)+$B$8*(AL$11=3)))+ EXP($B$3+$B$4*$A25+$B$5*((AL$12-$A25)*4+2)+$B$6*(YEAR(AL$13)=2015)+$B$7*(AL$11=4)+$B$8*(AL$11=3))/(1+EXP($B$3+$B$4*$A25+$B$5*((AL$12-$A25)*4+2)+$B$6*(YEAR(AL$13)=2015)+$B$7*(AL$11=4)+$B$8*(AL$11=3)))+ EXP($B$3+$B$4*$A25+$B$5*((AL$12-$A25)*4+3)+$B$6*(YEAR(AL$13)=2015)+$B$7*(AL$11=4)+$B$8*(AL$11=3))/(1+EXP($B$3+$B$4*$A25+$B$5*((AL$12-$A25)*4+3)+$B$6*(YEAR(AL$13)=2015)+$B$7*(AL$11=4)+$B$8*(AL$11=3)))), "")</f>
        <v>5.78802723761215</v>
      </c>
      <c r="AM25" s="9" t="n">
        <f aca="false">IF('Acquisition-Retention'!AP148&lt;&gt;"",'Acquisition-Retention'!AP148* (IF(AM$12=$A25,1,EXP($B$3+$B$4*$A25+$B$5*(AM$12-$A25)*4+$B$6*(YEAR(AM$13)=2015)+$B$7*(AM$11=4)+$B$8*(AM$11=3))/(1+EXP($B$3+$B$4*$A25+$B$5*(AM$12-$A25)*4+$B$6*(YEAR(AM$13)=2015)+$B$7*(AM$11=4)+$B$8*(AM$11=3))))+ EXP($B$3+$B$4*$A25+$B$5*((AM$12-$A25)*4+1)+$B$6*(YEAR(AM$13)=2015)+$B$7*(AM$11=4)+$B$8*(AM$11=3))/(1+EXP($B$3+$B$4*$A25+$B$5*((AM$12-$A25)*4+1)+$B$6*(YEAR(AM$13)=2015)+$B$7*(AM$11=4)+$B$8*(AM$11=3)))+ EXP($B$3+$B$4*$A25+$B$5*((AM$12-$A25)*4+2)+$B$6*(YEAR(AM$13)=2015)+$B$7*(AM$11=4)+$B$8*(AM$11=3))/(1+EXP($B$3+$B$4*$A25+$B$5*((AM$12-$A25)*4+2)+$B$6*(YEAR(AM$13)=2015)+$B$7*(AM$11=4)+$B$8*(AM$11=3)))+ EXP($B$3+$B$4*$A25+$B$5*((AM$12-$A25)*4+3)+$B$6*(YEAR(AM$13)=2015)+$B$7*(AM$11=4)+$B$8*(AM$11=3))/(1+EXP($B$3+$B$4*$A25+$B$5*((AM$12-$A25)*4+3)+$B$6*(YEAR(AM$13)=2015)+$B$7*(AM$11=4)+$B$8*(AM$11=3)))), "")</f>
        <v>5.64649520698196</v>
      </c>
      <c r="AN25" s="9" t="n">
        <f aca="false">IF('Acquisition-Retention'!AQ148&lt;&gt;"",'Acquisition-Retention'!AQ148* (IF(AN$12=$A25,1,EXP($B$3+$B$4*$A25+$B$5*(AN$12-$A25)*4+$B$6*(YEAR(AN$13)=2015)+$B$7*(AN$11=4)+$B$8*(AN$11=3))/(1+EXP($B$3+$B$4*$A25+$B$5*(AN$12-$A25)*4+$B$6*(YEAR(AN$13)=2015)+$B$7*(AN$11=4)+$B$8*(AN$11=3))))+ EXP($B$3+$B$4*$A25+$B$5*((AN$12-$A25)*4+1)+$B$6*(YEAR(AN$13)=2015)+$B$7*(AN$11=4)+$B$8*(AN$11=3))/(1+EXP($B$3+$B$4*$A25+$B$5*((AN$12-$A25)*4+1)+$B$6*(YEAR(AN$13)=2015)+$B$7*(AN$11=4)+$B$8*(AN$11=3)))+ EXP($B$3+$B$4*$A25+$B$5*((AN$12-$A25)*4+2)+$B$6*(YEAR(AN$13)=2015)+$B$7*(AN$11=4)+$B$8*(AN$11=3))/(1+EXP($B$3+$B$4*$A25+$B$5*((AN$12-$A25)*4+2)+$B$6*(YEAR(AN$13)=2015)+$B$7*(AN$11=4)+$B$8*(AN$11=3)))+ EXP($B$3+$B$4*$A25+$B$5*((AN$12-$A25)*4+3)+$B$6*(YEAR(AN$13)=2015)+$B$7*(AN$11=4)+$B$8*(AN$11=3))/(1+EXP($B$3+$B$4*$A25+$B$5*((AN$12-$A25)*4+3)+$B$6*(YEAR(AN$13)=2015)+$B$7*(AN$11=4)+$B$8*(AN$11=3)))), "")</f>
        <v>5.25617628710538</v>
      </c>
      <c r="AO25" s="9" t="n">
        <f aca="false">IF('Acquisition-Retention'!AR148&lt;&gt;"",'Acquisition-Retention'!AR148* (IF(AO$12=$A25,1,EXP($B$3+$B$4*$A25+$B$5*(AO$12-$A25)*4+$B$6*(YEAR(AO$13)=2015)+$B$7*(AO$11=4)+$B$8*(AO$11=3))/(1+EXP($B$3+$B$4*$A25+$B$5*(AO$12-$A25)*4+$B$6*(YEAR(AO$13)=2015)+$B$7*(AO$11=4)+$B$8*(AO$11=3))))+ EXP($B$3+$B$4*$A25+$B$5*((AO$12-$A25)*4+1)+$B$6*(YEAR(AO$13)=2015)+$B$7*(AO$11=4)+$B$8*(AO$11=3))/(1+EXP($B$3+$B$4*$A25+$B$5*((AO$12-$A25)*4+1)+$B$6*(YEAR(AO$13)=2015)+$B$7*(AO$11=4)+$B$8*(AO$11=3)))+ EXP($B$3+$B$4*$A25+$B$5*((AO$12-$A25)*4+2)+$B$6*(YEAR(AO$13)=2015)+$B$7*(AO$11=4)+$B$8*(AO$11=3))/(1+EXP($B$3+$B$4*$A25+$B$5*((AO$12-$A25)*4+2)+$B$6*(YEAR(AO$13)=2015)+$B$7*(AO$11=4)+$B$8*(AO$11=3)))+ EXP($B$3+$B$4*$A25+$B$5*((AO$12-$A25)*4+3)+$B$6*(YEAR(AO$13)=2015)+$B$7*(AO$11=4)+$B$8*(AO$11=3))/(1+EXP($B$3+$B$4*$A25+$B$5*((AO$12-$A25)*4+3)+$B$6*(YEAR(AO$13)=2015)+$B$7*(AO$11=4)+$B$8*(AO$11=3)))), "")</f>
        <v>4.88614135341725</v>
      </c>
    </row>
    <row r="26" customFormat="false" ht="15" hidden="false" customHeight="false" outlineLevel="0" collapsed="false">
      <c r="A26" s="0" t="n">
        <f aca="false">A25+1</f>
        <v>13</v>
      </c>
      <c r="B26" s="4" t="str">
        <v>Jan 2015</v>
      </c>
      <c r="C26" s="9" t="str">
        <f aca="false">IF('Acquisition-Retention'!F149&lt;&gt;"",'Acquisition-Retention'!F149* (IF(C$12=$A26,1,EXP($B$3+$B$4*$A26+$B$5*(C$12-$A26)*4+$B$6*(YEAR(C$13)=2015)+$B$7*(C$11=4)+$B$8*(C$11=3))/(1+EXP($B$3+$B$4*$A26+$B$5*(C$12-$A26)*4+$B$6*(YEAR(C$13)=2015)+$B$7*(C$11=4)+$B$8*(C$11=3))))+ EXP($B$3+$B$4*$A26+$B$5*((C$12-$A26)*4+1)+$B$6*(YEAR(C$13)=2015)+$B$7*(C$11=4)+$B$8*(C$11=3))/(1+EXP($B$3+$B$4*$A26+$B$5*((C$12-$A26)*4+1)+$B$6*(YEAR(C$13)=2015)+$B$7*(C$11=4)+$B$8*(C$11=3)))+ EXP($B$3+$B$4*$A26+$B$5*((C$12-$A26)*4+2)+$B$6*(YEAR(C$13)=2015)+$B$7*(C$11=4)+$B$8*(C$11=3))/(1+EXP($B$3+$B$4*$A26+$B$5*((C$12-$A26)*4+2)+$B$6*(YEAR(C$13)=2015)+$B$7*(C$11=4)+$B$8*(C$11=3)))+ EXP($B$3+$B$4*$A26+$B$5*((C$12-$A26)*4+3)+$B$6*(YEAR(C$13)=2015)+$B$7*(C$11=4)+$B$8*(C$11=3))/(1+EXP($B$3+$B$4*$A26+$B$5*((C$12-$A26)*4+3)+$B$6*(YEAR(C$13)=2015)+$B$7*(C$11=4)+$B$8*(C$11=3)))), "")</f>
        <v/>
      </c>
      <c r="D26" s="9" t="str">
        <f aca="false">IF('Acquisition-Retention'!G149&lt;&gt;"",'Acquisition-Retention'!G149* (IF(D$12=$A26,1,EXP($B$3+$B$4*$A26+$B$5*(D$12-$A26)*4+$B$6*(YEAR(D$13)=2015)+$B$7*(D$11=4)+$B$8*(D$11=3))/(1+EXP($B$3+$B$4*$A26+$B$5*(D$12-$A26)*4+$B$6*(YEAR(D$13)=2015)+$B$7*(D$11=4)+$B$8*(D$11=3))))+ EXP($B$3+$B$4*$A26+$B$5*((D$12-$A26)*4+1)+$B$6*(YEAR(D$13)=2015)+$B$7*(D$11=4)+$B$8*(D$11=3))/(1+EXP($B$3+$B$4*$A26+$B$5*((D$12-$A26)*4+1)+$B$6*(YEAR(D$13)=2015)+$B$7*(D$11=4)+$B$8*(D$11=3)))+ EXP($B$3+$B$4*$A26+$B$5*((D$12-$A26)*4+2)+$B$6*(YEAR(D$13)=2015)+$B$7*(D$11=4)+$B$8*(D$11=3))/(1+EXP($B$3+$B$4*$A26+$B$5*((D$12-$A26)*4+2)+$B$6*(YEAR(D$13)=2015)+$B$7*(D$11=4)+$B$8*(D$11=3)))+ EXP($B$3+$B$4*$A26+$B$5*((D$12-$A26)*4+3)+$B$6*(YEAR(D$13)=2015)+$B$7*(D$11=4)+$B$8*(D$11=3))/(1+EXP($B$3+$B$4*$A26+$B$5*((D$12-$A26)*4+3)+$B$6*(YEAR(D$13)=2015)+$B$7*(D$11=4)+$B$8*(D$11=3)))), "")</f>
        <v/>
      </c>
      <c r="E26" s="9" t="str">
        <f aca="false">IF('Acquisition-Retention'!H149&lt;&gt;"",'Acquisition-Retention'!H149* (IF(E$12=$A26,1,EXP($B$3+$B$4*$A26+$B$5*(E$12-$A26)*4+$B$6*(YEAR(E$13)=2015)+$B$7*(E$11=4)+$B$8*(E$11=3))/(1+EXP($B$3+$B$4*$A26+$B$5*(E$12-$A26)*4+$B$6*(YEAR(E$13)=2015)+$B$7*(E$11=4)+$B$8*(E$11=3))))+ EXP($B$3+$B$4*$A26+$B$5*((E$12-$A26)*4+1)+$B$6*(YEAR(E$13)=2015)+$B$7*(E$11=4)+$B$8*(E$11=3))/(1+EXP($B$3+$B$4*$A26+$B$5*((E$12-$A26)*4+1)+$B$6*(YEAR(E$13)=2015)+$B$7*(E$11=4)+$B$8*(E$11=3)))+ EXP($B$3+$B$4*$A26+$B$5*((E$12-$A26)*4+2)+$B$6*(YEAR(E$13)=2015)+$B$7*(E$11=4)+$B$8*(E$11=3))/(1+EXP($B$3+$B$4*$A26+$B$5*((E$12-$A26)*4+2)+$B$6*(YEAR(E$13)=2015)+$B$7*(E$11=4)+$B$8*(E$11=3)))+ EXP($B$3+$B$4*$A26+$B$5*((E$12-$A26)*4+3)+$B$6*(YEAR(E$13)=2015)+$B$7*(E$11=4)+$B$8*(E$11=3))/(1+EXP($B$3+$B$4*$A26+$B$5*((E$12-$A26)*4+3)+$B$6*(YEAR(E$13)=2015)+$B$7*(E$11=4)+$B$8*(E$11=3)))), "")</f>
        <v/>
      </c>
      <c r="F26" s="9" t="str">
        <f aca="false">IF('Acquisition-Retention'!I149&lt;&gt;"",'Acquisition-Retention'!I149* (IF(F$12=$A26,1,EXP($B$3+$B$4*$A26+$B$5*(F$12-$A26)*4+$B$6*(YEAR(F$13)=2015)+$B$7*(F$11=4)+$B$8*(F$11=3))/(1+EXP($B$3+$B$4*$A26+$B$5*(F$12-$A26)*4+$B$6*(YEAR(F$13)=2015)+$B$7*(F$11=4)+$B$8*(F$11=3))))+ EXP($B$3+$B$4*$A26+$B$5*((F$12-$A26)*4+1)+$B$6*(YEAR(F$13)=2015)+$B$7*(F$11=4)+$B$8*(F$11=3))/(1+EXP($B$3+$B$4*$A26+$B$5*((F$12-$A26)*4+1)+$B$6*(YEAR(F$13)=2015)+$B$7*(F$11=4)+$B$8*(F$11=3)))+ EXP($B$3+$B$4*$A26+$B$5*((F$12-$A26)*4+2)+$B$6*(YEAR(F$13)=2015)+$B$7*(F$11=4)+$B$8*(F$11=3))/(1+EXP($B$3+$B$4*$A26+$B$5*((F$12-$A26)*4+2)+$B$6*(YEAR(F$13)=2015)+$B$7*(F$11=4)+$B$8*(F$11=3)))+ EXP($B$3+$B$4*$A26+$B$5*((F$12-$A26)*4+3)+$B$6*(YEAR(F$13)=2015)+$B$7*(F$11=4)+$B$8*(F$11=3))/(1+EXP($B$3+$B$4*$A26+$B$5*((F$12-$A26)*4+3)+$B$6*(YEAR(F$13)=2015)+$B$7*(F$11=4)+$B$8*(F$11=3)))), "")</f>
        <v/>
      </c>
      <c r="G26" s="9" t="str">
        <f aca="false">IF('Acquisition-Retention'!J149&lt;&gt;"",'Acquisition-Retention'!J149* (IF(G$12=$A26,1,EXP($B$3+$B$4*$A26+$B$5*(G$12-$A26)*4+$B$6*(YEAR(G$13)=2015)+$B$7*(G$11=4)+$B$8*(G$11=3))/(1+EXP($B$3+$B$4*$A26+$B$5*(G$12-$A26)*4+$B$6*(YEAR(G$13)=2015)+$B$7*(G$11=4)+$B$8*(G$11=3))))+ EXP($B$3+$B$4*$A26+$B$5*((G$12-$A26)*4+1)+$B$6*(YEAR(G$13)=2015)+$B$7*(G$11=4)+$B$8*(G$11=3))/(1+EXP($B$3+$B$4*$A26+$B$5*((G$12-$A26)*4+1)+$B$6*(YEAR(G$13)=2015)+$B$7*(G$11=4)+$B$8*(G$11=3)))+ EXP($B$3+$B$4*$A26+$B$5*((G$12-$A26)*4+2)+$B$6*(YEAR(G$13)=2015)+$B$7*(G$11=4)+$B$8*(G$11=3))/(1+EXP($B$3+$B$4*$A26+$B$5*((G$12-$A26)*4+2)+$B$6*(YEAR(G$13)=2015)+$B$7*(G$11=4)+$B$8*(G$11=3)))+ EXP($B$3+$B$4*$A26+$B$5*((G$12-$A26)*4+3)+$B$6*(YEAR(G$13)=2015)+$B$7*(G$11=4)+$B$8*(G$11=3))/(1+EXP($B$3+$B$4*$A26+$B$5*((G$12-$A26)*4+3)+$B$6*(YEAR(G$13)=2015)+$B$7*(G$11=4)+$B$8*(G$11=3)))), "")</f>
        <v/>
      </c>
      <c r="H26" s="9" t="str">
        <f aca="false">IF('Acquisition-Retention'!K149&lt;&gt;"",'Acquisition-Retention'!K149* (IF(H$12=$A26,1,EXP($B$3+$B$4*$A26+$B$5*(H$12-$A26)*4+$B$6*(YEAR(H$13)=2015)+$B$7*(H$11=4)+$B$8*(H$11=3))/(1+EXP($B$3+$B$4*$A26+$B$5*(H$12-$A26)*4+$B$6*(YEAR(H$13)=2015)+$B$7*(H$11=4)+$B$8*(H$11=3))))+ EXP($B$3+$B$4*$A26+$B$5*((H$12-$A26)*4+1)+$B$6*(YEAR(H$13)=2015)+$B$7*(H$11=4)+$B$8*(H$11=3))/(1+EXP($B$3+$B$4*$A26+$B$5*((H$12-$A26)*4+1)+$B$6*(YEAR(H$13)=2015)+$B$7*(H$11=4)+$B$8*(H$11=3)))+ EXP($B$3+$B$4*$A26+$B$5*((H$12-$A26)*4+2)+$B$6*(YEAR(H$13)=2015)+$B$7*(H$11=4)+$B$8*(H$11=3))/(1+EXP($B$3+$B$4*$A26+$B$5*((H$12-$A26)*4+2)+$B$6*(YEAR(H$13)=2015)+$B$7*(H$11=4)+$B$8*(H$11=3)))+ EXP($B$3+$B$4*$A26+$B$5*((H$12-$A26)*4+3)+$B$6*(YEAR(H$13)=2015)+$B$7*(H$11=4)+$B$8*(H$11=3))/(1+EXP($B$3+$B$4*$A26+$B$5*((H$12-$A26)*4+3)+$B$6*(YEAR(H$13)=2015)+$B$7*(H$11=4)+$B$8*(H$11=3)))), "")</f>
        <v/>
      </c>
      <c r="I26" s="9" t="str">
        <f aca="false">IF('Acquisition-Retention'!L149&lt;&gt;"",'Acquisition-Retention'!L149* (IF(I$12=$A26,1,EXP($B$3+$B$4*$A26+$B$5*(I$12-$A26)*4+$B$6*(YEAR(I$13)=2015)+$B$7*(I$11=4)+$B$8*(I$11=3))/(1+EXP($B$3+$B$4*$A26+$B$5*(I$12-$A26)*4+$B$6*(YEAR(I$13)=2015)+$B$7*(I$11=4)+$B$8*(I$11=3))))+ EXP($B$3+$B$4*$A26+$B$5*((I$12-$A26)*4+1)+$B$6*(YEAR(I$13)=2015)+$B$7*(I$11=4)+$B$8*(I$11=3))/(1+EXP($B$3+$B$4*$A26+$B$5*((I$12-$A26)*4+1)+$B$6*(YEAR(I$13)=2015)+$B$7*(I$11=4)+$B$8*(I$11=3)))+ EXP($B$3+$B$4*$A26+$B$5*((I$12-$A26)*4+2)+$B$6*(YEAR(I$13)=2015)+$B$7*(I$11=4)+$B$8*(I$11=3))/(1+EXP($B$3+$B$4*$A26+$B$5*((I$12-$A26)*4+2)+$B$6*(YEAR(I$13)=2015)+$B$7*(I$11=4)+$B$8*(I$11=3)))+ EXP($B$3+$B$4*$A26+$B$5*((I$12-$A26)*4+3)+$B$6*(YEAR(I$13)=2015)+$B$7*(I$11=4)+$B$8*(I$11=3))/(1+EXP($B$3+$B$4*$A26+$B$5*((I$12-$A26)*4+3)+$B$6*(YEAR(I$13)=2015)+$B$7*(I$11=4)+$B$8*(I$11=3)))), "")</f>
        <v/>
      </c>
      <c r="J26" s="9" t="str">
        <f aca="false">IF('Acquisition-Retention'!M149&lt;&gt;"",'Acquisition-Retention'!M149* (IF(J$12=$A26,1,EXP($B$3+$B$4*$A26+$B$5*(J$12-$A26)*4+$B$6*(YEAR(J$13)=2015)+$B$7*(J$11=4)+$B$8*(J$11=3))/(1+EXP($B$3+$B$4*$A26+$B$5*(J$12-$A26)*4+$B$6*(YEAR(J$13)=2015)+$B$7*(J$11=4)+$B$8*(J$11=3))))+ EXP($B$3+$B$4*$A26+$B$5*((J$12-$A26)*4+1)+$B$6*(YEAR(J$13)=2015)+$B$7*(J$11=4)+$B$8*(J$11=3))/(1+EXP($B$3+$B$4*$A26+$B$5*((J$12-$A26)*4+1)+$B$6*(YEAR(J$13)=2015)+$B$7*(J$11=4)+$B$8*(J$11=3)))+ EXP($B$3+$B$4*$A26+$B$5*((J$12-$A26)*4+2)+$B$6*(YEAR(J$13)=2015)+$B$7*(J$11=4)+$B$8*(J$11=3))/(1+EXP($B$3+$B$4*$A26+$B$5*((J$12-$A26)*4+2)+$B$6*(YEAR(J$13)=2015)+$B$7*(J$11=4)+$B$8*(J$11=3)))+ EXP($B$3+$B$4*$A26+$B$5*((J$12-$A26)*4+3)+$B$6*(YEAR(J$13)=2015)+$B$7*(J$11=4)+$B$8*(J$11=3))/(1+EXP($B$3+$B$4*$A26+$B$5*((J$12-$A26)*4+3)+$B$6*(YEAR(J$13)=2015)+$B$7*(J$11=4)+$B$8*(J$11=3)))), "")</f>
        <v/>
      </c>
      <c r="K26" s="9" t="str">
        <f aca="false">IF('Acquisition-Retention'!N149&lt;&gt;"",'Acquisition-Retention'!N149* (IF(K$12=$A26,1,EXP($B$3+$B$4*$A26+$B$5*(K$12-$A26)*4+$B$6*(YEAR(K$13)=2015)+$B$7*(K$11=4)+$B$8*(K$11=3))/(1+EXP($B$3+$B$4*$A26+$B$5*(K$12-$A26)*4+$B$6*(YEAR(K$13)=2015)+$B$7*(K$11=4)+$B$8*(K$11=3))))+ EXP($B$3+$B$4*$A26+$B$5*((K$12-$A26)*4+1)+$B$6*(YEAR(K$13)=2015)+$B$7*(K$11=4)+$B$8*(K$11=3))/(1+EXP($B$3+$B$4*$A26+$B$5*((K$12-$A26)*4+1)+$B$6*(YEAR(K$13)=2015)+$B$7*(K$11=4)+$B$8*(K$11=3)))+ EXP($B$3+$B$4*$A26+$B$5*((K$12-$A26)*4+2)+$B$6*(YEAR(K$13)=2015)+$B$7*(K$11=4)+$B$8*(K$11=3))/(1+EXP($B$3+$B$4*$A26+$B$5*((K$12-$A26)*4+2)+$B$6*(YEAR(K$13)=2015)+$B$7*(K$11=4)+$B$8*(K$11=3)))+ EXP($B$3+$B$4*$A26+$B$5*((K$12-$A26)*4+3)+$B$6*(YEAR(K$13)=2015)+$B$7*(K$11=4)+$B$8*(K$11=3))/(1+EXP($B$3+$B$4*$A26+$B$5*((K$12-$A26)*4+3)+$B$6*(YEAR(K$13)=2015)+$B$7*(K$11=4)+$B$8*(K$11=3)))), "")</f>
        <v/>
      </c>
      <c r="L26" s="9" t="str">
        <f aca="false">IF('Acquisition-Retention'!O149&lt;&gt;"",'Acquisition-Retention'!O149* (IF(L$12=$A26,1,EXP($B$3+$B$4*$A26+$B$5*(L$12-$A26)*4+$B$6*(YEAR(L$13)=2015)+$B$7*(L$11=4)+$B$8*(L$11=3))/(1+EXP($B$3+$B$4*$A26+$B$5*(L$12-$A26)*4+$B$6*(YEAR(L$13)=2015)+$B$7*(L$11=4)+$B$8*(L$11=3))))+ EXP($B$3+$B$4*$A26+$B$5*((L$12-$A26)*4+1)+$B$6*(YEAR(L$13)=2015)+$B$7*(L$11=4)+$B$8*(L$11=3))/(1+EXP($B$3+$B$4*$A26+$B$5*((L$12-$A26)*4+1)+$B$6*(YEAR(L$13)=2015)+$B$7*(L$11=4)+$B$8*(L$11=3)))+ EXP($B$3+$B$4*$A26+$B$5*((L$12-$A26)*4+2)+$B$6*(YEAR(L$13)=2015)+$B$7*(L$11=4)+$B$8*(L$11=3))/(1+EXP($B$3+$B$4*$A26+$B$5*((L$12-$A26)*4+2)+$B$6*(YEAR(L$13)=2015)+$B$7*(L$11=4)+$B$8*(L$11=3)))+ EXP($B$3+$B$4*$A26+$B$5*((L$12-$A26)*4+3)+$B$6*(YEAR(L$13)=2015)+$B$7*(L$11=4)+$B$8*(L$11=3))/(1+EXP($B$3+$B$4*$A26+$B$5*((L$12-$A26)*4+3)+$B$6*(YEAR(L$13)=2015)+$B$7*(L$11=4)+$B$8*(L$11=3)))), "")</f>
        <v/>
      </c>
      <c r="M26" s="9" t="str">
        <f aca="false">IF('Acquisition-Retention'!P149&lt;&gt;"",'Acquisition-Retention'!P149* (IF(M$12=$A26,1,EXP($B$3+$B$4*$A26+$B$5*(M$12-$A26)*4+$B$6*(YEAR(M$13)=2015)+$B$7*(M$11=4)+$B$8*(M$11=3))/(1+EXP($B$3+$B$4*$A26+$B$5*(M$12-$A26)*4+$B$6*(YEAR(M$13)=2015)+$B$7*(M$11=4)+$B$8*(M$11=3))))+ EXP($B$3+$B$4*$A26+$B$5*((M$12-$A26)*4+1)+$B$6*(YEAR(M$13)=2015)+$B$7*(M$11=4)+$B$8*(M$11=3))/(1+EXP($B$3+$B$4*$A26+$B$5*((M$12-$A26)*4+1)+$B$6*(YEAR(M$13)=2015)+$B$7*(M$11=4)+$B$8*(M$11=3)))+ EXP($B$3+$B$4*$A26+$B$5*((M$12-$A26)*4+2)+$B$6*(YEAR(M$13)=2015)+$B$7*(M$11=4)+$B$8*(M$11=3))/(1+EXP($B$3+$B$4*$A26+$B$5*((M$12-$A26)*4+2)+$B$6*(YEAR(M$13)=2015)+$B$7*(M$11=4)+$B$8*(M$11=3)))+ EXP($B$3+$B$4*$A26+$B$5*((M$12-$A26)*4+3)+$B$6*(YEAR(M$13)=2015)+$B$7*(M$11=4)+$B$8*(M$11=3))/(1+EXP($B$3+$B$4*$A26+$B$5*((M$12-$A26)*4+3)+$B$6*(YEAR(M$13)=2015)+$B$7*(M$11=4)+$B$8*(M$11=3)))), "")</f>
        <v/>
      </c>
      <c r="N26" s="9" t="str">
        <f aca="false">IF('Acquisition-Retention'!Q149&lt;&gt;"",'Acquisition-Retention'!Q149* (IF(N$12=$A26,1,EXP($B$3+$B$4*$A26+$B$5*(N$12-$A26)*4+$B$6*(YEAR(N$13)=2015)+$B$7*(N$11=4)+$B$8*(N$11=3))/(1+EXP($B$3+$B$4*$A26+$B$5*(N$12-$A26)*4+$B$6*(YEAR(N$13)=2015)+$B$7*(N$11=4)+$B$8*(N$11=3))))+ EXP($B$3+$B$4*$A26+$B$5*((N$12-$A26)*4+1)+$B$6*(YEAR(N$13)=2015)+$B$7*(N$11=4)+$B$8*(N$11=3))/(1+EXP($B$3+$B$4*$A26+$B$5*((N$12-$A26)*4+1)+$B$6*(YEAR(N$13)=2015)+$B$7*(N$11=4)+$B$8*(N$11=3)))+ EXP($B$3+$B$4*$A26+$B$5*((N$12-$A26)*4+2)+$B$6*(YEAR(N$13)=2015)+$B$7*(N$11=4)+$B$8*(N$11=3))/(1+EXP($B$3+$B$4*$A26+$B$5*((N$12-$A26)*4+2)+$B$6*(YEAR(N$13)=2015)+$B$7*(N$11=4)+$B$8*(N$11=3)))+ EXP($B$3+$B$4*$A26+$B$5*((N$12-$A26)*4+3)+$B$6*(YEAR(N$13)=2015)+$B$7*(N$11=4)+$B$8*(N$11=3))/(1+EXP($B$3+$B$4*$A26+$B$5*((N$12-$A26)*4+3)+$B$6*(YEAR(N$13)=2015)+$B$7*(N$11=4)+$B$8*(N$11=3)))), "")</f>
        <v/>
      </c>
      <c r="O26" s="9" t="n">
        <f aca="false">IF('Acquisition-Retention'!R149&lt;&gt;"",'Acquisition-Retention'!R149* (IF(O$12=$A26,1,EXP($B$3+$B$4*$A26+$B$5*(O$12-$A26)*4+$B$6*(YEAR(O$13)=2015)+$B$7*(O$11=4)+$B$8*(O$11=3))/(1+EXP($B$3+$B$4*$A26+$B$5*(O$12-$A26)*4+$B$6*(YEAR(O$13)=2015)+$B$7*(O$11=4)+$B$8*(O$11=3))))+ EXP($B$3+$B$4*$A26+$B$5*((O$12-$A26)*4+1)+$B$6*(YEAR(O$13)=2015)+$B$7*(O$11=4)+$B$8*(O$11=3))/(1+EXP($B$3+$B$4*$A26+$B$5*((O$12-$A26)*4+1)+$B$6*(YEAR(O$13)=2015)+$B$7*(O$11=4)+$B$8*(O$11=3)))+ EXP($B$3+$B$4*$A26+$B$5*((O$12-$A26)*4+2)+$B$6*(YEAR(O$13)=2015)+$B$7*(O$11=4)+$B$8*(O$11=3))/(1+EXP($B$3+$B$4*$A26+$B$5*((O$12-$A26)*4+2)+$B$6*(YEAR(O$13)=2015)+$B$7*(O$11=4)+$B$8*(O$11=3)))+ EXP($B$3+$B$4*$A26+$B$5*((O$12-$A26)*4+3)+$B$6*(YEAR(O$13)=2015)+$B$7*(O$11=4)+$B$8*(O$11=3))/(1+EXP($B$3+$B$4*$A26+$B$5*((O$12-$A26)*4+3)+$B$6*(YEAR(O$13)=2015)+$B$7*(O$11=4)+$B$8*(O$11=3)))), "")</f>
        <v>166.076117607986</v>
      </c>
      <c r="P26" s="9" t="n">
        <f aca="false">IF('Acquisition-Retention'!S149&lt;&gt;"",'Acquisition-Retention'!S149* (IF(P$12=$A26,1,EXP($B$3+$B$4*$A26+$B$5*(P$12-$A26)*4+$B$6*(YEAR(P$13)=2015)+$B$7*(P$11=4)+$B$8*(P$11=3))/(1+EXP($B$3+$B$4*$A26+$B$5*(P$12-$A26)*4+$B$6*(YEAR(P$13)=2015)+$B$7*(P$11=4)+$B$8*(P$11=3))))+ EXP($B$3+$B$4*$A26+$B$5*((P$12-$A26)*4+1)+$B$6*(YEAR(P$13)=2015)+$B$7*(P$11=4)+$B$8*(P$11=3))/(1+EXP($B$3+$B$4*$A26+$B$5*((P$12-$A26)*4+1)+$B$6*(YEAR(P$13)=2015)+$B$7*(P$11=4)+$B$8*(P$11=3)))+ EXP($B$3+$B$4*$A26+$B$5*((P$12-$A26)*4+2)+$B$6*(YEAR(P$13)=2015)+$B$7*(P$11=4)+$B$8*(P$11=3))/(1+EXP($B$3+$B$4*$A26+$B$5*((P$12-$A26)*4+2)+$B$6*(YEAR(P$13)=2015)+$B$7*(P$11=4)+$B$8*(P$11=3)))+ EXP($B$3+$B$4*$A26+$B$5*((P$12-$A26)*4+3)+$B$6*(YEAR(P$13)=2015)+$B$7*(P$11=4)+$B$8*(P$11=3))/(1+EXP($B$3+$B$4*$A26+$B$5*((P$12-$A26)*4+3)+$B$6*(YEAR(P$13)=2015)+$B$7*(P$11=4)+$B$8*(P$11=3)))), "")</f>
        <v>55.5844962419358</v>
      </c>
      <c r="Q26" s="9" t="n">
        <f aca="false">IF('Acquisition-Retention'!T149&lt;&gt;"",'Acquisition-Retention'!T149* (IF(Q$12=$A26,1,EXP($B$3+$B$4*$A26+$B$5*(Q$12-$A26)*4+$B$6*(YEAR(Q$13)=2015)+$B$7*(Q$11=4)+$B$8*(Q$11=3))/(1+EXP($B$3+$B$4*$A26+$B$5*(Q$12-$A26)*4+$B$6*(YEAR(Q$13)=2015)+$B$7*(Q$11=4)+$B$8*(Q$11=3))))+ EXP($B$3+$B$4*$A26+$B$5*((Q$12-$A26)*4+1)+$B$6*(YEAR(Q$13)=2015)+$B$7*(Q$11=4)+$B$8*(Q$11=3))/(1+EXP($B$3+$B$4*$A26+$B$5*((Q$12-$A26)*4+1)+$B$6*(YEAR(Q$13)=2015)+$B$7*(Q$11=4)+$B$8*(Q$11=3)))+ EXP($B$3+$B$4*$A26+$B$5*((Q$12-$A26)*4+2)+$B$6*(YEAR(Q$13)=2015)+$B$7*(Q$11=4)+$B$8*(Q$11=3))/(1+EXP($B$3+$B$4*$A26+$B$5*((Q$12-$A26)*4+2)+$B$6*(YEAR(Q$13)=2015)+$B$7*(Q$11=4)+$B$8*(Q$11=3)))+ EXP($B$3+$B$4*$A26+$B$5*((Q$12-$A26)*4+3)+$B$6*(YEAR(Q$13)=2015)+$B$7*(Q$11=4)+$B$8*(Q$11=3))/(1+EXP($B$3+$B$4*$A26+$B$5*((Q$12-$A26)*4+3)+$B$6*(YEAR(Q$13)=2015)+$B$7*(Q$11=4)+$B$8*(Q$11=3)))), "")</f>
        <v>47.6984438126154</v>
      </c>
      <c r="R26" s="9" t="n">
        <f aca="false">IF('Acquisition-Retention'!U149&lt;&gt;"",'Acquisition-Retention'!U149* (IF(R$12=$A26,1,EXP($B$3+$B$4*$A26+$B$5*(R$12-$A26)*4+$B$6*(YEAR(R$13)=2015)+$B$7*(R$11=4)+$B$8*(R$11=3))/(1+EXP($B$3+$B$4*$A26+$B$5*(R$12-$A26)*4+$B$6*(YEAR(R$13)=2015)+$B$7*(R$11=4)+$B$8*(R$11=3))))+ EXP($B$3+$B$4*$A26+$B$5*((R$12-$A26)*4+1)+$B$6*(YEAR(R$13)=2015)+$B$7*(R$11=4)+$B$8*(R$11=3))/(1+EXP($B$3+$B$4*$A26+$B$5*((R$12-$A26)*4+1)+$B$6*(YEAR(R$13)=2015)+$B$7*(R$11=4)+$B$8*(R$11=3)))+ EXP($B$3+$B$4*$A26+$B$5*((R$12-$A26)*4+2)+$B$6*(YEAR(R$13)=2015)+$B$7*(R$11=4)+$B$8*(R$11=3))/(1+EXP($B$3+$B$4*$A26+$B$5*((R$12-$A26)*4+2)+$B$6*(YEAR(R$13)=2015)+$B$7*(R$11=4)+$B$8*(R$11=3)))+ EXP($B$3+$B$4*$A26+$B$5*((R$12-$A26)*4+3)+$B$6*(YEAR(R$13)=2015)+$B$7*(R$11=4)+$B$8*(R$11=3))/(1+EXP($B$3+$B$4*$A26+$B$5*((R$12-$A26)*4+3)+$B$6*(YEAR(R$13)=2015)+$B$7*(R$11=4)+$B$8*(R$11=3)))), "")</f>
        <v>42.8982732208673</v>
      </c>
      <c r="S26" s="9" t="n">
        <f aca="false">IF('Acquisition-Retention'!V149&lt;&gt;"",'Acquisition-Retention'!V149* (IF(S$12=$A26,1,EXP($B$3+$B$4*$A26+$B$5*(S$12-$A26)*4+$B$6*(YEAR(S$13)=2015)+$B$7*(S$11=4)+$B$8*(S$11=3))/(1+EXP($B$3+$B$4*$A26+$B$5*(S$12-$A26)*4+$B$6*(YEAR(S$13)=2015)+$B$7*(S$11=4)+$B$8*(S$11=3))))+ EXP($B$3+$B$4*$A26+$B$5*((S$12-$A26)*4+1)+$B$6*(YEAR(S$13)=2015)+$B$7*(S$11=4)+$B$8*(S$11=3))/(1+EXP($B$3+$B$4*$A26+$B$5*((S$12-$A26)*4+1)+$B$6*(YEAR(S$13)=2015)+$B$7*(S$11=4)+$B$8*(S$11=3)))+ EXP($B$3+$B$4*$A26+$B$5*((S$12-$A26)*4+2)+$B$6*(YEAR(S$13)=2015)+$B$7*(S$11=4)+$B$8*(S$11=3))/(1+EXP($B$3+$B$4*$A26+$B$5*((S$12-$A26)*4+2)+$B$6*(YEAR(S$13)=2015)+$B$7*(S$11=4)+$B$8*(S$11=3)))+ EXP($B$3+$B$4*$A26+$B$5*((S$12-$A26)*4+3)+$B$6*(YEAR(S$13)=2015)+$B$7*(S$11=4)+$B$8*(S$11=3))/(1+EXP($B$3+$B$4*$A26+$B$5*((S$12-$A26)*4+3)+$B$6*(YEAR(S$13)=2015)+$B$7*(S$11=4)+$B$8*(S$11=3)))), "")</f>
        <v>39.2883775847326</v>
      </c>
      <c r="T26" s="9" t="n">
        <f aca="false">IF('Acquisition-Retention'!W149&lt;&gt;"",'Acquisition-Retention'!W149* (IF(T$12=$A26,1,EXP($B$3+$B$4*$A26+$B$5*(T$12-$A26)*4+$B$6*(YEAR(T$13)=2015)+$B$7*(T$11=4)+$B$8*(T$11=3))/(1+EXP($B$3+$B$4*$A26+$B$5*(T$12-$A26)*4+$B$6*(YEAR(T$13)=2015)+$B$7*(T$11=4)+$B$8*(T$11=3))))+ EXP($B$3+$B$4*$A26+$B$5*((T$12-$A26)*4+1)+$B$6*(YEAR(T$13)=2015)+$B$7*(T$11=4)+$B$8*(T$11=3))/(1+EXP($B$3+$B$4*$A26+$B$5*((T$12-$A26)*4+1)+$B$6*(YEAR(T$13)=2015)+$B$7*(T$11=4)+$B$8*(T$11=3)))+ EXP($B$3+$B$4*$A26+$B$5*((T$12-$A26)*4+2)+$B$6*(YEAR(T$13)=2015)+$B$7*(T$11=4)+$B$8*(T$11=3))/(1+EXP($B$3+$B$4*$A26+$B$5*((T$12-$A26)*4+2)+$B$6*(YEAR(T$13)=2015)+$B$7*(T$11=4)+$B$8*(T$11=3)))+ EXP($B$3+$B$4*$A26+$B$5*((T$12-$A26)*4+3)+$B$6*(YEAR(T$13)=2015)+$B$7*(T$11=4)+$B$8*(T$11=3))/(1+EXP($B$3+$B$4*$A26+$B$5*((T$12-$A26)*4+3)+$B$6*(YEAR(T$13)=2015)+$B$7*(T$11=4)+$B$8*(T$11=3)))), "")</f>
        <v>36.3126892694458</v>
      </c>
      <c r="U26" s="9" t="n">
        <f aca="false">IF('Acquisition-Retention'!X149&lt;&gt;"",'Acquisition-Retention'!X149* (IF(U$12=$A26,1,EXP($B$3+$B$4*$A26+$B$5*(U$12-$A26)*4+$B$6*(YEAR(U$13)=2015)+$B$7*(U$11=4)+$B$8*(U$11=3))/(1+EXP($B$3+$B$4*$A26+$B$5*(U$12-$A26)*4+$B$6*(YEAR(U$13)=2015)+$B$7*(U$11=4)+$B$8*(U$11=3))))+ EXP($B$3+$B$4*$A26+$B$5*((U$12-$A26)*4+1)+$B$6*(YEAR(U$13)=2015)+$B$7*(U$11=4)+$B$8*(U$11=3))/(1+EXP($B$3+$B$4*$A26+$B$5*((U$12-$A26)*4+1)+$B$6*(YEAR(U$13)=2015)+$B$7*(U$11=4)+$B$8*(U$11=3)))+ EXP($B$3+$B$4*$A26+$B$5*((U$12-$A26)*4+2)+$B$6*(YEAR(U$13)=2015)+$B$7*(U$11=4)+$B$8*(U$11=3))/(1+EXP($B$3+$B$4*$A26+$B$5*((U$12-$A26)*4+2)+$B$6*(YEAR(U$13)=2015)+$B$7*(U$11=4)+$B$8*(U$11=3)))+ EXP($B$3+$B$4*$A26+$B$5*((U$12-$A26)*4+3)+$B$6*(YEAR(U$13)=2015)+$B$7*(U$11=4)+$B$8*(U$11=3))/(1+EXP($B$3+$B$4*$A26+$B$5*((U$12-$A26)*4+3)+$B$6*(YEAR(U$13)=2015)+$B$7*(U$11=4)+$B$8*(U$11=3)))), "")</f>
        <v>30.3381432739427</v>
      </c>
      <c r="V26" s="9" t="n">
        <f aca="false">IF('Acquisition-Retention'!Y149&lt;&gt;"",'Acquisition-Retention'!Y149* (IF(V$12=$A26,1,EXP($B$3+$B$4*$A26+$B$5*(V$12-$A26)*4+$B$6*(YEAR(V$13)=2015)+$B$7*(V$11=4)+$B$8*(V$11=3))/(1+EXP($B$3+$B$4*$A26+$B$5*(V$12-$A26)*4+$B$6*(YEAR(V$13)=2015)+$B$7*(V$11=4)+$B$8*(V$11=3))))+ EXP($B$3+$B$4*$A26+$B$5*((V$12-$A26)*4+1)+$B$6*(YEAR(V$13)=2015)+$B$7*(V$11=4)+$B$8*(V$11=3))/(1+EXP($B$3+$B$4*$A26+$B$5*((V$12-$A26)*4+1)+$B$6*(YEAR(V$13)=2015)+$B$7*(V$11=4)+$B$8*(V$11=3)))+ EXP($B$3+$B$4*$A26+$B$5*((V$12-$A26)*4+2)+$B$6*(YEAR(V$13)=2015)+$B$7*(V$11=4)+$B$8*(V$11=3))/(1+EXP($B$3+$B$4*$A26+$B$5*((V$12-$A26)*4+2)+$B$6*(YEAR(V$13)=2015)+$B$7*(V$11=4)+$B$8*(V$11=3)))+ EXP($B$3+$B$4*$A26+$B$5*((V$12-$A26)*4+3)+$B$6*(YEAR(V$13)=2015)+$B$7*(V$11=4)+$B$8*(V$11=3))/(1+EXP($B$3+$B$4*$A26+$B$5*((V$12-$A26)*4+3)+$B$6*(YEAR(V$13)=2015)+$B$7*(V$11=4)+$B$8*(V$11=3)))), "")</f>
        <v>28.1528681085442</v>
      </c>
      <c r="W26" s="9" t="n">
        <f aca="false">IF('Acquisition-Retention'!Z149&lt;&gt;"",'Acquisition-Retention'!Z149* (IF(W$12=$A26,1,EXP($B$3+$B$4*$A26+$B$5*(W$12-$A26)*4+$B$6*(YEAR(W$13)=2015)+$B$7*(W$11=4)+$B$8*(W$11=3))/(1+EXP($B$3+$B$4*$A26+$B$5*(W$12-$A26)*4+$B$6*(YEAR(W$13)=2015)+$B$7*(W$11=4)+$B$8*(W$11=3))))+ EXP($B$3+$B$4*$A26+$B$5*((W$12-$A26)*4+1)+$B$6*(YEAR(W$13)=2015)+$B$7*(W$11=4)+$B$8*(W$11=3))/(1+EXP($B$3+$B$4*$A26+$B$5*((W$12-$A26)*4+1)+$B$6*(YEAR(W$13)=2015)+$B$7*(W$11=4)+$B$8*(W$11=3)))+ EXP($B$3+$B$4*$A26+$B$5*((W$12-$A26)*4+2)+$B$6*(YEAR(W$13)=2015)+$B$7*(W$11=4)+$B$8*(W$11=3))/(1+EXP($B$3+$B$4*$A26+$B$5*((W$12-$A26)*4+2)+$B$6*(YEAR(W$13)=2015)+$B$7*(W$11=4)+$B$8*(W$11=3)))+ EXP($B$3+$B$4*$A26+$B$5*((W$12-$A26)*4+3)+$B$6*(YEAR(W$13)=2015)+$B$7*(W$11=4)+$B$8*(W$11=3))/(1+EXP($B$3+$B$4*$A26+$B$5*((W$12-$A26)*4+3)+$B$6*(YEAR(W$13)=2015)+$B$7*(W$11=4)+$B$8*(W$11=3)))), "")</f>
        <v>26.170897665912</v>
      </c>
      <c r="X26" s="9" t="n">
        <f aca="false">IF('Acquisition-Retention'!AA149&lt;&gt;"",'Acquisition-Retention'!AA149* (IF(X$12=$A26,1,EXP($B$3+$B$4*$A26+$B$5*(X$12-$A26)*4+$B$6*(YEAR(X$13)=2015)+$B$7*(X$11=4)+$B$8*(X$11=3))/(1+EXP($B$3+$B$4*$A26+$B$5*(X$12-$A26)*4+$B$6*(YEAR(X$13)=2015)+$B$7*(X$11=4)+$B$8*(X$11=3))))+ EXP($B$3+$B$4*$A26+$B$5*((X$12-$A26)*4+1)+$B$6*(YEAR(X$13)=2015)+$B$7*(X$11=4)+$B$8*(X$11=3))/(1+EXP($B$3+$B$4*$A26+$B$5*((X$12-$A26)*4+1)+$B$6*(YEAR(X$13)=2015)+$B$7*(X$11=4)+$B$8*(X$11=3)))+ EXP($B$3+$B$4*$A26+$B$5*((X$12-$A26)*4+2)+$B$6*(YEAR(X$13)=2015)+$B$7*(X$11=4)+$B$8*(X$11=3))/(1+EXP($B$3+$B$4*$A26+$B$5*((X$12-$A26)*4+2)+$B$6*(YEAR(X$13)=2015)+$B$7*(X$11=4)+$B$8*(X$11=3)))+ EXP($B$3+$B$4*$A26+$B$5*((X$12-$A26)*4+3)+$B$6*(YEAR(X$13)=2015)+$B$7*(X$11=4)+$B$8*(X$11=3))/(1+EXP($B$3+$B$4*$A26+$B$5*((X$12-$A26)*4+3)+$B$6*(YEAR(X$13)=2015)+$B$7*(X$11=4)+$B$8*(X$11=3)))), "")</f>
        <v>25.2663402651601</v>
      </c>
      <c r="Y26" s="9" t="n">
        <f aca="false">IF('Acquisition-Retention'!AB149&lt;&gt;"",'Acquisition-Retention'!AB149* (IF(Y$12=$A26,1,EXP($B$3+$B$4*$A26+$B$5*(Y$12-$A26)*4+$B$6*(YEAR(Y$13)=2015)+$B$7*(Y$11=4)+$B$8*(Y$11=3))/(1+EXP($B$3+$B$4*$A26+$B$5*(Y$12-$A26)*4+$B$6*(YEAR(Y$13)=2015)+$B$7*(Y$11=4)+$B$8*(Y$11=3))))+ EXP($B$3+$B$4*$A26+$B$5*((Y$12-$A26)*4+1)+$B$6*(YEAR(Y$13)=2015)+$B$7*(Y$11=4)+$B$8*(Y$11=3))/(1+EXP($B$3+$B$4*$A26+$B$5*((Y$12-$A26)*4+1)+$B$6*(YEAR(Y$13)=2015)+$B$7*(Y$11=4)+$B$8*(Y$11=3)))+ EXP($B$3+$B$4*$A26+$B$5*((Y$12-$A26)*4+2)+$B$6*(YEAR(Y$13)=2015)+$B$7*(Y$11=4)+$B$8*(Y$11=3))/(1+EXP($B$3+$B$4*$A26+$B$5*((Y$12-$A26)*4+2)+$B$6*(YEAR(Y$13)=2015)+$B$7*(Y$11=4)+$B$8*(Y$11=3)))+ EXP($B$3+$B$4*$A26+$B$5*((Y$12-$A26)*4+3)+$B$6*(YEAR(Y$13)=2015)+$B$7*(Y$11=4)+$B$8*(Y$11=3))/(1+EXP($B$3+$B$4*$A26+$B$5*((Y$12-$A26)*4+3)+$B$6*(YEAR(Y$13)=2015)+$B$7*(Y$11=4)+$B$8*(Y$11=3)))), "")</f>
        <v>23.4122873938934</v>
      </c>
      <c r="Z26" s="9" t="n">
        <f aca="false">IF('Acquisition-Retention'!AC149&lt;&gt;"",'Acquisition-Retention'!AC149* (IF(Z$12=$A26,1,EXP($B$3+$B$4*$A26+$B$5*(Z$12-$A26)*4+$B$6*(YEAR(Z$13)=2015)+$B$7*(Z$11=4)+$B$8*(Z$11=3))/(1+EXP($B$3+$B$4*$A26+$B$5*(Z$12-$A26)*4+$B$6*(YEAR(Z$13)=2015)+$B$7*(Z$11=4)+$B$8*(Z$11=3))))+ EXP($B$3+$B$4*$A26+$B$5*((Z$12-$A26)*4+1)+$B$6*(YEAR(Z$13)=2015)+$B$7*(Z$11=4)+$B$8*(Z$11=3))/(1+EXP($B$3+$B$4*$A26+$B$5*((Z$12-$A26)*4+1)+$B$6*(YEAR(Z$13)=2015)+$B$7*(Z$11=4)+$B$8*(Z$11=3)))+ EXP($B$3+$B$4*$A26+$B$5*((Z$12-$A26)*4+2)+$B$6*(YEAR(Z$13)=2015)+$B$7*(Z$11=4)+$B$8*(Z$11=3))/(1+EXP($B$3+$B$4*$A26+$B$5*((Z$12-$A26)*4+2)+$B$6*(YEAR(Z$13)=2015)+$B$7*(Z$11=4)+$B$8*(Z$11=3)))+ EXP($B$3+$B$4*$A26+$B$5*((Z$12-$A26)*4+3)+$B$6*(YEAR(Z$13)=2015)+$B$7*(Z$11=4)+$B$8*(Z$11=3))/(1+EXP($B$3+$B$4*$A26+$B$5*((Z$12-$A26)*4+3)+$B$6*(YEAR(Z$13)=2015)+$B$7*(Z$11=4)+$B$8*(Z$11=3)))), "")</f>
        <v>21.7959979102549</v>
      </c>
      <c r="AA26" s="9" t="n">
        <f aca="false">IF('Acquisition-Retention'!AD149&lt;&gt;"",'Acquisition-Retention'!AD149* (IF(AA$12=$A26,1,EXP($B$3+$B$4*$A26+$B$5*(AA$12-$A26)*4+$B$6*(YEAR(AA$13)=2015)+$B$7*(AA$11=4)+$B$8*(AA$11=3))/(1+EXP($B$3+$B$4*$A26+$B$5*(AA$12-$A26)*4+$B$6*(YEAR(AA$13)=2015)+$B$7*(AA$11=4)+$B$8*(AA$11=3))))+ EXP($B$3+$B$4*$A26+$B$5*((AA$12-$A26)*4+1)+$B$6*(YEAR(AA$13)=2015)+$B$7*(AA$11=4)+$B$8*(AA$11=3))/(1+EXP($B$3+$B$4*$A26+$B$5*((AA$12-$A26)*4+1)+$B$6*(YEAR(AA$13)=2015)+$B$7*(AA$11=4)+$B$8*(AA$11=3)))+ EXP($B$3+$B$4*$A26+$B$5*((AA$12-$A26)*4+2)+$B$6*(YEAR(AA$13)=2015)+$B$7*(AA$11=4)+$B$8*(AA$11=3))/(1+EXP($B$3+$B$4*$A26+$B$5*((AA$12-$A26)*4+2)+$B$6*(YEAR(AA$13)=2015)+$B$7*(AA$11=4)+$B$8*(AA$11=3)))+ EXP($B$3+$B$4*$A26+$B$5*((AA$12-$A26)*4+3)+$B$6*(YEAR(AA$13)=2015)+$B$7*(AA$11=4)+$B$8*(AA$11=3))/(1+EXP($B$3+$B$4*$A26+$B$5*((AA$12-$A26)*4+3)+$B$6*(YEAR(AA$13)=2015)+$B$7*(AA$11=4)+$B$8*(AA$11=3)))), "")</f>
        <v>24.4844162294785</v>
      </c>
      <c r="AB26" s="9" t="n">
        <f aca="false">IF('Acquisition-Retention'!AE149&lt;&gt;"",'Acquisition-Retention'!AE149* (IF(AB$12=$A26,1,EXP($B$3+$B$4*$A26+$B$5*(AB$12-$A26)*4+$B$6*(YEAR(AB$13)=2015)+$B$7*(AB$11=4)+$B$8*(AB$11=3))/(1+EXP($B$3+$B$4*$A26+$B$5*(AB$12-$A26)*4+$B$6*(YEAR(AB$13)=2015)+$B$7*(AB$11=4)+$B$8*(AB$11=3))))+ EXP($B$3+$B$4*$A26+$B$5*((AB$12-$A26)*4+1)+$B$6*(YEAR(AB$13)=2015)+$B$7*(AB$11=4)+$B$8*(AB$11=3))/(1+EXP($B$3+$B$4*$A26+$B$5*((AB$12-$A26)*4+1)+$B$6*(YEAR(AB$13)=2015)+$B$7*(AB$11=4)+$B$8*(AB$11=3)))+ EXP($B$3+$B$4*$A26+$B$5*((AB$12-$A26)*4+2)+$B$6*(YEAR(AB$13)=2015)+$B$7*(AB$11=4)+$B$8*(AB$11=3))/(1+EXP($B$3+$B$4*$A26+$B$5*((AB$12-$A26)*4+2)+$B$6*(YEAR(AB$13)=2015)+$B$7*(AB$11=4)+$B$8*(AB$11=3)))+ EXP($B$3+$B$4*$A26+$B$5*((AB$12-$A26)*4+3)+$B$6*(YEAR(AB$13)=2015)+$B$7*(AB$11=4)+$B$8*(AB$11=3))/(1+EXP($B$3+$B$4*$A26+$B$5*((AB$12-$A26)*4+3)+$B$6*(YEAR(AB$13)=2015)+$B$7*(AB$11=4)+$B$8*(AB$11=3)))), "")</f>
        <v>23.2160884483906</v>
      </c>
      <c r="AC26" s="9" t="n">
        <f aca="false">IF('Acquisition-Retention'!AF149&lt;&gt;"",'Acquisition-Retention'!AF149* (IF(AC$12=$A26,1,EXP($B$3+$B$4*$A26+$B$5*(AC$12-$A26)*4+$B$6*(YEAR(AC$13)=2015)+$B$7*(AC$11=4)+$B$8*(AC$11=3))/(1+EXP($B$3+$B$4*$A26+$B$5*(AC$12-$A26)*4+$B$6*(YEAR(AC$13)=2015)+$B$7*(AC$11=4)+$B$8*(AC$11=3))))+ EXP($B$3+$B$4*$A26+$B$5*((AC$12-$A26)*4+1)+$B$6*(YEAR(AC$13)=2015)+$B$7*(AC$11=4)+$B$8*(AC$11=3))/(1+EXP($B$3+$B$4*$A26+$B$5*((AC$12-$A26)*4+1)+$B$6*(YEAR(AC$13)=2015)+$B$7*(AC$11=4)+$B$8*(AC$11=3)))+ EXP($B$3+$B$4*$A26+$B$5*((AC$12-$A26)*4+2)+$B$6*(YEAR(AC$13)=2015)+$B$7*(AC$11=4)+$B$8*(AC$11=3))/(1+EXP($B$3+$B$4*$A26+$B$5*((AC$12-$A26)*4+2)+$B$6*(YEAR(AC$13)=2015)+$B$7*(AC$11=4)+$B$8*(AC$11=3)))+ EXP($B$3+$B$4*$A26+$B$5*((AC$12-$A26)*4+3)+$B$6*(YEAR(AC$13)=2015)+$B$7*(AC$11=4)+$B$8*(AC$11=3))/(1+EXP($B$3+$B$4*$A26+$B$5*((AC$12-$A26)*4+3)+$B$6*(YEAR(AC$13)=2015)+$B$7*(AC$11=4)+$B$8*(AC$11=3)))), "")</f>
        <v>21.9533800030312</v>
      </c>
      <c r="AD26" s="9" t="n">
        <f aca="false">IF('Acquisition-Retention'!AG149&lt;&gt;"",'Acquisition-Retention'!AG149* (IF(AD$12=$A26,1,EXP($B$3+$B$4*$A26+$B$5*(AD$12-$A26)*4+$B$6*(YEAR(AD$13)=2015)+$B$7*(AD$11=4)+$B$8*(AD$11=3))/(1+EXP($B$3+$B$4*$A26+$B$5*(AD$12-$A26)*4+$B$6*(YEAR(AD$13)=2015)+$B$7*(AD$11=4)+$B$8*(AD$11=3))))+ EXP($B$3+$B$4*$A26+$B$5*((AD$12-$A26)*4+1)+$B$6*(YEAR(AD$13)=2015)+$B$7*(AD$11=4)+$B$8*(AD$11=3))/(1+EXP($B$3+$B$4*$A26+$B$5*((AD$12-$A26)*4+1)+$B$6*(YEAR(AD$13)=2015)+$B$7*(AD$11=4)+$B$8*(AD$11=3)))+ EXP($B$3+$B$4*$A26+$B$5*((AD$12-$A26)*4+2)+$B$6*(YEAR(AD$13)=2015)+$B$7*(AD$11=4)+$B$8*(AD$11=3))/(1+EXP($B$3+$B$4*$A26+$B$5*((AD$12-$A26)*4+2)+$B$6*(YEAR(AD$13)=2015)+$B$7*(AD$11=4)+$B$8*(AD$11=3)))+ EXP($B$3+$B$4*$A26+$B$5*((AD$12-$A26)*4+3)+$B$6*(YEAR(AD$13)=2015)+$B$7*(AD$11=4)+$B$8*(AD$11=3))/(1+EXP($B$3+$B$4*$A26+$B$5*((AD$12-$A26)*4+3)+$B$6*(YEAR(AD$13)=2015)+$B$7*(AD$11=4)+$B$8*(AD$11=3)))), "")</f>
        <v>20.7029246306535</v>
      </c>
      <c r="AE26" s="9" t="n">
        <f aca="false">IF('Acquisition-Retention'!AH149&lt;&gt;"",'Acquisition-Retention'!AH149* (IF(AE$12=$A26,1,EXP($B$3+$B$4*$A26+$B$5*(AE$12-$A26)*4+$B$6*(YEAR(AE$13)=2015)+$B$7*(AE$11=4)+$B$8*(AE$11=3))/(1+EXP($B$3+$B$4*$A26+$B$5*(AE$12-$A26)*4+$B$6*(YEAR(AE$13)=2015)+$B$7*(AE$11=4)+$B$8*(AE$11=3))))+ EXP($B$3+$B$4*$A26+$B$5*((AE$12-$A26)*4+1)+$B$6*(YEAR(AE$13)=2015)+$B$7*(AE$11=4)+$B$8*(AE$11=3))/(1+EXP($B$3+$B$4*$A26+$B$5*((AE$12-$A26)*4+1)+$B$6*(YEAR(AE$13)=2015)+$B$7*(AE$11=4)+$B$8*(AE$11=3)))+ EXP($B$3+$B$4*$A26+$B$5*((AE$12-$A26)*4+2)+$B$6*(YEAR(AE$13)=2015)+$B$7*(AE$11=4)+$B$8*(AE$11=3))/(1+EXP($B$3+$B$4*$A26+$B$5*((AE$12-$A26)*4+2)+$B$6*(YEAR(AE$13)=2015)+$B$7*(AE$11=4)+$B$8*(AE$11=3)))+ EXP($B$3+$B$4*$A26+$B$5*((AE$12-$A26)*4+3)+$B$6*(YEAR(AE$13)=2015)+$B$7*(AE$11=4)+$B$8*(AE$11=3))/(1+EXP($B$3+$B$4*$A26+$B$5*((AE$12-$A26)*4+3)+$B$6*(YEAR(AE$13)=2015)+$B$7*(AE$11=4)+$B$8*(AE$11=3)))), "")</f>
        <v>19.4735172346992</v>
      </c>
      <c r="AF26" s="9" t="n">
        <f aca="false">IF('Acquisition-Retention'!AI149&lt;&gt;"",'Acquisition-Retention'!AI149* (IF(AF$12=$A26,1,EXP($B$3+$B$4*$A26+$B$5*(AF$12-$A26)*4+$B$6*(YEAR(AF$13)=2015)+$B$7*(AF$11=4)+$B$8*(AF$11=3))/(1+EXP($B$3+$B$4*$A26+$B$5*(AF$12-$A26)*4+$B$6*(YEAR(AF$13)=2015)+$B$7*(AF$11=4)+$B$8*(AF$11=3))))+ EXP($B$3+$B$4*$A26+$B$5*((AF$12-$A26)*4+1)+$B$6*(YEAR(AF$13)=2015)+$B$7*(AF$11=4)+$B$8*(AF$11=3))/(1+EXP($B$3+$B$4*$A26+$B$5*((AF$12-$A26)*4+1)+$B$6*(YEAR(AF$13)=2015)+$B$7*(AF$11=4)+$B$8*(AF$11=3)))+ EXP($B$3+$B$4*$A26+$B$5*((AF$12-$A26)*4+2)+$B$6*(YEAR(AF$13)=2015)+$B$7*(AF$11=4)+$B$8*(AF$11=3))/(1+EXP($B$3+$B$4*$A26+$B$5*((AF$12-$A26)*4+2)+$B$6*(YEAR(AF$13)=2015)+$B$7*(AF$11=4)+$B$8*(AF$11=3)))+ EXP($B$3+$B$4*$A26+$B$5*((AF$12-$A26)*4+3)+$B$6*(YEAR(AF$13)=2015)+$B$7*(AF$11=4)+$B$8*(AF$11=3))/(1+EXP($B$3+$B$4*$A26+$B$5*((AF$12-$A26)*4+3)+$B$6*(YEAR(AF$13)=2015)+$B$7*(AF$11=4)+$B$8*(AF$11=3)))), "")</f>
        <v>18.2745638245655</v>
      </c>
      <c r="AG26" s="9" t="n">
        <f aca="false">IF('Acquisition-Retention'!AJ149&lt;&gt;"",'Acquisition-Retention'!AJ149* (IF(AG$12=$A26,1,EXP($B$3+$B$4*$A26+$B$5*(AG$12-$A26)*4+$B$6*(YEAR(AG$13)=2015)+$B$7*(AG$11=4)+$B$8*(AG$11=3))/(1+EXP($B$3+$B$4*$A26+$B$5*(AG$12-$A26)*4+$B$6*(YEAR(AG$13)=2015)+$B$7*(AG$11=4)+$B$8*(AG$11=3))))+ EXP($B$3+$B$4*$A26+$B$5*((AG$12-$A26)*4+1)+$B$6*(YEAR(AG$13)=2015)+$B$7*(AG$11=4)+$B$8*(AG$11=3))/(1+EXP($B$3+$B$4*$A26+$B$5*((AG$12-$A26)*4+1)+$B$6*(YEAR(AG$13)=2015)+$B$7*(AG$11=4)+$B$8*(AG$11=3)))+ EXP($B$3+$B$4*$A26+$B$5*((AG$12-$A26)*4+2)+$B$6*(YEAR(AG$13)=2015)+$B$7*(AG$11=4)+$B$8*(AG$11=3))/(1+EXP($B$3+$B$4*$A26+$B$5*((AG$12-$A26)*4+2)+$B$6*(YEAR(AG$13)=2015)+$B$7*(AG$11=4)+$B$8*(AG$11=3)))+ EXP($B$3+$B$4*$A26+$B$5*((AG$12-$A26)*4+3)+$B$6*(YEAR(AG$13)=2015)+$B$7*(AG$11=4)+$B$8*(AG$11=3))/(1+EXP($B$3+$B$4*$A26+$B$5*((AG$12-$A26)*4+3)+$B$6*(YEAR(AG$13)=2015)+$B$7*(AG$11=4)+$B$8*(AG$11=3)))), "")</f>
        <v>14.8524434177549</v>
      </c>
      <c r="AH26" s="9" t="n">
        <f aca="false">IF('Acquisition-Retention'!AK149&lt;&gt;"",'Acquisition-Retention'!AK149* (IF(AH$12=$A26,1,EXP($B$3+$B$4*$A26+$B$5*(AH$12-$A26)*4+$B$6*(YEAR(AH$13)=2015)+$B$7*(AH$11=4)+$B$8*(AH$11=3))/(1+EXP($B$3+$B$4*$A26+$B$5*(AH$12-$A26)*4+$B$6*(YEAR(AH$13)=2015)+$B$7*(AH$11=4)+$B$8*(AH$11=3))))+ EXP($B$3+$B$4*$A26+$B$5*((AH$12-$A26)*4+1)+$B$6*(YEAR(AH$13)=2015)+$B$7*(AH$11=4)+$B$8*(AH$11=3))/(1+EXP($B$3+$B$4*$A26+$B$5*((AH$12-$A26)*4+1)+$B$6*(YEAR(AH$13)=2015)+$B$7*(AH$11=4)+$B$8*(AH$11=3)))+ EXP($B$3+$B$4*$A26+$B$5*((AH$12-$A26)*4+2)+$B$6*(YEAR(AH$13)=2015)+$B$7*(AH$11=4)+$B$8*(AH$11=3))/(1+EXP($B$3+$B$4*$A26+$B$5*((AH$12-$A26)*4+2)+$B$6*(YEAR(AH$13)=2015)+$B$7*(AH$11=4)+$B$8*(AH$11=3)))+ EXP($B$3+$B$4*$A26+$B$5*((AH$12-$A26)*4+3)+$B$6*(YEAR(AH$13)=2015)+$B$7*(AH$11=4)+$B$8*(AH$11=3))/(1+EXP($B$3+$B$4*$A26+$B$5*((AH$12-$A26)*4+3)+$B$6*(YEAR(AH$13)=2015)+$B$7*(AH$11=4)+$B$8*(AH$11=3)))), "")</f>
        <v>13.8397170983119</v>
      </c>
      <c r="AI26" s="9" t="n">
        <f aca="false">IF('Acquisition-Retention'!AL149&lt;&gt;"",'Acquisition-Retention'!AL149* (IF(AI$12=$A26,1,EXP($B$3+$B$4*$A26+$B$5*(AI$12-$A26)*4+$B$6*(YEAR(AI$13)=2015)+$B$7*(AI$11=4)+$B$8*(AI$11=3))/(1+EXP($B$3+$B$4*$A26+$B$5*(AI$12-$A26)*4+$B$6*(YEAR(AI$13)=2015)+$B$7*(AI$11=4)+$B$8*(AI$11=3))))+ EXP($B$3+$B$4*$A26+$B$5*((AI$12-$A26)*4+1)+$B$6*(YEAR(AI$13)=2015)+$B$7*(AI$11=4)+$B$8*(AI$11=3))/(1+EXP($B$3+$B$4*$A26+$B$5*((AI$12-$A26)*4+1)+$B$6*(YEAR(AI$13)=2015)+$B$7*(AI$11=4)+$B$8*(AI$11=3)))+ EXP($B$3+$B$4*$A26+$B$5*((AI$12-$A26)*4+2)+$B$6*(YEAR(AI$13)=2015)+$B$7*(AI$11=4)+$B$8*(AI$11=3))/(1+EXP($B$3+$B$4*$A26+$B$5*((AI$12-$A26)*4+2)+$B$6*(YEAR(AI$13)=2015)+$B$7*(AI$11=4)+$B$8*(AI$11=3)))+ EXP($B$3+$B$4*$A26+$B$5*((AI$12-$A26)*4+3)+$B$6*(YEAR(AI$13)=2015)+$B$7*(AI$11=4)+$B$8*(AI$11=3))/(1+EXP($B$3+$B$4*$A26+$B$5*((AI$12-$A26)*4+3)+$B$6*(YEAR(AI$13)=2015)+$B$7*(AI$11=4)+$B$8*(AI$11=3)))), "")</f>
        <v>12.8777769781499</v>
      </c>
      <c r="AJ26" s="9" t="n">
        <f aca="false">IF('Acquisition-Retention'!AM149&lt;&gt;"",'Acquisition-Retention'!AM149* (IF(AJ$12=$A26,1,EXP($B$3+$B$4*$A26+$B$5*(AJ$12-$A26)*4+$B$6*(YEAR(AJ$13)=2015)+$B$7*(AJ$11=4)+$B$8*(AJ$11=3))/(1+EXP($B$3+$B$4*$A26+$B$5*(AJ$12-$A26)*4+$B$6*(YEAR(AJ$13)=2015)+$B$7*(AJ$11=4)+$B$8*(AJ$11=3))))+ EXP($B$3+$B$4*$A26+$B$5*((AJ$12-$A26)*4+1)+$B$6*(YEAR(AJ$13)=2015)+$B$7*(AJ$11=4)+$B$8*(AJ$11=3))/(1+EXP($B$3+$B$4*$A26+$B$5*((AJ$12-$A26)*4+1)+$B$6*(YEAR(AJ$13)=2015)+$B$7*(AJ$11=4)+$B$8*(AJ$11=3)))+ EXP($B$3+$B$4*$A26+$B$5*((AJ$12-$A26)*4+2)+$B$6*(YEAR(AJ$13)=2015)+$B$7*(AJ$11=4)+$B$8*(AJ$11=3))/(1+EXP($B$3+$B$4*$A26+$B$5*((AJ$12-$A26)*4+2)+$B$6*(YEAR(AJ$13)=2015)+$B$7*(AJ$11=4)+$B$8*(AJ$11=3)))+ EXP($B$3+$B$4*$A26+$B$5*((AJ$12-$A26)*4+3)+$B$6*(YEAR(AJ$13)=2015)+$B$7*(AJ$11=4)+$B$8*(AJ$11=3))/(1+EXP($B$3+$B$4*$A26+$B$5*((AJ$12-$A26)*4+3)+$B$6*(YEAR(AJ$13)=2015)+$B$7*(AJ$11=4)+$B$8*(AJ$11=3)))), "")</f>
        <v>12.9012978935838</v>
      </c>
      <c r="AK26" s="9" t="n">
        <f aca="false">IF('Acquisition-Retention'!AN149&lt;&gt;"",'Acquisition-Retention'!AN149* (IF(AK$12=$A26,1,EXP($B$3+$B$4*$A26+$B$5*(AK$12-$A26)*4+$B$6*(YEAR(AK$13)=2015)+$B$7*(AK$11=4)+$B$8*(AK$11=3))/(1+EXP($B$3+$B$4*$A26+$B$5*(AK$12-$A26)*4+$B$6*(YEAR(AK$13)=2015)+$B$7*(AK$11=4)+$B$8*(AK$11=3))))+ EXP($B$3+$B$4*$A26+$B$5*((AK$12-$A26)*4+1)+$B$6*(YEAR(AK$13)=2015)+$B$7*(AK$11=4)+$B$8*(AK$11=3))/(1+EXP($B$3+$B$4*$A26+$B$5*((AK$12-$A26)*4+1)+$B$6*(YEAR(AK$13)=2015)+$B$7*(AK$11=4)+$B$8*(AK$11=3)))+ EXP($B$3+$B$4*$A26+$B$5*((AK$12-$A26)*4+2)+$B$6*(YEAR(AK$13)=2015)+$B$7*(AK$11=4)+$B$8*(AK$11=3))/(1+EXP($B$3+$B$4*$A26+$B$5*((AK$12-$A26)*4+2)+$B$6*(YEAR(AK$13)=2015)+$B$7*(AK$11=4)+$B$8*(AK$11=3)))+ EXP($B$3+$B$4*$A26+$B$5*((AK$12-$A26)*4+3)+$B$6*(YEAR(AK$13)=2015)+$B$7*(AK$11=4)+$B$8*(AK$11=3))/(1+EXP($B$3+$B$4*$A26+$B$5*((AK$12-$A26)*4+3)+$B$6*(YEAR(AK$13)=2015)+$B$7*(AK$11=4)+$B$8*(AK$11=3)))), "")</f>
        <v>11.8744415651225</v>
      </c>
      <c r="AL26" s="9" t="n">
        <f aca="false">IF('Acquisition-Retention'!AO149&lt;&gt;"",'Acquisition-Retention'!AO149* (IF(AL$12=$A26,1,EXP($B$3+$B$4*$A26+$B$5*(AL$12-$A26)*4+$B$6*(YEAR(AL$13)=2015)+$B$7*(AL$11=4)+$B$8*(AL$11=3))/(1+EXP($B$3+$B$4*$A26+$B$5*(AL$12-$A26)*4+$B$6*(YEAR(AL$13)=2015)+$B$7*(AL$11=4)+$B$8*(AL$11=3))))+ EXP($B$3+$B$4*$A26+$B$5*((AL$12-$A26)*4+1)+$B$6*(YEAR(AL$13)=2015)+$B$7*(AL$11=4)+$B$8*(AL$11=3))/(1+EXP($B$3+$B$4*$A26+$B$5*((AL$12-$A26)*4+1)+$B$6*(YEAR(AL$13)=2015)+$B$7*(AL$11=4)+$B$8*(AL$11=3)))+ EXP($B$3+$B$4*$A26+$B$5*((AL$12-$A26)*4+2)+$B$6*(YEAR(AL$13)=2015)+$B$7*(AL$11=4)+$B$8*(AL$11=3))/(1+EXP($B$3+$B$4*$A26+$B$5*((AL$12-$A26)*4+2)+$B$6*(YEAR(AL$13)=2015)+$B$7*(AL$11=4)+$B$8*(AL$11=3)))+ EXP($B$3+$B$4*$A26+$B$5*((AL$12-$A26)*4+3)+$B$6*(YEAR(AL$13)=2015)+$B$7*(AL$11=4)+$B$8*(AL$11=3))/(1+EXP($B$3+$B$4*$A26+$B$5*((AL$12-$A26)*4+3)+$B$6*(YEAR(AL$13)=2015)+$B$7*(AL$11=4)+$B$8*(AL$11=3)))), "")</f>
        <v>10.9721835069223</v>
      </c>
      <c r="AM26" s="9" t="n">
        <f aca="false">IF('Acquisition-Retention'!AP149&lt;&gt;"",'Acquisition-Retention'!AP149* (IF(AM$12=$A26,1,EXP($B$3+$B$4*$A26+$B$5*(AM$12-$A26)*4+$B$6*(YEAR(AM$13)=2015)+$B$7*(AM$11=4)+$B$8*(AM$11=3))/(1+EXP($B$3+$B$4*$A26+$B$5*(AM$12-$A26)*4+$B$6*(YEAR(AM$13)=2015)+$B$7*(AM$11=4)+$B$8*(AM$11=3))))+ EXP($B$3+$B$4*$A26+$B$5*((AM$12-$A26)*4+1)+$B$6*(YEAR(AM$13)=2015)+$B$7*(AM$11=4)+$B$8*(AM$11=3))/(1+EXP($B$3+$B$4*$A26+$B$5*((AM$12-$A26)*4+1)+$B$6*(YEAR(AM$13)=2015)+$B$7*(AM$11=4)+$B$8*(AM$11=3)))+ EXP($B$3+$B$4*$A26+$B$5*((AM$12-$A26)*4+2)+$B$6*(YEAR(AM$13)=2015)+$B$7*(AM$11=4)+$B$8*(AM$11=3))/(1+EXP($B$3+$B$4*$A26+$B$5*((AM$12-$A26)*4+2)+$B$6*(YEAR(AM$13)=2015)+$B$7*(AM$11=4)+$B$8*(AM$11=3)))+ EXP($B$3+$B$4*$A26+$B$5*((AM$12-$A26)*4+3)+$B$6*(YEAR(AM$13)=2015)+$B$7*(AM$11=4)+$B$8*(AM$11=3))/(1+EXP($B$3+$B$4*$A26+$B$5*((AM$12-$A26)*4+3)+$B$6*(YEAR(AM$13)=2015)+$B$7*(AM$11=4)+$B$8*(AM$11=3)))), "")</f>
        <v>10.7221697014975</v>
      </c>
      <c r="AN26" s="9" t="n">
        <f aca="false">IF('Acquisition-Retention'!AQ149&lt;&gt;"",'Acquisition-Retention'!AQ149* (IF(AN$12=$A26,1,EXP($B$3+$B$4*$A26+$B$5*(AN$12-$A26)*4+$B$6*(YEAR(AN$13)=2015)+$B$7*(AN$11=4)+$B$8*(AN$11=3))/(1+EXP($B$3+$B$4*$A26+$B$5*(AN$12-$A26)*4+$B$6*(YEAR(AN$13)=2015)+$B$7*(AN$11=4)+$B$8*(AN$11=3))))+ EXP($B$3+$B$4*$A26+$B$5*((AN$12-$A26)*4+1)+$B$6*(YEAR(AN$13)=2015)+$B$7*(AN$11=4)+$B$8*(AN$11=3))/(1+EXP($B$3+$B$4*$A26+$B$5*((AN$12-$A26)*4+1)+$B$6*(YEAR(AN$13)=2015)+$B$7*(AN$11=4)+$B$8*(AN$11=3)))+ EXP($B$3+$B$4*$A26+$B$5*((AN$12-$A26)*4+2)+$B$6*(YEAR(AN$13)=2015)+$B$7*(AN$11=4)+$B$8*(AN$11=3))/(1+EXP($B$3+$B$4*$A26+$B$5*((AN$12-$A26)*4+2)+$B$6*(YEAR(AN$13)=2015)+$B$7*(AN$11=4)+$B$8*(AN$11=3)))+ EXP($B$3+$B$4*$A26+$B$5*((AN$12-$A26)*4+3)+$B$6*(YEAR(AN$13)=2015)+$B$7*(AN$11=4)+$B$8*(AN$11=3))/(1+EXP($B$3+$B$4*$A26+$B$5*((AN$12-$A26)*4+3)+$B$6*(YEAR(AN$13)=2015)+$B$7*(AN$11=4)+$B$8*(AN$11=3)))), "")</f>
        <v>10.0050885192151</v>
      </c>
      <c r="AO26" s="9" t="n">
        <f aca="false">IF('Acquisition-Retention'!AR149&lt;&gt;"",'Acquisition-Retention'!AR149* (IF(AO$12=$A26,1,EXP($B$3+$B$4*$A26+$B$5*(AO$12-$A26)*4+$B$6*(YEAR(AO$13)=2015)+$B$7*(AO$11=4)+$B$8*(AO$11=3))/(1+EXP($B$3+$B$4*$A26+$B$5*(AO$12-$A26)*4+$B$6*(YEAR(AO$13)=2015)+$B$7*(AO$11=4)+$B$8*(AO$11=3))))+ EXP($B$3+$B$4*$A26+$B$5*((AO$12-$A26)*4+1)+$B$6*(YEAR(AO$13)=2015)+$B$7*(AO$11=4)+$B$8*(AO$11=3))/(1+EXP($B$3+$B$4*$A26+$B$5*((AO$12-$A26)*4+1)+$B$6*(YEAR(AO$13)=2015)+$B$7*(AO$11=4)+$B$8*(AO$11=3)))+ EXP($B$3+$B$4*$A26+$B$5*((AO$12-$A26)*4+2)+$B$6*(YEAR(AO$13)=2015)+$B$7*(AO$11=4)+$B$8*(AO$11=3))/(1+EXP($B$3+$B$4*$A26+$B$5*((AO$12-$A26)*4+2)+$B$6*(YEAR(AO$13)=2015)+$B$7*(AO$11=4)+$B$8*(AO$11=3)))+ EXP($B$3+$B$4*$A26+$B$5*((AO$12-$A26)*4+3)+$B$6*(YEAR(AO$13)=2015)+$B$7*(AO$11=4)+$B$8*(AO$11=3))/(1+EXP($B$3+$B$4*$A26+$B$5*((AO$12-$A26)*4+3)+$B$6*(YEAR(AO$13)=2015)+$B$7*(AO$11=4)+$B$8*(AO$11=3)))), "")</f>
        <v>9.32336991192267</v>
      </c>
    </row>
    <row r="27" customFormat="false" ht="15" hidden="false" customHeight="false" outlineLevel="0" collapsed="false">
      <c r="A27" s="0" t="n">
        <f aca="false">A26+1</f>
        <v>14</v>
      </c>
      <c r="B27" s="4" t="str">
        <v>Feb 2015</v>
      </c>
      <c r="C27" s="9" t="str">
        <f aca="false">IF('Acquisition-Retention'!F150&lt;&gt;"",'Acquisition-Retention'!F150* (IF(C$12=$A27,1,EXP($B$3+$B$4*$A27+$B$5*(C$12-$A27)*4+$B$6*(YEAR(C$13)=2015)+$B$7*(C$11=4)+$B$8*(C$11=3))/(1+EXP($B$3+$B$4*$A27+$B$5*(C$12-$A27)*4+$B$6*(YEAR(C$13)=2015)+$B$7*(C$11=4)+$B$8*(C$11=3))))+ EXP($B$3+$B$4*$A27+$B$5*((C$12-$A27)*4+1)+$B$6*(YEAR(C$13)=2015)+$B$7*(C$11=4)+$B$8*(C$11=3))/(1+EXP($B$3+$B$4*$A27+$B$5*((C$12-$A27)*4+1)+$B$6*(YEAR(C$13)=2015)+$B$7*(C$11=4)+$B$8*(C$11=3)))+ EXP($B$3+$B$4*$A27+$B$5*((C$12-$A27)*4+2)+$B$6*(YEAR(C$13)=2015)+$B$7*(C$11=4)+$B$8*(C$11=3))/(1+EXP($B$3+$B$4*$A27+$B$5*((C$12-$A27)*4+2)+$B$6*(YEAR(C$13)=2015)+$B$7*(C$11=4)+$B$8*(C$11=3)))+ EXP($B$3+$B$4*$A27+$B$5*((C$12-$A27)*4+3)+$B$6*(YEAR(C$13)=2015)+$B$7*(C$11=4)+$B$8*(C$11=3))/(1+EXP($B$3+$B$4*$A27+$B$5*((C$12-$A27)*4+3)+$B$6*(YEAR(C$13)=2015)+$B$7*(C$11=4)+$B$8*(C$11=3)))), "")</f>
        <v/>
      </c>
      <c r="D27" s="9" t="str">
        <f aca="false">IF('Acquisition-Retention'!G150&lt;&gt;"",'Acquisition-Retention'!G150* (IF(D$12=$A27,1,EXP($B$3+$B$4*$A27+$B$5*(D$12-$A27)*4+$B$6*(YEAR(D$13)=2015)+$B$7*(D$11=4)+$B$8*(D$11=3))/(1+EXP($B$3+$B$4*$A27+$B$5*(D$12-$A27)*4+$B$6*(YEAR(D$13)=2015)+$B$7*(D$11=4)+$B$8*(D$11=3))))+ EXP($B$3+$B$4*$A27+$B$5*((D$12-$A27)*4+1)+$B$6*(YEAR(D$13)=2015)+$B$7*(D$11=4)+$B$8*(D$11=3))/(1+EXP($B$3+$B$4*$A27+$B$5*((D$12-$A27)*4+1)+$B$6*(YEAR(D$13)=2015)+$B$7*(D$11=4)+$B$8*(D$11=3)))+ EXP($B$3+$B$4*$A27+$B$5*((D$12-$A27)*4+2)+$B$6*(YEAR(D$13)=2015)+$B$7*(D$11=4)+$B$8*(D$11=3))/(1+EXP($B$3+$B$4*$A27+$B$5*((D$12-$A27)*4+2)+$B$6*(YEAR(D$13)=2015)+$B$7*(D$11=4)+$B$8*(D$11=3)))+ EXP($B$3+$B$4*$A27+$B$5*((D$12-$A27)*4+3)+$B$6*(YEAR(D$13)=2015)+$B$7*(D$11=4)+$B$8*(D$11=3))/(1+EXP($B$3+$B$4*$A27+$B$5*((D$12-$A27)*4+3)+$B$6*(YEAR(D$13)=2015)+$B$7*(D$11=4)+$B$8*(D$11=3)))), "")</f>
        <v/>
      </c>
      <c r="E27" s="9" t="str">
        <f aca="false">IF('Acquisition-Retention'!H150&lt;&gt;"",'Acquisition-Retention'!H150* (IF(E$12=$A27,1,EXP($B$3+$B$4*$A27+$B$5*(E$12-$A27)*4+$B$6*(YEAR(E$13)=2015)+$B$7*(E$11=4)+$B$8*(E$11=3))/(1+EXP($B$3+$B$4*$A27+$B$5*(E$12-$A27)*4+$B$6*(YEAR(E$13)=2015)+$B$7*(E$11=4)+$B$8*(E$11=3))))+ EXP($B$3+$B$4*$A27+$B$5*((E$12-$A27)*4+1)+$B$6*(YEAR(E$13)=2015)+$B$7*(E$11=4)+$B$8*(E$11=3))/(1+EXP($B$3+$B$4*$A27+$B$5*((E$12-$A27)*4+1)+$B$6*(YEAR(E$13)=2015)+$B$7*(E$11=4)+$B$8*(E$11=3)))+ EXP($B$3+$B$4*$A27+$B$5*((E$12-$A27)*4+2)+$B$6*(YEAR(E$13)=2015)+$B$7*(E$11=4)+$B$8*(E$11=3))/(1+EXP($B$3+$B$4*$A27+$B$5*((E$12-$A27)*4+2)+$B$6*(YEAR(E$13)=2015)+$B$7*(E$11=4)+$B$8*(E$11=3)))+ EXP($B$3+$B$4*$A27+$B$5*((E$12-$A27)*4+3)+$B$6*(YEAR(E$13)=2015)+$B$7*(E$11=4)+$B$8*(E$11=3))/(1+EXP($B$3+$B$4*$A27+$B$5*((E$12-$A27)*4+3)+$B$6*(YEAR(E$13)=2015)+$B$7*(E$11=4)+$B$8*(E$11=3)))), "")</f>
        <v/>
      </c>
      <c r="F27" s="9" t="str">
        <f aca="false">IF('Acquisition-Retention'!I150&lt;&gt;"",'Acquisition-Retention'!I150* (IF(F$12=$A27,1,EXP($B$3+$B$4*$A27+$B$5*(F$12-$A27)*4+$B$6*(YEAR(F$13)=2015)+$B$7*(F$11=4)+$B$8*(F$11=3))/(1+EXP($B$3+$B$4*$A27+$B$5*(F$12-$A27)*4+$B$6*(YEAR(F$13)=2015)+$B$7*(F$11=4)+$B$8*(F$11=3))))+ EXP($B$3+$B$4*$A27+$B$5*((F$12-$A27)*4+1)+$B$6*(YEAR(F$13)=2015)+$B$7*(F$11=4)+$B$8*(F$11=3))/(1+EXP($B$3+$B$4*$A27+$B$5*((F$12-$A27)*4+1)+$B$6*(YEAR(F$13)=2015)+$B$7*(F$11=4)+$B$8*(F$11=3)))+ EXP($B$3+$B$4*$A27+$B$5*((F$12-$A27)*4+2)+$B$6*(YEAR(F$13)=2015)+$B$7*(F$11=4)+$B$8*(F$11=3))/(1+EXP($B$3+$B$4*$A27+$B$5*((F$12-$A27)*4+2)+$B$6*(YEAR(F$13)=2015)+$B$7*(F$11=4)+$B$8*(F$11=3)))+ EXP($B$3+$B$4*$A27+$B$5*((F$12-$A27)*4+3)+$B$6*(YEAR(F$13)=2015)+$B$7*(F$11=4)+$B$8*(F$11=3))/(1+EXP($B$3+$B$4*$A27+$B$5*((F$12-$A27)*4+3)+$B$6*(YEAR(F$13)=2015)+$B$7*(F$11=4)+$B$8*(F$11=3)))), "")</f>
        <v/>
      </c>
      <c r="G27" s="9" t="str">
        <f aca="false">IF('Acquisition-Retention'!J150&lt;&gt;"",'Acquisition-Retention'!J150* (IF(G$12=$A27,1,EXP($B$3+$B$4*$A27+$B$5*(G$12-$A27)*4+$B$6*(YEAR(G$13)=2015)+$B$7*(G$11=4)+$B$8*(G$11=3))/(1+EXP($B$3+$B$4*$A27+$B$5*(G$12-$A27)*4+$B$6*(YEAR(G$13)=2015)+$B$7*(G$11=4)+$B$8*(G$11=3))))+ EXP($B$3+$B$4*$A27+$B$5*((G$12-$A27)*4+1)+$B$6*(YEAR(G$13)=2015)+$B$7*(G$11=4)+$B$8*(G$11=3))/(1+EXP($B$3+$B$4*$A27+$B$5*((G$12-$A27)*4+1)+$B$6*(YEAR(G$13)=2015)+$B$7*(G$11=4)+$B$8*(G$11=3)))+ EXP($B$3+$B$4*$A27+$B$5*((G$12-$A27)*4+2)+$B$6*(YEAR(G$13)=2015)+$B$7*(G$11=4)+$B$8*(G$11=3))/(1+EXP($B$3+$B$4*$A27+$B$5*((G$12-$A27)*4+2)+$B$6*(YEAR(G$13)=2015)+$B$7*(G$11=4)+$B$8*(G$11=3)))+ EXP($B$3+$B$4*$A27+$B$5*((G$12-$A27)*4+3)+$B$6*(YEAR(G$13)=2015)+$B$7*(G$11=4)+$B$8*(G$11=3))/(1+EXP($B$3+$B$4*$A27+$B$5*((G$12-$A27)*4+3)+$B$6*(YEAR(G$13)=2015)+$B$7*(G$11=4)+$B$8*(G$11=3)))), "")</f>
        <v/>
      </c>
      <c r="H27" s="9" t="str">
        <f aca="false">IF('Acquisition-Retention'!K150&lt;&gt;"",'Acquisition-Retention'!K150* (IF(H$12=$A27,1,EXP($B$3+$B$4*$A27+$B$5*(H$12-$A27)*4+$B$6*(YEAR(H$13)=2015)+$B$7*(H$11=4)+$B$8*(H$11=3))/(1+EXP($B$3+$B$4*$A27+$B$5*(H$12-$A27)*4+$B$6*(YEAR(H$13)=2015)+$B$7*(H$11=4)+$B$8*(H$11=3))))+ EXP($B$3+$B$4*$A27+$B$5*((H$12-$A27)*4+1)+$B$6*(YEAR(H$13)=2015)+$B$7*(H$11=4)+$B$8*(H$11=3))/(1+EXP($B$3+$B$4*$A27+$B$5*((H$12-$A27)*4+1)+$B$6*(YEAR(H$13)=2015)+$B$7*(H$11=4)+$B$8*(H$11=3)))+ EXP($B$3+$B$4*$A27+$B$5*((H$12-$A27)*4+2)+$B$6*(YEAR(H$13)=2015)+$B$7*(H$11=4)+$B$8*(H$11=3))/(1+EXP($B$3+$B$4*$A27+$B$5*((H$12-$A27)*4+2)+$B$6*(YEAR(H$13)=2015)+$B$7*(H$11=4)+$B$8*(H$11=3)))+ EXP($B$3+$B$4*$A27+$B$5*((H$12-$A27)*4+3)+$B$6*(YEAR(H$13)=2015)+$B$7*(H$11=4)+$B$8*(H$11=3))/(1+EXP($B$3+$B$4*$A27+$B$5*((H$12-$A27)*4+3)+$B$6*(YEAR(H$13)=2015)+$B$7*(H$11=4)+$B$8*(H$11=3)))), "")</f>
        <v/>
      </c>
      <c r="I27" s="9" t="str">
        <f aca="false">IF('Acquisition-Retention'!L150&lt;&gt;"",'Acquisition-Retention'!L150* (IF(I$12=$A27,1,EXP($B$3+$B$4*$A27+$B$5*(I$12-$A27)*4+$B$6*(YEAR(I$13)=2015)+$B$7*(I$11=4)+$B$8*(I$11=3))/(1+EXP($B$3+$B$4*$A27+$B$5*(I$12-$A27)*4+$B$6*(YEAR(I$13)=2015)+$B$7*(I$11=4)+$B$8*(I$11=3))))+ EXP($B$3+$B$4*$A27+$B$5*((I$12-$A27)*4+1)+$B$6*(YEAR(I$13)=2015)+$B$7*(I$11=4)+$B$8*(I$11=3))/(1+EXP($B$3+$B$4*$A27+$B$5*((I$12-$A27)*4+1)+$B$6*(YEAR(I$13)=2015)+$B$7*(I$11=4)+$B$8*(I$11=3)))+ EXP($B$3+$B$4*$A27+$B$5*((I$12-$A27)*4+2)+$B$6*(YEAR(I$13)=2015)+$B$7*(I$11=4)+$B$8*(I$11=3))/(1+EXP($B$3+$B$4*$A27+$B$5*((I$12-$A27)*4+2)+$B$6*(YEAR(I$13)=2015)+$B$7*(I$11=4)+$B$8*(I$11=3)))+ EXP($B$3+$B$4*$A27+$B$5*((I$12-$A27)*4+3)+$B$6*(YEAR(I$13)=2015)+$B$7*(I$11=4)+$B$8*(I$11=3))/(1+EXP($B$3+$B$4*$A27+$B$5*((I$12-$A27)*4+3)+$B$6*(YEAR(I$13)=2015)+$B$7*(I$11=4)+$B$8*(I$11=3)))), "")</f>
        <v/>
      </c>
      <c r="J27" s="9" t="str">
        <f aca="false">IF('Acquisition-Retention'!M150&lt;&gt;"",'Acquisition-Retention'!M150* (IF(J$12=$A27,1,EXP($B$3+$B$4*$A27+$B$5*(J$12-$A27)*4+$B$6*(YEAR(J$13)=2015)+$B$7*(J$11=4)+$B$8*(J$11=3))/(1+EXP($B$3+$B$4*$A27+$B$5*(J$12-$A27)*4+$B$6*(YEAR(J$13)=2015)+$B$7*(J$11=4)+$B$8*(J$11=3))))+ EXP($B$3+$B$4*$A27+$B$5*((J$12-$A27)*4+1)+$B$6*(YEAR(J$13)=2015)+$B$7*(J$11=4)+$B$8*(J$11=3))/(1+EXP($B$3+$B$4*$A27+$B$5*((J$12-$A27)*4+1)+$B$6*(YEAR(J$13)=2015)+$B$7*(J$11=4)+$B$8*(J$11=3)))+ EXP($B$3+$B$4*$A27+$B$5*((J$12-$A27)*4+2)+$B$6*(YEAR(J$13)=2015)+$B$7*(J$11=4)+$B$8*(J$11=3))/(1+EXP($B$3+$B$4*$A27+$B$5*((J$12-$A27)*4+2)+$B$6*(YEAR(J$13)=2015)+$B$7*(J$11=4)+$B$8*(J$11=3)))+ EXP($B$3+$B$4*$A27+$B$5*((J$12-$A27)*4+3)+$B$6*(YEAR(J$13)=2015)+$B$7*(J$11=4)+$B$8*(J$11=3))/(1+EXP($B$3+$B$4*$A27+$B$5*((J$12-$A27)*4+3)+$B$6*(YEAR(J$13)=2015)+$B$7*(J$11=4)+$B$8*(J$11=3)))), "")</f>
        <v/>
      </c>
      <c r="K27" s="9" t="str">
        <f aca="false">IF('Acquisition-Retention'!N150&lt;&gt;"",'Acquisition-Retention'!N150* (IF(K$12=$A27,1,EXP($B$3+$B$4*$A27+$B$5*(K$12-$A27)*4+$B$6*(YEAR(K$13)=2015)+$B$7*(K$11=4)+$B$8*(K$11=3))/(1+EXP($B$3+$B$4*$A27+$B$5*(K$12-$A27)*4+$B$6*(YEAR(K$13)=2015)+$B$7*(K$11=4)+$B$8*(K$11=3))))+ EXP($B$3+$B$4*$A27+$B$5*((K$12-$A27)*4+1)+$B$6*(YEAR(K$13)=2015)+$B$7*(K$11=4)+$B$8*(K$11=3))/(1+EXP($B$3+$B$4*$A27+$B$5*((K$12-$A27)*4+1)+$B$6*(YEAR(K$13)=2015)+$B$7*(K$11=4)+$B$8*(K$11=3)))+ EXP($B$3+$B$4*$A27+$B$5*((K$12-$A27)*4+2)+$B$6*(YEAR(K$13)=2015)+$B$7*(K$11=4)+$B$8*(K$11=3))/(1+EXP($B$3+$B$4*$A27+$B$5*((K$12-$A27)*4+2)+$B$6*(YEAR(K$13)=2015)+$B$7*(K$11=4)+$B$8*(K$11=3)))+ EXP($B$3+$B$4*$A27+$B$5*((K$12-$A27)*4+3)+$B$6*(YEAR(K$13)=2015)+$B$7*(K$11=4)+$B$8*(K$11=3))/(1+EXP($B$3+$B$4*$A27+$B$5*((K$12-$A27)*4+3)+$B$6*(YEAR(K$13)=2015)+$B$7*(K$11=4)+$B$8*(K$11=3)))), "")</f>
        <v/>
      </c>
      <c r="L27" s="9" t="str">
        <f aca="false">IF('Acquisition-Retention'!O150&lt;&gt;"",'Acquisition-Retention'!O150* (IF(L$12=$A27,1,EXP($B$3+$B$4*$A27+$B$5*(L$12-$A27)*4+$B$6*(YEAR(L$13)=2015)+$B$7*(L$11=4)+$B$8*(L$11=3))/(1+EXP($B$3+$B$4*$A27+$B$5*(L$12-$A27)*4+$B$6*(YEAR(L$13)=2015)+$B$7*(L$11=4)+$B$8*(L$11=3))))+ EXP($B$3+$B$4*$A27+$B$5*((L$12-$A27)*4+1)+$B$6*(YEAR(L$13)=2015)+$B$7*(L$11=4)+$B$8*(L$11=3))/(1+EXP($B$3+$B$4*$A27+$B$5*((L$12-$A27)*4+1)+$B$6*(YEAR(L$13)=2015)+$B$7*(L$11=4)+$B$8*(L$11=3)))+ EXP($B$3+$B$4*$A27+$B$5*((L$12-$A27)*4+2)+$B$6*(YEAR(L$13)=2015)+$B$7*(L$11=4)+$B$8*(L$11=3))/(1+EXP($B$3+$B$4*$A27+$B$5*((L$12-$A27)*4+2)+$B$6*(YEAR(L$13)=2015)+$B$7*(L$11=4)+$B$8*(L$11=3)))+ EXP($B$3+$B$4*$A27+$B$5*((L$12-$A27)*4+3)+$B$6*(YEAR(L$13)=2015)+$B$7*(L$11=4)+$B$8*(L$11=3))/(1+EXP($B$3+$B$4*$A27+$B$5*((L$12-$A27)*4+3)+$B$6*(YEAR(L$13)=2015)+$B$7*(L$11=4)+$B$8*(L$11=3)))), "")</f>
        <v/>
      </c>
      <c r="M27" s="9" t="str">
        <f aca="false">IF('Acquisition-Retention'!P150&lt;&gt;"",'Acquisition-Retention'!P150* (IF(M$12=$A27,1,EXP($B$3+$B$4*$A27+$B$5*(M$12-$A27)*4+$B$6*(YEAR(M$13)=2015)+$B$7*(M$11=4)+$B$8*(M$11=3))/(1+EXP($B$3+$B$4*$A27+$B$5*(M$12-$A27)*4+$B$6*(YEAR(M$13)=2015)+$B$7*(M$11=4)+$B$8*(M$11=3))))+ EXP($B$3+$B$4*$A27+$B$5*((M$12-$A27)*4+1)+$B$6*(YEAR(M$13)=2015)+$B$7*(M$11=4)+$B$8*(M$11=3))/(1+EXP($B$3+$B$4*$A27+$B$5*((M$12-$A27)*4+1)+$B$6*(YEAR(M$13)=2015)+$B$7*(M$11=4)+$B$8*(M$11=3)))+ EXP($B$3+$B$4*$A27+$B$5*((M$12-$A27)*4+2)+$B$6*(YEAR(M$13)=2015)+$B$7*(M$11=4)+$B$8*(M$11=3))/(1+EXP($B$3+$B$4*$A27+$B$5*((M$12-$A27)*4+2)+$B$6*(YEAR(M$13)=2015)+$B$7*(M$11=4)+$B$8*(M$11=3)))+ EXP($B$3+$B$4*$A27+$B$5*((M$12-$A27)*4+3)+$B$6*(YEAR(M$13)=2015)+$B$7*(M$11=4)+$B$8*(M$11=3))/(1+EXP($B$3+$B$4*$A27+$B$5*((M$12-$A27)*4+3)+$B$6*(YEAR(M$13)=2015)+$B$7*(M$11=4)+$B$8*(M$11=3)))), "")</f>
        <v/>
      </c>
      <c r="N27" s="9" t="str">
        <f aca="false">IF('Acquisition-Retention'!Q150&lt;&gt;"",'Acquisition-Retention'!Q150* (IF(N$12=$A27,1,EXP($B$3+$B$4*$A27+$B$5*(N$12-$A27)*4+$B$6*(YEAR(N$13)=2015)+$B$7*(N$11=4)+$B$8*(N$11=3))/(1+EXP($B$3+$B$4*$A27+$B$5*(N$12-$A27)*4+$B$6*(YEAR(N$13)=2015)+$B$7*(N$11=4)+$B$8*(N$11=3))))+ EXP($B$3+$B$4*$A27+$B$5*((N$12-$A27)*4+1)+$B$6*(YEAR(N$13)=2015)+$B$7*(N$11=4)+$B$8*(N$11=3))/(1+EXP($B$3+$B$4*$A27+$B$5*((N$12-$A27)*4+1)+$B$6*(YEAR(N$13)=2015)+$B$7*(N$11=4)+$B$8*(N$11=3)))+ EXP($B$3+$B$4*$A27+$B$5*((N$12-$A27)*4+2)+$B$6*(YEAR(N$13)=2015)+$B$7*(N$11=4)+$B$8*(N$11=3))/(1+EXP($B$3+$B$4*$A27+$B$5*((N$12-$A27)*4+2)+$B$6*(YEAR(N$13)=2015)+$B$7*(N$11=4)+$B$8*(N$11=3)))+ EXP($B$3+$B$4*$A27+$B$5*((N$12-$A27)*4+3)+$B$6*(YEAR(N$13)=2015)+$B$7*(N$11=4)+$B$8*(N$11=3))/(1+EXP($B$3+$B$4*$A27+$B$5*((N$12-$A27)*4+3)+$B$6*(YEAR(N$13)=2015)+$B$7*(N$11=4)+$B$8*(N$11=3)))), "")</f>
        <v/>
      </c>
      <c r="O27" s="9" t="str">
        <f aca="false">IF('Acquisition-Retention'!R150&lt;&gt;"",'Acquisition-Retention'!R150* (IF(O$12=$A27,1,EXP($B$3+$B$4*$A27+$B$5*(O$12-$A27)*4+$B$6*(YEAR(O$13)=2015)+$B$7*(O$11=4)+$B$8*(O$11=3))/(1+EXP($B$3+$B$4*$A27+$B$5*(O$12-$A27)*4+$B$6*(YEAR(O$13)=2015)+$B$7*(O$11=4)+$B$8*(O$11=3))))+ EXP($B$3+$B$4*$A27+$B$5*((O$12-$A27)*4+1)+$B$6*(YEAR(O$13)=2015)+$B$7*(O$11=4)+$B$8*(O$11=3))/(1+EXP($B$3+$B$4*$A27+$B$5*((O$12-$A27)*4+1)+$B$6*(YEAR(O$13)=2015)+$B$7*(O$11=4)+$B$8*(O$11=3)))+ EXP($B$3+$B$4*$A27+$B$5*((O$12-$A27)*4+2)+$B$6*(YEAR(O$13)=2015)+$B$7*(O$11=4)+$B$8*(O$11=3))/(1+EXP($B$3+$B$4*$A27+$B$5*((O$12-$A27)*4+2)+$B$6*(YEAR(O$13)=2015)+$B$7*(O$11=4)+$B$8*(O$11=3)))+ EXP($B$3+$B$4*$A27+$B$5*((O$12-$A27)*4+3)+$B$6*(YEAR(O$13)=2015)+$B$7*(O$11=4)+$B$8*(O$11=3))/(1+EXP($B$3+$B$4*$A27+$B$5*((O$12-$A27)*4+3)+$B$6*(YEAR(O$13)=2015)+$B$7*(O$11=4)+$B$8*(O$11=3)))), "")</f>
        <v/>
      </c>
      <c r="P27" s="9" t="n">
        <f aca="false">IF('Acquisition-Retention'!S150&lt;&gt;"",'Acquisition-Retention'!S150* (IF(P$12=$A27,1,EXP($B$3+$B$4*$A27+$B$5*(P$12-$A27)*4+$B$6*(YEAR(P$13)=2015)+$B$7*(P$11=4)+$B$8*(P$11=3))/(1+EXP($B$3+$B$4*$A27+$B$5*(P$12-$A27)*4+$B$6*(YEAR(P$13)=2015)+$B$7*(P$11=4)+$B$8*(P$11=3))))+ EXP($B$3+$B$4*$A27+$B$5*((P$12-$A27)*4+1)+$B$6*(YEAR(P$13)=2015)+$B$7*(P$11=4)+$B$8*(P$11=3))/(1+EXP($B$3+$B$4*$A27+$B$5*((P$12-$A27)*4+1)+$B$6*(YEAR(P$13)=2015)+$B$7*(P$11=4)+$B$8*(P$11=3)))+ EXP($B$3+$B$4*$A27+$B$5*((P$12-$A27)*4+2)+$B$6*(YEAR(P$13)=2015)+$B$7*(P$11=4)+$B$8*(P$11=3))/(1+EXP($B$3+$B$4*$A27+$B$5*((P$12-$A27)*4+2)+$B$6*(YEAR(P$13)=2015)+$B$7*(P$11=4)+$B$8*(P$11=3)))+ EXP($B$3+$B$4*$A27+$B$5*((P$12-$A27)*4+3)+$B$6*(YEAR(P$13)=2015)+$B$7*(P$11=4)+$B$8*(P$11=3))/(1+EXP($B$3+$B$4*$A27+$B$5*((P$12-$A27)*4+3)+$B$6*(YEAR(P$13)=2015)+$B$7*(P$11=4)+$B$8*(P$11=3)))), "")</f>
        <v>213.092396332839</v>
      </c>
      <c r="Q27" s="9" t="n">
        <f aca="false">IF('Acquisition-Retention'!T150&lt;&gt;"",'Acquisition-Retention'!T150* (IF(Q$12=$A27,1,EXP($B$3+$B$4*$A27+$B$5*(Q$12-$A27)*4+$B$6*(YEAR(Q$13)=2015)+$B$7*(Q$11=4)+$B$8*(Q$11=3))/(1+EXP($B$3+$B$4*$A27+$B$5*(Q$12-$A27)*4+$B$6*(YEAR(Q$13)=2015)+$B$7*(Q$11=4)+$B$8*(Q$11=3))))+ EXP($B$3+$B$4*$A27+$B$5*((Q$12-$A27)*4+1)+$B$6*(YEAR(Q$13)=2015)+$B$7*(Q$11=4)+$B$8*(Q$11=3))/(1+EXP($B$3+$B$4*$A27+$B$5*((Q$12-$A27)*4+1)+$B$6*(YEAR(Q$13)=2015)+$B$7*(Q$11=4)+$B$8*(Q$11=3)))+ EXP($B$3+$B$4*$A27+$B$5*((Q$12-$A27)*4+2)+$B$6*(YEAR(Q$13)=2015)+$B$7*(Q$11=4)+$B$8*(Q$11=3))/(1+EXP($B$3+$B$4*$A27+$B$5*((Q$12-$A27)*4+2)+$B$6*(YEAR(Q$13)=2015)+$B$7*(Q$11=4)+$B$8*(Q$11=3)))+ EXP($B$3+$B$4*$A27+$B$5*((Q$12-$A27)*4+3)+$B$6*(YEAR(Q$13)=2015)+$B$7*(Q$11=4)+$B$8*(Q$11=3))/(1+EXP($B$3+$B$4*$A27+$B$5*((Q$12-$A27)*4+3)+$B$6*(YEAR(Q$13)=2015)+$B$7*(Q$11=4)+$B$8*(Q$11=3)))), "")</f>
        <v>71.1424505620337</v>
      </c>
      <c r="R27" s="9" t="n">
        <f aca="false">IF('Acquisition-Retention'!U150&lt;&gt;"",'Acquisition-Retention'!U150* (IF(R$12=$A27,1,EXP($B$3+$B$4*$A27+$B$5*(R$12-$A27)*4+$B$6*(YEAR(R$13)=2015)+$B$7*(R$11=4)+$B$8*(R$11=3))/(1+EXP($B$3+$B$4*$A27+$B$5*(R$12-$A27)*4+$B$6*(YEAR(R$13)=2015)+$B$7*(R$11=4)+$B$8*(R$11=3))))+ EXP($B$3+$B$4*$A27+$B$5*((R$12-$A27)*4+1)+$B$6*(YEAR(R$13)=2015)+$B$7*(R$11=4)+$B$8*(R$11=3))/(1+EXP($B$3+$B$4*$A27+$B$5*((R$12-$A27)*4+1)+$B$6*(YEAR(R$13)=2015)+$B$7*(R$11=4)+$B$8*(R$11=3)))+ EXP($B$3+$B$4*$A27+$B$5*((R$12-$A27)*4+2)+$B$6*(YEAR(R$13)=2015)+$B$7*(R$11=4)+$B$8*(R$11=3))/(1+EXP($B$3+$B$4*$A27+$B$5*((R$12-$A27)*4+2)+$B$6*(YEAR(R$13)=2015)+$B$7*(R$11=4)+$B$8*(R$11=3)))+ EXP($B$3+$B$4*$A27+$B$5*((R$12-$A27)*4+3)+$B$6*(YEAR(R$13)=2015)+$B$7*(R$11=4)+$B$8*(R$11=3))/(1+EXP($B$3+$B$4*$A27+$B$5*((R$12-$A27)*4+3)+$B$6*(YEAR(R$13)=2015)+$B$7*(R$11=4)+$B$8*(R$11=3)))), "")</f>
        <v>61.0292401739229</v>
      </c>
      <c r="S27" s="9" t="n">
        <f aca="false">IF('Acquisition-Retention'!V150&lt;&gt;"",'Acquisition-Retention'!V150* (IF(S$12=$A27,1,EXP($B$3+$B$4*$A27+$B$5*(S$12-$A27)*4+$B$6*(YEAR(S$13)=2015)+$B$7*(S$11=4)+$B$8*(S$11=3))/(1+EXP($B$3+$B$4*$A27+$B$5*(S$12-$A27)*4+$B$6*(YEAR(S$13)=2015)+$B$7*(S$11=4)+$B$8*(S$11=3))))+ EXP($B$3+$B$4*$A27+$B$5*((S$12-$A27)*4+1)+$B$6*(YEAR(S$13)=2015)+$B$7*(S$11=4)+$B$8*(S$11=3))/(1+EXP($B$3+$B$4*$A27+$B$5*((S$12-$A27)*4+1)+$B$6*(YEAR(S$13)=2015)+$B$7*(S$11=4)+$B$8*(S$11=3)))+ EXP($B$3+$B$4*$A27+$B$5*((S$12-$A27)*4+2)+$B$6*(YEAR(S$13)=2015)+$B$7*(S$11=4)+$B$8*(S$11=3))/(1+EXP($B$3+$B$4*$A27+$B$5*((S$12-$A27)*4+2)+$B$6*(YEAR(S$13)=2015)+$B$7*(S$11=4)+$B$8*(S$11=3)))+ EXP($B$3+$B$4*$A27+$B$5*((S$12-$A27)*4+3)+$B$6*(YEAR(S$13)=2015)+$B$7*(S$11=4)+$B$8*(S$11=3))/(1+EXP($B$3+$B$4*$A27+$B$5*((S$12-$A27)*4+3)+$B$6*(YEAR(S$13)=2015)+$B$7*(S$11=4)+$B$8*(S$11=3)))), "")</f>
        <v>54.8694477392094</v>
      </c>
      <c r="T27" s="9" t="n">
        <f aca="false">IF('Acquisition-Retention'!W150&lt;&gt;"",'Acquisition-Retention'!W150* (IF(T$12=$A27,1,EXP($B$3+$B$4*$A27+$B$5*(T$12-$A27)*4+$B$6*(YEAR(T$13)=2015)+$B$7*(T$11=4)+$B$8*(T$11=3))/(1+EXP($B$3+$B$4*$A27+$B$5*(T$12-$A27)*4+$B$6*(YEAR(T$13)=2015)+$B$7*(T$11=4)+$B$8*(T$11=3))))+ EXP($B$3+$B$4*$A27+$B$5*((T$12-$A27)*4+1)+$B$6*(YEAR(T$13)=2015)+$B$7*(T$11=4)+$B$8*(T$11=3))/(1+EXP($B$3+$B$4*$A27+$B$5*((T$12-$A27)*4+1)+$B$6*(YEAR(T$13)=2015)+$B$7*(T$11=4)+$B$8*(T$11=3)))+ EXP($B$3+$B$4*$A27+$B$5*((T$12-$A27)*4+2)+$B$6*(YEAR(T$13)=2015)+$B$7*(T$11=4)+$B$8*(T$11=3))/(1+EXP($B$3+$B$4*$A27+$B$5*((T$12-$A27)*4+2)+$B$6*(YEAR(T$13)=2015)+$B$7*(T$11=4)+$B$8*(T$11=3)))+ EXP($B$3+$B$4*$A27+$B$5*((T$12-$A27)*4+3)+$B$6*(YEAR(T$13)=2015)+$B$7*(T$11=4)+$B$8*(T$11=3))/(1+EXP($B$3+$B$4*$A27+$B$5*((T$12-$A27)*4+3)+$B$6*(YEAR(T$13)=2015)+$B$7*(T$11=4)+$B$8*(T$11=3)))), "")</f>
        <v>50.2355092411073</v>
      </c>
      <c r="U27" s="9" t="n">
        <f aca="false">IF('Acquisition-Retention'!X150&lt;&gt;"",'Acquisition-Retention'!X150* (IF(U$12=$A27,1,EXP($B$3+$B$4*$A27+$B$5*(U$12-$A27)*4+$B$6*(YEAR(U$13)=2015)+$B$7*(U$11=4)+$B$8*(U$11=3))/(1+EXP($B$3+$B$4*$A27+$B$5*(U$12-$A27)*4+$B$6*(YEAR(U$13)=2015)+$B$7*(U$11=4)+$B$8*(U$11=3))))+ EXP($B$3+$B$4*$A27+$B$5*((U$12-$A27)*4+1)+$B$6*(YEAR(U$13)=2015)+$B$7*(U$11=4)+$B$8*(U$11=3))/(1+EXP($B$3+$B$4*$A27+$B$5*((U$12-$A27)*4+1)+$B$6*(YEAR(U$13)=2015)+$B$7*(U$11=4)+$B$8*(U$11=3)))+ EXP($B$3+$B$4*$A27+$B$5*((U$12-$A27)*4+2)+$B$6*(YEAR(U$13)=2015)+$B$7*(U$11=4)+$B$8*(U$11=3))/(1+EXP($B$3+$B$4*$A27+$B$5*((U$12-$A27)*4+2)+$B$6*(YEAR(U$13)=2015)+$B$7*(U$11=4)+$B$8*(U$11=3)))+ EXP($B$3+$B$4*$A27+$B$5*((U$12-$A27)*4+3)+$B$6*(YEAR(U$13)=2015)+$B$7*(U$11=4)+$B$8*(U$11=3))/(1+EXP($B$3+$B$4*$A27+$B$5*((U$12-$A27)*4+3)+$B$6*(YEAR(U$13)=2015)+$B$7*(U$11=4)+$B$8*(U$11=3)))), "")</f>
        <v>41.8822669696539</v>
      </c>
      <c r="V27" s="9" t="n">
        <f aca="false">IF('Acquisition-Retention'!Y150&lt;&gt;"",'Acquisition-Retention'!Y150* (IF(V$12=$A27,1,EXP($B$3+$B$4*$A27+$B$5*(V$12-$A27)*4+$B$6*(YEAR(V$13)=2015)+$B$7*(V$11=4)+$B$8*(V$11=3))/(1+EXP($B$3+$B$4*$A27+$B$5*(V$12-$A27)*4+$B$6*(YEAR(V$13)=2015)+$B$7*(V$11=4)+$B$8*(V$11=3))))+ EXP($B$3+$B$4*$A27+$B$5*((V$12-$A27)*4+1)+$B$6*(YEAR(V$13)=2015)+$B$7*(V$11=4)+$B$8*(V$11=3))/(1+EXP($B$3+$B$4*$A27+$B$5*((V$12-$A27)*4+1)+$B$6*(YEAR(V$13)=2015)+$B$7*(V$11=4)+$B$8*(V$11=3)))+ EXP($B$3+$B$4*$A27+$B$5*((V$12-$A27)*4+2)+$B$6*(YEAR(V$13)=2015)+$B$7*(V$11=4)+$B$8*(V$11=3))/(1+EXP($B$3+$B$4*$A27+$B$5*((V$12-$A27)*4+2)+$B$6*(YEAR(V$13)=2015)+$B$7*(V$11=4)+$B$8*(V$11=3)))+ EXP($B$3+$B$4*$A27+$B$5*((V$12-$A27)*4+3)+$B$6*(YEAR(V$13)=2015)+$B$7*(V$11=4)+$B$8*(V$11=3))/(1+EXP($B$3+$B$4*$A27+$B$5*((V$12-$A27)*4+3)+$B$6*(YEAR(V$13)=2015)+$B$7*(V$11=4)+$B$8*(V$11=3)))), "")</f>
        <v>38.7358563038374</v>
      </c>
      <c r="W27" s="9" t="n">
        <f aca="false">IF('Acquisition-Retention'!Z150&lt;&gt;"",'Acquisition-Retention'!Z150* (IF(W$12=$A27,1,EXP($B$3+$B$4*$A27+$B$5*(W$12-$A27)*4+$B$6*(YEAR(W$13)=2015)+$B$7*(W$11=4)+$B$8*(W$11=3))/(1+EXP($B$3+$B$4*$A27+$B$5*(W$12-$A27)*4+$B$6*(YEAR(W$13)=2015)+$B$7*(W$11=4)+$B$8*(W$11=3))))+ EXP($B$3+$B$4*$A27+$B$5*((W$12-$A27)*4+1)+$B$6*(YEAR(W$13)=2015)+$B$7*(W$11=4)+$B$8*(W$11=3))/(1+EXP($B$3+$B$4*$A27+$B$5*((W$12-$A27)*4+1)+$B$6*(YEAR(W$13)=2015)+$B$7*(W$11=4)+$B$8*(W$11=3)))+ EXP($B$3+$B$4*$A27+$B$5*((W$12-$A27)*4+2)+$B$6*(YEAR(W$13)=2015)+$B$7*(W$11=4)+$B$8*(W$11=3))/(1+EXP($B$3+$B$4*$A27+$B$5*((W$12-$A27)*4+2)+$B$6*(YEAR(W$13)=2015)+$B$7*(W$11=4)+$B$8*(W$11=3)))+ EXP($B$3+$B$4*$A27+$B$5*((W$12-$A27)*4+3)+$B$6*(YEAR(W$13)=2015)+$B$7*(W$11=4)+$B$8*(W$11=3))/(1+EXP($B$3+$B$4*$A27+$B$5*((W$12-$A27)*4+3)+$B$6*(YEAR(W$13)=2015)+$B$7*(W$11=4)+$B$8*(W$11=3)))), "")</f>
        <v>35.9339964929269</v>
      </c>
      <c r="X27" s="9" t="n">
        <f aca="false">IF('Acquisition-Retention'!AA150&lt;&gt;"",'Acquisition-Retention'!AA150* (IF(X$12=$A27,1,EXP($B$3+$B$4*$A27+$B$5*(X$12-$A27)*4+$B$6*(YEAR(X$13)=2015)+$B$7*(X$11=4)+$B$8*(X$11=3))/(1+EXP($B$3+$B$4*$A27+$B$5*(X$12-$A27)*4+$B$6*(YEAR(X$13)=2015)+$B$7*(X$11=4)+$B$8*(X$11=3))))+ EXP($B$3+$B$4*$A27+$B$5*((X$12-$A27)*4+1)+$B$6*(YEAR(X$13)=2015)+$B$7*(X$11=4)+$B$8*(X$11=3))/(1+EXP($B$3+$B$4*$A27+$B$5*((X$12-$A27)*4+1)+$B$6*(YEAR(X$13)=2015)+$B$7*(X$11=4)+$B$8*(X$11=3)))+ EXP($B$3+$B$4*$A27+$B$5*((X$12-$A27)*4+2)+$B$6*(YEAR(X$13)=2015)+$B$7*(X$11=4)+$B$8*(X$11=3))/(1+EXP($B$3+$B$4*$A27+$B$5*((X$12-$A27)*4+2)+$B$6*(YEAR(X$13)=2015)+$B$7*(X$11=4)+$B$8*(X$11=3)))+ EXP($B$3+$B$4*$A27+$B$5*((X$12-$A27)*4+3)+$B$6*(YEAR(X$13)=2015)+$B$7*(X$11=4)+$B$8*(X$11=3))/(1+EXP($B$3+$B$4*$A27+$B$5*((X$12-$A27)*4+3)+$B$6*(YEAR(X$13)=2015)+$B$7*(X$11=4)+$B$8*(X$11=3)))), "")</f>
        <v>34.5107751341117</v>
      </c>
      <c r="Y27" s="9" t="n">
        <f aca="false">IF('Acquisition-Retention'!AB150&lt;&gt;"",'Acquisition-Retention'!AB150* (IF(Y$12=$A27,1,EXP($B$3+$B$4*$A27+$B$5*(Y$12-$A27)*4+$B$6*(YEAR(Y$13)=2015)+$B$7*(Y$11=4)+$B$8*(Y$11=3))/(1+EXP($B$3+$B$4*$A27+$B$5*(Y$12-$A27)*4+$B$6*(YEAR(Y$13)=2015)+$B$7*(Y$11=4)+$B$8*(Y$11=3))))+ EXP($B$3+$B$4*$A27+$B$5*((Y$12-$A27)*4+1)+$B$6*(YEAR(Y$13)=2015)+$B$7*(Y$11=4)+$B$8*(Y$11=3))/(1+EXP($B$3+$B$4*$A27+$B$5*((Y$12-$A27)*4+1)+$B$6*(YEAR(Y$13)=2015)+$B$7*(Y$11=4)+$B$8*(Y$11=3)))+ EXP($B$3+$B$4*$A27+$B$5*((Y$12-$A27)*4+2)+$B$6*(YEAR(Y$13)=2015)+$B$7*(Y$11=4)+$B$8*(Y$11=3))/(1+EXP($B$3+$B$4*$A27+$B$5*((Y$12-$A27)*4+2)+$B$6*(YEAR(Y$13)=2015)+$B$7*(Y$11=4)+$B$8*(Y$11=3)))+ EXP($B$3+$B$4*$A27+$B$5*((Y$12-$A27)*4+3)+$B$6*(YEAR(Y$13)=2015)+$B$7*(Y$11=4)+$B$8*(Y$11=3))/(1+EXP($B$3+$B$4*$A27+$B$5*((Y$12-$A27)*4+3)+$B$6*(YEAR(Y$13)=2015)+$B$7*(Y$11=4)+$B$8*(Y$11=3)))), "")</f>
        <v>31.9762255436821</v>
      </c>
      <c r="Z27" s="9" t="n">
        <f aca="false">IF('Acquisition-Retention'!AC150&lt;&gt;"",'Acquisition-Retention'!AC150* (IF(Z$12=$A27,1,EXP($B$3+$B$4*$A27+$B$5*(Z$12-$A27)*4+$B$6*(YEAR(Z$13)=2015)+$B$7*(Z$11=4)+$B$8*(Z$11=3))/(1+EXP($B$3+$B$4*$A27+$B$5*(Z$12-$A27)*4+$B$6*(YEAR(Z$13)=2015)+$B$7*(Z$11=4)+$B$8*(Z$11=3))))+ EXP($B$3+$B$4*$A27+$B$5*((Z$12-$A27)*4+1)+$B$6*(YEAR(Z$13)=2015)+$B$7*(Z$11=4)+$B$8*(Z$11=3))/(1+EXP($B$3+$B$4*$A27+$B$5*((Z$12-$A27)*4+1)+$B$6*(YEAR(Z$13)=2015)+$B$7*(Z$11=4)+$B$8*(Z$11=3)))+ EXP($B$3+$B$4*$A27+$B$5*((Z$12-$A27)*4+2)+$B$6*(YEAR(Z$13)=2015)+$B$7*(Z$11=4)+$B$8*(Z$11=3))/(1+EXP($B$3+$B$4*$A27+$B$5*((Z$12-$A27)*4+2)+$B$6*(YEAR(Z$13)=2015)+$B$7*(Z$11=4)+$B$8*(Z$11=3)))+ EXP($B$3+$B$4*$A27+$B$5*((Z$12-$A27)*4+3)+$B$6*(YEAR(Z$13)=2015)+$B$7*(Z$11=4)+$B$8*(Z$11=3))/(1+EXP($B$3+$B$4*$A27+$B$5*((Z$12-$A27)*4+3)+$B$6*(YEAR(Z$13)=2015)+$B$7*(Z$11=4)+$B$8*(Z$11=3)))), "")</f>
        <v>29.7709578908683</v>
      </c>
      <c r="AA27" s="9" t="n">
        <f aca="false">IF('Acquisition-Retention'!AD150&lt;&gt;"",'Acquisition-Retention'!AD150* (IF(AA$12=$A27,1,EXP($B$3+$B$4*$A27+$B$5*(AA$12-$A27)*4+$B$6*(YEAR(AA$13)=2015)+$B$7*(AA$11=4)+$B$8*(AA$11=3))/(1+EXP($B$3+$B$4*$A27+$B$5*(AA$12-$A27)*4+$B$6*(YEAR(AA$13)=2015)+$B$7*(AA$11=4)+$B$8*(AA$11=3))))+ EXP($B$3+$B$4*$A27+$B$5*((AA$12-$A27)*4+1)+$B$6*(YEAR(AA$13)=2015)+$B$7*(AA$11=4)+$B$8*(AA$11=3))/(1+EXP($B$3+$B$4*$A27+$B$5*((AA$12-$A27)*4+1)+$B$6*(YEAR(AA$13)=2015)+$B$7*(AA$11=4)+$B$8*(AA$11=3)))+ EXP($B$3+$B$4*$A27+$B$5*((AA$12-$A27)*4+2)+$B$6*(YEAR(AA$13)=2015)+$B$7*(AA$11=4)+$B$8*(AA$11=3))/(1+EXP($B$3+$B$4*$A27+$B$5*((AA$12-$A27)*4+2)+$B$6*(YEAR(AA$13)=2015)+$B$7*(AA$11=4)+$B$8*(AA$11=3)))+ EXP($B$3+$B$4*$A27+$B$5*((AA$12-$A27)*4+3)+$B$6*(YEAR(AA$13)=2015)+$B$7*(AA$11=4)+$B$8*(AA$11=3))/(1+EXP($B$3+$B$4*$A27+$B$5*((AA$12-$A27)*4+3)+$B$6*(YEAR(AA$13)=2015)+$B$7*(AA$11=4)+$B$8*(AA$11=3)))), "")</f>
        <v>33.3307549074818</v>
      </c>
      <c r="AB27" s="9" t="n">
        <f aca="false">IF('Acquisition-Retention'!AE150&lt;&gt;"",'Acquisition-Retention'!AE150* (IF(AB$12=$A27,1,EXP($B$3+$B$4*$A27+$B$5*(AB$12-$A27)*4+$B$6*(YEAR(AB$13)=2015)+$B$7*(AB$11=4)+$B$8*(AB$11=3))/(1+EXP($B$3+$B$4*$A27+$B$5*(AB$12-$A27)*4+$B$6*(YEAR(AB$13)=2015)+$B$7*(AB$11=4)+$B$8*(AB$11=3))))+ EXP($B$3+$B$4*$A27+$B$5*((AB$12-$A27)*4+1)+$B$6*(YEAR(AB$13)=2015)+$B$7*(AB$11=4)+$B$8*(AB$11=3))/(1+EXP($B$3+$B$4*$A27+$B$5*((AB$12-$A27)*4+1)+$B$6*(YEAR(AB$13)=2015)+$B$7*(AB$11=4)+$B$8*(AB$11=3)))+ EXP($B$3+$B$4*$A27+$B$5*((AB$12-$A27)*4+2)+$B$6*(YEAR(AB$13)=2015)+$B$7*(AB$11=4)+$B$8*(AB$11=3))/(1+EXP($B$3+$B$4*$A27+$B$5*((AB$12-$A27)*4+2)+$B$6*(YEAR(AB$13)=2015)+$B$7*(AB$11=4)+$B$8*(AB$11=3)))+ EXP($B$3+$B$4*$A27+$B$5*((AB$12-$A27)*4+3)+$B$6*(YEAR(AB$13)=2015)+$B$7*(AB$11=4)+$B$8*(AB$11=3))/(1+EXP($B$3+$B$4*$A27+$B$5*((AB$12-$A27)*4+3)+$B$6*(YEAR(AB$13)=2015)+$B$7*(AB$11=4)+$B$8*(AB$11=3)))), "")</f>
        <v>31.6372079373946</v>
      </c>
      <c r="AC27" s="9" t="n">
        <f aca="false">IF('Acquisition-Retention'!AF150&lt;&gt;"",'Acquisition-Retention'!AF150* (IF(AC$12=$A27,1,EXP($B$3+$B$4*$A27+$B$5*(AC$12-$A27)*4+$B$6*(YEAR(AC$13)=2015)+$B$7*(AC$11=4)+$B$8*(AC$11=3))/(1+EXP($B$3+$B$4*$A27+$B$5*(AC$12-$A27)*4+$B$6*(YEAR(AC$13)=2015)+$B$7*(AC$11=4)+$B$8*(AC$11=3))))+ EXP($B$3+$B$4*$A27+$B$5*((AC$12-$A27)*4+1)+$B$6*(YEAR(AC$13)=2015)+$B$7*(AC$11=4)+$B$8*(AC$11=3))/(1+EXP($B$3+$B$4*$A27+$B$5*((AC$12-$A27)*4+1)+$B$6*(YEAR(AC$13)=2015)+$B$7*(AC$11=4)+$B$8*(AC$11=3)))+ EXP($B$3+$B$4*$A27+$B$5*((AC$12-$A27)*4+2)+$B$6*(YEAR(AC$13)=2015)+$B$7*(AC$11=4)+$B$8*(AC$11=3))/(1+EXP($B$3+$B$4*$A27+$B$5*((AC$12-$A27)*4+2)+$B$6*(YEAR(AC$13)=2015)+$B$7*(AC$11=4)+$B$8*(AC$11=3)))+ EXP($B$3+$B$4*$A27+$B$5*((AC$12-$A27)*4+3)+$B$6*(YEAR(AC$13)=2015)+$B$7*(AC$11=4)+$B$8*(AC$11=3))/(1+EXP($B$3+$B$4*$A27+$B$5*((AC$12-$A27)*4+3)+$B$6*(YEAR(AC$13)=2015)+$B$7*(AC$11=4)+$B$8*(AC$11=3)))), "")</f>
        <v>29.9405482876432</v>
      </c>
      <c r="AD27" s="9" t="n">
        <f aca="false">IF('Acquisition-Retention'!AG150&lt;&gt;"",'Acquisition-Retention'!AG150* (IF(AD$12=$A27,1,EXP($B$3+$B$4*$A27+$B$5*(AD$12-$A27)*4+$B$6*(YEAR(AD$13)=2015)+$B$7*(AD$11=4)+$B$8*(AD$11=3))/(1+EXP($B$3+$B$4*$A27+$B$5*(AD$12-$A27)*4+$B$6*(YEAR(AD$13)=2015)+$B$7*(AD$11=4)+$B$8*(AD$11=3))))+ EXP($B$3+$B$4*$A27+$B$5*((AD$12-$A27)*4+1)+$B$6*(YEAR(AD$13)=2015)+$B$7*(AD$11=4)+$B$8*(AD$11=3))/(1+EXP($B$3+$B$4*$A27+$B$5*((AD$12-$A27)*4+1)+$B$6*(YEAR(AD$13)=2015)+$B$7*(AD$11=4)+$B$8*(AD$11=3)))+ EXP($B$3+$B$4*$A27+$B$5*((AD$12-$A27)*4+2)+$B$6*(YEAR(AD$13)=2015)+$B$7*(AD$11=4)+$B$8*(AD$11=3))/(1+EXP($B$3+$B$4*$A27+$B$5*((AD$12-$A27)*4+2)+$B$6*(YEAR(AD$13)=2015)+$B$7*(AD$11=4)+$B$8*(AD$11=3)))+ EXP($B$3+$B$4*$A27+$B$5*((AD$12-$A27)*4+3)+$B$6*(YEAR(AD$13)=2015)+$B$7*(AD$11=4)+$B$8*(AD$11=3))/(1+EXP($B$3+$B$4*$A27+$B$5*((AD$12-$A27)*4+3)+$B$6*(YEAR(AD$13)=2015)+$B$7*(AD$11=4)+$B$8*(AD$11=3)))), "")</f>
        <v>28.2517306178734</v>
      </c>
      <c r="AE27" s="9" t="n">
        <f aca="false">IF('Acquisition-Retention'!AH150&lt;&gt;"",'Acquisition-Retention'!AH150* (IF(AE$12=$A27,1,EXP($B$3+$B$4*$A27+$B$5*(AE$12-$A27)*4+$B$6*(YEAR(AE$13)=2015)+$B$7*(AE$11=4)+$B$8*(AE$11=3))/(1+EXP($B$3+$B$4*$A27+$B$5*(AE$12-$A27)*4+$B$6*(YEAR(AE$13)=2015)+$B$7*(AE$11=4)+$B$8*(AE$11=3))))+ EXP($B$3+$B$4*$A27+$B$5*((AE$12-$A27)*4+1)+$B$6*(YEAR(AE$13)=2015)+$B$7*(AE$11=4)+$B$8*(AE$11=3))/(1+EXP($B$3+$B$4*$A27+$B$5*((AE$12-$A27)*4+1)+$B$6*(YEAR(AE$13)=2015)+$B$7*(AE$11=4)+$B$8*(AE$11=3)))+ EXP($B$3+$B$4*$A27+$B$5*((AE$12-$A27)*4+2)+$B$6*(YEAR(AE$13)=2015)+$B$7*(AE$11=4)+$B$8*(AE$11=3))/(1+EXP($B$3+$B$4*$A27+$B$5*((AE$12-$A27)*4+2)+$B$6*(YEAR(AE$13)=2015)+$B$7*(AE$11=4)+$B$8*(AE$11=3)))+ EXP($B$3+$B$4*$A27+$B$5*((AE$12-$A27)*4+3)+$B$6*(YEAR(AE$13)=2015)+$B$7*(AE$11=4)+$B$8*(AE$11=3))/(1+EXP($B$3+$B$4*$A27+$B$5*((AE$12-$A27)*4+3)+$B$6*(YEAR(AE$13)=2015)+$B$7*(AE$11=4)+$B$8*(AE$11=3)))), "")</f>
        <v>26.5858197541609</v>
      </c>
      <c r="AF27" s="9" t="n">
        <f aca="false">IF('Acquisition-Retention'!AI150&lt;&gt;"",'Acquisition-Retention'!AI150* (IF(AF$12=$A27,1,EXP($B$3+$B$4*$A27+$B$5*(AF$12-$A27)*4+$B$6*(YEAR(AF$13)=2015)+$B$7*(AF$11=4)+$B$8*(AF$11=3))/(1+EXP($B$3+$B$4*$A27+$B$5*(AF$12-$A27)*4+$B$6*(YEAR(AF$13)=2015)+$B$7*(AF$11=4)+$B$8*(AF$11=3))))+ EXP($B$3+$B$4*$A27+$B$5*((AF$12-$A27)*4+1)+$B$6*(YEAR(AF$13)=2015)+$B$7*(AF$11=4)+$B$8*(AF$11=3))/(1+EXP($B$3+$B$4*$A27+$B$5*((AF$12-$A27)*4+1)+$B$6*(YEAR(AF$13)=2015)+$B$7*(AF$11=4)+$B$8*(AF$11=3)))+ EXP($B$3+$B$4*$A27+$B$5*((AF$12-$A27)*4+2)+$B$6*(YEAR(AF$13)=2015)+$B$7*(AF$11=4)+$B$8*(AF$11=3))/(1+EXP($B$3+$B$4*$A27+$B$5*((AF$12-$A27)*4+2)+$B$6*(YEAR(AF$13)=2015)+$B$7*(AF$11=4)+$B$8*(AF$11=3)))+ EXP($B$3+$B$4*$A27+$B$5*((AF$12-$A27)*4+3)+$B$6*(YEAR(AF$13)=2015)+$B$7*(AF$11=4)+$B$8*(AF$11=3))/(1+EXP($B$3+$B$4*$A27+$B$5*((AF$12-$A27)*4+3)+$B$6*(YEAR(AF$13)=2015)+$B$7*(AF$11=4)+$B$8*(AF$11=3)))), "")</f>
        <v>24.9585497148184</v>
      </c>
      <c r="AG27" s="9" t="n">
        <f aca="false">IF('Acquisition-Retention'!AJ150&lt;&gt;"",'Acquisition-Retention'!AJ150* (IF(AG$12=$A27,1,EXP($B$3+$B$4*$A27+$B$5*(AG$12-$A27)*4+$B$6*(YEAR(AG$13)=2015)+$B$7*(AG$11=4)+$B$8*(AG$11=3))/(1+EXP($B$3+$B$4*$A27+$B$5*(AG$12-$A27)*4+$B$6*(YEAR(AG$13)=2015)+$B$7*(AG$11=4)+$B$8*(AG$11=3))))+ EXP($B$3+$B$4*$A27+$B$5*((AG$12-$A27)*4+1)+$B$6*(YEAR(AG$13)=2015)+$B$7*(AG$11=4)+$B$8*(AG$11=3))/(1+EXP($B$3+$B$4*$A27+$B$5*((AG$12-$A27)*4+1)+$B$6*(YEAR(AG$13)=2015)+$B$7*(AG$11=4)+$B$8*(AG$11=3)))+ EXP($B$3+$B$4*$A27+$B$5*((AG$12-$A27)*4+2)+$B$6*(YEAR(AG$13)=2015)+$B$7*(AG$11=4)+$B$8*(AG$11=3))/(1+EXP($B$3+$B$4*$A27+$B$5*((AG$12-$A27)*4+2)+$B$6*(YEAR(AG$13)=2015)+$B$7*(AG$11=4)+$B$8*(AG$11=3)))+ EXP($B$3+$B$4*$A27+$B$5*((AG$12-$A27)*4+3)+$B$6*(YEAR(AG$13)=2015)+$B$7*(AG$11=4)+$B$8*(AG$11=3))/(1+EXP($B$3+$B$4*$A27+$B$5*((AG$12-$A27)*4+3)+$B$6*(YEAR(AG$13)=2015)+$B$7*(AG$11=4)+$B$8*(AG$11=3)))), "")</f>
        <v>20.3484884663807</v>
      </c>
      <c r="AH27" s="9" t="n">
        <f aca="false">IF('Acquisition-Retention'!AK150&lt;&gt;"",'Acquisition-Retention'!AK150* (IF(AH$12=$A27,1,EXP($B$3+$B$4*$A27+$B$5*(AH$12-$A27)*4+$B$6*(YEAR(AH$13)=2015)+$B$7*(AH$11=4)+$B$8*(AH$11=3))/(1+EXP($B$3+$B$4*$A27+$B$5*(AH$12-$A27)*4+$B$6*(YEAR(AH$13)=2015)+$B$7*(AH$11=4)+$B$8*(AH$11=3))))+ EXP($B$3+$B$4*$A27+$B$5*((AH$12-$A27)*4+1)+$B$6*(YEAR(AH$13)=2015)+$B$7*(AH$11=4)+$B$8*(AH$11=3))/(1+EXP($B$3+$B$4*$A27+$B$5*((AH$12-$A27)*4+1)+$B$6*(YEAR(AH$13)=2015)+$B$7*(AH$11=4)+$B$8*(AH$11=3)))+ EXP($B$3+$B$4*$A27+$B$5*((AH$12-$A27)*4+2)+$B$6*(YEAR(AH$13)=2015)+$B$7*(AH$11=4)+$B$8*(AH$11=3))/(1+EXP($B$3+$B$4*$A27+$B$5*((AH$12-$A27)*4+2)+$B$6*(YEAR(AH$13)=2015)+$B$7*(AH$11=4)+$B$8*(AH$11=3)))+ EXP($B$3+$B$4*$A27+$B$5*((AH$12-$A27)*4+3)+$B$6*(YEAR(AH$13)=2015)+$B$7*(AH$11=4)+$B$8*(AH$11=3))/(1+EXP($B$3+$B$4*$A27+$B$5*((AH$12-$A27)*4+3)+$B$6*(YEAR(AH$13)=2015)+$B$7*(AH$11=4)+$B$8*(AH$11=3)))), "")</f>
        <v>18.9672281185122</v>
      </c>
      <c r="AI27" s="9" t="n">
        <f aca="false">IF('Acquisition-Retention'!AL150&lt;&gt;"",'Acquisition-Retention'!AL150* (IF(AI$12=$A27,1,EXP($B$3+$B$4*$A27+$B$5*(AI$12-$A27)*4+$B$6*(YEAR(AI$13)=2015)+$B$7*(AI$11=4)+$B$8*(AI$11=3))/(1+EXP($B$3+$B$4*$A27+$B$5*(AI$12-$A27)*4+$B$6*(YEAR(AI$13)=2015)+$B$7*(AI$11=4)+$B$8*(AI$11=3))))+ EXP($B$3+$B$4*$A27+$B$5*((AI$12-$A27)*4+1)+$B$6*(YEAR(AI$13)=2015)+$B$7*(AI$11=4)+$B$8*(AI$11=3))/(1+EXP($B$3+$B$4*$A27+$B$5*((AI$12-$A27)*4+1)+$B$6*(YEAR(AI$13)=2015)+$B$7*(AI$11=4)+$B$8*(AI$11=3)))+ EXP($B$3+$B$4*$A27+$B$5*((AI$12-$A27)*4+2)+$B$6*(YEAR(AI$13)=2015)+$B$7*(AI$11=4)+$B$8*(AI$11=3))/(1+EXP($B$3+$B$4*$A27+$B$5*((AI$12-$A27)*4+2)+$B$6*(YEAR(AI$13)=2015)+$B$7*(AI$11=4)+$B$8*(AI$11=3)))+ EXP($B$3+$B$4*$A27+$B$5*((AI$12-$A27)*4+3)+$B$6*(YEAR(AI$13)=2015)+$B$7*(AI$11=4)+$B$8*(AI$11=3))/(1+EXP($B$3+$B$4*$A27+$B$5*((AI$12-$A27)*4+3)+$B$6*(YEAR(AI$13)=2015)+$B$7*(AI$11=4)+$B$8*(AI$11=3)))), "")</f>
        <v>17.6554881471178</v>
      </c>
      <c r="AJ27" s="9" t="n">
        <f aca="false">IF('Acquisition-Retention'!AM150&lt;&gt;"",'Acquisition-Retention'!AM150* (IF(AJ$12=$A27,1,EXP($B$3+$B$4*$A27+$B$5*(AJ$12-$A27)*4+$B$6*(YEAR(AJ$13)=2015)+$B$7*(AJ$11=4)+$B$8*(AJ$11=3))/(1+EXP($B$3+$B$4*$A27+$B$5*(AJ$12-$A27)*4+$B$6*(YEAR(AJ$13)=2015)+$B$7*(AJ$11=4)+$B$8*(AJ$11=3))))+ EXP($B$3+$B$4*$A27+$B$5*((AJ$12-$A27)*4+1)+$B$6*(YEAR(AJ$13)=2015)+$B$7*(AJ$11=4)+$B$8*(AJ$11=3))/(1+EXP($B$3+$B$4*$A27+$B$5*((AJ$12-$A27)*4+1)+$B$6*(YEAR(AJ$13)=2015)+$B$7*(AJ$11=4)+$B$8*(AJ$11=3)))+ EXP($B$3+$B$4*$A27+$B$5*((AJ$12-$A27)*4+2)+$B$6*(YEAR(AJ$13)=2015)+$B$7*(AJ$11=4)+$B$8*(AJ$11=3))/(1+EXP($B$3+$B$4*$A27+$B$5*((AJ$12-$A27)*4+2)+$B$6*(YEAR(AJ$13)=2015)+$B$7*(AJ$11=4)+$B$8*(AJ$11=3)))+ EXP($B$3+$B$4*$A27+$B$5*((AJ$12-$A27)*4+3)+$B$6*(YEAR(AJ$13)=2015)+$B$7*(AJ$11=4)+$B$8*(AJ$11=3))/(1+EXP($B$3+$B$4*$A27+$B$5*((AJ$12-$A27)*4+3)+$B$6*(YEAR(AJ$13)=2015)+$B$7*(AJ$11=4)+$B$8*(AJ$11=3)))), "")</f>
        <v>17.6432186755967</v>
      </c>
      <c r="AK27" s="9" t="n">
        <f aca="false">IF('Acquisition-Retention'!AN150&lt;&gt;"",'Acquisition-Retention'!AN150* (IF(AK$12=$A27,1,EXP($B$3+$B$4*$A27+$B$5*(AK$12-$A27)*4+$B$6*(YEAR(AK$13)=2015)+$B$7*(AK$11=4)+$B$8*(AK$11=3))/(1+EXP($B$3+$B$4*$A27+$B$5*(AK$12-$A27)*4+$B$6*(YEAR(AK$13)=2015)+$B$7*(AK$11=4)+$B$8*(AK$11=3))))+ EXP($B$3+$B$4*$A27+$B$5*((AK$12-$A27)*4+1)+$B$6*(YEAR(AK$13)=2015)+$B$7*(AK$11=4)+$B$8*(AK$11=3))/(1+EXP($B$3+$B$4*$A27+$B$5*((AK$12-$A27)*4+1)+$B$6*(YEAR(AK$13)=2015)+$B$7*(AK$11=4)+$B$8*(AK$11=3)))+ EXP($B$3+$B$4*$A27+$B$5*((AK$12-$A27)*4+2)+$B$6*(YEAR(AK$13)=2015)+$B$7*(AK$11=4)+$B$8*(AK$11=3))/(1+EXP($B$3+$B$4*$A27+$B$5*((AK$12-$A27)*4+2)+$B$6*(YEAR(AK$13)=2015)+$B$7*(AK$11=4)+$B$8*(AK$11=3)))+ EXP($B$3+$B$4*$A27+$B$5*((AK$12-$A27)*4+3)+$B$6*(YEAR(AK$13)=2015)+$B$7*(AK$11=4)+$B$8*(AK$11=3))/(1+EXP($B$3+$B$4*$A27+$B$5*((AK$12-$A27)*4+3)+$B$6*(YEAR(AK$13)=2015)+$B$7*(AK$11=4)+$B$8*(AK$11=3)))), "")</f>
        <v>16.2495116754436</v>
      </c>
      <c r="AL27" s="9" t="n">
        <f aca="false">IF('Acquisition-Retention'!AO150&lt;&gt;"",'Acquisition-Retention'!AO150* (IF(AL$12=$A27,1,EXP($B$3+$B$4*$A27+$B$5*(AL$12-$A27)*4+$B$6*(YEAR(AL$13)=2015)+$B$7*(AL$11=4)+$B$8*(AL$11=3))/(1+EXP($B$3+$B$4*$A27+$B$5*(AL$12-$A27)*4+$B$6*(YEAR(AL$13)=2015)+$B$7*(AL$11=4)+$B$8*(AL$11=3))))+ EXP($B$3+$B$4*$A27+$B$5*((AL$12-$A27)*4+1)+$B$6*(YEAR(AL$13)=2015)+$B$7*(AL$11=4)+$B$8*(AL$11=3))/(1+EXP($B$3+$B$4*$A27+$B$5*((AL$12-$A27)*4+1)+$B$6*(YEAR(AL$13)=2015)+$B$7*(AL$11=4)+$B$8*(AL$11=3)))+ EXP($B$3+$B$4*$A27+$B$5*((AL$12-$A27)*4+2)+$B$6*(YEAR(AL$13)=2015)+$B$7*(AL$11=4)+$B$8*(AL$11=3))/(1+EXP($B$3+$B$4*$A27+$B$5*((AL$12-$A27)*4+2)+$B$6*(YEAR(AL$13)=2015)+$B$7*(AL$11=4)+$B$8*(AL$11=3)))+ EXP($B$3+$B$4*$A27+$B$5*((AL$12-$A27)*4+3)+$B$6*(YEAR(AL$13)=2015)+$B$7*(AL$11=4)+$B$8*(AL$11=3))/(1+EXP($B$3+$B$4*$A27+$B$5*((AL$12-$A27)*4+3)+$B$6*(YEAR(AL$13)=2015)+$B$7*(AL$11=4)+$B$8*(AL$11=3)))), "")</f>
        <v>15.0257064479946</v>
      </c>
      <c r="AM27" s="9" t="n">
        <f aca="false">IF('Acquisition-Retention'!AP150&lt;&gt;"",'Acquisition-Retention'!AP150* (IF(AM$12=$A27,1,EXP($B$3+$B$4*$A27+$B$5*(AM$12-$A27)*4+$B$6*(YEAR(AM$13)=2015)+$B$7*(AM$11=4)+$B$8*(AM$11=3))/(1+EXP($B$3+$B$4*$A27+$B$5*(AM$12-$A27)*4+$B$6*(YEAR(AM$13)=2015)+$B$7*(AM$11=4)+$B$8*(AM$11=3))))+ EXP($B$3+$B$4*$A27+$B$5*((AM$12-$A27)*4+1)+$B$6*(YEAR(AM$13)=2015)+$B$7*(AM$11=4)+$B$8*(AM$11=3))/(1+EXP($B$3+$B$4*$A27+$B$5*((AM$12-$A27)*4+1)+$B$6*(YEAR(AM$13)=2015)+$B$7*(AM$11=4)+$B$8*(AM$11=3)))+ EXP($B$3+$B$4*$A27+$B$5*((AM$12-$A27)*4+2)+$B$6*(YEAR(AM$13)=2015)+$B$7*(AM$11=4)+$B$8*(AM$11=3))/(1+EXP($B$3+$B$4*$A27+$B$5*((AM$12-$A27)*4+2)+$B$6*(YEAR(AM$13)=2015)+$B$7*(AM$11=4)+$B$8*(AM$11=3)))+ EXP($B$3+$B$4*$A27+$B$5*((AM$12-$A27)*4+3)+$B$6*(YEAR(AM$13)=2015)+$B$7*(AM$11=4)+$B$8*(AM$11=3))/(1+EXP($B$3+$B$4*$A27+$B$5*((AM$12-$A27)*4+3)+$B$6*(YEAR(AM$13)=2015)+$B$7*(AM$11=4)+$B$8*(AM$11=3)))), "")</f>
        <v>14.6875662701954</v>
      </c>
      <c r="AN27" s="9" t="n">
        <f aca="false">IF('Acquisition-Retention'!AQ150&lt;&gt;"",'Acquisition-Retention'!AQ150* (IF(AN$12=$A27,1,EXP($B$3+$B$4*$A27+$B$5*(AN$12-$A27)*4+$B$6*(YEAR(AN$13)=2015)+$B$7*(AN$11=4)+$B$8*(AN$11=3))/(1+EXP($B$3+$B$4*$A27+$B$5*(AN$12-$A27)*4+$B$6*(YEAR(AN$13)=2015)+$B$7*(AN$11=4)+$B$8*(AN$11=3))))+ EXP($B$3+$B$4*$A27+$B$5*((AN$12-$A27)*4+1)+$B$6*(YEAR(AN$13)=2015)+$B$7*(AN$11=4)+$B$8*(AN$11=3))/(1+EXP($B$3+$B$4*$A27+$B$5*((AN$12-$A27)*4+1)+$B$6*(YEAR(AN$13)=2015)+$B$7*(AN$11=4)+$B$8*(AN$11=3)))+ EXP($B$3+$B$4*$A27+$B$5*((AN$12-$A27)*4+2)+$B$6*(YEAR(AN$13)=2015)+$B$7*(AN$11=4)+$B$8*(AN$11=3))/(1+EXP($B$3+$B$4*$A27+$B$5*((AN$12-$A27)*4+2)+$B$6*(YEAR(AN$13)=2015)+$B$7*(AN$11=4)+$B$8*(AN$11=3)))+ EXP($B$3+$B$4*$A27+$B$5*((AN$12-$A27)*4+3)+$B$6*(YEAR(AN$13)=2015)+$B$7*(AN$11=4)+$B$8*(AN$11=3))/(1+EXP($B$3+$B$4*$A27+$B$5*((AN$12-$A27)*4+3)+$B$6*(YEAR(AN$13)=2015)+$B$7*(AN$11=4)+$B$8*(AN$11=3)))), "")</f>
        <v>13.7174937054078</v>
      </c>
      <c r="AO27" s="9" t="n">
        <f aca="false">IF('Acquisition-Retention'!AR150&lt;&gt;"",'Acquisition-Retention'!AR150* (IF(AO$12=$A27,1,EXP($B$3+$B$4*$A27+$B$5*(AO$12-$A27)*4+$B$6*(YEAR(AO$13)=2015)+$B$7*(AO$11=4)+$B$8*(AO$11=3))/(1+EXP($B$3+$B$4*$A27+$B$5*(AO$12-$A27)*4+$B$6*(YEAR(AO$13)=2015)+$B$7*(AO$11=4)+$B$8*(AO$11=3))))+ EXP($B$3+$B$4*$A27+$B$5*((AO$12-$A27)*4+1)+$B$6*(YEAR(AO$13)=2015)+$B$7*(AO$11=4)+$B$8*(AO$11=3))/(1+EXP($B$3+$B$4*$A27+$B$5*((AO$12-$A27)*4+1)+$B$6*(YEAR(AO$13)=2015)+$B$7*(AO$11=4)+$B$8*(AO$11=3)))+ EXP($B$3+$B$4*$A27+$B$5*((AO$12-$A27)*4+2)+$B$6*(YEAR(AO$13)=2015)+$B$7*(AO$11=4)+$B$8*(AO$11=3))/(1+EXP($B$3+$B$4*$A27+$B$5*((AO$12-$A27)*4+2)+$B$6*(YEAR(AO$13)=2015)+$B$7*(AO$11=4)+$B$8*(AO$11=3)))+ EXP($B$3+$B$4*$A27+$B$5*((AO$12-$A27)*4+3)+$B$6*(YEAR(AO$13)=2015)+$B$7*(AO$11=4)+$B$8*(AO$11=3))/(1+EXP($B$3+$B$4*$A27+$B$5*((AO$12-$A27)*4+3)+$B$6*(YEAR(AO$13)=2015)+$B$7*(AO$11=4)+$B$8*(AO$11=3)))), "")</f>
        <v>12.793335255683</v>
      </c>
    </row>
    <row r="28" customFormat="false" ht="15" hidden="false" customHeight="false" outlineLevel="0" collapsed="false">
      <c r="A28" s="0" t="n">
        <f aca="false">A27+1</f>
        <v>15</v>
      </c>
      <c r="B28" s="4" t="str">
        <v>Mar 2015</v>
      </c>
      <c r="C28" s="9" t="str">
        <f aca="false">IF('Acquisition-Retention'!F151&lt;&gt;"",'Acquisition-Retention'!F151* (IF(C$12=$A28,1,EXP($B$3+$B$4*$A28+$B$5*(C$12-$A28)*4+$B$6*(YEAR(C$13)=2015)+$B$7*(C$11=4)+$B$8*(C$11=3))/(1+EXP($B$3+$B$4*$A28+$B$5*(C$12-$A28)*4+$B$6*(YEAR(C$13)=2015)+$B$7*(C$11=4)+$B$8*(C$11=3))))+ EXP($B$3+$B$4*$A28+$B$5*((C$12-$A28)*4+1)+$B$6*(YEAR(C$13)=2015)+$B$7*(C$11=4)+$B$8*(C$11=3))/(1+EXP($B$3+$B$4*$A28+$B$5*((C$12-$A28)*4+1)+$B$6*(YEAR(C$13)=2015)+$B$7*(C$11=4)+$B$8*(C$11=3)))+ EXP($B$3+$B$4*$A28+$B$5*((C$12-$A28)*4+2)+$B$6*(YEAR(C$13)=2015)+$B$7*(C$11=4)+$B$8*(C$11=3))/(1+EXP($B$3+$B$4*$A28+$B$5*((C$12-$A28)*4+2)+$B$6*(YEAR(C$13)=2015)+$B$7*(C$11=4)+$B$8*(C$11=3)))+ EXP($B$3+$B$4*$A28+$B$5*((C$12-$A28)*4+3)+$B$6*(YEAR(C$13)=2015)+$B$7*(C$11=4)+$B$8*(C$11=3))/(1+EXP($B$3+$B$4*$A28+$B$5*((C$12-$A28)*4+3)+$B$6*(YEAR(C$13)=2015)+$B$7*(C$11=4)+$B$8*(C$11=3)))), "")</f>
        <v/>
      </c>
      <c r="D28" s="9" t="str">
        <f aca="false">IF('Acquisition-Retention'!G151&lt;&gt;"",'Acquisition-Retention'!G151* (IF(D$12=$A28,1,EXP($B$3+$B$4*$A28+$B$5*(D$12-$A28)*4+$B$6*(YEAR(D$13)=2015)+$B$7*(D$11=4)+$B$8*(D$11=3))/(1+EXP($B$3+$B$4*$A28+$B$5*(D$12-$A28)*4+$B$6*(YEAR(D$13)=2015)+$B$7*(D$11=4)+$B$8*(D$11=3))))+ EXP($B$3+$B$4*$A28+$B$5*((D$12-$A28)*4+1)+$B$6*(YEAR(D$13)=2015)+$B$7*(D$11=4)+$B$8*(D$11=3))/(1+EXP($B$3+$B$4*$A28+$B$5*((D$12-$A28)*4+1)+$B$6*(YEAR(D$13)=2015)+$B$7*(D$11=4)+$B$8*(D$11=3)))+ EXP($B$3+$B$4*$A28+$B$5*((D$12-$A28)*4+2)+$B$6*(YEAR(D$13)=2015)+$B$7*(D$11=4)+$B$8*(D$11=3))/(1+EXP($B$3+$B$4*$A28+$B$5*((D$12-$A28)*4+2)+$B$6*(YEAR(D$13)=2015)+$B$7*(D$11=4)+$B$8*(D$11=3)))+ EXP($B$3+$B$4*$A28+$B$5*((D$12-$A28)*4+3)+$B$6*(YEAR(D$13)=2015)+$B$7*(D$11=4)+$B$8*(D$11=3))/(1+EXP($B$3+$B$4*$A28+$B$5*((D$12-$A28)*4+3)+$B$6*(YEAR(D$13)=2015)+$B$7*(D$11=4)+$B$8*(D$11=3)))), "")</f>
        <v/>
      </c>
      <c r="E28" s="9" t="str">
        <f aca="false">IF('Acquisition-Retention'!H151&lt;&gt;"",'Acquisition-Retention'!H151* (IF(E$12=$A28,1,EXP($B$3+$B$4*$A28+$B$5*(E$12-$A28)*4+$B$6*(YEAR(E$13)=2015)+$B$7*(E$11=4)+$B$8*(E$11=3))/(1+EXP($B$3+$B$4*$A28+$B$5*(E$12-$A28)*4+$B$6*(YEAR(E$13)=2015)+$B$7*(E$11=4)+$B$8*(E$11=3))))+ EXP($B$3+$B$4*$A28+$B$5*((E$12-$A28)*4+1)+$B$6*(YEAR(E$13)=2015)+$B$7*(E$11=4)+$B$8*(E$11=3))/(1+EXP($B$3+$B$4*$A28+$B$5*((E$12-$A28)*4+1)+$B$6*(YEAR(E$13)=2015)+$B$7*(E$11=4)+$B$8*(E$11=3)))+ EXP($B$3+$B$4*$A28+$B$5*((E$12-$A28)*4+2)+$B$6*(YEAR(E$13)=2015)+$B$7*(E$11=4)+$B$8*(E$11=3))/(1+EXP($B$3+$B$4*$A28+$B$5*((E$12-$A28)*4+2)+$B$6*(YEAR(E$13)=2015)+$B$7*(E$11=4)+$B$8*(E$11=3)))+ EXP($B$3+$B$4*$A28+$B$5*((E$12-$A28)*4+3)+$B$6*(YEAR(E$13)=2015)+$B$7*(E$11=4)+$B$8*(E$11=3))/(1+EXP($B$3+$B$4*$A28+$B$5*((E$12-$A28)*4+3)+$B$6*(YEAR(E$13)=2015)+$B$7*(E$11=4)+$B$8*(E$11=3)))), "")</f>
        <v/>
      </c>
      <c r="F28" s="9" t="str">
        <f aca="false">IF('Acquisition-Retention'!I151&lt;&gt;"",'Acquisition-Retention'!I151* (IF(F$12=$A28,1,EXP($B$3+$B$4*$A28+$B$5*(F$12-$A28)*4+$B$6*(YEAR(F$13)=2015)+$B$7*(F$11=4)+$B$8*(F$11=3))/(1+EXP($B$3+$B$4*$A28+$B$5*(F$12-$A28)*4+$B$6*(YEAR(F$13)=2015)+$B$7*(F$11=4)+$B$8*(F$11=3))))+ EXP($B$3+$B$4*$A28+$B$5*((F$12-$A28)*4+1)+$B$6*(YEAR(F$13)=2015)+$B$7*(F$11=4)+$B$8*(F$11=3))/(1+EXP($B$3+$B$4*$A28+$B$5*((F$12-$A28)*4+1)+$B$6*(YEAR(F$13)=2015)+$B$7*(F$11=4)+$B$8*(F$11=3)))+ EXP($B$3+$B$4*$A28+$B$5*((F$12-$A28)*4+2)+$B$6*(YEAR(F$13)=2015)+$B$7*(F$11=4)+$B$8*(F$11=3))/(1+EXP($B$3+$B$4*$A28+$B$5*((F$12-$A28)*4+2)+$B$6*(YEAR(F$13)=2015)+$B$7*(F$11=4)+$B$8*(F$11=3)))+ EXP($B$3+$B$4*$A28+$B$5*((F$12-$A28)*4+3)+$B$6*(YEAR(F$13)=2015)+$B$7*(F$11=4)+$B$8*(F$11=3))/(1+EXP($B$3+$B$4*$A28+$B$5*((F$12-$A28)*4+3)+$B$6*(YEAR(F$13)=2015)+$B$7*(F$11=4)+$B$8*(F$11=3)))), "")</f>
        <v/>
      </c>
      <c r="G28" s="9" t="str">
        <f aca="false">IF('Acquisition-Retention'!J151&lt;&gt;"",'Acquisition-Retention'!J151* (IF(G$12=$A28,1,EXP($B$3+$B$4*$A28+$B$5*(G$12-$A28)*4+$B$6*(YEAR(G$13)=2015)+$B$7*(G$11=4)+$B$8*(G$11=3))/(1+EXP($B$3+$B$4*$A28+$B$5*(G$12-$A28)*4+$B$6*(YEAR(G$13)=2015)+$B$7*(G$11=4)+$B$8*(G$11=3))))+ EXP($B$3+$B$4*$A28+$B$5*((G$12-$A28)*4+1)+$B$6*(YEAR(G$13)=2015)+$B$7*(G$11=4)+$B$8*(G$11=3))/(1+EXP($B$3+$B$4*$A28+$B$5*((G$12-$A28)*4+1)+$B$6*(YEAR(G$13)=2015)+$B$7*(G$11=4)+$B$8*(G$11=3)))+ EXP($B$3+$B$4*$A28+$B$5*((G$12-$A28)*4+2)+$B$6*(YEAR(G$13)=2015)+$B$7*(G$11=4)+$B$8*(G$11=3))/(1+EXP($B$3+$B$4*$A28+$B$5*((G$12-$A28)*4+2)+$B$6*(YEAR(G$13)=2015)+$B$7*(G$11=4)+$B$8*(G$11=3)))+ EXP($B$3+$B$4*$A28+$B$5*((G$12-$A28)*4+3)+$B$6*(YEAR(G$13)=2015)+$B$7*(G$11=4)+$B$8*(G$11=3))/(1+EXP($B$3+$B$4*$A28+$B$5*((G$12-$A28)*4+3)+$B$6*(YEAR(G$13)=2015)+$B$7*(G$11=4)+$B$8*(G$11=3)))), "")</f>
        <v/>
      </c>
      <c r="H28" s="9" t="str">
        <f aca="false">IF('Acquisition-Retention'!K151&lt;&gt;"",'Acquisition-Retention'!K151* (IF(H$12=$A28,1,EXP($B$3+$B$4*$A28+$B$5*(H$12-$A28)*4+$B$6*(YEAR(H$13)=2015)+$B$7*(H$11=4)+$B$8*(H$11=3))/(1+EXP($B$3+$B$4*$A28+$B$5*(H$12-$A28)*4+$B$6*(YEAR(H$13)=2015)+$B$7*(H$11=4)+$B$8*(H$11=3))))+ EXP($B$3+$B$4*$A28+$B$5*((H$12-$A28)*4+1)+$B$6*(YEAR(H$13)=2015)+$B$7*(H$11=4)+$B$8*(H$11=3))/(1+EXP($B$3+$B$4*$A28+$B$5*((H$12-$A28)*4+1)+$B$6*(YEAR(H$13)=2015)+$B$7*(H$11=4)+$B$8*(H$11=3)))+ EXP($B$3+$B$4*$A28+$B$5*((H$12-$A28)*4+2)+$B$6*(YEAR(H$13)=2015)+$B$7*(H$11=4)+$B$8*(H$11=3))/(1+EXP($B$3+$B$4*$A28+$B$5*((H$12-$A28)*4+2)+$B$6*(YEAR(H$13)=2015)+$B$7*(H$11=4)+$B$8*(H$11=3)))+ EXP($B$3+$B$4*$A28+$B$5*((H$12-$A28)*4+3)+$B$6*(YEAR(H$13)=2015)+$B$7*(H$11=4)+$B$8*(H$11=3))/(1+EXP($B$3+$B$4*$A28+$B$5*((H$12-$A28)*4+3)+$B$6*(YEAR(H$13)=2015)+$B$7*(H$11=4)+$B$8*(H$11=3)))), "")</f>
        <v/>
      </c>
      <c r="I28" s="9" t="str">
        <f aca="false">IF('Acquisition-Retention'!L151&lt;&gt;"",'Acquisition-Retention'!L151* (IF(I$12=$A28,1,EXP($B$3+$B$4*$A28+$B$5*(I$12-$A28)*4+$B$6*(YEAR(I$13)=2015)+$B$7*(I$11=4)+$B$8*(I$11=3))/(1+EXP($B$3+$B$4*$A28+$B$5*(I$12-$A28)*4+$B$6*(YEAR(I$13)=2015)+$B$7*(I$11=4)+$B$8*(I$11=3))))+ EXP($B$3+$B$4*$A28+$B$5*((I$12-$A28)*4+1)+$B$6*(YEAR(I$13)=2015)+$B$7*(I$11=4)+$B$8*(I$11=3))/(1+EXP($B$3+$B$4*$A28+$B$5*((I$12-$A28)*4+1)+$B$6*(YEAR(I$13)=2015)+$B$7*(I$11=4)+$B$8*(I$11=3)))+ EXP($B$3+$B$4*$A28+$B$5*((I$12-$A28)*4+2)+$B$6*(YEAR(I$13)=2015)+$B$7*(I$11=4)+$B$8*(I$11=3))/(1+EXP($B$3+$B$4*$A28+$B$5*((I$12-$A28)*4+2)+$B$6*(YEAR(I$13)=2015)+$B$7*(I$11=4)+$B$8*(I$11=3)))+ EXP($B$3+$B$4*$A28+$B$5*((I$12-$A28)*4+3)+$B$6*(YEAR(I$13)=2015)+$B$7*(I$11=4)+$B$8*(I$11=3))/(1+EXP($B$3+$B$4*$A28+$B$5*((I$12-$A28)*4+3)+$B$6*(YEAR(I$13)=2015)+$B$7*(I$11=4)+$B$8*(I$11=3)))), "")</f>
        <v/>
      </c>
      <c r="J28" s="9" t="str">
        <f aca="false">IF('Acquisition-Retention'!M151&lt;&gt;"",'Acquisition-Retention'!M151* (IF(J$12=$A28,1,EXP($B$3+$B$4*$A28+$B$5*(J$12-$A28)*4+$B$6*(YEAR(J$13)=2015)+$B$7*(J$11=4)+$B$8*(J$11=3))/(1+EXP($B$3+$B$4*$A28+$B$5*(J$12-$A28)*4+$B$6*(YEAR(J$13)=2015)+$B$7*(J$11=4)+$B$8*(J$11=3))))+ EXP($B$3+$B$4*$A28+$B$5*((J$12-$A28)*4+1)+$B$6*(YEAR(J$13)=2015)+$B$7*(J$11=4)+$B$8*(J$11=3))/(1+EXP($B$3+$B$4*$A28+$B$5*((J$12-$A28)*4+1)+$B$6*(YEAR(J$13)=2015)+$B$7*(J$11=4)+$B$8*(J$11=3)))+ EXP($B$3+$B$4*$A28+$B$5*((J$12-$A28)*4+2)+$B$6*(YEAR(J$13)=2015)+$B$7*(J$11=4)+$B$8*(J$11=3))/(1+EXP($B$3+$B$4*$A28+$B$5*((J$12-$A28)*4+2)+$B$6*(YEAR(J$13)=2015)+$B$7*(J$11=4)+$B$8*(J$11=3)))+ EXP($B$3+$B$4*$A28+$B$5*((J$12-$A28)*4+3)+$B$6*(YEAR(J$13)=2015)+$B$7*(J$11=4)+$B$8*(J$11=3))/(1+EXP($B$3+$B$4*$A28+$B$5*((J$12-$A28)*4+3)+$B$6*(YEAR(J$13)=2015)+$B$7*(J$11=4)+$B$8*(J$11=3)))), "")</f>
        <v/>
      </c>
      <c r="K28" s="9" t="str">
        <f aca="false">IF('Acquisition-Retention'!N151&lt;&gt;"",'Acquisition-Retention'!N151* (IF(K$12=$A28,1,EXP($B$3+$B$4*$A28+$B$5*(K$12-$A28)*4+$B$6*(YEAR(K$13)=2015)+$B$7*(K$11=4)+$B$8*(K$11=3))/(1+EXP($B$3+$B$4*$A28+$B$5*(K$12-$A28)*4+$B$6*(YEAR(K$13)=2015)+$B$7*(K$11=4)+$B$8*(K$11=3))))+ EXP($B$3+$B$4*$A28+$B$5*((K$12-$A28)*4+1)+$B$6*(YEAR(K$13)=2015)+$B$7*(K$11=4)+$B$8*(K$11=3))/(1+EXP($B$3+$B$4*$A28+$B$5*((K$12-$A28)*4+1)+$B$6*(YEAR(K$13)=2015)+$B$7*(K$11=4)+$B$8*(K$11=3)))+ EXP($B$3+$B$4*$A28+$B$5*((K$12-$A28)*4+2)+$B$6*(YEAR(K$13)=2015)+$B$7*(K$11=4)+$B$8*(K$11=3))/(1+EXP($B$3+$B$4*$A28+$B$5*((K$12-$A28)*4+2)+$B$6*(YEAR(K$13)=2015)+$B$7*(K$11=4)+$B$8*(K$11=3)))+ EXP($B$3+$B$4*$A28+$B$5*((K$12-$A28)*4+3)+$B$6*(YEAR(K$13)=2015)+$B$7*(K$11=4)+$B$8*(K$11=3))/(1+EXP($B$3+$B$4*$A28+$B$5*((K$12-$A28)*4+3)+$B$6*(YEAR(K$13)=2015)+$B$7*(K$11=4)+$B$8*(K$11=3)))), "")</f>
        <v/>
      </c>
      <c r="L28" s="9" t="str">
        <f aca="false">IF('Acquisition-Retention'!O151&lt;&gt;"",'Acquisition-Retention'!O151* (IF(L$12=$A28,1,EXP($B$3+$B$4*$A28+$B$5*(L$12-$A28)*4+$B$6*(YEAR(L$13)=2015)+$B$7*(L$11=4)+$B$8*(L$11=3))/(1+EXP($B$3+$B$4*$A28+$B$5*(L$12-$A28)*4+$B$6*(YEAR(L$13)=2015)+$B$7*(L$11=4)+$B$8*(L$11=3))))+ EXP($B$3+$B$4*$A28+$B$5*((L$12-$A28)*4+1)+$B$6*(YEAR(L$13)=2015)+$B$7*(L$11=4)+$B$8*(L$11=3))/(1+EXP($B$3+$B$4*$A28+$B$5*((L$12-$A28)*4+1)+$B$6*(YEAR(L$13)=2015)+$B$7*(L$11=4)+$B$8*(L$11=3)))+ EXP($B$3+$B$4*$A28+$B$5*((L$12-$A28)*4+2)+$B$6*(YEAR(L$13)=2015)+$B$7*(L$11=4)+$B$8*(L$11=3))/(1+EXP($B$3+$B$4*$A28+$B$5*((L$12-$A28)*4+2)+$B$6*(YEAR(L$13)=2015)+$B$7*(L$11=4)+$B$8*(L$11=3)))+ EXP($B$3+$B$4*$A28+$B$5*((L$12-$A28)*4+3)+$B$6*(YEAR(L$13)=2015)+$B$7*(L$11=4)+$B$8*(L$11=3))/(1+EXP($B$3+$B$4*$A28+$B$5*((L$12-$A28)*4+3)+$B$6*(YEAR(L$13)=2015)+$B$7*(L$11=4)+$B$8*(L$11=3)))), "")</f>
        <v/>
      </c>
      <c r="M28" s="9" t="str">
        <f aca="false">IF('Acquisition-Retention'!P151&lt;&gt;"",'Acquisition-Retention'!P151* (IF(M$12=$A28,1,EXP($B$3+$B$4*$A28+$B$5*(M$12-$A28)*4+$B$6*(YEAR(M$13)=2015)+$B$7*(M$11=4)+$B$8*(M$11=3))/(1+EXP($B$3+$B$4*$A28+$B$5*(M$12-$A28)*4+$B$6*(YEAR(M$13)=2015)+$B$7*(M$11=4)+$B$8*(M$11=3))))+ EXP($B$3+$B$4*$A28+$B$5*((M$12-$A28)*4+1)+$B$6*(YEAR(M$13)=2015)+$B$7*(M$11=4)+$B$8*(M$11=3))/(1+EXP($B$3+$B$4*$A28+$B$5*((M$12-$A28)*4+1)+$B$6*(YEAR(M$13)=2015)+$B$7*(M$11=4)+$B$8*(M$11=3)))+ EXP($B$3+$B$4*$A28+$B$5*((M$12-$A28)*4+2)+$B$6*(YEAR(M$13)=2015)+$B$7*(M$11=4)+$B$8*(M$11=3))/(1+EXP($B$3+$B$4*$A28+$B$5*((M$12-$A28)*4+2)+$B$6*(YEAR(M$13)=2015)+$B$7*(M$11=4)+$B$8*(M$11=3)))+ EXP($B$3+$B$4*$A28+$B$5*((M$12-$A28)*4+3)+$B$6*(YEAR(M$13)=2015)+$B$7*(M$11=4)+$B$8*(M$11=3))/(1+EXP($B$3+$B$4*$A28+$B$5*((M$12-$A28)*4+3)+$B$6*(YEAR(M$13)=2015)+$B$7*(M$11=4)+$B$8*(M$11=3)))), "")</f>
        <v/>
      </c>
      <c r="N28" s="9" t="str">
        <f aca="false">IF('Acquisition-Retention'!Q151&lt;&gt;"",'Acquisition-Retention'!Q151* (IF(N$12=$A28,1,EXP($B$3+$B$4*$A28+$B$5*(N$12-$A28)*4+$B$6*(YEAR(N$13)=2015)+$B$7*(N$11=4)+$B$8*(N$11=3))/(1+EXP($B$3+$B$4*$A28+$B$5*(N$12-$A28)*4+$B$6*(YEAR(N$13)=2015)+$B$7*(N$11=4)+$B$8*(N$11=3))))+ EXP($B$3+$B$4*$A28+$B$5*((N$12-$A28)*4+1)+$B$6*(YEAR(N$13)=2015)+$B$7*(N$11=4)+$B$8*(N$11=3))/(1+EXP($B$3+$B$4*$A28+$B$5*((N$12-$A28)*4+1)+$B$6*(YEAR(N$13)=2015)+$B$7*(N$11=4)+$B$8*(N$11=3)))+ EXP($B$3+$B$4*$A28+$B$5*((N$12-$A28)*4+2)+$B$6*(YEAR(N$13)=2015)+$B$7*(N$11=4)+$B$8*(N$11=3))/(1+EXP($B$3+$B$4*$A28+$B$5*((N$12-$A28)*4+2)+$B$6*(YEAR(N$13)=2015)+$B$7*(N$11=4)+$B$8*(N$11=3)))+ EXP($B$3+$B$4*$A28+$B$5*((N$12-$A28)*4+3)+$B$6*(YEAR(N$13)=2015)+$B$7*(N$11=4)+$B$8*(N$11=3))/(1+EXP($B$3+$B$4*$A28+$B$5*((N$12-$A28)*4+3)+$B$6*(YEAR(N$13)=2015)+$B$7*(N$11=4)+$B$8*(N$11=3)))), "")</f>
        <v/>
      </c>
      <c r="O28" s="9" t="str">
        <f aca="false">IF('Acquisition-Retention'!R151&lt;&gt;"",'Acquisition-Retention'!R151* (IF(O$12=$A28,1,EXP($B$3+$B$4*$A28+$B$5*(O$12-$A28)*4+$B$6*(YEAR(O$13)=2015)+$B$7*(O$11=4)+$B$8*(O$11=3))/(1+EXP($B$3+$B$4*$A28+$B$5*(O$12-$A28)*4+$B$6*(YEAR(O$13)=2015)+$B$7*(O$11=4)+$B$8*(O$11=3))))+ EXP($B$3+$B$4*$A28+$B$5*((O$12-$A28)*4+1)+$B$6*(YEAR(O$13)=2015)+$B$7*(O$11=4)+$B$8*(O$11=3))/(1+EXP($B$3+$B$4*$A28+$B$5*((O$12-$A28)*4+1)+$B$6*(YEAR(O$13)=2015)+$B$7*(O$11=4)+$B$8*(O$11=3)))+ EXP($B$3+$B$4*$A28+$B$5*((O$12-$A28)*4+2)+$B$6*(YEAR(O$13)=2015)+$B$7*(O$11=4)+$B$8*(O$11=3))/(1+EXP($B$3+$B$4*$A28+$B$5*((O$12-$A28)*4+2)+$B$6*(YEAR(O$13)=2015)+$B$7*(O$11=4)+$B$8*(O$11=3)))+ EXP($B$3+$B$4*$A28+$B$5*((O$12-$A28)*4+3)+$B$6*(YEAR(O$13)=2015)+$B$7*(O$11=4)+$B$8*(O$11=3))/(1+EXP($B$3+$B$4*$A28+$B$5*((O$12-$A28)*4+3)+$B$6*(YEAR(O$13)=2015)+$B$7*(O$11=4)+$B$8*(O$11=3)))), "")</f>
        <v/>
      </c>
      <c r="P28" s="9" t="str">
        <f aca="false">IF('Acquisition-Retention'!S151&lt;&gt;"",'Acquisition-Retention'!S151* (IF(P$12=$A28,1,EXP($B$3+$B$4*$A28+$B$5*(P$12-$A28)*4+$B$6*(YEAR(P$13)=2015)+$B$7*(P$11=4)+$B$8*(P$11=3))/(1+EXP($B$3+$B$4*$A28+$B$5*(P$12-$A28)*4+$B$6*(YEAR(P$13)=2015)+$B$7*(P$11=4)+$B$8*(P$11=3))))+ EXP($B$3+$B$4*$A28+$B$5*((P$12-$A28)*4+1)+$B$6*(YEAR(P$13)=2015)+$B$7*(P$11=4)+$B$8*(P$11=3))/(1+EXP($B$3+$B$4*$A28+$B$5*((P$12-$A28)*4+1)+$B$6*(YEAR(P$13)=2015)+$B$7*(P$11=4)+$B$8*(P$11=3)))+ EXP($B$3+$B$4*$A28+$B$5*((P$12-$A28)*4+2)+$B$6*(YEAR(P$13)=2015)+$B$7*(P$11=4)+$B$8*(P$11=3))/(1+EXP($B$3+$B$4*$A28+$B$5*((P$12-$A28)*4+2)+$B$6*(YEAR(P$13)=2015)+$B$7*(P$11=4)+$B$8*(P$11=3)))+ EXP($B$3+$B$4*$A28+$B$5*((P$12-$A28)*4+3)+$B$6*(YEAR(P$13)=2015)+$B$7*(P$11=4)+$B$8*(P$11=3))/(1+EXP($B$3+$B$4*$A28+$B$5*((P$12-$A28)*4+3)+$B$6*(YEAR(P$13)=2015)+$B$7*(P$11=4)+$B$8*(P$11=3)))), "")</f>
        <v/>
      </c>
      <c r="Q28" s="9" t="n">
        <f aca="false">IF('Acquisition-Retention'!T151&lt;&gt;"",'Acquisition-Retention'!T151* (IF(Q$12=$A28,1,EXP($B$3+$B$4*$A28+$B$5*(Q$12-$A28)*4+$B$6*(YEAR(Q$13)=2015)+$B$7*(Q$11=4)+$B$8*(Q$11=3))/(1+EXP($B$3+$B$4*$A28+$B$5*(Q$12-$A28)*4+$B$6*(YEAR(Q$13)=2015)+$B$7*(Q$11=4)+$B$8*(Q$11=3))))+ EXP($B$3+$B$4*$A28+$B$5*((Q$12-$A28)*4+1)+$B$6*(YEAR(Q$13)=2015)+$B$7*(Q$11=4)+$B$8*(Q$11=3))/(1+EXP($B$3+$B$4*$A28+$B$5*((Q$12-$A28)*4+1)+$B$6*(YEAR(Q$13)=2015)+$B$7*(Q$11=4)+$B$8*(Q$11=3)))+ EXP($B$3+$B$4*$A28+$B$5*((Q$12-$A28)*4+2)+$B$6*(YEAR(Q$13)=2015)+$B$7*(Q$11=4)+$B$8*(Q$11=3))/(1+EXP($B$3+$B$4*$A28+$B$5*((Q$12-$A28)*4+2)+$B$6*(YEAR(Q$13)=2015)+$B$7*(Q$11=4)+$B$8*(Q$11=3)))+ EXP($B$3+$B$4*$A28+$B$5*((Q$12-$A28)*4+3)+$B$6*(YEAR(Q$13)=2015)+$B$7*(Q$11=4)+$B$8*(Q$11=3))/(1+EXP($B$3+$B$4*$A28+$B$5*((Q$12-$A28)*4+3)+$B$6*(YEAR(Q$13)=2015)+$B$7*(Q$11=4)+$B$8*(Q$11=3)))), "")</f>
        <v>256.347810611439</v>
      </c>
      <c r="R28" s="9" t="n">
        <f aca="false">IF('Acquisition-Retention'!U151&lt;&gt;"",'Acquisition-Retention'!U151* (IF(R$12=$A28,1,EXP($B$3+$B$4*$A28+$B$5*(R$12-$A28)*4+$B$6*(YEAR(R$13)=2015)+$B$7*(R$11=4)+$B$8*(R$11=3))/(1+EXP($B$3+$B$4*$A28+$B$5*(R$12-$A28)*4+$B$6*(YEAR(R$13)=2015)+$B$7*(R$11=4)+$B$8*(R$11=3))))+ EXP($B$3+$B$4*$A28+$B$5*((R$12-$A28)*4+1)+$B$6*(YEAR(R$13)=2015)+$B$7*(R$11=4)+$B$8*(R$11=3))/(1+EXP($B$3+$B$4*$A28+$B$5*((R$12-$A28)*4+1)+$B$6*(YEAR(R$13)=2015)+$B$7*(R$11=4)+$B$8*(R$11=3)))+ EXP($B$3+$B$4*$A28+$B$5*((R$12-$A28)*4+2)+$B$6*(YEAR(R$13)=2015)+$B$7*(R$11=4)+$B$8*(R$11=3))/(1+EXP($B$3+$B$4*$A28+$B$5*((R$12-$A28)*4+2)+$B$6*(YEAR(R$13)=2015)+$B$7*(R$11=4)+$B$8*(R$11=3)))+ EXP($B$3+$B$4*$A28+$B$5*((R$12-$A28)*4+3)+$B$6*(YEAR(R$13)=2015)+$B$7*(R$11=4)+$B$8*(R$11=3))/(1+EXP($B$3+$B$4*$A28+$B$5*((R$12-$A28)*4+3)+$B$6*(YEAR(R$13)=2015)+$B$7*(R$11=4)+$B$8*(R$11=3)))), "")</f>
        <v>85.3672651439233</v>
      </c>
      <c r="S28" s="9" t="n">
        <f aca="false">IF('Acquisition-Retention'!V151&lt;&gt;"",'Acquisition-Retention'!V151* (IF(S$12=$A28,1,EXP($B$3+$B$4*$A28+$B$5*(S$12-$A28)*4+$B$6*(YEAR(S$13)=2015)+$B$7*(S$11=4)+$B$8*(S$11=3))/(1+EXP($B$3+$B$4*$A28+$B$5*(S$12-$A28)*4+$B$6*(YEAR(S$13)=2015)+$B$7*(S$11=4)+$B$8*(S$11=3))))+ EXP($B$3+$B$4*$A28+$B$5*((S$12-$A28)*4+1)+$B$6*(YEAR(S$13)=2015)+$B$7*(S$11=4)+$B$8*(S$11=3))/(1+EXP($B$3+$B$4*$A28+$B$5*((S$12-$A28)*4+1)+$B$6*(YEAR(S$13)=2015)+$B$7*(S$11=4)+$B$8*(S$11=3)))+ EXP($B$3+$B$4*$A28+$B$5*((S$12-$A28)*4+2)+$B$6*(YEAR(S$13)=2015)+$B$7*(S$11=4)+$B$8*(S$11=3))/(1+EXP($B$3+$B$4*$A28+$B$5*((S$12-$A28)*4+2)+$B$6*(YEAR(S$13)=2015)+$B$7*(S$11=4)+$B$8*(S$11=3)))+ EXP($B$3+$B$4*$A28+$B$5*((S$12-$A28)*4+3)+$B$6*(YEAR(S$13)=2015)+$B$7*(S$11=4)+$B$8*(S$11=3))/(1+EXP($B$3+$B$4*$A28+$B$5*((S$12-$A28)*4+3)+$B$6*(YEAR(S$13)=2015)+$B$7*(S$11=4)+$B$8*(S$11=3)))), "")</f>
        <v>73.2080409996184</v>
      </c>
      <c r="T28" s="9" t="n">
        <f aca="false">IF('Acquisition-Retention'!W151&lt;&gt;"",'Acquisition-Retention'!W151* (IF(T$12=$A28,1,EXP($B$3+$B$4*$A28+$B$5*(T$12-$A28)*4+$B$6*(YEAR(T$13)=2015)+$B$7*(T$11=4)+$B$8*(T$11=3))/(1+EXP($B$3+$B$4*$A28+$B$5*(T$12-$A28)*4+$B$6*(YEAR(T$13)=2015)+$B$7*(T$11=4)+$B$8*(T$11=3))))+ EXP($B$3+$B$4*$A28+$B$5*((T$12-$A28)*4+1)+$B$6*(YEAR(T$13)=2015)+$B$7*(T$11=4)+$B$8*(T$11=3))/(1+EXP($B$3+$B$4*$A28+$B$5*((T$12-$A28)*4+1)+$B$6*(YEAR(T$13)=2015)+$B$7*(T$11=4)+$B$8*(T$11=3)))+ EXP($B$3+$B$4*$A28+$B$5*((T$12-$A28)*4+2)+$B$6*(YEAR(T$13)=2015)+$B$7*(T$11=4)+$B$8*(T$11=3))/(1+EXP($B$3+$B$4*$A28+$B$5*((T$12-$A28)*4+2)+$B$6*(YEAR(T$13)=2015)+$B$7*(T$11=4)+$B$8*(T$11=3)))+ EXP($B$3+$B$4*$A28+$B$5*((T$12-$A28)*4+3)+$B$6*(YEAR(T$13)=2015)+$B$7*(T$11=4)+$B$8*(T$11=3))/(1+EXP($B$3+$B$4*$A28+$B$5*((T$12-$A28)*4+3)+$B$6*(YEAR(T$13)=2015)+$B$7*(T$11=4)+$B$8*(T$11=3)))), "")</f>
        <v>65.7973186990639</v>
      </c>
      <c r="U28" s="9" t="n">
        <f aca="false">IF('Acquisition-Retention'!X151&lt;&gt;"",'Acquisition-Retention'!X151* (IF(U$12=$A28,1,EXP($B$3+$B$4*$A28+$B$5*(U$12-$A28)*4+$B$6*(YEAR(U$13)=2015)+$B$7*(U$11=4)+$B$8*(U$11=3))/(1+EXP($B$3+$B$4*$A28+$B$5*(U$12-$A28)*4+$B$6*(YEAR(U$13)=2015)+$B$7*(U$11=4)+$B$8*(U$11=3))))+ EXP($B$3+$B$4*$A28+$B$5*((U$12-$A28)*4+1)+$B$6*(YEAR(U$13)=2015)+$B$7*(U$11=4)+$B$8*(U$11=3))/(1+EXP($B$3+$B$4*$A28+$B$5*((U$12-$A28)*4+1)+$B$6*(YEAR(U$13)=2015)+$B$7*(U$11=4)+$B$8*(U$11=3)))+ EXP($B$3+$B$4*$A28+$B$5*((U$12-$A28)*4+2)+$B$6*(YEAR(U$13)=2015)+$B$7*(U$11=4)+$B$8*(U$11=3))/(1+EXP($B$3+$B$4*$A28+$B$5*((U$12-$A28)*4+2)+$B$6*(YEAR(U$13)=2015)+$B$7*(U$11=4)+$B$8*(U$11=3)))+ EXP($B$3+$B$4*$A28+$B$5*((U$12-$A28)*4+3)+$B$6*(YEAR(U$13)=2015)+$B$7*(U$11=4)+$B$8*(U$11=3))/(1+EXP($B$3+$B$4*$A28+$B$5*((U$12-$A28)*4+3)+$B$6*(YEAR(U$13)=2015)+$B$7*(U$11=4)+$B$8*(U$11=3)))), "")</f>
        <v>54.5226251910052</v>
      </c>
      <c r="V28" s="9" t="n">
        <f aca="false">IF('Acquisition-Retention'!Y151&lt;&gt;"",'Acquisition-Retention'!Y151* (IF(V$12=$A28,1,EXP($B$3+$B$4*$A28+$B$5*(V$12-$A28)*4+$B$6*(YEAR(V$13)=2015)+$B$7*(V$11=4)+$B$8*(V$11=3))/(1+EXP($B$3+$B$4*$A28+$B$5*(V$12-$A28)*4+$B$6*(YEAR(V$13)=2015)+$B$7*(V$11=4)+$B$8*(V$11=3))))+ EXP($B$3+$B$4*$A28+$B$5*((V$12-$A28)*4+1)+$B$6*(YEAR(V$13)=2015)+$B$7*(V$11=4)+$B$8*(V$11=3))/(1+EXP($B$3+$B$4*$A28+$B$5*((V$12-$A28)*4+1)+$B$6*(YEAR(V$13)=2015)+$B$7*(V$11=4)+$B$8*(V$11=3)))+ EXP($B$3+$B$4*$A28+$B$5*((V$12-$A28)*4+2)+$B$6*(YEAR(V$13)=2015)+$B$7*(V$11=4)+$B$8*(V$11=3))/(1+EXP($B$3+$B$4*$A28+$B$5*((V$12-$A28)*4+2)+$B$6*(YEAR(V$13)=2015)+$B$7*(V$11=4)+$B$8*(V$11=3)))+ EXP($B$3+$B$4*$A28+$B$5*((V$12-$A28)*4+3)+$B$6*(YEAR(V$13)=2015)+$B$7*(V$11=4)+$B$8*(V$11=3))/(1+EXP($B$3+$B$4*$A28+$B$5*((V$12-$A28)*4+3)+$B$6*(YEAR(V$13)=2015)+$B$7*(V$11=4)+$B$8*(V$11=3)))), "")</f>
        <v>50.1515222099087</v>
      </c>
      <c r="W28" s="9" t="n">
        <f aca="false">IF('Acquisition-Retention'!Z151&lt;&gt;"",'Acquisition-Retention'!Z151* (IF(W$12=$A28,1,EXP($B$3+$B$4*$A28+$B$5*(W$12-$A28)*4+$B$6*(YEAR(W$13)=2015)+$B$7*(W$11=4)+$B$8*(W$11=3))/(1+EXP($B$3+$B$4*$A28+$B$5*(W$12-$A28)*4+$B$6*(YEAR(W$13)=2015)+$B$7*(W$11=4)+$B$8*(W$11=3))))+ EXP($B$3+$B$4*$A28+$B$5*((W$12-$A28)*4+1)+$B$6*(YEAR(W$13)=2015)+$B$7*(W$11=4)+$B$8*(W$11=3))/(1+EXP($B$3+$B$4*$A28+$B$5*((W$12-$A28)*4+1)+$B$6*(YEAR(W$13)=2015)+$B$7*(W$11=4)+$B$8*(W$11=3)))+ EXP($B$3+$B$4*$A28+$B$5*((W$12-$A28)*4+2)+$B$6*(YEAR(W$13)=2015)+$B$7*(W$11=4)+$B$8*(W$11=3))/(1+EXP($B$3+$B$4*$A28+$B$5*((W$12-$A28)*4+2)+$B$6*(YEAR(W$13)=2015)+$B$7*(W$11=4)+$B$8*(W$11=3)))+ EXP($B$3+$B$4*$A28+$B$5*((W$12-$A28)*4+3)+$B$6*(YEAR(W$13)=2015)+$B$7*(W$11=4)+$B$8*(W$11=3))/(1+EXP($B$3+$B$4*$A28+$B$5*((W$12-$A28)*4+3)+$B$6*(YEAR(W$13)=2015)+$B$7*(W$11=4)+$B$8*(W$11=3)))), "")</f>
        <v>46.3686515887079</v>
      </c>
      <c r="X28" s="9" t="n">
        <f aca="false">IF('Acquisition-Retention'!AA151&lt;&gt;"",'Acquisition-Retention'!AA151* (IF(X$12=$A28,1,EXP($B$3+$B$4*$A28+$B$5*(X$12-$A28)*4+$B$6*(YEAR(X$13)=2015)+$B$7*(X$11=4)+$B$8*(X$11=3))/(1+EXP($B$3+$B$4*$A28+$B$5*(X$12-$A28)*4+$B$6*(YEAR(X$13)=2015)+$B$7*(X$11=4)+$B$8*(X$11=3))))+ EXP($B$3+$B$4*$A28+$B$5*((X$12-$A28)*4+1)+$B$6*(YEAR(X$13)=2015)+$B$7*(X$11=4)+$B$8*(X$11=3))/(1+EXP($B$3+$B$4*$A28+$B$5*((X$12-$A28)*4+1)+$B$6*(YEAR(X$13)=2015)+$B$7*(X$11=4)+$B$8*(X$11=3)))+ EXP($B$3+$B$4*$A28+$B$5*((X$12-$A28)*4+2)+$B$6*(YEAR(X$13)=2015)+$B$7*(X$11=4)+$B$8*(X$11=3))/(1+EXP($B$3+$B$4*$A28+$B$5*((X$12-$A28)*4+2)+$B$6*(YEAR(X$13)=2015)+$B$7*(X$11=4)+$B$8*(X$11=3)))+ EXP($B$3+$B$4*$A28+$B$5*((X$12-$A28)*4+3)+$B$6*(YEAR(X$13)=2015)+$B$7*(X$11=4)+$B$8*(X$11=3))/(1+EXP($B$3+$B$4*$A28+$B$5*((X$12-$A28)*4+3)+$B$6*(YEAR(X$13)=2015)+$B$7*(X$11=4)+$B$8*(X$11=3)))), "")</f>
        <v>44.2569983589952</v>
      </c>
      <c r="Y28" s="9" t="n">
        <f aca="false">IF('Acquisition-Retention'!AB151&lt;&gt;"",'Acquisition-Retention'!AB151* (IF(Y$12=$A28,1,EXP($B$3+$B$4*$A28+$B$5*(Y$12-$A28)*4+$B$6*(YEAR(Y$13)=2015)+$B$7*(Y$11=4)+$B$8*(Y$11=3))/(1+EXP($B$3+$B$4*$A28+$B$5*(Y$12-$A28)*4+$B$6*(YEAR(Y$13)=2015)+$B$7*(Y$11=4)+$B$8*(Y$11=3))))+ EXP($B$3+$B$4*$A28+$B$5*((Y$12-$A28)*4+1)+$B$6*(YEAR(Y$13)=2015)+$B$7*(Y$11=4)+$B$8*(Y$11=3))/(1+EXP($B$3+$B$4*$A28+$B$5*((Y$12-$A28)*4+1)+$B$6*(YEAR(Y$13)=2015)+$B$7*(Y$11=4)+$B$8*(Y$11=3)))+ EXP($B$3+$B$4*$A28+$B$5*((Y$12-$A28)*4+2)+$B$6*(YEAR(Y$13)=2015)+$B$7*(Y$11=4)+$B$8*(Y$11=3))/(1+EXP($B$3+$B$4*$A28+$B$5*((Y$12-$A28)*4+2)+$B$6*(YEAR(Y$13)=2015)+$B$7*(Y$11=4)+$B$8*(Y$11=3)))+ EXP($B$3+$B$4*$A28+$B$5*((Y$12-$A28)*4+3)+$B$6*(YEAR(Y$13)=2015)+$B$7*(Y$11=4)+$B$8*(Y$11=3))/(1+EXP($B$3+$B$4*$A28+$B$5*((Y$12-$A28)*4+3)+$B$6*(YEAR(Y$13)=2015)+$B$7*(Y$11=4)+$B$8*(Y$11=3)))), "")</f>
        <v>40.9870801013057</v>
      </c>
      <c r="Z28" s="9" t="n">
        <f aca="false">IF('Acquisition-Retention'!AC151&lt;&gt;"",'Acquisition-Retention'!AC151* (IF(Z$12=$A28,1,EXP($B$3+$B$4*$A28+$B$5*(Z$12-$A28)*4+$B$6*(YEAR(Z$13)=2015)+$B$7*(Z$11=4)+$B$8*(Z$11=3))/(1+EXP($B$3+$B$4*$A28+$B$5*(Z$12-$A28)*4+$B$6*(YEAR(Z$13)=2015)+$B$7*(Z$11=4)+$B$8*(Z$11=3))))+ EXP($B$3+$B$4*$A28+$B$5*((Z$12-$A28)*4+1)+$B$6*(YEAR(Z$13)=2015)+$B$7*(Z$11=4)+$B$8*(Z$11=3))/(1+EXP($B$3+$B$4*$A28+$B$5*((Z$12-$A28)*4+1)+$B$6*(YEAR(Z$13)=2015)+$B$7*(Z$11=4)+$B$8*(Z$11=3)))+ EXP($B$3+$B$4*$A28+$B$5*((Z$12-$A28)*4+2)+$B$6*(YEAR(Z$13)=2015)+$B$7*(Z$11=4)+$B$8*(Z$11=3))/(1+EXP($B$3+$B$4*$A28+$B$5*((Z$12-$A28)*4+2)+$B$6*(YEAR(Z$13)=2015)+$B$7*(Z$11=4)+$B$8*(Z$11=3)))+ EXP($B$3+$B$4*$A28+$B$5*((Z$12-$A28)*4+3)+$B$6*(YEAR(Z$13)=2015)+$B$7*(Z$11=4)+$B$8*(Z$11=3))/(1+EXP($B$3+$B$4*$A28+$B$5*((Z$12-$A28)*4+3)+$B$6*(YEAR(Z$13)=2015)+$B$7*(Z$11=4)+$B$8*(Z$11=3)))), "")</f>
        <v>38.1501908535017</v>
      </c>
      <c r="AA28" s="9" t="n">
        <f aca="false">IF('Acquisition-Retention'!AD151&lt;&gt;"",'Acquisition-Retention'!AD151* (IF(AA$12=$A28,1,EXP($B$3+$B$4*$A28+$B$5*(AA$12-$A28)*4+$B$6*(YEAR(AA$13)=2015)+$B$7*(AA$11=4)+$B$8*(AA$11=3))/(1+EXP($B$3+$B$4*$A28+$B$5*(AA$12-$A28)*4+$B$6*(YEAR(AA$13)=2015)+$B$7*(AA$11=4)+$B$8*(AA$11=3))))+ EXP($B$3+$B$4*$A28+$B$5*((AA$12-$A28)*4+1)+$B$6*(YEAR(AA$13)=2015)+$B$7*(AA$11=4)+$B$8*(AA$11=3))/(1+EXP($B$3+$B$4*$A28+$B$5*((AA$12-$A28)*4+1)+$B$6*(YEAR(AA$13)=2015)+$B$7*(AA$11=4)+$B$8*(AA$11=3)))+ EXP($B$3+$B$4*$A28+$B$5*((AA$12-$A28)*4+2)+$B$6*(YEAR(AA$13)=2015)+$B$7*(AA$11=4)+$B$8*(AA$11=3))/(1+EXP($B$3+$B$4*$A28+$B$5*((AA$12-$A28)*4+2)+$B$6*(YEAR(AA$13)=2015)+$B$7*(AA$11=4)+$B$8*(AA$11=3)))+ EXP($B$3+$B$4*$A28+$B$5*((AA$12-$A28)*4+3)+$B$6*(YEAR(AA$13)=2015)+$B$7*(AA$11=4)+$B$8*(AA$11=3))/(1+EXP($B$3+$B$4*$A28+$B$5*((AA$12-$A28)*4+3)+$B$6*(YEAR(AA$13)=2015)+$B$7*(AA$11=4)+$B$8*(AA$11=3)))), "")</f>
        <v>42.5644272190791</v>
      </c>
      <c r="AB28" s="9" t="n">
        <f aca="false">IF('Acquisition-Retention'!AE151&lt;&gt;"",'Acquisition-Retention'!AE151* (IF(AB$12=$A28,1,EXP($B$3+$B$4*$A28+$B$5*(AB$12-$A28)*4+$B$6*(YEAR(AB$13)=2015)+$B$7*(AB$11=4)+$B$8*(AB$11=3))/(1+EXP($B$3+$B$4*$A28+$B$5*(AB$12-$A28)*4+$B$6*(YEAR(AB$13)=2015)+$B$7*(AB$11=4)+$B$8*(AB$11=3))))+ EXP($B$3+$B$4*$A28+$B$5*((AB$12-$A28)*4+1)+$B$6*(YEAR(AB$13)=2015)+$B$7*(AB$11=4)+$B$8*(AB$11=3))/(1+EXP($B$3+$B$4*$A28+$B$5*((AB$12-$A28)*4+1)+$B$6*(YEAR(AB$13)=2015)+$B$7*(AB$11=4)+$B$8*(AB$11=3)))+ EXP($B$3+$B$4*$A28+$B$5*((AB$12-$A28)*4+2)+$B$6*(YEAR(AB$13)=2015)+$B$7*(AB$11=4)+$B$8*(AB$11=3))/(1+EXP($B$3+$B$4*$A28+$B$5*((AB$12-$A28)*4+2)+$B$6*(YEAR(AB$13)=2015)+$B$7*(AB$11=4)+$B$8*(AB$11=3)))+ EXP($B$3+$B$4*$A28+$B$5*((AB$12-$A28)*4+3)+$B$6*(YEAR(AB$13)=2015)+$B$7*(AB$11=4)+$B$8*(AB$11=3))/(1+EXP($B$3+$B$4*$A28+$B$5*((AB$12-$A28)*4+3)+$B$6*(YEAR(AB$13)=2015)+$B$7*(AB$11=4)+$B$8*(AB$11=3)))), "")</f>
        <v>40.4394531561778</v>
      </c>
      <c r="AC28" s="9" t="n">
        <f aca="false">IF('Acquisition-Retention'!AF151&lt;&gt;"",'Acquisition-Retention'!AF151* (IF(AC$12=$A28,1,EXP($B$3+$B$4*$A28+$B$5*(AC$12-$A28)*4+$B$6*(YEAR(AC$13)=2015)+$B$7*(AC$11=4)+$B$8*(AC$11=3))/(1+EXP($B$3+$B$4*$A28+$B$5*(AC$12-$A28)*4+$B$6*(YEAR(AC$13)=2015)+$B$7*(AC$11=4)+$B$8*(AC$11=3))))+ EXP($B$3+$B$4*$A28+$B$5*((AC$12-$A28)*4+1)+$B$6*(YEAR(AC$13)=2015)+$B$7*(AC$11=4)+$B$8*(AC$11=3))/(1+EXP($B$3+$B$4*$A28+$B$5*((AC$12-$A28)*4+1)+$B$6*(YEAR(AC$13)=2015)+$B$7*(AC$11=4)+$B$8*(AC$11=3)))+ EXP($B$3+$B$4*$A28+$B$5*((AC$12-$A28)*4+2)+$B$6*(YEAR(AC$13)=2015)+$B$7*(AC$11=4)+$B$8*(AC$11=3))/(1+EXP($B$3+$B$4*$A28+$B$5*((AC$12-$A28)*4+2)+$B$6*(YEAR(AC$13)=2015)+$B$7*(AC$11=4)+$B$8*(AC$11=3)))+ EXP($B$3+$B$4*$A28+$B$5*((AC$12-$A28)*4+3)+$B$6*(YEAR(AC$13)=2015)+$B$7*(AC$11=4)+$B$8*(AC$11=3))/(1+EXP($B$3+$B$4*$A28+$B$5*((AC$12-$A28)*4+3)+$B$6*(YEAR(AC$13)=2015)+$B$7*(AC$11=4)+$B$8*(AC$11=3)))), "")</f>
        <v>38.2945387032158</v>
      </c>
      <c r="AD28" s="9" t="n">
        <f aca="false">IF('Acquisition-Retention'!AG151&lt;&gt;"",'Acquisition-Retention'!AG151* (IF(AD$12=$A28,1,EXP($B$3+$B$4*$A28+$B$5*(AD$12-$A28)*4+$B$6*(YEAR(AD$13)=2015)+$B$7*(AD$11=4)+$B$8*(AD$11=3))/(1+EXP($B$3+$B$4*$A28+$B$5*(AD$12-$A28)*4+$B$6*(YEAR(AD$13)=2015)+$B$7*(AD$11=4)+$B$8*(AD$11=3))))+ EXP($B$3+$B$4*$A28+$B$5*((AD$12-$A28)*4+1)+$B$6*(YEAR(AD$13)=2015)+$B$7*(AD$11=4)+$B$8*(AD$11=3))/(1+EXP($B$3+$B$4*$A28+$B$5*((AD$12-$A28)*4+1)+$B$6*(YEAR(AD$13)=2015)+$B$7*(AD$11=4)+$B$8*(AD$11=3)))+ EXP($B$3+$B$4*$A28+$B$5*((AD$12-$A28)*4+2)+$B$6*(YEAR(AD$13)=2015)+$B$7*(AD$11=4)+$B$8*(AD$11=3))/(1+EXP($B$3+$B$4*$A28+$B$5*((AD$12-$A28)*4+2)+$B$6*(YEAR(AD$13)=2015)+$B$7*(AD$11=4)+$B$8*(AD$11=3)))+ EXP($B$3+$B$4*$A28+$B$5*((AD$12-$A28)*4+3)+$B$6*(YEAR(AD$13)=2015)+$B$7*(AD$11=4)+$B$8*(AD$11=3))/(1+EXP($B$3+$B$4*$A28+$B$5*((AD$12-$A28)*4+3)+$B$6*(YEAR(AD$13)=2015)+$B$7*(AD$11=4)+$B$8*(AD$11=3)))), "")</f>
        <v>36.1477675964428</v>
      </c>
      <c r="AE28" s="9" t="n">
        <f aca="false">IF('Acquisition-Retention'!AH151&lt;&gt;"",'Acquisition-Retention'!AH151* (IF(AE$12=$A28,1,EXP($B$3+$B$4*$A28+$B$5*(AE$12-$A28)*4+$B$6*(YEAR(AE$13)=2015)+$B$7*(AE$11=4)+$B$8*(AE$11=3))/(1+EXP($B$3+$B$4*$A28+$B$5*(AE$12-$A28)*4+$B$6*(YEAR(AE$13)=2015)+$B$7*(AE$11=4)+$B$8*(AE$11=3))))+ EXP($B$3+$B$4*$A28+$B$5*((AE$12-$A28)*4+1)+$B$6*(YEAR(AE$13)=2015)+$B$7*(AE$11=4)+$B$8*(AE$11=3))/(1+EXP($B$3+$B$4*$A28+$B$5*((AE$12-$A28)*4+1)+$B$6*(YEAR(AE$13)=2015)+$B$7*(AE$11=4)+$B$8*(AE$11=3)))+ EXP($B$3+$B$4*$A28+$B$5*((AE$12-$A28)*4+2)+$B$6*(YEAR(AE$13)=2015)+$B$7*(AE$11=4)+$B$8*(AE$11=3))/(1+EXP($B$3+$B$4*$A28+$B$5*((AE$12-$A28)*4+2)+$B$6*(YEAR(AE$13)=2015)+$B$7*(AE$11=4)+$B$8*(AE$11=3)))+ EXP($B$3+$B$4*$A28+$B$5*((AE$12-$A28)*4+3)+$B$6*(YEAR(AE$13)=2015)+$B$7*(AE$11=4)+$B$8*(AE$11=3))/(1+EXP($B$3+$B$4*$A28+$B$5*((AE$12-$A28)*4+3)+$B$6*(YEAR(AE$13)=2015)+$B$7*(AE$11=4)+$B$8*(AE$11=3)))), "")</f>
        <v>34.0242287621164</v>
      </c>
      <c r="AF28" s="9" t="n">
        <f aca="false">IF('Acquisition-Retention'!AI151&lt;&gt;"",'Acquisition-Retention'!AI151* (IF(AF$12=$A28,1,EXP($B$3+$B$4*$A28+$B$5*(AF$12-$A28)*4+$B$6*(YEAR(AF$13)=2015)+$B$7*(AF$11=4)+$B$8*(AF$11=3))/(1+EXP($B$3+$B$4*$A28+$B$5*(AF$12-$A28)*4+$B$6*(YEAR(AF$13)=2015)+$B$7*(AF$11=4)+$B$8*(AF$11=3))))+ EXP($B$3+$B$4*$A28+$B$5*((AF$12-$A28)*4+1)+$B$6*(YEAR(AF$13)=2015)+$B$7*(AF$11=4)+$B$8*(AF$11=3))/(1+EXP($B$3+$B$4*$A28+$B$5*((AF$12-$A28)*4+1)+$B$6*(YEAR(AF$13)=2015)+$B$7*(AF$11=4)+$B$8*(AF$11=3)))+ EXP($B$3+$B$4*$A28+$B$5*((AF$12-$A28)*4+2)+$B$6*(YEAR(AF$13)=2015)+$B$7*(AF$11=4)+$B$8*(AF$11=3))/(1+EXP($B$3+$B$4*$A28+$B$5*((AF$12-$A28)*4+2)+$B$6*(YEAR(AF$13)=2015)+$B$7*(AF$11=4)+$B$8*(AF$11=3)))+ EXP($B$3+$B$4*$A28+$B$5*((AF$12-$A28)*4+3)+$B$6*(YEAR(AF$13)=2015)+$B$7*(AF$11=4)+$B$8*(AF$11=3))/(1+EXP($B$3+$B$4*$A28+$B$5*((AF$12-$A28)*4+3)+$B$6*(YEAR(AF$13)=2015)+$B$7*(AF$11=4)+$B$8*(AF$11=3)))), "")</f>
        <v>31.9487332049363</v>
      </c>
      <c r="AG28" s="9" t="n">
        <f aca="false">IF('Acquisition-Retention'!AJ151&lt;&gt;"",'Acquisition-Retention'!AJ151* (IF(AG$12=$A28,1,EXP($B$3+$B$4*$A28+$B$5*(AG$12-$A28)*4+$B$6*(YEAR(AG$13)=2015)+$B$7*(AG$11=4)+$B$8*(AG$11=3))/(1+EXP($B$3+$B$4*$A28+$B$5*(AG$12-$A28)*4+$B$6*(YEAR(AG$13)=2015)+$B$7*(AG$11=4)+$B$8*(AG$11=3))))+ EXP($B$3+$B$4*$A28+$B$5*((AG$12-$A28)*4+1)+$B$6*(YEAR(AG$13)=2015)+$B$7*(AG$11=4)+$B$8*(AG$11=3))/(1+EXP($B$3+$B$4*$A28+$B$5*((AG$12-$A28)*4+1)+$B$6*(YEAR(AG$13)=2015)+$B$7*(AG$11=4)+$B$8*(AG$11=3)))+ EXP($B$3+$B$4*$A28+$B$5*((AG$12-$A28)*4+2)+$B$6*(YEAR(AG$13)=2015)+$B$7*(AG$11=4)+$B$8*(AG$11=3))/(1+EXP($B$3+$B$4*$A28+$B$5*((AG$12-$A28)*4+2)+$B$6*(YEAR(AG$13)=2015)+$B$7*(AG$11=4)+$B$8*(AG$11=3)))+ EXP($B$3+$B$4*$A28+$B$5*((AG$12-$A28)*4+3)+$B$6*(YEAR(AG$13)=2015)+$B$7*(AG$11=4)+$B$8*(AG$11=3))/(1+EXP($B$3+$B$4*$A28+$B$5*((AG$12-$A28)*4+3)+$B$6*(YEAR(AG$13)=2015)+$B$7*(AG$11=4)+$B$8*(AG$11=3)))), "")</f>
        <v>26.1285754591981</v>
      </c>
      <c r="AH28" s="9" t="n">
        <f aca="false">IF('Acquisition-Retention'!AK151&lt;&gt;"",'Acquisition-Retention'!AK151* (IF(AH$12=$A28,1,EXP($B$3+$B$4*$A28+$B$5*(AH$12-$A28)*4+$B$6*(YEAR(AH$13)=2015)+$B$7*(AH$11=4)+$B$8*(AH$11=3))/(1+EXP($B$3+$B$4*$A28+$B$5*(AH$12-$A28)*4+$B$6*(YEAR(AH$13)=2015)+$B$7*(AH$11=4)+$B$8*(AH$11=3))))+ EXP($B$3+$B$4*$A28+$B$5*((AH$12-$A28)*4+1)+$B$6*(YEAR(AH$13)=2015)+$B$7*(AH$11=4)+$B$8*(AH$11=3))/(1+EXP($B$3+$B$4*$A28+$B$5*((AH$12-$A28)*4+1)+$B$6*(YEAR(AH$13)=2015)+$B$7*(AH$11=4)+$B$8*(AH$11=3)))+ EXP($B$3+$B$4*$A28+$B$5*((AH$12-$A28)*4+2)+$B$6*(YEAR(AH$13)=2015)+$B$7*(AH$11=4)+$B$8*(AH$11=3))/(1+EXP($B$3+$B$4*$A28+$B$5*((AH$12-$A28)*4+2)+$B$6*(YEAR(AH$13)=2015)+$B$7*(AH$11=4)+$B$8*(AH$11=3)))+ EXP($B$3+$B$4*$A28+$B$5*((AH$12-$A28)*4+3)+$B$6*(YEAR(AH$13)=2015)+$B$7*(AH$11=4)+$B$8*(AH$11=3))/(1+EXP($B$3+$B$4*$A28+$B$5*((AH$12-$A28)*4+3)+$B$6*(YEAR(AH$13)=2015)+$B$7*(AH$11=4)+$B$8*(AH$11=3)))), "")</f>
        <v>24.3614866442822</v>
      </c>
      <c r="AI28" s="9" t="n">
        <f aca="false">IF('Acquisition-Retention'!AL151&lt;&gt;"",'Acquisition-Retention'!AL151* (IF(AI$12=$A28,1,EXP($B$3+$B$4*$A28+$B$5*(AI$12-$A28)*4+$B$6*(YEAR(AI$13)=2015)+$B$7*(AI$11=4)+$B$8*(AI$11=3))/(1+EXP($B$3+$B$4*$A28+$B$5*(AI$12-$A28)*4+$B$6*(YEAR(AI$13)=2015)+$B$7*(AI$11=4)+$B$8*(AI$11=3))))+ EXP($B$3+$B$4*$A28+$B$5*((AI$12-$A28)*4+1)+$B$6*(YEAR(AI$13)=2015)+$B$7*(AI$11=4)+$B$8*(AI$11=3))/(1+EXP($B$3+$B$4*$A28+$B$5*((AI$12-$A28)*4+1)+$B$6*(YEAR(AI$13)=2015)+$B$7*(AI$11=4)+$B$8*(AI$11=3)))+ EXP($B$3+$B$4*$A28+$B$5*((AI$12-$A28)*4+2)+$B$6*(YEAR(AI$13)=2015)+$B$7*(AI$11=4)+$B$8*(AI$11=3))/(1+EXP($B$3+$B$4*$A28+$B$5*((AI$12-$A28)*4+2)+$B$6*(YEAR(AI$13)=2015)+$B$7*(AI$11=4)+$B$8*(AI$11=3)))+ EXP($B$3+$B$4*$A28+$B$5*((AI$12-$A28)*4+3)+$B$6*(YEAR(AI$13)=2015)+$B$7*(AI$11=4)+$B$8*(AI$11=3))/(1+EXP($B$3+$B$4*$A28+$B$5*((AI$12-$A28)*4+3)+$B$6*(YEAR(AI$13)=2015)+$B$7*(AI$11=4)+$B$8*(AI$11=3)))), "")</f>
        <v>22.6845149966201</v>
      </c>
      <c r="AJ28" s="9" t="n">
        <f aca="false">IF('Acquisition-Retention'!AM151&lt;&gt;"",'Acquisition-Retention'!AM151* (IF(AJ$12=$A28,1,EXP($B$3+$B$4*$A28+$B$5*(AJ$12-$A28)*4+$B$6*(YEAR(AJ$13)=2015)+$B$7*(AJ$11=4)+$B$8*(AJ$11=3))/(1+EXP($B$3+$B$4*$A28+$B$5*(AJ$12-$A28)*4+$B$6*(YEAR(AJ$13)=2015)+$B$7*(AJ$11=4)+$B$8*(AJ$11=3))))+ EXP($B$3+$B$4*$A28+$B$5*((AJ$12-$A28)*4+1)+$B$6*(YEAR(AJ$13)=2015)+$B$7*(AJ$11=4)+$B$8*(AJ$11=3))/(1+EXP($B$3+$B$4*$A28+$B$5*((AJ$12-$A28)*4+1)+$B$6*(YEAR(AJ$13)=2015)+$B$7*(AJ$11=4)+$B$8*(AJ$11=3)))+ EXP($B$3+$B$4*$A28+$B$5*((AJ$12-$A28)*4+2)+$B$6*(YEAR(AJ$13)=2015)+$B$7*(AJ$11=4)+$B$8*(AJ$11=3))/(1+EXP($B$3+$B$4*$A28+$B$5*((AJ$12-$A28)*4+2)+$B$6*(YEAR(AJ$13)=2015)+$B$7*(AJ$11=4)+$B$8*(AJ$11=3)))+ EXP($B$3+$B$4*$A28+$B$5*((AJ$12-$A28)*4+3)+$B$6*(YEAR(AJ$13)=2015)+$B$7*(AJ$11=4)+$B$8*(AJ$11=3))/(1+EXP($B$3+$B$4*$A28+$B$5*((AJ$12-$A28)*4+3)+$B$6*(YEAR(AJ$13)=2015)+$B$7*(AJ$11=4)+$B$8*(AJ$11=3)))), "")</f>
        <v>22.6101723996303</v>
      </c>
      <c r="AK28" s="9" t="n">
        <f aca="false">IF('Acquisition-Retention'!AN151&lt;&gt;"",'Acquisition-Retention'!AN151* (IF(AK$12=$A28,1,EXP($B$3+$B$4*$A28+$B$5*(AK$12-$A28)*4+$B$6*(YEAR(AK$13)=2015)+$B$7*(AK$11=4)+$B$8*(AK$11=3))/(1+EXP($B$3+$B$4*$A28+$B$5*(AK$12-$A28)*4+$B$6*(YEAR(AK$13)=2015)+$B$7*(AK$11=4)+$B$8*(AK$11=3))))+ EXP($B$3+$B$4*$A28+$B$5*((AK$12-$A28)*4+1)+$B$6*(YEAR(AK$13)=2015)+$B$7*(AK$11=4)+$B$8*(AK$11=3))/(1+EXP($B$3+$B$4*$A28+$B$5*((AK$12-$A28)*4+1)+$B$6*(YEAR(AK$13)=2015)+$B$7*(AK$11=4)+$B$8*(AK$11=3)))+ EXP($B$3+$B$4*$A28+$B$5*((AK$12-$A28)*4+2)+$B$6*(YEAR(AK$13)=2015)+$B$7*(AK$11=4)+$B$8*(AK$11=3))/(1+EXP($B$3+$B$4*$A28+$B$5*((AK$12-$A28)*4+2)+$B$6*(YEAR(AK$13)=2015)+$B$7*(AK$11=4)+$B$8*(AK$11=3)))+ EXP($B$3+$B$4*$A28+$B$5*((AK$12-$A28)*4+3)+$B$6*(YEAR(AK$13)=2015)+$B$7*(AK$11=4)+$B$8*(AK$11=3))/(1+EXP($B$3+$B$4*$A28+$B$5*((AK$12-$A28)*4+3)+$B$6*(YEAR(AK$13)=2015)+$B$7*(AK$11=4)+$B$8*(AK$11=3)))), "")</f>
        <v>20.8382410028691</v>
      </c>
      <c r="AL28" s="9" t="n">
        <f aca="false">IF('Acquisition-Retention'!AO151&lt;&gt;"",'Acquisition-Retention'!AO151* (IF(AL$12=$A28,1,EXP($B$3+$B$4*$A28+$B$5*(AL$12-$A28)*4+$B$6*(YEAR(AL$13)=2015)+$B$7*(AL$11=4)+$B$8*(AL$11=3))/(1+EXP($B$3+$B$4*$A28+$B$5*(AL$12-$A28)*4+$B$6*(YEAR(AL$13)=2015)+$B$7*(AL$11=4)+$B$8*(AL$11=3))))+ EXP($B$3+$B$4*$A28+$B$5*((AL$12-$A28)*4+1)+$B$6*(YEAR(AL$13)=2015)+$B$7*(AL$11=4)+$B$8*(AL$11=3))/(1+EXP($B$3+$B$4*$A28+$B$5*((AL$12-$A28)*4+1)+$B$6*(YEAR(AL$13)=2015)+$B$7*(AL$11=4)+$B$8*(AL$11=3)))+ EXP($B$3+$B$4*$A28+$B$5*((AL$12-$A28)*4+2)+$B$6*(YEAR(AL$13)=2015)+$B$7*(AL$11=4)+$B$8*(AL$11=3))/(1+EXP($B$3+$B$4*$A28+$B$5*((AL$12-$A28)*4+2)+$B$6*(YEAR(AL$13)=2015)+$B$7*(AL$11=4)+$B$8*(AL$11=3)))+ EXP($B$3+$B$4*$A28+$B$5*((AL$12-$A28)*4+3)+$B$6*(YEAR(AL$13)=2015)+$B$7*(AL$11=4)+$B$8*(AL$11=3))/(1+EXP($B$3+$B$4*$A28+$B$5*((AL$12-$A28)*4+3)+$B$6*(YEAR(AL$13)=2015)+$B$7*(AL$11=4)+$B$8*(AL$11=3)))), "")</f>
        <v>19.2832284085831</v>
      </c>
      <c r="AM28" s="9" t="n">
        <f aca="false">IF('Acquisition-Retention'!AP151&lt;&gt;"",'Acquisition-Retention'!AP151* (IF(AM$12=$A28,1,EXP($B$3+$B$4*$A28+$B$5*(AM$12-$A28)*4+$B$6*(YEAR(AM$13)=2015)+$B$7*(AM$11=4)+$B$8*(AM$11=3))/(1+EXP($B$3+$B$4*$A28+$B$5*(AM$12-$A28)*4+$B$6*(YEAR(AM$13)=2015)+$B$7*(AM$11=4)+$B$8*(AM$11=3))))+ EXP($B$3+$B$4*$A28+$B$5*((AM$12-$A28)*4+1)+$B$6*(YEAR(AM$13)=2015)+$B$7*(AM$11=4)+$B$8*(AM$11=3))/(1+EXP($B$3+$B$4*$A28+$B$5*((AM$12-$A28)*4+1)+$B$6*(YEAR(AM$13)=2015)+$B$7*(AM$11=4)+$B$8*(AM$11=3)))+ EXP($B$3+$B$4*$A28+$B$5*((AM$12-$A28)*4+2)+$B$6*(YEAR(AM$13)=2015)+$B$7*(AM$11=4)+$B$8*(AM$11=3))/(1+EXP($B$3+$B$4*$A28+$B$5*((AM$12-$A28)*4+2)+$B$6*(YEAR(AM$13)=2015)+$B$7*(AM$11=4)+$B$8*(AM$11=3)))+ EXP($B$3+$B$4*$A28+$B$5*((AM$12-$A28)*4+3)+$B$6*(YEAR(AM$13)=2015)+$B$7*(AM$11=4)+$B$8*(AM$11=3))/(1+EXP($B$3+$B$4*$A28+$B$5*((AM$12-$A28)*4+3)+$B$6*(YEAR(AM$13)=2015)+$B$7*(AM$11=4)+$B$8*(AM$11=3)))), "")</f>
        <v>18.8549066346103</v>
      </c>
      <c r="AN28" s="9" t="n">
        <f aca="false">IF('Acquisition-Retention'!AQ151&lt;&gt;"",'Acquisition-Retention'!AQ151* (IF(AN$12=$A28,1,EXP($B$3+$B$4*$A28+$B$5*(AN$12-$A28)*4+$B$6*(YEAR(AN$13)=2015)+$B$7*(AN$11=4)+$B$8*(AN$11=3))/(1+EXP($B$3+$B$4*$A28+$B$5*(AN$12-$A28)*4+$B$6*(YEAR(AN$13)=2015)+$B$7*(AN$11=4)+$B$8*(AN$11=3))))+ EXP($B$3+$B$4*$A28+$B$5*((AN$12-$A28)*4+1)+$B$6*(YEAR(AN$13)=2015)+$B$7*(AN$11=4)+$B$8*(AN$11=3))/(1+EXP($B$3+$B$4*$A28+$B$5*((AN$12-$A28)*4+1)+$B$6*(YEAR(AN$13)=2015)+$B$7*(AN$11=4)+$B$8*(AN$11=3)))+ EXP($B$3+$B$4*$A28+$B$5*((AN$12-$A28)*4+2)+$B$6*(YEAR(AN$13)=2015)+$B$7*(AN$11=4)+$B$8*(AN$11=3))/(1+EXP($B$3+$B$4*$A28+$B$5*((AN$12-$A28)*4+2)+$B$6*(YEAR(AN$13)=2015)+$B$7*(AN$11=4)+$B$8*(AN$11=3)))+ EXP($B$3+$B$4*$A28+$B$5*((AN$12-$A28)*4+3)+$B$6*(YEAR(AN$13)=2015)+$B$7*(AN$11=4)+$B$8*(AN$11=3))/(1+EXP($B$3+$B$4*$A28+$B$5*((AN$12-$A28)*4+3)+$B$6*(YEAR(AN$13)=2015)+$B$7*(AN$11=4)+$B$8*(AN$11=3)))), "")</f>
        <v>17.625868006966</v>
      </c>
      <c r="AO28" s="9" t="n">
        <f aca="false">IF('Acquisition-Retention'!AR151&lt;&gt;"",'Acquisition-Retention'!AR151* (IF(AO$12=$A28,1,EXP($B$3+$B$4*$A28+$B$5*(AO$12-$A28)*4+$B$6*(YEAR(AO$13)=2015)+$B$7*(AO$11=4)+$B$8*(AO$11=3))/(1+EXP($B$3+$B$4*$A28+$B$5*(AO$12-$A28)*4+$B$6*(YEAR(AO$13)=2015)+$B$7*(AO$11=4)+$B$8*(AO$11=3))))+ EXP($B$3+$B$4*$A28+$B$5*((AO$12-$A28)*4+1)+$B$6*(YEAR(AO$13)=2015)+$B$7*(AO$11=4)+$B$8*(AO$11=3))/(1+EXP($B$3+$B$4*$A28+$B$5*((AO$12-$A28)*4+1)+$B$6*(YEAR(AO$13)=2015)+$B$7*(AO$11=4)+$B$8*(AO$11=3)))+ EXP($B$3+$B$4*$A28+$B$5*((AO$12-$A28)*4+2)+$B$6*(YEAR(AO$13)=2015)+$B$7*(AO$11=4)+$B$8*(AO$11=3))/(1+EXP($B$3+$B$4*$A28+$B$5*((AO$12-$A28)*4+2)+$B$6*(YEAR(AO$13)=2015)+$B$7*(AO$11=4)+$B$8*(AO$11=3)))+ EXP($B$3+$B$4*$A28+$B$5*((AO$12-$A28)*4+3)+$B$6*(YEAR(AO$13)=2015)+$B$7*(AO$11=4)+$B$8*(AO$11=3))/(1+EXP($B$3+$B$4*$A28+$B$5*((AO$12-$A28)*4+3)+$B$6*(YEAR(AO$13)=2015)+$B$7*(AO$11=4)+$B$8*(AO$11=3)))), "")</f>
        <v>16.4524162698433</v>
      </c>
    </row>
    <row r="29" customFormat="false" ht="15" hidden="false" customHeight="false" outlineLevel="0" collapsed="false">
      <c r="A29" s="0" t="n">
        <f aca="false">A28+1</f>
        <v>16</v>
      </c>
      <c r="B29" s="4" t="str">
        <v>Apr 2015</v>
      </c>
      <c r="C29" s="9" t="str">
        <f aca="false">IF('Acquisition-Retention'!F152&lt;&gt;"",'Acquisition-Retention'!F152* (IF(C$12=$A29,1,EXP($B$3+$B$4*$A29+$B$5*(C$12-$A29)*4+$B$6*(YEAR(C$13)=2015)+$B$7*(C$11=4)+$B$8*(C$11=3))/(1+EXP($B$3+$B$4*$A29+$B$5*(C$12-$A29)*4+$B$6*(YEAR(C$13)=2015)+$B$7*(C$11=4)+$B$8*(C$11=3))))+ EXP($B$3+$B$4*$A29+$B$5*((C$12-$A29)*4+1)+$B$6*(YEAR(C$13)=2015)+$B$7*(C$11=4)+$B$8*(C$11=3))/(1+EXP($B$3+$B$4*$A29+$B$5*((C$12-$A29)*4+1)+$B$6*(YEAR(C$13)=2015)+$B$7*(C$11=4)+$B$8*(C$11=3)))+ EXP($B$3+$B$4*$A29+$B$5*((C$12-$A29)*4+2)+$B$6*(YEAR(C$13)=2015)+$B$7*(C$11=4)+$B$8*(C$11=3))/(1+EXP($B$3+$B$4*$A29+$B$5*((C$12-$A29)*4+2)+$B$6*(YEAR(C$13)=2015)+$B$7*(C$11=4)+$B$8*(C$11=3)))+ EXP($B$3+$B$4*$A29+$B$5*((C$12-$A29)*4+3)+$B$6*(YEAR(C$13)=2015)+$B$7*(C$11=4)+$B$8*(C$11=3))/(1+EXP($B$3+$B$4*$A29+$B$5*((C$12-$A29)*4+3)+$B$6*(YEAR(C$13)=2015)+$B$7*(C$11=4)+$B$8*(C$11=3)))), "")</f>
        <v/>
      </c>
      <c r="D29" s="9" t="str">
        <f aca="false">IF('Acquisition-Retention'!G152&lt;&gt;"",'Acquisition-Retention'!G152* (IF(D$12=$A29,1,EXP($B$3+$B$4*$A29+$B$5*(D$12-$A29)*4+$B$6*(YEAR(D$13)=2015)+$B$7*(D$11=4)+$B$8*(D$11=3))/(1+EXP($B$3+$B$4*$A29+$B$5*(D$12-$A29)*4+$B$6*(YEAR(D$13)=2015)+$B$7*(D$11=4)+$B$8*(D$11=3))))+ EXP($B$3+$B$4*$A29+$B$5*((D$12-$A29)*4+1)+$B$6*(YEAR(D$13)=2015)+$B$7*(D$11=4)+$B$8*(D$11=3))/(1+EXP($B$3+$B$4*$A29+$B$5*((D$12-$A29)*4+1)+$B$6*(YEAR(D$13)=2015)+$B$7*(D$11=4)+$B$8*(D$11=3)))+ EXP($B$3+$B$4*$A29+$B$5*((D$12-$A29)*4+2)+$B$6*(YEAR(D$13)=2015)+$B$7*(D$11=4)+$B$8*(D$11=3))/(1+EXP($B$3+$B$4*$A29+$B$5*((D$12-$A29)*4+2)+$B$6*(YEAR(D$13)=2015)+$B$7*(D$11=4)+$B$8*(D$11=3)))+ EXP($B$3+$B$4*$A29+$B$5*((D$12-$A29)*4+3)+$B$6*(YEAR(D$13)=2015)+$B$7*(D$11=4)+$B$8*(D$11=3))/(1+EXP($B$3+$B$4*$A29+$B$5*((D$12-$A29)*4+3)+$B$6*(YEAR(D$13)=2015)+$B$7*(D$11=4)+$B$8*(D$11=3)))), "")</f>
        <v/>
      </c>
      <c r="E29" s="9" t="str">
        <f aca="false">IF('Acquisition-Retention'!H152&lt;&gt;"",'Acquisition-Retention'!H152* (IF(E$12=$A29,1,EXP($B$3+$B$4*$A29+$B$5*(E$12-$A29)*4+$B$6*(YEAR(E$13)=2015)+$B$7*(E$11=4)+$B$8*(E$11=3))/(1+EXP($B$3+$B$4*$A29+$B$5*(E$12-$A29)*4+$B$6*(YEAR(E$13)=2015)+$B$7*(E$11=4)+$B$8*(E$11=3))))+ EXP($B$3+$B$4*$A29+$B$5*((E$12-$A29)*4+1)+$B$6*(YEAR(E$13)=2015)+$B$7*(E$11=4)+$B$8*(E$11=3))/(1+EXP($B$3+$B$4*$A29+$B$5*((E$12-$A29)*4+1)+$B$6*(YEAR(E$13)=2015)+$B$7*(E$11=4)+$B$8*(E$11=3)))+ EXP($B$3+$B$4*$A29+$B$5*((E$12-$A29)*4+2)+$B$6*(YEAR(E$13)=2015)+$B$7*(E$11=4)+$B$8*(E$11=3))/(1+EXP($B$3+$B$4*$A29+$B$5*((E$12-$A29)*4+2)+$B$6*(YEAR(E$13)=2015)+$B$7*(E$11=4)+$B$8*(E$11=3)))+ EXP($B$3+$B$4*$A29+$B$5*((E$12-$A29)*4+3)+$B$6*(YEAR(E$13)=2015)+$B$7*(E$11=4)+$B$8*(E$11=3))/(1+EXP($B$3+$B$4*$A29+$B$5*((E$12-$A29)*4+3)+$B$6*(YEAR(E$13)=2015)+$B$7*(E$11=4)+$B$8*(E$11=3)))), "")</f>
        <v/>
      </c>
      <c r="F29" s="9" t="str">
        <f aca="false">IF('Acquisition-Retention'!I152&lt;&gt;"",'Acquisition-Retention'!I152* (IF(F$12=$A29,1,EXP($B$3+$B$4*$A29+$B$5*(F$12-$A29)*4+$B$6*(YEAR(F$13)=2015)+$B$7*(F$11=4)+$B$8*(F$11=3))/(1+EXP($B$3+$B$4*$A29+$B$5*(F$12-$A29)*4+$B$6*(YEAR(F$13)=2015)+$B$7*(F$11=4)+$B$8*(F$11=3))))+ EXP($B$3+$B$4*$A29+$B$5*((F$12-$A29)*4+1)+$B$6*(YEAR(F$13)=2015)+$B$7*(F$11=4)+$B$8*(F$11=3))/(1+EXP($B$3+$B$4*$A29+$B$5*((F$12-$A29)*4+1)+$B$6*(YEAR(F$13)=2015)+$B$7*(F$11=4)+$B$8*(F$11=3)))+ EXP($B$3+$B$4*$A29+$B$5*((F$12-$A29)*4+2)+$B$6*(YEAR(F$13)=2015)+$B$7*(F$11=4)+$B$8*(F$11=3))/(1+EXP($B$3+$B$4*$A29+$B$5*((F$12-$A29)*4+2)+$B$6*(YEAR(F$13)=2015)+$B$7*(F$11=4)+$B$8*(F$11=3)))+ EXP($B$3+$B$4*$A29+$B$5*((F$12-$A29)*4+3)+$B$6*(YEAR(F$13)=2015)+$B$7*(F$11=4)+$B$8*(F$11=3))/(1+EXP($B$3+$B$4*$A29+$B$5*((F$12-$A29)*4+3)+$B$6*(YEAR(F$13)=2015)+$B$7*(F$11=4)+$B$8*(F$11=3)))), "")</f>
        <v/>
      </c>
      <c r="G29" s="9" t="str">
        <f aca="false">IF('Acquisition-Retention'!J152&lt;&gt;"",'Acquisition-Retention'!J152* (IF(G$12=$A29,1,EXP($B$3+$B$4*$A29+$B$5*(G$12-$A29)*4+$B$6*(YEAR(G$13)=2015)+$B$7*(G$11=4)+$B$8*(G$11=3))/(1+EXP($B$3+$B$4*$A29+$B$5*(G$12-$A29)*4+$B$6*(YEAR(G$13)=2015)+$B$7*(G$11=4)+$B$8*(G$11=3))))+ EXP($B$3+$B$4*$A29+$B$5*((G$12-$A29)*4+1)+$B$6*(YEAR(G$13)=2015)+$B$7*(G$11=4)+$B$8*(G$11=3))/(1+EXP($B$3+$B$4*$A29+$B$5*((G$12-$A29)*4+1)+$B$6*(YEAR(G$13)=2015)+$B$7*(G$11=4)+$B$8*(G$11=3)))+ EXP($B$3+$B$4*$A29+$B$5*((G$12-$A29)*4+2)+$B$6*(YEAR(G$13)=2015)+$B$7*(G$11=4)+$B$8*(G$11=3))/(1+EXP($B$3+$B$4*$A29+$B$5*((G$12-$A29)*4+2)+$B$6*(YEAR(G$13)=2015)+$B$7*(G$11=4)+$B$8*(G$11=3)))+ EXP($B$3+$B$4*$A29+$B$5*((G$12-$A29)*4+3)+$B$6*(YEAR(G$13)=2015)+$B$7*(G$11=4)+$B$8*(G$11=3))/(1+EXP($B$3+$B$4*$A29+$B$5*((G$12-$A29)*4+3)+$B$6*(YEAR(G$13)=2015)+$B$7*(G$11=4)+$B$8*(G$11=3)))), "")</f>
        <v/>
      </c>
      <c r="H29" s="9" t="str">
        <f aca="false">IF('Acquisition-Retention'!K152&lt;&gt;"",'Acquisition-Retention'!K152* (IF(H$12=$A29,1,EXP($B$3+$B$4*$A29+$B$5*(H$12-$A29)*4+$B$6*(YEAR(H$13)=2015)+$B$7*(H$11=4)+$B$8*(H$11=3))/(1+EXP($B$3+$B$4*$A29+$B$5*(H$12-$A29)*4+$B$6*(YEAR(H$13)=2015)+$B$7*(H$11=4)+$B$8*(H$11=3))))+ EXP($B$3+$B$4*$A29+$B$5*((H$12-$A29)*4+1)+$B$6*(YEAR(H$13)=2015)+$B$7*(H$11=4)+$B$8*(H$11=3))/(1+EXP($B$3+$B$4*$A29+$B$5*((H$12-$A29)*4+1)+$B$6*(YEAR(H$13)=2015)+$B$7*(H$11=4)+$B$8*(H$11=3)))+ EXP($B$3+$B$4*$A29+$B$5*((H$12-$A29)*4+2)+$B$6*(YEAR(H$13)=2015)+$B$7*(H$11=4)+$B$8*(H$11=3))/(1+EXP($B$3+$B$4*$A29+$B$5*((H$12-$A29)*4+2)+$B$6*(YEAR(H$13)=2015)+$B$7*(H$11=4)+$B$8*(H$11=3)))+ EXP($B$3+$B$4*$A29+$B$5*((H$12-$A29)*4+3)+$B$6*(YEAR(H$13)=2015)+$B$7*(H$11=4)+$B$8*(H$11=3))/(1+EXP($B$3+$B$4*$A29+$B$5*((H$12-$A29)*4+3)+$B$6*(YEAR(H$13)=2015)+$B$7*(H$11=4)+$B$8*(H$11=3)))), "")</f>
        <v/>
      </c>
      <c r="I29" s="9" t="str">
        <f aca="false">IF('Acquisition-Retention'!L152&lt;&gt;"",'Acquisition-Retention'!L152* (IF(I$12=$A29,1,EXP($B$3+$B$4*$A29+$B$5*(I$12-$A29)*4+$B$6*(YEAR(I$13)=2015)+$B$7*(I$11=4)+$B$8*(I$11=3))/(1+EXP($B$3+$B$4*$A29+$B$5*(I$12-$A29)*4+$B$6*(YEAR(I$13)=2015)+$B$7*(I$11=4)+$B$8*(I$11=3))))+ EXP($B$3+$B$4*$A29+$B$5*((I$12-$A29)*4+1)+$B$6*(YEAR(I$13)=2015)+$B$7*(I$11=4)+$B$8*(I$11=3))/(1+EXP($B$3+$B$4*$A29+$B$5*((I$12-$A29)*4+1)+$B$6*(YEAR(I$13)=2015)+$B$7*(I$11=4)+$B$8*(I$11=3)))+ EXP($B$3+$B$4*$A29+$B$5*((I$12-$A29)*4+2)+$B$6*(YEAR(I$13)=2015)+$B$7*(I$11=4)+$B$8*(I$11=3))/(1+EXP($B$3+$B$4*$A29+$B$5*((I$12-$A29)*4+2)+$B$6*(YEAR(I$13)=2015)+$B$7*(I$11=4)+$B$8*(I$11=3)))+ EXP($B$3+$B$4*$A29+$B$5*((I$12-$A29)*4+3)+$B$6*(YEAR(I$13)=2015)+$B$7*(I$11=4)+$B$8*(I$11=3))/(1+EXP($B$3+$B$4*$A29+$B$5*((I$12-$A29)*4+3)+$B$6*(YEAR(I$13)=2015)+$B$7*(I$11=4)+$B$8*(I$11=3)))), "")</f>
        <v/>
      </c>
      <c r="J29" s="9" t="str">
        <f aca="false">IF('Acquisition-Retention'!M152&lt;&gt;"",'Acquisition-Retention'!M152* (IF(J$12=$A29,1,EXP($B$3+$B$4*$A29+$B$5*(J$12-$A29)*4+$B$6*(YEAR(J$13)=2015)+$B$7*(J$11=4)+$B$8*(J$11=3))/(1+EXP($B$3+$B$4*$A29+$B$5*(J$12-$A29)*4+$B$6*(YEAR(J$13)=2015)+$B$7*(J$11=4)+$B$8*(J$11=3))))+ EXP($B$3+$B$4*$A29+$B$5*((J$12-$A29)*4+1)+$B$6*(YEAR(J$13)=2015)+$B$7*(J$11=4)+$B$8*(J$11=3))/(1+EXP($B$3+$B$4*$A29+$B$5*((J$12-$A29)*4+1)+$B$6*(YEAR(J$13)=2015)+$B$7*(J$11=4)+$B$8*(J$11=3)))+ EXP($B$3+$B$4*$A29+$B$5*((J$12-$A29)*4+2)+$B$6*(YEAR(J$13)=2015)+$B$7*(J$11=4)+$B$8*(J$11=3))/(1+EXP($B$3+$B$4*$A29+$B$5*((J$12-$A29)*4+2)+$B$6*(YEAR(J$13)=2015)+$B$7*(J$11=4)+$B$8*(J$11=3)))+ EXP($B$3+$B$4*$A29+$B$5*((J$12-$A29)*4+3)+$B$6*(YEAR(J$13)=2015)+$B$7*(J$11=4)+$B$8*(J$11=3))/(1+EXP($B$3+$B$4*$A29+$B$5*((J$12-$A29)*4+3)+$B$6*(YEAR(J$13)=2015)+$B$7*(J$11=4)+$B$8*(J$11=3)))), "")</f>
        <v/>
      </c>
      <c r="K29" s="9" t="str">
        <f aca="false">IF('Acquisition-Retention'!N152&lt;&gt;"",'Acquisition-Retention'!N152* (IF(K$12=$A29,1,EXP($B$3+$B$4*$A29+$B$5*(K$12-$A29)*4+$B$6*(YEAR(K$13)=2015)+$B$7*(K$11=4)+$B$8*(K$11=3))/(1+EXP($B$3+$B$4*$A29+$B$5*(K$12-$A29)*4+$B$6*(YEAR(K$13)=2015)+$B$7*(K$11=4)+$B$8*(K$11=3))))+ EXP($B$3+$B$4*$A29+$B$5*((K$12-$A29)*4+1)+$B$6*(YEAR(K$13)=2015)+$B$7*(K$11=4)+$B$8*(K$11=3))/(1+EXP($B$3+$B$4*$A29+$B$5*((K$12-$A29)*4+1)+$B$6*(YEAR(K$13)=2015)+$B$7*(K$11=4)+$B$8*(K$11=3)))+ EXP($B$3+$B$4*$A29+$B$5*((K$12-$A29)*4+2)+$B$6*(YEAR(K$13)=2015)+$B$7*(K$11=4)+$B$8*(K$11=3))/(1+EXP($B$3+$B$4*$A29+$B$5*((K$12-$A29)*4+2)+$B$6*(YEAR(K$13)=2015)+$B$7*(K$11=4)+$B$8*(K$11=3)))+ EXP($B$3+$B$4*$A29+$B$5*((K$12-$A29)*4+3)+$B$6*(YEAR(K$13)=2015)+$B$7*(K$11=4)+$B$8*(K$11=3))/(1+EXP($B$3+$B$4*$A29+$B$5*((K$12-$A29)*4+3)+$B$6*(YEAR(K$13)=2015)+$B$7*(K$11=4)+$B$8*(K$11=3)))), "")</f>
        <v/>
      </c>
      <c r="L29" s="9" t="str">
        <f aca="false">IF('Acquisition-Retention'!O152&lt;&gt;"",'Acquisition-Retention'!O152* (IF(L$12=$A29,1,EXP($B$3+$B$4*$A29+$B$5*(L$12-$A29)*4+$B$6*(YEAR(L$13)=2015)+$B$7*(L$11=4)+$B$8*(L$11=3))/(1+EXP($B$3+$B$4*$A29+$B$5*(L$12-$A29)*4+$B$6*(YEAR(L$13)=2015)+$B$7*(L$11=4)+$B$8*(L$11=3))))+ EXP($B$3+$B$4*$A29+$B$5*((L$12-$A29)*4+1)+$B$6*(YEAR(L$13)=2015)+$B$7*(L$11=4)+$B$8*(L$11=3))/(1+EXP($B$3+$B$4*$A29+$B$5*((L$12-$A29)*4+1)+$B$6*(YEAR(L$13)=2015)+$B$7*(L$11=4)+$B$8*(L$11=3)))+ EXP($B$3+$B$4*$A29+$B$5*((L$12-$A29)*4+2)+$B$6*(YEAR(L$13)=2015)+$B$7*(L$11=4)+$B$8*(L$11=3))/(1+EXP($B$3+$B$4*$A29+$B$5*((L$12-$A29)*4+2)+$B$6*(YEAR(L$13)=2015)+$B$7*(L$11=4)+$B$8*(L$11=3)))+ EXP($B$3+$B$4*$A29+$B$5*((L$12-$A29)*4+3)+$B$6*(YEAR(L$13)=2015)+$B$7*(L$11=4)+$B$8*(L$11=3))/(1+EXP($B$3+$B$4*$A29+$B$5*((L$12-$A29)*4+3)+$B$6*(YEAR(L$13)=2015)+$B$7*(L$11=4)+$B$8*(L$11=3)))), "")</f>
        <v/>
      </c>
      <c r="M29" s="9" t="str">
        <f aca="false">IF('Acquisition-Retention'!P152&lt;&gt;"",'Acquisition-Retention'!P152* (IF(M$12=$A29,1,EXP($B$3+$B$4*$A29+$B$5*(M$12-$A29)*4+$B$6*(YEAR(M$13)=2015)+$B$7*(M$11=4)+$B$8*(M$11=3))/(1+EXP($B$3+$B$4*$A29+$B$5*(M$12-$A29)*4+$B$6*(YEAR(M$13)=2015)+$B$7*(M$11=4)+$B$8*(M$11=3))))+ EXP($B$3+$B$4*$A29+$B$5*((M$12-$A29)*4+1)+$B$6*(YEAR(M$13)=2015)+$B$7*(M$11=4)+$B$8*(M$11=3))/(1+EXP($B$3+$B$4*$A29+$B$5*((M$12-$A29)*4+1)+$B$6*(YEAR(M$13)=2015)+$B$7*(M$11=4)+$B$8*(M$11=3)))+ EXP($B$3+$B$4*$A29+$B$5*((M$12-$A29)*4+2)+$B$6*(YEAR(M$13)=2015)+$B$7*(M$11=4)+$B$8*(M$11=3))/(1+EXP($B$3+$B$4*$A29+$B$5*((M$12-$A29)*4+2)+$B$6*(YEAR(M$13)=2015)+$B$7*(M$11=4)+$B$8*(M$11=3)))+ EXP($B$3+$B$4*$A29+$B$5*((M$12-$A29)*4+3)+$B$6*(YEAR(M$13)=2015)+$B$7*(M$11=4)+$B$8*(M$11=3))/(1+EXP($B$3+$B$4*$A29+$B$5*((M$12-$A29)*4+3)+$B$6*(YEAR(M$13)=2015)+$B$7*(M$11=4)+$B$8*(M$11=3)))), "")</f>
        <v/>
      </c>
      <c r="N29" s="9" t="str">
        <f aca="false">IF('Acquisition-Retention'!Q152&lt;&gt;"",'Acquisition-Retention'!Q152* (IF(N$12=$A29,1,EXP($B$3+$B$4*$A29+$B$5*(N$12-$A29)*4+$B$6*(YEAR(N$13)=2015)+$B$7*(N$11=4)+$B$8*(N$11=3))/(1+EXP($B$3+$B$4*$A29+$B$5*(N$12-$A29)*4+$B$6*(YEAR(N$13)=2015)+$B$7*(N$11=4)+$B$8*(N$11=3))))+ EXP($B$3+$B$4*$A29+$B$5*((N$12-$A29)*4+1)+$B$6*(YEAR(N$13)=2015)+$B$7*(N$11=4)+$B$8*(N$11=3))/(1+EXP($B$3+$B$4*$A29+$B$5*((N$12-$A29)*4+1)+$B$6*(YEAR(N$13)=2015)+$B$7*(N$11=4)+$B$8*(N$11=3)))+ EXP($B$3+$B$4*$A29+$B$5*((N$12-$A29)*4+2)+$B$6*(YEAR(N$13)=2015)+$B$7*(N$11=4)+$B$8*(N$11=3))/(1+EXP($B$3+$B$4*$A29+$B$5*((N$12-$A29)*4+2)+$B$6*(YEAR(N$13)=2015)+$B$7*(N$11=4)+$B$8*(N$11=3)))+ EXP($B$3+$B$4*$A29+$B$5*((N$12-$A29)*4+3)+$B$6*(YEAR(N$13)=2015)+$B$7*(N$11=4)+$B$8*(N$11=3))/(1+EXP($B$3+$B$4*$A29+$B$5*((N$12-$A29)*4+3)+$B$6*(YEAR(N$13)=2015)+$B$7*(N$11=4)+$B$8*(N$11=3)))), "")</f>
        <v/>
      </c>
      <c r="O29" s="9" t="str">
        <f aca="false">IF('Acquisition-Retention'!R152&lt;&gt;"",'Acquisition-Retention'!R152* (IF(O$12=$A29,1,EXP($B$3+$B$4*$A29+$B$5*(O$12-$A29)*4+$B$6*(YEAR(O$13)=2015)+$B$7*(O$11=4)+$B$8*(O$11=3))/(1+EXP($B$3+$B$4*$A29+$B$5*(O$12-$A29)*4+$B$6*(YEAR(O$13)=2015)+$B$7*(O$11=4)+$B$8*(O$11=3))))+ EXP($B$3+$B$4*$A29+$B$5*((O$12-$A29)*4+1)+$B$6*(YEAR(O$13)=2015)+$B$7*(O$11=4)+$B$8*(O$11=3))/(1+EXP($B$3+$B$4*$A29+$B$5*((O$12-$A29)*4+1)+$B$6*(YEAR(O$13)=2015)+$B$7*(O$11=4)+$B$8*(O$11=3)))+ EXP($B$3+$B$4*$A29+$B$5*((O$12-$A29)*4+2)+$B$6*(YEAR(O$13)=2015)+$B$7*(O$11=4)+$B$8*(O$11=3))/(1+EXP($B$3+$B$4*$A29+$B$5*((O$12-$A29)*4+2)+$B$6*(YEAR(O$13)=2015)+$B$7*(O$11=4)+$B$8*(O$11=3)))+ EXP($B$3+$B$4*$A29+$B$5*((O$12-$A29)*4+3)+$B$6*(YEAR(O$13)=2015)+$B$7*(O$11=4)+$B$8*(O$11=3))/(1+EXP($B$3+$B$4*$A29+$B$5*((O$12-$A29)*4+3)+$B$6*(YEAR(O$13)=2015)+$B$7*(O$11=4)+$B$8*(O$11=3)))), "")</f>
        <v/>
      </c>
      <c r="P29" s="9" t="str">
        <f aca="false">IF('Acquisition-Retention'!S152&lt;&gt;"",'Acquisition-Retention'!S152* (IF(P$12=$A29,1,EXP($B$3+$B$4*$A29+$B$5*(P$12-$A29)*4+$B$6*(YEAR(P$13)=2015)+$B$7*(P$11=4)+$B$8*(P$11=3))/(1+EXP($B$3+$B$4*$A29+$B$5*(P$12-$A29)*4+$B$6*(YEAR(P$13)=2015)+$B$7*(P$11=4)+$B$8*(P$11=3))))+ EXP($B$3+$B$4*$A29+$B$5*((P$12-$A29)*4+1)+$B$6*(YEAR(P$13)=2015)+$B$7*(P$11=4)+$B$8*(P$11=3))/(1+EXP($B$3+$B$4*$A29+$B$5*((P$12-$A29)*4+1)+$B$6*(YEAR(P$13)=2015)+$B$7*(P$11=4)+$B$8*(P$11=3)))+ EXP($B$3+$B$4*$A29+$B$5*((P$12-$A29)*4+2)+$B$6*(YEAR(P$13)=2015)+$B$7*(P$11=4)+$B$8*(P$11=3))/(1+EXP($B$3+$B$4*$A29+$B$5*((P$12-$A29)*4+2)+$B$6*(YEAR(P$13)=2015)+$B$7*(P$11=4)+$B$8*(P$11=3)))+ EXP($B$3+$B$4*$A29+$B$5*((P$12-$A29)*4+3)+$B$6*(YEAR(P$13)=2015)+$B$7*(P$11=4)+$B$8*(P$11=3))/(1+EXP($B$3+$B$4*$A29+$B$5*((P$12-$A29)*4+3)+$B$6*(YEAR(P$13)=2015)+$B$7*(P$11=4)+$B$8*(P$11=3)))), "")</f>
        <v/>
      </c>
      <c r="Q29" s="9" t="str">
        <f aca="false">IF('Acquisition-Retention'!T152&lt;&gt;"",'Acquisition-Retention'!T152* (IF(Q$12=$A29,1,EXP($B$3+$B$4*$A29+$B$5*(Q$12-$A29)*4+$B$6*(YEAR(Q$13)=2015)+$B$7*(Q$11=4)+$B$8*(Q$11=3))/(1+EXP($B$3+$B$4*$A29+$B$5*(Q$12-$A29)*4+$B$6*(YEAR(Q$13)=2015)+$B$7*(Q$11=4)+$B$8*(Q$11=3))))+ EXP($B$3+$B$4*$A29+$B$5*((Q$12-$A29)*4+1)+$B$6*(YEAR(Q$13)=2015)+$B$7*(Q$11=4)+$B$8*(Q$11=3))/(1+EXP($B$3+$B$4*$A29+$B$5*((Q$12-$A29)*4+1)+$B$6*(YEAR(Q$13)=2015)+$B$7*(Q$11=4)+$B$8*(Q$11=3)))+ EXP($B$3+$B$4*$A29+$B$5*((Q$12-$A29)*4+2)+$B$6*(YEAR(Q$13)=2015)+$B$7*(Q$11=4)+$B$8*(Q$11=3))/(1+EXP($B$3+$B$4*$A29+$B$5*((Q$12-$A29)*4+2)+$B$6*(YEAR(Q$13)=2015)+$B$7*(Q$11=4)+$B$8*(Q$11=3)))+ EXP($B$3+$B$4*$A29+$B$5*((Q$12-$A29)*4+3)+$B$6*(YEAR(Q$13)=2015)+$B$7*(Q$11=4)+$B$8*(Q$11=3))/(1+EXP($B$3+$B$4*$A29+$B$5*((Q$12-$A29)*4+3)+$B$6*(YEAR(Q$13)=2015)+$B$7*(Q$11=4)+$B$8*(Q$11=3)))), "")</f>
        <v/>
      </c>
      <c r="R29" s="9" t="n">
        <f aca="false">IF('Acquisition-Retention'!U152&lt;&gt;"",'Acquisition-Retention'!U152* (IF(R$12=$A29,1,EXP($B$3+$B$4*$A29+$B$5*(R$12-$A29)*4+$B$6*(YEAR(R$13)=2015)+$B$7*(R$11=4)+$B$8*(R$11=3))/(1+EXP($B$3+$B$4*$A29+$B$5*(R$12-$A29)*4+$B$6*(YEAR(R$13)=2015)+$B$7*(R$11=4)+$B$8*(R$11=3))))+ EXP($B$3+$B$4*$A29+$B$5*((R$12-$A29)*4+1)+$B$6*(YEAR(R$13)=2015)+$B$7*(R$11=4)+$B$8*(R$11=3))/(1+EXP($B$3+$B$4*$A29+$B$5*((R$12-$A29)*4+1)+$B$6*(YEAR(R$13)=2015)+$B$7*(R$11=4)+$B$8*(R$11=3)))+ EXP($B$3+$B$4*$A29+$B$5*((R$12-$A29)*4+2)+$B$6*(YEAR(R$13)=2015)+$B$7*(R$11=4)+$B$8*(R$11=3))/(1+EXP($B$3+$B$4*$A29+$B$5*((R$12-$A29)*4+2)+$B$6*(YEAR(R$13)=2015)+$B$7*(R$11=4)+$B$8*(R$11=3)))+ EXP($B$3+$B$4*$A29+$B$5*((R$12-$A29)*4+3)+$B$6*(YEAR(R$13)=2015)+$B$7*(R$11=4)+$B$8*(R$11=3))/(1+EXP($B$3+$B$4*$A29+$B$5*((R$12-$A29)*4+3)+$B$6*(YEAR(R$13)=2015)+$B$7*(R$11=4)+$B$8*(R$11=3)))), "")</f>
        <v>273.013493524296</v>
      </c>
      <c r="S29" s="9" t="n">
        <f aca="false">IF('Acquisition-Retention'!V152&lt;&gt;"",'Acquisition-Retention'!V152* (IF(S$12=$A29,1,EXP($B$3+$B$4*$A29+$B$5*(S$12-$A29)*4+$B$6*(YEAR(S$13)=2015)+$B$7*(S$11=4)+$B$8*(S$11=3))/(1+EXP($B$3+$B$4*$A29+$B$5*(S$12-$A29)*4+$B$6*(YEAR(S$13)=2015)+$B$7*(S$11=4)+$B$8*(S$11=3))))+ EXP($B$3+$B$4*$A29+$B$5*((S$12-$A29)*4+1)+$B$6*(YEAR(S$13)=2015)+$B$7*(S$11=4)+$B$8*(S$11=3))/(1+EXP($B$3+$B$4*$A29+$B$5*((S$12-$A29)*4+1)+$B$6*(YEAR(S$13)=2015)+$B$7*(S$11=4)+$B$8*(S$11=3)))+ EXP($B$3+$B$4*$A29+$B$5*((S$12-$A29)*4+2)+$B$6*(YEAR(S$13)=2015)+$B$7*(S$11=4)+$B$8*(S$11=3))/(1+EXP($B$3+$B$4*$A29+$B$5*((S$12-$A29)*4+2)+$B$6*(YEAR(S$13)=2015)+$B$7*(S$11=4)+$B$8*(S$11=3)))+ EXP($B$3+$B$4*$A29+$B$5*((S$12-$A29)*4+3)+$B$6*(YEAR(S$13)=2015)+$B$7*(S$11=4)+$B$8*(S$11=3))/(1+EXP($B$3+$B$4*$A29+$B$5*((S$12-$A29)*4+3)+$B$6*(YEAR(S$13)=2015)+$B$7*(S$11=4)+$B$8*(S$11=3)))), "")</f>
        <v>90.6845145595786</v>
      </c>
      <c r="T29" s="9" t="n">
        <f aca="false">IF('Acquisition-Retention'!W152&lt;&gt;"",'Acquisition-Retention'!W152* (IF(T$12=$A29,1,EXP($B$3+$B$4*$A29+$B$5*(T$12-$A29)*4+$B$6*(YEAR(T$13)=2015)+$B$7*(T$11=4)+$B$8*(T$11=3))/(1+EXP($B$3+$B$4*$A29+$B$5*(T$12-$A29)*4+$B$6*(YEAR(T$13)=2015)+$B$7*(T$11=4)+$B$8*(T$11=3))))+ EXP($B$3+$B$4*$A29+$B$5*((T$12-$A29)*4+1)+$B$6*(YEAR(T$13)=2015)+$B$7*(T$11=4)+$B$8*(T$11=3))/(1+EXP($B$3+$B$4*$A29+$B$5*((T$12-$A29)*4+1)+$B$6*(YEAR(T$13)=2015)+$B$7*(T$11=4)+$B$8*(T$11=3)))+ EXP($B$3+$B$4*$A29+$B$5*((T$12-$A29)*4+2)+$B$6*(YEAR(T$13)=2015)+$B$7*(T$11=4)+$B$8*(T$11=3))/(1+EXP($B$3+$B$4*$A29+$B$5*((T$12-$A29)*4+2)+$B$6*(YEAR(T$13)=2015)+$B$7*(T$11=4)+$B$8*(T$11=3)))+ EXP($B$3+$B$4*$A29+$B$5*((T$12-$A29)*4+3)+$B$6*(YEAR(T$13)=2015)+$B$7*(T$11=4)+$B$8*(T$11=3))/(1+EXP($B$3+$B$4*$A29+$B$5*((T$12-$A29)*4+3)+$B$6*(YEAR(T$13)=2015)+$B$7*(T$11=4)+$B$8*(T$11=3)))), "")</f>
        <v>77.7425013767273</v>
      </c>
      <c r="U29" s="9" t="n">
        <f aca="false">IF('Acquisition-Retention'!X152&lt;&gt;"",'Acquisition-Retention'!X152* (IF(U$12=$A29,1,EXP($B$3+$B$4*$A29+$B$5*(U$12-$A29)*4+$B$6*(YEAR(U$13)=2015)+$B$7*(U$11=4)+$B$8*(U$11=3))/(1+EXP($B$3+$B$4*$A29+$B$5*(U$12-$A29)*4+$B$6*(YEAR(U$13)=2015)+$B$7*(U$11=4)+$B$8*(U$11=3))))+ EXP($B$3+$B$4*$A29+$B$5*((U$12-$A29)*4+1)+$B$6*(YEAR(U$13)=2015)+$B$7*(U$11=4)+$B$8*(U$11=3))/(1+EXP($B$3+$B$4*$A29+$B$5*((U$12-$A29)*4+1)+$B$6*(YEAR(U$13)=2015)+$B$7*(U$11=4)+$B$8*(U$11=3)))+ EXP($B$3+$B$4*$A29+$B$5*((U$12-$A29)*4+2)+$B$6*(YEAR(U$13)=2015)+$B$7*(U$11=4)+$B$8*(U$11=3))/(1+EXP($B$3+$B$4*$A29+$B$5*((U$12-$A29)*4+2)+$B$6*(YEAR(U$13)=2015)+$B$7*(U$11=4)+$B$8*(U$11=3)))+ EXP($B$3+$B$4*$A29+$B$5*((U$12-$A29)*4+3)+$B$6*(YEAR(U$13)=2015)+$B$7*(U$11=4)+$B$8*(U$11=3))/(1+EXP($B$3+$B$4*$A29+$B$5*((U$12-$A29)*4+3)+$B$6*(YEAR(U$13)=2015)+$B$7*(U$11=4)+$B$8*(U$11=3)))), "")</f>
        <v>63.4543205412815</v>
      </c>
      <c r="V29" s="9" t="n">
        <f aca="false">IF('Acquisition-Retention'!Y152&lt;&gt;"",'Acquisition-Retention'!Y152* (IF(V$12=$A29,1,EXP($B$3+$B$4*$A29+$B$5*(V$12-$A29)*4+$B$6*(YEAR(V$13)=2015)+$B$7*(V$11=4)+$B$8*(V$11=3))/(1+EXP($B$3+$B$4*$A29+$B$5*(V$12-$A29)*4+$B$6*(YEAR(V$13)=2015)+$B$7*(V$11=4)+$B$8*(V$11=3))))+ EXP($B$3+$B$4*$A29+$B$5*((V$12-$A29)*4+1)+$B$6*(YEAR(V$13)=2015)+$B$7*(V$11=4)+$B$8*(V$11=3))/(1+EXP($B$3+$B$4*$A29+$B$5*((V$12-$A29)*4+1)+$B$6*(YEAR(V$13)=2015)+$B$7*(V$11=4)+$B$8*(V$11=3)))+ EXP($B$3+$B$4*$A29+$B$5*((V$12-$A29)*4+2)+$B$6*(YEAR(V$13)=2015)+$B$7*(V$11=4)+$B$8*(V$11=3))/(1+EXP($B$3+$B$4*$A29+$B$5*((V$12-$A29)*4+2)+$B$6*(YEAR(V$13)=2015)+$B$7*(V$11=4)+$B$8*(V$11=3)))+ EXP($B$3+$B$4*$A29+$B$5*((V$12-$A29)*4+3)+$B$6*(YEAR(V$13)=2015)+$B$7*(V$11=4)+$B$8*(V$11=3))/(1+EXP($B$3+$B$4*$A29+$B$5*((V$12-$A29)*4+3)+$B$6*(YEAR(V$13)=2015)+$B$7*(V$11=4)+$B$8*(V$11=3)))), "")</f>
        <v>57.8166811405669</v>
      </c>
      <c r="W29" s="9" t="n">
        <f aca="false">IF('Acquisition-Retention'!Z152&lt;&gt;"",'Acquisition-Retention'!Z152* (IF(W$12=$A29,1,EXP($B$3+$B$4*$A29+$B$5*(W$12-$A29)*4+$B$6*(YEAR(W$13)=2015)+$B$7*(W$11=4)+$B$8*(W$11=3))/(1+EXP($B$3+$B$4*$A29+$B$5*(W$12-$A29)*4+$B$6*(YEAR(W$13)=2015)+$B$7*(W$11=4)+$B$8*(W$11=3))))+ EXP($B$3+$B$4*$A29+$B$5*((W$12-$A29)*4+1)+$B$6*(YEAR(W$13)=2015)+$B$7*(W$11=4)+$B$8*(W$11=3))/(1+EXP($B$3+$B$4*$A29+$B$5*((W$12-$A29)*4+1)+$B$6*(YEAR(W$13)=2015)+$B$7*(W$11=4)+$B$8*(W$11=3)))+ EXP($B$3+$B$4*$A29+$B$5*((W$12-$A29)*4+2)+$B$6*(YEAR(W$13)=2015)+$B$7*(W$11=4)+$B$8*(W$11=3))/(1+EXP($B$3+$B$4*$A29+$B$5*((W$12-$A29)*4+2)+$B$6*(YEAR(W$13)=2015)+$B$7*(W$11=4)+$B$8*(W$11=3)))+ EXP($B$3+$B$4*$A29+$B$5*((W$12-$A29)*4+3)+$B$6*(YEAR(W$13)=2015)+$B$7*(W$11=4)+$B$8*(W$11=3))/(1+EXP($B$3+$B$4*$A29+$B$5*((W$12-$A29)*4+3)+$B$6*(YEAR(W$13)=2015)+$B$7*(W$11=4)+$B$8*(W$11=3)))), "")</f>
        <v>53.1639037672318</v>
      </c>
      <c r="X29" s="9" t="n">
        <f aca="false">IF('Acquisition-Retention'!AA152&lt;&gt;"",'Acquisition-Retention'!AA152* (IF(X$12=$A29,1,EXP($B$3+$B$4*$A29+$B$5*(X$12-$A29)*4+$B$6*(YEAR(X$13)=2015)+$B$7*(X$11=4)+$B$8*(X$11=3))/(1+EXP($B$3+$B$4*$A29+$B$5*(X$12-$A29)*4+$B$6*(YEAR(X$13)=2015)+$B$7*(X$11=4)+$B$8*(X$11=3))))+ EXP($B$3+$B$4*$A29+$B$5*((X$12-$A29)*4+1)+$B$6*(YEAR(X$13)=2015)+$B$7*(X$11=4)+$B$8*(X$11=3))/(1+EXP($B$3+$B$4*$A29+$B$5*((X$12-$A29)*4+1)+$B$6*(YEAR(X$13)=2015)+$B$7*(X$11=4)+$B$8*(X$11=3)))+ EXP($B$3+$B$4*$A29+$B$5*((X$12-$A29)*4+2)+$B$6*(YEAR(X$13)=2015)+$B$7*(X$11=4)+$B$8*(X$11=3))/(1+EXP($B$3+$B$4*$A29+$B$5*((X$12-$A29)*4+2)+$B$6*(YEAR(X$13)=2015)+$B$7*(X$11=4)+$B$8*(X$11=3)))+ EXP($B$3+$B$4*$A29+$B$5*((X$12-$A29)*4+3)+$B$6*(YEAR(X$13)=2015)+$B$7*(X$11=4)+$B$8*(X$11=3))/(1+EXP($B$3+$B$4*$A29+$B$5*((X$12-$A29)*4+3)+$B$6*(YEAR(X$13)=2015)+$B$7*(X$11=4)+$B$8*(X$11=3)))), "")</f>
        <v>50.3581280910184</v>
      </c>
      <c r="Y29" s="9" t="n">
        <f aca="false">IF('Acquisition-Retention'!AB152&lt;&gt;"",'Acquisition-Retention'!AB152* (IF(Y$12=$A29,1,EXP($B$3+$B$4*$A29+$B$5*(Y$12-$A29)*4+$B$6*(YEAR(Y$13)=2015)+$B$7*(Y$11=4)+$B$8*(Y$11=3))/(1+EXP($B$3+$B$4*$A29+$B$5*(Y$12-$A29)*4+$B$6*(YEAR(Y$13)=2015)+$B$7*(Y$11=4)+$B$8*(Y$11=3))))+ EXP($B$3+$B$4*$A29+$B$5*((Y$12-$A29)*4+1)+$B$6*(YEAR(Y$13)=2015)+$B$7*(Y$11=4)+$B$8*(Y$11=3))/(1+EXP($B$3+$B$4*$A29+$B$5*((Y$12-$A29)*4+1)+$B$6*(YEAR(Y$13)=2015)+$B$7*(Y$11=4)+$B$8*(Y$11=3)))+ EXP($B$3+$B$4*$A29+$B$5*((Y$12-$A29)*4+2)+$B$6*(YEAR(Y$13)=2015)+$B$7*(Y$11=4)+$B$8*(Y$11=3))/(1+EXP($B$3+$B$4*$A29+$B$5*((Y$12-$A29)*4+2)+$B$6*(YEAR(Y$13)=2015)+$B$7*(Y$11=4)+$B$8*(Y$11=3)))+ EXP($B$3+$B$4*$A29+$B$5*((Y$12-$A29)*4+3)+$B$6*(YEAR(Y$13)=2015)+$B$7*(Y$11=4)+$B$8*(Y$11=3))/(1+EXP($B$3+$B$4*$A29+$B$5*((Y$12-$A29)*4+3)+$B$6*(YEAR(Y$13)=2015)+$B$7*(Y$11=4)+$B$8*(Y$11=3)))), "")</f>
        <v>46.5850780296947</v>
      </c>
      <c r="Z29" s="9" t="n">
        <f aca="false">IF('Acquisition-Retention'!AC152&lt;&gt;"",'Acquisition-Retention'!AC152* (IF(Z$12=$A29,1,EXP($B$3+$B$4*$A29+$B$5*(Z$12-$A29)*4+$B$6*(YEAR(Z$13)=2015)+$B$7*(Z$11=4)+$B$8*(Z$11=3))/(1+EXP($B$3+$B$4*$A29+$B$5*(Z$12-$A29)*4+$B$6*(YEAR(Z$13)=2015)+$B$7*(Z$11=4)+$B$8*(Z$11=3))))+ EXP($B$3+$B$4*$A29+$B$5*((Z$12-$A29)*4+1)+$B$6*(YEAR(Z$13)=2015)+$B$7*(Z$11=4)+$B$8*(Z$11=3))/(1+EXP($B$3+$B$4*$A29+$B$5*((Z$12-$A29)*4+1)+$B$6*(YEAR(Z$13)=2015)+$B$7*(Z$11=4)+$B$8*(Z$11=3)))+ EXP($B$3+$B$4*$A29+$B$5*((Z$12-$A29)*4+2)+$B$6*(YEAR(Z$13)=2015)+$B$7*(Z$11=4)+$B$8*(Z$11=3))/(1+EXP($B$3+$B$4*$A29+$B$5*((Z$12-$A29)*4+2)+$B$6*(YEAR(Z$13)=2015)+$B$7*(Z$11=4)+$B$8*(Z$11=3)))+ EXP($B$3+$B$4*$A29+$B$5*((Z$12-$A29)*4+3)+$B$6*(YEAR(Z$13)=2015)+$B$7*(Z$11=4)+$B$8*(Z$11=3))/(1+EXP($B$3+$B$4*$A29+$B$5*((Z$12-$A29)*4+3)+$B$6*(YEAR(Z$13)=2015)+$B$7*(Z$11=4)+$B$8*(Z$11=3)))), "")</f>
        <v>43.3268817825053</v>
      </c>
      <c r="AA29" s="9" t="n">
        <f aca="false">IF('Acquisition-Retention'!AD152&lt;&gt;"",'Acquisition-Retention'!AD152* (IF(AA$12=$A29,1,EXP($B$3+$B$4*$A29+$B$5*(AA$12-$A29)*4+$B$6*(YEAR(AA$13)=2015)+$B$7*(AA$11=4)+$B$8*(AA$11=3))/(1+EXP($B$3+$B$4*$A29+$B$5*(AA$12-$A29)*4+$B$6*(YEAR(AA$13)=2015)+$B$7*(AA$11=4)+$B$8*(AA$11=3))))+ EXP($B$3+$B$4*$A29+$B$5*((AA$12-$A29)*4+1)+$B$6*(YEAR(AA$13)=2015)+$B$7*(AA$11=4)+$B$8*(AA$11=3))/(1+EXP($B$3+$B$4*$A29+$B$5*((AA$12-$A29)*4+1)+$B$6*(YEAR(AA$13)=2015)+$B$7*(AA$11=4)+$B$8*(AA$11=3)))+ EXP($B$3+$B$4*$A29+$B$5*((AA$12-$A29)*4+2)+$B$6*(YEAR(AA$13)=2015)+$B$7*(AA$11=4)+$B$8*(AA$11=3))/(1+EXP($B$3+$B$4*$A29+$B$5*((AA$12-$A29)*4+2)+$B$6*(YEAR(AA$13)=2015)+$B$7*(AA$11=4)+$B$8*(AA$11=3)))+ EXP($B$3+$B$4*$A29+$B$5*((AA$12-$A29)*4+3)+$B$6*(YEAR(AA$13)=2015)+$B$7*(AA$11=4)+$B$8*(AA$11=3))/(1+EXP($B$3+$B$4*$A29+$B$5*((AA$12-$A29)*4+3)+$B$6*(YEAR(AA$13)=2015)+$B$7*(AA$11=4)+$B$8*(AA$11=3)))), "")</f>
        <v>48.1675680779265</v>
      </c>
      <c r="AB29" s="9" t="n">
        <f aca="false">IF('Acquisition-Retention'!AE152&lt;&gt;"",'Acquisition-Retention'!AE152* (IF(AB$12=$A29,1,EXP($B$3+$B$4*$A29+$B$5*(AB$12-$A29)*4+$B$6*(YEAR(AB$13)=2015)+$B$7*(AB$11=4)+$B$8*(AB$11=3))/(1+EXP($B$3+$B$4*$A29+$B$5*(AB$12-$A29)*4+$B$6*(YEAR(AB$13)=2015)+$B$7*(AB$11=4)+$B$8*(AB$11=3))))+ EXP($B$3+$B$4*$A29+$B$5*((AB$12-$A29)*4+1)+$B$6*(YEAR(AB$13)=2015)+$B$7*(AB$11=4)+$B$8*(AB$11=3))/(1+EXP($B$3+$B$4*$A29+$B$5*((AB$12-$A29)*4+1)+$B$6*(YEAR(AB$13)=2015)+$B$7*(AB$11=4)+$B$8*(AB$11=3)))+ EXP($B$3+$B$4*$A29+$B$5*((AB$12-$A29)*4+2)+$B$6*(YEAR(AB$13)=2015)+$B$7*(AB$11=4)+$B$8*(AB$11=3))/(1+EXP($B$3+$B$4*$A29+$B$5*((AB$12-$A29)*4+2)+$B$6*(YEAR(AB$13)=2015)+$B$7*(AB$11=4)+$B$8*(AB$11=3)))+ EXP($B$3+$B$4*$A29+$B$5*((AB$12-$A29)*4+3)+$B$6*(YEAR(AB$13)=2015)+$B$7*(AB$11=4)+$B$8*(AB$11=3))/(1+EXP($B$3+$B$4*$A29+$B$5*((AB$12-$A29)*4+3)+$B$6*(YEAR(AB$13)=2015)+$B$7*(AB$11=4)+$B$8*(AB$11=3)))), "")</f>
        <v>45.7972148639803</v>
      </c>
      <c r="AC29" s="9" t="n">
        <f aca="false">IF('Acquisition-Retention'!AF152&lt;&gt;"",'Acquisition-Retention'!AF152* (IF(AC$12=$A29,1,EXP($B$3+$B$4*$A29+$B$5*(AC$12-$A29)*4+$B$6*(YEAR(AC$13)=2015)+$B$7*(AC$11=4)+$B$8*(AC$11=3))/(1+EXP($B$3+$B$4*$A29+$B$5*(AC$12-$A29)*4+$B$6*(YEAR(AC$13)=2015)+$B$7*(AC$11=4)+$B$8*(AC$11=3))))+ EXP($B$3+$B$4*$A29+$B$5*((AC$12-$A29)*4+1)+$B$6*(YEAR(AC$13)=2015)+$B$7*(AC$11=4)+$B$8*(AC$11=3))/(1+EXP($B$3+$B$4*$A29+$B$5*((AC$12-$A29)*4+1)+$B$6*(YEAR(AC$13)=2015)+$B$7*(AC$11=4)+$B$8*(AC$11=3)))+ EXP($B$3+$B$4*$A29+$B$5*((AC$12-$A29)*4+2)+$B$6*(YEAR(AC$13)=2015)+$B$7*(AC$11=4)+$B$8*(AC$11=3))/(1+EXP($B$3+$B$4*$A29+$B$5*((AC$12-$A29)*4+2)+$B$6*(YEAR(AC$13)=2015)+$B$7*(AC$11=4)+$B$8*(AC$11=3)))+ EXP($B$3+$B$4*$A29+$B$5*((AC$12-$A29)*4+3)+$B$6*(YEAR(AC$13)=2015)+$B$7*(AC$11=4)+$B$8*(AC$11=3))/(1+EXP($B$3+$B$4*$A29+$B$5*((AC$12-$A29)*4+3)+$B$6*(YEAR(AC$13)=2015)+$B$7*(AC$11=4)+$B$8*(AC$11=3)))), "")</f>
        <v>43.3826177522915</v>
      </c>
      <c r="AD29" s="9" t="n">
        <f aca="false">IF('Acquisition-Retention'!AG152&lt;&gt;"",'Acquisition-Retention'!AG152* (IF(AD$12=$A29,1,EXP($B$3+$B$4*$A29+$B$5*(AD$12-$A29)*4+$B$6*(YEAR(AD$13)=2015)+$B$7*(AD$11=4)+$B$8*(AD$11=3))/(1+EXP($B$3+$B$4*$A29+$B$5*(AD$12-$A29)*4+$B$6*(YEAR(AD$13)=2015)+$B$7*(AD$11=4)+$B$8*(AD$11=3))))+ EXP($B$3+$B$4*$A29+$B$5*((AD$12-$A29)*4+1)+$B$6*(YEAR(AD$13)=2015)+$B$7*(AD$11=4)+$B$8*(AD$11=3))/(1+EXP($B$3+$B$4*$A29+$B$5*((AD$12-$A29)*4+1)+$B$6*(YEAR(AD$13)=2015)+$B$7*(AD$11=4)+$B$8*(AD$11=3)))+ EXP($B$3+$B$4*$A29+$B$5*((AD$12-$A29)*4+2)+$B$6*(YEAR(AD$13)=2015)+$B$7*(AD$11=4)+$B$8*(AD$11=3))/(1+EXP($B$3+$B$4*$A29+$B$5*((AD$12-$A29)*4+2)+$B$6*(YEAR(AD$13)=2015)+$B$7*(AD$11=4)+$B$8*(AD$11=3)))+ EXP($B$3+$B$4*$A29+$B$5*((AD$12-$A29)*4+3)+$B$6*(YEAR(AD$13)=2015)+$B$7*(AD$11=4)+$B$8*(AD$11=3))/(1+EXP($B$3+$B$4*$A29+$B$5*((AD$12-$A29)*4+3)+$B$6*(YEAR(AD$13)=2015)+$B$7*(AD$11=4)+$B$8*(AD$11=3)))), "")</f>
        <v>40.9524704864389</v>
      </c>
      <c r="AE29" s="9" t="n">
        <f aca="false">IF('Acquisition-Retention'!AH152&lt;&gt;"",'Acquisition-Retention'!AH152* (IF(AE$12=$A29,1,EXP($B$3+$B$4*$A29+$B$5*(AE$12-$A29)*4+$B$6*(YEAR(AE$13)=2015)+$B$7*(AE$11=4)+$B$8*(AE$11=3))/(1+EXP($B$3+$B$4*$A29+$B$5*(AE$12-$A29)*4+$B$6*(YEAR(AE$13)=2015)+$B$7*(AE$11=4)+$B$8*(AE$11=3))))+ EXP($B$3+$B$4*$A29+$B$5*((AE$12-$A29)*4+1)+$B$6*(YEAR(AE$13)=2015)+$B$7*(AE$11=4)+$B$8*(AE$11=3))/(1+EXP($B$3+$B$4*$A29+$B$5*((AE$12-$A29)*4+1)+$B$6*(YEAR(AE$13)=2015)+$B$7*(AE$11=4)+$B$8*(AE$11=3)))+ EXP($B$3+$B$4*$A29+$B$5*((AE$12-$A29)*4+2)+$B$6*(YEAR(AE$13)=2015)+$B$7*(AE$11=4)+$B$8*(AE$11=3))/(1+EXP($B$3+$B$4*$A29+$B$5*((AE$12-$A29)*4+2)+$B$6*(YEAR(AE$13)=2015)+$B$7*(AE$11=4)+$B$8*(AE$11=3)))+ EXP($B$3+$B$4*$A29+$B$5*((AE$12-$A29)*4+3)+$B$6*(YEAR(AE$13)=2015)+$B$7*(AE$11=4)+$B$8*(AE$11=3))/(1+EXP($B$3+$B$4*$A29+$B$5*((AE$12-$A29)*4+3)+$B$6*(YEAR(AE$13)=2015)+$B$7*(AE$11=4)+$B$8*(AE$11=3)))), "")</f>
        <v>38.5450645203246</v>
      </c>
      <c r="AF29" s="9" t="n">
        <f aca="false">IF('Acquisition-Retention'!AI152&lt;&gt;"",'Acquisition-Retention'!AI152* (IF(AF$12=$A29,1,EXP($B$3+$B$4*$A29+$B$5*(AF$12-$A29)*4+$B$6*(YEAR(AF$13)=2015)+$B$7*(AF$11=4)+$B$8*(AF$11=3))/(1+EXP($B$3+$B$4*$A29+$B$5*(AF$12-$A29)*4+$B$6*(YEAR(AF$13)=2015)+$B$7*(AF$11=4)+$B$8*(AF$11=3))))+ EXP($B$3+$B$4*$A29+$B$5*((AF$12-$A29)*4+1)+$B$6*(YEAR(AF$13)=2015)+$B$7*(AF$11=4)+$B$8*(AF$11=3))/(1+EXP($B$3+$B$4*$A29+$B$5*((AF$12-$A29)*4+1)+$B$6*(YEAR(AF$13)=2015)+$B$7*(AF$11=4)+$B$8*(AF$11=3)))+ EXP($B$3+$B$4*$A29+$B$5*((AF$12-$A29)*4+2)+$B$6*(YEAR(AF$13)=2015)+$B$7*(AF$11=4)+$B$8*(AF$11=3))/(1+EXP($B$3+$B$4*$A29+$B$5*((AF$12-$A29)*4+2)+$B$6*(YEAR(AF$13)=2015)+$B$7*(AF$11=4)+$B$8*(AF$11=3)))+ EXP($B$3+$B$4*$A29+$B$5*((AF$12-$A29)*4+3)+$B$6*(YEAR(AF$13)=2015)+$B$7*(AF$11=4)+$B$8*(AF$11=3))/(1+EXP($B$3+$B$4*$A29+$B$5*((AF$12-$A29)*4+3)+$B$6*(YEAR(AF$13)=2015)+$B$7*(AF$11=4)+$B$8*(AF$11=3)))), "")</f>
        <v>36.1947517757897</v>
      </c>
      <c r="AG29" s="9" t="n">
        <f aca="false">IF('Acquisition-Retention'!AJ152&lt;&gt;"",'Acquisition-Retention'!AJ152* (IF(AG$12=$A29,1,EXP($B$3+$B$4*$A29+$B$5*(AG$12-$A29)*4+$B$6*(YEAR(AG$13)=2015)+$B$7*(AG$11=4)+$B$8*(AG$11=3))/(1+EXP($B$3+$B$4*$A29+$B$5*(AG$12-$A29)*4+$B$6*(YEAR(AG$13)=2015)+$B$7*(AG$11=4)+$B$8*(AG$11=3))))+ EXP($B$3+$B$4*$A29+$B$5*((AG$12-$A29)*4+1)+$B$6*(YEAR(AG$13)=2015)+$B$7*(AG$11=4)+$B$8*(AG$11=3))/(1+EXP($B$3+$B$4*$A29+$B$5*((AG$12-$A29)*4+1)+$B$6*(YEAR(AG$13)=2015)+$B$7*(AG$11=4)+$B$8*(AG$11=3)))+ EXP($B$3+$B$4*$A29+$B$5*((AG$12-$A29)*4+2)+$B$6*(YEAR(AG$13)=2015)+$B$7*(AG$11=4)+$B$8*(AG$11=3))/(1+EXP($B$3+$B$4*$A29+$B$5*((AG$12-$A29)*4+2)+$B$6*(YEAR(AG$13)=2015)+$B$7*(AG$11=4)+$B$8*(AG$11=3)))+ EXP($B$3+$B$4*$A29+$B$5*((AG$12-$A29)*4+3)+$B$6*(YEAR(AG$13)=2015)+$B$7*(AG$11=4)+$B$8*(AG$11=3))/(1+EXP($B$3+$B$4*$A29+$B$5*((AG$12-$A29)*4+3)+$B$6*(YEAR(AG$13)=2015)+$B$7*(AG$11=4)+$B$8*(AG$11=3)))), "")</f>
        <v>29.6919347239139</v>
      </c>
      <c r="AH29" s="9" t="n">
        <f aca="false">IF('Acquisition-Retention'!AK152&lt;&gt;"",'Acquisition-Retention'!AK152* (IF(AH$12=$A29,1,EXP($B$3+$B$4*$A29+$B$5*(AH$12-$A29)*4+$B$6*(YEAR(AH$13)=2015)+$B$7*(AH$11=4)+$B$8*(AH$11=3))/(1+EXP($B$3+$B$4*$A29+$B$5*(AH$12-$A29)*4+$B$6*(YEAR(AH$13)=2015)+$B$7*(AH$11=4)+$B$8*(AH$11=3))))+ EXP($B$3+$B$4*$A29+$B$5*((AH$12-$A29)*4+1)+$B$6*(YEAR(AH$13)=2015)+$B$7*(AH$11=4)+$B$8*(AH$11=3))/(1+EXP($B$3+$B$4*$A29+$B$5*((AH$12-$A29)*4+1)+$B$6*(YEAR(AH$13)=2015)+$B$7*(AH$11=4)+$B$8*(AH$11=3)))+ EXP($B$3+$B$4*$A29+$B$5*((AH$12-$A29)*4+2)+$B$6*(YEAR(AH$13)=2015)+$B$7*(AH$11=4)+$B$8*(AH$11=3))/(1+EXP($B$3+$B$4*$A29+$B$5*((AH$12-$A29)*4+2)+$B$6*(YEAR(AH$13)=2015)+$B$7*(AH$11=4)+$B$8*(AH$11=3)))+ EXP($B$3+$B$4*$A29+$B$5*((AH$12-$A29)*4+3)+$B$6*(YEAR(AH$13)=2015)+$B$7*(AH$11=4)+$B$8*(AH$11=3))/(1+EXP($B$3+$B$4*$A29+$B$5*((AH$12-$A29)*4+3)+$B$6*(YEAR(AH$13)=2015)+$B$7*(AH$11=4)+$B$8*(AH$11=3)))), "")</f>
        <v>27.6896082861569</v>
      </c>
      <c r="AI29" s="9" t="n">
        <f aca="false">IF('Acquisition-Retention'!AL152&lt;&gt;"",'Acquisition-Retention'!AL152* (IF(AI$12=$A29,1,EXP($B$3+$B$4*$A29+$B$5*(AI$12-$A29)*4+$B$6*(YEAR(AI$13)=2015)+$B$7*(AI$11=4)+$B$8*(AI$11=3))/(1+EXP($B$3+$B$4*$A29+$B$5*(AI$12-$A29)*4+$B$6*(YEAR(AI$13)=2015)+$B$7*(AI$11=4)+$B$8*(AI$11=3))))+ EXP($B$3+$B$4*$A29+$B$5*((AI$12-$A29)*4+1)+$B$6*(YEAR(AI$13)=2015)+$B$7*(AI$11=4)+$B$8*(AI$11=3))/(1+EXP($B$3+$B$4*$A29+$B$5*((AI$12-$A29)*4+1)+$B$6*(YEAR(AI$13)=2015)+$B$7*(AI$11=4)+$B$8*(AI$11=3)))+ EXP($B$3+$B$4*$A29+$B$5*((AI$12-$A29)*4+2)+$B$6*(YEAR(AI$13)=2015)+$B$7*(AI$11=4)+$B$8*(AI$11=3))/(1+EXP($B$3+$B$4*$A29+$B$5*((AI$12-$A29)*4+2)+$B$6*(YEAR(AI$13)=2015)+$B$7*(AI$11=4)+$B$8*(AI$11=3)))+ EXP($B$3+$B$4*$A29+$B$5*((AI$12-$A29)*4+3)+$B$6*(YEAR(AI$13)=2015)+$B$7*(AI$11=4)+$B$8*(AI$11=3))/(1+EXP($B$3+$B$4*$A29+$B$5*((AI$12-$A29)*4+3)+$B$6*(YEAR(AI$13)=2015)+$B$7*(AI$11=4)+$B$8*(AI$11=3)))), "")</f>
        <v>25.7917579454179</v>
      </c>
      <c r="AJ29" s="9" t="n">
        <f aca="false">IF('Acquisition-Retention'!AM152&lt;&gt;"",'Acquisition-Retention'!AM152* (IF(AJ$12=$A29,1,EXP($B$3+$B$4*$A29+$B$5*(AJ$12-$A29)*4+$B$6*(YEAR(AJ$13)=2015)+$B$7*(AJ$11=4)+$B$8*(AJ$11=3))/(1+EXP($B$3+$B$4*$A29+$B$5*(AJ$12-$A29)*4+$B$6*(YEAR(AJ$13)=2015)+$B$7*(AJ$11=4)+$B$8*(AJ$11=3))))+ EXP($B$3+$B$4*$A29+$B$5*((AJ$12-$A29)*4+1)+$B$6*(YEAR(AJ$13)=2015)+$B$7*(AJ$11=4)+$B$8*(AJ$11=3))/(1+EXP($B$3+$B$4*$A29+$B$5*((AJ$12-$A29)*4+1)+$B$6*(YEAR(AJ$13)=2015)+$B$7*(AJ$11=4)+$B$8*(AJ$11=3)))+ EXP($B$3+$B$4*$A29+$B$5*((AJ$12-$A29)*4+2)+$B$6*(YEAR(AJ$13)=2015)+$B$7*(AJ$11=4)+$B$8*(AJ$11=3))/(1+EXP($B$3+$B$4*$A29+$B$5*((AJ$12-$A29)*4+2)+$B$6*(YEAR(AJ$13)=2015)+$B$7*(AJ$11=4)+$B$8*(AJ$11=3)))+ EXP($B$3+$B$4*$A29+$B$5*((AJ$12-$A29)*4+3)+$B$6*(YEAR(AJ$13)=2015)+$B$7*(AJ$11=4)+$B$8*(AJ$11=3))/(1+EXP($B$3+$B$4*$A29+$B$5*((AJ$12-$A29)*4+3)+$B$6*(YEAR(AJ$13)=2015)+$B$7*(AJ$11=4)+$B$8*(AJ$11=3)))), "")</f>
        <v>25.6394218592129</v>
      </c>
      <c r="AK29" s="9" t="n">
        <f aca="false">IF('Acquisition-Retention'!AN152&lt;&gt;"",'Acquisition-Retention'!AN152* (IF(AK$12=$A29,1,EXP($B$3+$B$4*$A29+$B$5*(AK$12-$A29)*4+$B$6*(YEAR(AK$13)=2015)+$B$7*(AK$11=4)+$B$8*(AK$11=3))/(1+EXP($B$3+$B$4*$A29+$B$5*(AK$12-$A29)*4+$B$6*(YEAR(AK$13)=2015)+$B$7*(AK$11=4)+$B$8*(AK$11=3))))+ EXP($B$3+$B$4*$A29+$B$5*((AK$12-$A29)*4+1)+$B$6*(YEAR(AK$13)=2015)+$B$7*(AK$11=4)+$B$8*(AK$11=3))/(1+EXP($B$3+$B$4*$A29+$B$5*((AK$12-$A29)*4+1)+$B$6*(YEAR(AK$13)=2015)+$B$7*(AK$11=4)+$B$8*(AK$11=3)))+ EXP($B$3+$B$4*$A29+$B$5*((AK$12-$A29)*4+2)+$B$6*(YEAR(AK$13)=2015)+$B$7*(AK$11=4)+$B$8*(AK$11=3))/(1+EXP($B$3+$B$4*$A29+$B$5*((AK$12-$A29)*4+2)+$B$6*(YEAR(AK$13)=2015)+$B$7*(AK$11=4)+$B$8*(AK$11=3)))+ EXP($B$3+$B$4*$A29+$B$5*((AK$12-$A29)*4+3)+$B$6*(YEAR(AK$13)=2015)+$B$7*(AK$11=4)+$B$8*(AK$11=3))/(1+EXP($B$3+$B$4*$A29+$B$5*((AK$12-$A29)*4+3)+$B$6*(YEAR(AK$13)=2015)+$B$7*(AK$11=4)+$B$8*(AK$11=3)))), "")</f>
        <v>23.646699685429</v>
      </c>
      <c r="AL29" s="9" t="n">
        <f aca="false">IF('Acquisition-Retention'!AO152&lt;&gt;"",'Acquisition-Retention'!AO152* (IF(AL$12=$A29,1,EXP($B$3+$B$4*$A29+$B$5*(AL$12-$A29)*4+$B$6*(YEAR(AL$13)=2015)+$B$7*(AL$11=4)+$B$8*(AL$11=3))/(1+EXP($B$3+$B$4*$A29+$B$5*(AL$12-$A29)*4+$B$6*(YEAR(AL$13)=2015)+$B$7*(AL$11=4)+$B$8*(AL$11=3))))+ EXP($B$3+$B$4*$A29+$B$5*((AL$12-$A29)*4+1)+$B$6*(YEAR(AL$13)=2015)+$B$7*(AL$11=4)+$B$8*(AL$11=3))/(1+EXP($B$3+$B$4*$A29+$B$5*((AL$12-$A29)*4+1)+$B$6*(YEAR(AL$13)=2015)+$B$7*(AL$11=4)+$B$8*(AL$11=3)))+ EXP($B$3+$B$4*$A29+$B$5*((AL$12-$A29)*4+2)+$B$6*(YEAR(AL$13)=2015)+$B$7*(AL$11=4)+$B$8*(AL$11=3))/(1+EXP($B$3+$B$4*$A29+$B$5*((AL$12-$A29)*4+2)+$B$6*(YEAR(AL$13)=2015)+$B$7*(AL$11=4)+$B$8*(AL$11=3)))+ EXP($B$3+$B$4*$A29+$B$5*((AL$12-$A29)*4+3)+$B$6*(YEAR(AL$13)=2015)+$B$7*(AL$11=4)+$B$8*(AL$11=3))/(1+EXP($B$3+$B$4*$A29+$B$5*((AL$12-$A29)*4+3)+$B$6*(YEAR(AL$13)=2015)+$B$7*(AL$11=4)+$B$8*(AL$11=3)))), "")</f>
        <v>21.8988333670592</v>
      </c>
      <c r="AM29" s="9" t="n">
        <f aca="false">IF('Acquisition-Retention'!AP152&lt;&gt;"",'Acquisition-Retention'!AP152* (IF(AM$12=$A29,1,EXP($B$3+$B$4*$A29+$B$5*(AM$12-$A29)*4+$B$6*(YEAR(AM$13)=2015)+$B$7*(AM$11=4)+$B$8*(AM$11=3))/(1+EXP($B$3+$B$4*$A29+$B$5*(AM$12-$A29)*4+$B$6*(YEAR(AM$13)=2015)+$B$7*(AM$11=4)+$B$8*(AM$11=3))))+ EXP($B$3+$B$4*$A29+$B$5*((AM$12-$A29)*4+1)+$B$6*(YEAR(AM$13)=2015)+$B$7*(AM$11=4)+$B$8*(AM$11=3))/(1+EXP($B$3+$B$4*$A29+$B$5*((AM$12-$A29)*4+1)+$B$6*(YEAR(AM$13)=2015)+$B$7*(AM$11=4)+$B$8*(AM$11=3)))+ EXP($B$3+$B$4*$A29+$B$5*((AM$12-$A29)*4+2)+$B$6*(YEAR(AM$13)=2015)+$B$7*(AM$11=4)+$B$8*(AM$11=3))/(1+EXP($B$3+$B$4*$A29+$B$5*((AM$12-$A29)*4+2)+$B$6*(YEAR(AM$13)=2015)+$B$7*(AM$11=4)+$B$8*(AM$11=3)))+ EXP($B$3+$B$4*$A29+$B$5*((AM$12-$A29)*4+3)+$B$6*(YEAR(AM$13)=2015)+$B$7*(AM$11=4)+$B$8*(AM$11=3))/(1+EXP($B$3+$B$4*$A29+$B$5*((AM$12-$A29)*4+3)+$B$6*(YEAR(AM$13)=2015)+$B$7*(AM$11=4)+$B$8*(AM$11=3)))), "")</f>
        <v>21.4190127614325</v>
      </c>
      <c r="AN29" s="9" t="n">
        <f aca="false">IF('Acquisition-Retention'!AQ152&lt;&gt;"",'Acquisition-Retention'!AQ152* (IF(AN$12=$A29,1,EXP($B$3+$B$4*$A29+$B$5*(AN$12-$A29)*4+$B$6*(YEAR(AN$13)=2015)+$B$7*(AN$11=4)+$B$8*(AN$11=3))/(1+EXP($B$3+$B$4*$A29+$B$5*(AN$12-$A29)*4+$B$6*(YEAR(AN$13)=2015)+$B$7*(AN$11=4)+$B$8*(AN$11=3))))+ EXP($B$3+$B$4*$A29+$B$5*((AN$12-$A29)*4+1)+$B$6*(YEAR(AN$13)=2015)+$B$7*(AN$11=4)+$B$8*(AN$11=3))/(1+EXP($B$3+$B$4*$A29+$B$5*((AN$12-$A29)*4+1)+$B$6*(YEAR(AN$13)=2015)+$B$7*(AN$11=4)+$B$8*(AN$11=3)))+ EXP($B$3+$B$4*$A29+$B$5*((AN$12-$A29)*4+2)+$B$6*(YEAR(AN$13)=2015)+$B$7*(AN$11=4)+$B$8*(AN$11=3))/(1+EXP($B$3+$B$4*$A29+$B$5*((AN$12-$A29)*4+2)+$B$6*(YEAR(AN$13)=2015)+$B$7*(AN$11=4)+$B$8*(AN$11=3)))+ EXP($B$3+$B$4*$A29+$B$5*((AN$12-$A29)*4+3)+$B$6*(YEAR(AN$13)=2015)+$B$7*(AN$11=4)+$B$8*(AN$11=3))/(1+EXP($B$3+$B$4*$A29+$B$5*((AN$12-$A29)*4+3)+$B$6*(YEAR(AN$13)=2015)+$B$7*(AN$11=4)+$B$8*(AN$11=3)))), "")</f>
        <v>20.041989826027</v>
      </c>
      <c r="AO29" s="9" t="n">
        <f aca="false">IF('Acquisition-Retention'!AR152&lt;&gt;"",'Acquisition-Retention'!AR152* (IF(AO$12=$A29,1,EXP($B$3+$B$4*$A29+$B$5*(AO$12-$A29)*4+$B$6*(YEAR(AO$13)=2015)+$B$7*(AO$11=4)+$B$8*(AO$11=3))/(1+EXP($B$3+$B$4*$A29+$B$5*(AO$12-$A29)*4+$B$6*(YEAR(AO$13)=2015)+$B$7*(AO$11=4)+$B$8*(AO$11=3))))+ EXP($B$3+$B$4*$A29+$B$5*((AO$12-$A29)*4+1)+$B$6*(YEAR(AO$13)=2015)+$B$7*(AO$11=4)+$B$8*(AO$11=3))/(1+EXP($B$3+$B$4*$A29+$B$5*((AO$12-$A29)*4+1)+$B$6*(YEAR(AO$13)=2015)+$B$7*(AO$11=4)+$B$8*(AO$11=3)))+ EXP($B$3+$B$4*$A29+$B$5*((AO$12-$A29)*4+2)+$B$6*(YEAR(AO$13)=2015)+$B$7*(AO$11=4)+$B$8*(AO$11=3))/(1+EXP($B$3+$B$4*$A29+$B$5*((AO$12-$A29)*4+2)+$B$6*(YEAR(AO$13)=2015)+$B$7*(AO$11=4)+$B$8*(AO$11=3)))+ EXP($B$3+$B$4*$A29+$B$5*((AO$12-$A29)*4+3)+$B$6*(YEAR(AO$13)=2015)+$B$7*(AO$11=4)+$B$8*(AO$11=3))/(1+EXP($B$3+$B$4*$A29+$B$5*((AO$12-$A29)*4+3)+$B$6*(YEAR(AO$13)=2015)+$B$7*(AO$11=4)+$B$8*(AO$11=3)))), "")</f>
        <v>18.724173899778</v>
      </c>
    </row>
    <row r="30" customFormat="false" ht="15" hidden="false" customHeight="false" outlineLevel="0" collapsed="false">
      <c r="A30" s="0" t="n">
        <f aca="false">A29+1</f>
        <v>17</v>
      </c>
      <c r="B30" s="4" t="str">
        <v>May 2015</v>
      </c>
      <c r="C30" s="9" t="str">
        <f aca="false">IF('Acquisition-Retention'!F153&lt;&gt;"",'Acquisition-Retention'!F153* (IF(C$12=$A30,1,EXP($B$3+$B$4*$A30+$B$5*(C$12-$A30)*4+$B$6*(YEAR(C$13)=2015)+$B$7*(C$11=4)+$B$8*(C$11=3))/(1+EXP($B$3+$B$4*$A30+$B$5*(C$12-$A30)*4+$B$6*(YEAR(C$13)=2015)+$B$7*(C$11=4)+$B$8*(C$11=3))))+ EXP($B$3+$B$4*$A30+$B$5*((C$12-$A30)*4+1)+$B$6*(YEAR(C$13)=2015)+$B$7*(C$11=4)+$B$8*(C$11=3))/(1+EXP($B$3+$B$4*$A30+$B$5*((C$12-$A30)*4+1)+$B$6*(YEAR(C$13)=2015)+$B$7*(C$11=4)+$B$8*(C$11=3)))+ EXP($B$3+$B$4*$A30+$B$5*((C$12-$A30)*4+2)+$B$6*(YEAR(C$13)=2015)+$B$7*(C$11=4)+$B$8*(C$11=3))/(1+EXP($B$3+$B$4*$A30+$B$5*((C$12-$A30)*4+2)+$B$6*(YEAR(C$13)=2015)+$B$7*(C$11=4)+$B$8*(C$11=3)))+ EXP($B$3+$B$4*$A30+$B$5*((C$12-$A30)*4+3)+$B$6*(YEAR(C$13)=2015)+$B$7*(C$11=4)+$B$8*(C$11=3))/(1+EXP($B$3+$B$4*$A30+$B$5*((C$12-$A30)*4+3)+$B$6*(YEAR(C$13)=2015)+$B$7*(C$11=4)+$B$8*(C$11=3)))), "")</f>
        <v/>
      </c>
      <c r="D30" s="9" t="str">
        <f aca="false">IF('Acquisition-Retention'!G153&lt;&gt;"",'Acquisition-Retention'!G153* (IF(D$12=$A30,1,EXP($B$3+$B$4*$A30+$B$5*(D$12-$A30)*4+$B$6*(YEAR(D$13)=2015)+$B$7*(D$11=4)+$B$8*(D$11=3))/(1+EXP($B$3+$B$4*$A30+$B$5*(D$12-$A30)*4+$B$6*(YEAR(D$13)=2015)+$B$7*(D$11=4)+$B$8*(D$11=3))))+ EXP($B$3+$B$4*$A30+$B$5*((D$12-$A30)*4+1)+$B$6*(YEAR(D$13)=2015)+$B$7*(D$11=4)+$B$8*(D$11=3))/(1+EXP($B$3+$B$4*$A30+$B$5*((D$12-$A30)*4+1)+$B$6*(YEAR(D$13)=2015)+$B$7*(D$11=4)+$B$8*(D$11=3)))+ EXP($B$3+$B$4*$A30+$B$5*((D$12-$A30)*4+2)+$B$6*(YEAR(D$13)=2015)+$B$7*(D$11=4)+$B$8*(D$11=3))/(1+EXP($B$3+$B$4*$A30+$B$5*((D$12-$A30)*4+2)+$B$6*(YEAR(D$13)=2015)+$B$7*(D$11=4)+$B$8*(D$11=3)))+ EXP($B$3+$B$4*$A30+$B$5*((D$12-$A30)*4+3)+$B$6*(YEAR(D$13)=2015)+$B$7*(D$11=4)+$B$8*(D$11=3))/(1+EXP($B$3+$B$4*$A30+$B$5*((D$12-$A30)*4+3)+$B$6*(YEAR(D$13)=2015)+$B$7*(D$11=4)+$B$8*(D$11=3)))), "")</f>
        <v/>
      </c>
      <c r="E30" s="9" t="str">
        <f aca="false">IF('Acquisition-Retention'!H153&lt;&gt;"",'Acquisition-Retention'!H153* (IF(E$12=$A30,1,EXP($B$3+$B$4*$A30+$B$5*(E$12-$A30)*4+$B$6*(YEAR(E$13)=2015)+$B$7*(E$11=4)+$B$8*(E$11=3))/(1+EXP($B$3+$B$4*$A30+$B$5*(E$12-$A30)*4+$B$6*(YEAR(E$13)=2015)+$B$7*(E$11=4)+$B$8*(E$11=3))))+ EXP($B$3+$B$4*$A30+$B$5*((E$12-$A30)*4+1)+$B$6*(YEAR(E$13)=2015)+$B$7*(E$11=4)+$B$8*(E$11=3))/(1+EXP($B$3+$B$4*$A30+$B$5*((E$12-$A30)*4+1)+$B$6*(YEAR(E$13)=2015)+$B$7*(E$11=4)+$B$8*(E$11=3)))+ EXP($B$3+$B$4*$A30+$B$5*((E$12-$A30)*4+2)+$B$6*(YEAR(E$13)=2015)+$B$7*(E$11=4)+$B$8*(E$11=3))/(1+EXP($B$3+$B$4*$A30+$B$5*((E$12-$A30)*4+2)+$B$6*(YEAR(E$13)=2015)+$B$7*(E$11=4)+$B$8*(E$11=3)))+ EXP($B$3+$B$4*$A30+$B$5*((E$12-$A30)*4+3)+$B$6*(YEAR(E$13)=2015)+$B$7*(E$11=4)+$B$8*(E$11=3))/(1+EXP($B$3+$B$4*$A30+$B$5*((E$12-$A30)*4+3)+$B$6*(YEAR(E$13)=2015)+$B$7*(E$11=4)+$B$8*(E$11=3)))), "")</f>
        <v/>
      </c>
      <c r="F30" s="9" t="str">
        <f aca="false">IF('Acquisition-Retention'!I153&lt;&gt;"",'Acquisition-Retention'!I153* (IF(F$12=$A30,1,EXP($B$3+$B$4*$A30+$B$5*(F$12-$A30)*4+$B$6*(YEAR(F$13)=2015)+$B$7*(F$11=4)+$B$8*(F$11=3))/(1+EXP($B$3+$B$4*$A30+$B$5*(F$12-$A30)*4+$B$6*(YEAR(F$13)=2015)+$B$7*(F$11=4)+$B$8*(F$11=3))))+ EXP($B$3+$B$4*$A30+$B$5*((F$12-$A30)*4+1)+$B$6*(YEAR(F$13)=2015)+$B$7*(F$11=4)+$B$8*(F$11=3))/(1+EXP($B$3+$B$4*$A30+$B$5*((F$12-$A30)*4+1)+$B$6*(YEAR(F$13)=2015)+$B$7*(F$11=4)+$B$8*(F$11=3)))+ EXP($B$3+$B$4*$A30+$B$5*((F$12-$A30)*4+2)+$B$6*(YEAR(F$13)=2015)+$B$7*(F$11=4)+$B$8*(F$11=3))/(1+EXP($B$3+$B$4*$A30+$B$5*((F$12-$A30)*4+2)+$B$6*(YEAR(F$13)=2015)+$B$7*(F$11=4)+$B$8*(F$11=3)))+ EXP($B$3+$B$4*$A30+$B$5*((F$12-$A30)*4+3)+$B$6*(YEAR(F$13)=2015)+$B$7*(F$11=4)+$B$8*(F$11=3))/(1+EXP($B$3+$B$4*$A30+$B$5*((F$12-$A30)*4+3)+$B$6*(YEAR(F$13)=2015)+$B$7*(F$11=4)+$B$8*(F$11=3)))), "")</f>
        <v/>
      </c>
      <c r="G30" s="9" t="str">
        <f aca="false">IF('Acquisition-Retention'!J153&lt;&gt;"",'Acquisition-Retention'!J153* (IF(G$12=$A30,1,EXP($B$3+$B$4*$A30+$B$5*(G$12-$A30)*4+$B$6*(YEAR(G$13)=2015)+$B$7*(G$11=4)+$B$8*(G$11=3))/(1+EXP($B$3+$B$4*$A30+$B$5*(G$12-$A30)*4+$B$6*(YEAR(G$13)=2015)+$B$7*(G$11=4)+$B$8*(G$11=3))))+ EXP($B$3+$B$4*$A30+$B$5*((G$12-$A30)*4+1)+$B$6*(YEAR(G$13)=2015)+$B$7*(G$11=4)+$B$8*(G$11=3))/(1+EXP($B$3+$B$4*$A30+$B$5*((G$12-$A30)*4+1)+$B$6*(YEAR(G$13)=2015)+$B$7*(G$11=4)+$B$8*(G$11=3)))+ EXP($B$3+$B$4*$A30+$B$5*((G$12-$A30)*4+2)+$B$6*(YEAR(G$13)=2015)+$B$7*(G$11=4)+$B$8*(G$11=3))/(1+EXP($B$3+$B$4*$A30+$B$5*((G$12-$A30)*4+2)+$B$6*(YEAR(G$13)=2015)+$B$7*(G$11=4)+$B$8*(G$11=3)))+ EXP($B$3+$B$4*$A30+$B$5*((G$12-$A30)*4+3)+$B$6*(YEAR(G$13)=2015)+$B$7*(G$11=4)+$B$8*(G$11=3))/(1+EXP($B$3+$B$4*$A30+$B$5*((G$12-$A30)*4+3)+$B$6*(YEAR(G$13)=2015)+$B$7*(G$11=4)+$B$8*(G$11=3)))), "")</f>
        <v/>
      </c>
      <c r="H30" s="9" t="str">
        <f aca="false">IF('Acquisition-Retention'!K153&lt;&gt;"",'Acquisition-Retention'!K153* (IF(H$12=$A30,1,EXP($B$3+$B$4*$A30+$B$5*(H$12-$A30)*4+$B$6*(YEAR(H$13)=2015)+$B$7*(H$11=4)+$B$8*(H$11=3))/(1+EXP($B$3+$B$4*$A30+$B$5*(H$12-$A30)*4+$B$6*(YEAR(H$13)=2015)+$B$7*(H$11=4)+$B$8*(H$11=3))))+ EXP($B$3+$B$4*$A30+$B$5*((H$12-$A30)*4+1)+$B$6*(YEAR(H$13)=2015)+$B$7*(H$11=4)+$B$8*(H$11=3))/(1+EXP($B$3+$B$4*$A30+$B$5*((H$12-$A30)*4+1)+$B$6*(YEAR(H$13)=2015)+$B$7*(H$11=4)+$B$8*(H$11=3)))+ EXP($B$3+$B$4*$A30+$B$5*((H$12-$A30)*4+2)+$B$6*(YEAR(H$13)=2015)+$B$7*(H$11=4)+$B$8*(H$11=3))/(1+EXP($B$3+$B$4*$A30+$B$5*((H$12-$A30)*4+2)+$B$6*(YEAR(H$13)=2015)+$B$7*(H$11=4)+$B$8*(H$11=3)))+ EXP($B$3+$B$4*$A30+$B$5*((H$12-$A30)*4+3)+$B$6*(YEAR(H$13)=2015)+$B$7*(H$11=4)+$B$8*(H$11=3))/(1+EXP($B$3+$B$4*$A30+$B$5*((H$12-$A30)*4+3)+$B$6*(YEAR(H$13)=2015)+$B$7*(H$11=4)+$B$8*(H$11=3)))), "")</f>
        <v/>
      </c>
      <c r="I30" s="9" t="str">
        <f aca="false">IF('Acquisition-Retention'!L153&lt;&gt;"",'Acquisition-Retention'!L153* (IF(I$12=$A30,1,EXP($B$3+$B$4*$A30+$B$5*(I$12-$A30)*4+$B$6*(YEAR(I$13)=2015)+$B$7*(I$11=4)+$B$8*(I$11=3))/(1+EXP($B$3+$B$4*$A30+$B$5*(I$12-$A30)*4+$B$6*(YEAR(I$13)=2015)+$B$7*(I$11=4)+$B$8*(I$11=3))))+ EXP($B$3+$B$4*$A30+$B$5*((I$12-$A30)*4+1)+$B$6*(YEAR(I$13)=2015)+$B$7*(I$11=4)+$B$8*(I$11=3))/(1+EXP($B$3+$B$4*$A30+$B$5*((I$12-$A30)*4+1)+$B$6*(YEAR(I$13)=2015)+$B$7*(I$11=4)+$B$8*(I$11=3)))+ EXP($B$3+$B$4*$A30+$B$5*((I$12-$A30)*4+2)+$B$6*(YEAR(I$13)=2015)+$B$7*(I$11=4)+$B$8*(I$11=3))/(1+EXP($B$3+$B$4*$A30+$B$5*((I$12-$A30)*4+2)+$B$6*(YEAR(I$13)=2015)+$B$7*(I$11=4)+$B$8*(I$11=3)))+ EXP($B$3+$B$4*$A30+$B$5*((I$12-$A30)*4+3)+$B$6*(YEAR(I$13)=2015)+$B$7*(I$11=4)+$B$8*(I$11=3))/(1+EXP($B$3+$B$4*$A30+$B$5*((I$12-$A30)*4+3)+$B$6*(YEAR(I$13)=2015)+$B$7*(I$11=4)+$B$8*(I$11=3)))), "")</f>
        <v/>
      </c>
      <c r="J30" s="9" t="str">
        <f aca="false">IF('Acquisition-Retention'!M153&lt;&gt;"",'Acquisition-Retention'!M153* (IF(J$12=$A30,1,EXP($B$3+$B$4*$A30+$B$5*(J$12-$A30)*4+$B$6*(YEAR(J$13)=2015)+$B$7*(J$11=4)+$B$8*(J$11=3))/(1+EXP($B$3+$B$4*$A30+$B$5*(J$12-$A30)*4+$B$6*(YEAR(J$13)=2015)+$B$7*(J$11=4)+$B$8*(J$11=3))))+ EXP($B$3+$B$4*$A30+$B$5*((J$12-$A30)*4+1)+$B$6*(YEAR(J$13)=2015)+$B$7*(J$11=4)+$B$8*(J$11=3))/(1+EXP($B$3+$B$4*$A30+$B$5*((J$12-$A30)*4+1)+$B$6*(YEAR(J$13)=2015)+$B$7*(J$11=4)+$B$8*(J$11=3)))+ EXP($B$3+$B$4*$A30+$B$5*((J$12-$A30)*4+2)+$B$6*(YEAR(J$13)=2015)+$B$7*(J$11=4)+$B$8*(J$11=3))/(1+EXP($B$3+$B$4*$A30+$B$5*((J$12-$A30)*4+2)+$B$6*(YEAR(J$13)=2015)+$B$7*(J$11=4)+$B$8*(J$11=3)))+ EXP($B$3+$B$4*$A30+$B$5*((J$12-$A30)*4+3)+$B$6*(YEAR(J$13)=2015)+$B$7*(J$11=4)+$B$8*(J$11=3))/(1+EXP($B$3+$B$4*$A30+$B$5*((J$12-$A30)*4+3)+$B$6*(YEAR(J$13)=2015)+$B$7*(J$11=4)+$B$8*(J$11=3)))), "")</f>
        <v/>
      </c>
      <c r="K30" s="9" t="str">
        <f aca="false">IF('Acquisition-Retention'!N153&lt;&gt;"",'Acquisition-Retention'!N153* (IF(K$12=$A30,1,EXP($B$3+$B$4*$A30+$B$5*(K$12-$A30)*4+$B$6*(YEAR(K$13)=2015)+$B$7*(K$11=4)+$B$8*(K$11=3))/(1+EXP($B$3+$B$4*$A30+$B$5*(K$12-$A30)*4+$B$6*(YEAR(K$13)=2015)+$B$7*(K$11=4)+$B$8*(K$11=3))))+ EXP($B$3+$B$4*$A30+$B$5*((K$12-$A30)*4+1)+$B$6*(YEAR(K$13)=2015)+$B$7*(K$11=4)+$B$8*(K$11=3))/(1+EXP($B$3+$B$4*$A30+$B$5*((K$12-$A30)*4+1)+$B$6*(YEAR(K$13)=2015)+$B$7*(K$11=4)+$B$8*(K$11=3)))+ EXP($B$3+$B$4*$A30+$B$5*((K$12-$A30)*4+2)+$B$6*(YEAR(K$13)=2015)+$B$7*(K$11=4)+$B$8*(K$11=3))/(1+EXP($B$3+$B$4*$A30+$B$5*((K$12-$A30)*4+2)+$B$6*(YEAR(K$13)=2015)+$B$7*(K$11=4)+$B$8*(K$11=3)))+ EXP($B$3+$B$4*$A30+$B$5*((K$12-$A30)*4+3)+$B$6*(YEAR(K$13)=2015)+$B$7*(K$11=4)+$B$8*(K$11=3))/(1+EXP($B$3+$B$4*$A30+$B$5*((K$12-$A30)*4+3)+$B$6*(YEAR(K$13)=2015)+$B$7*(K$11=4)+$B$8*(K$11=3)))), "")</f>
        <v/>
      </c>
      <c r="L30" s="9" t="str">
        <f aca="false">IF('Acquisition-Retention'!O153&lt;&gt;"",'Acquisition-Retention'!O153* (IF(L$12=$A30,1,EXP($B$3+$B$4*$A30+$B$5*(L$12-$A30)*4+$B$6*(YEAR(L$13)=2015)+$B$7*(L$11=4)+$B$8*(L$11=3))/(1+EXP($B$3+$B$4*$A30+$B$5*(L$12-$A30)*4+$B$6*(YEAR(L$13)=2015)+$B$7*(L$11=4)+$B$8*(L$11=3))))+ EXP($B$3+$B$4*$A30+$B$5*((L$12-$A30)*4+1)+$B$6*(YEAR(L$13)=2015)+$B$7*(L$11=4)+$B$8*(L$11=3))/(1+EXP($B$3+$B$4*$A30+$B$5*((L$12-$A30)*4+1)+$B$6*(YEAR(L$13)=2015)+$B$7*(L$11=4)+$B$8*(L$11=3)))+ EXP($B$3+$B$4*$A30+$B$5*((L$12-$A30)*4+2)+$B$6*(YEAR(L$13)=2015)+$B$7*(L$11=4)+$B$8*(L$11=3))/(1+EXP($B$3+$B$4*$A30+$B$5*((L$12-$A30)*4+2)+$B$6*(YEAR(L$13)=2015)+$B$7*(L$11=4)+$B$8*(L$11=3)))+ EXP($B$3+$B$4*$A30+$B$5*((L$12-$A30)*4+3)+$B$6*(YEAR(L$13)=2015)+$B$7*(L$11=4)+$B$8*(L$11=3))/(1+EXP($B$3+$B$4*$A30+$B$5*((L$12-$A30)*4+3)+$B$6*(YEAR(L$13)=2015)+$B$7*(L$11=4)+$B$8*(L$11=3)))), "")</f>
        <v/>
      </c>
      <c r="M30" s="9" t="str">
        <f aca="false">IF('Acquisition-Retention'!P153&lt;&gt;"",'Acquisition-Retention'!P153* (IF(M$12=$A30,1,EXP($B$3+$B$4*$A30+$B$5*(M$12-$A30)*4+$B$6*(YEAR(M$13)=2015)+$B$7*(M$11=4)+$B$8*(M$11=3))/(1+EXP($B$3+$B$4*$A30+$B$5*(M$12-$A30)*4+$B$6*(YEAR(M$13)=2015)+$B$7*(M$11=4)+$B$8*(M$11=3))))+ EXP($B$3+$B$4*$A30+$B$5*((M$12-$A30)*4+1)+$B$6*(YEAR(M$13)=2015)+$B$7*(M$11=4)+$B$8*(M$11=3))/(1+EXP($B$3+$B$4*$A30+$B$5*((M$12-$A30)*4+1)+$B$6*(YEAR(M$13)=2015)+$B$7*(M$11=4)+$B$8*(M$11=3)))+ EXP($B$3+$B$4*$A30+$B$5*((M$12-$A30)*4+2)+$B$6*(YEAR(M$13)=2015)+$B$7*(M$11=4)+$B$8*(M$11=3))/(1+EXP($B$3+$B$4*$A30+$B$5*((M$12-$A30)*4+2)+$B$6*(YEAR(M$13)=2015)+$B$7*(M$11=4)+$B$8*(M$11=3)))+ EXP($B$3+$B$4*$A30+$B$5*((M$12-$A30)*4+3)+$B$6*(YEAR(M$13)=2015)+$B$7*(M$11=4)+$B$8*(M$11=3))/(1+EXP($B$3+$B$4*$A30+$B$5*((M$12-$A30)*4+3)+$B$6*(YEAR(M$13)=2015)+$B$7*(M$11=4)+$B$8*(M$11=3)))), "")</f>
        <v/>
      </c>
      <c r="N30" s="9" t="str">
        <f aca="false">IF('Acquisition-Retention'!Q153&lt;&gt;"",'Acquisition-Retention'!Q153* (IF(N$12=$A30,1,EXP($B$3+$B$4*$A30+$B$5*(N$12-$A30)*4+$B$6*(YEAR(N$13)=2015)+$B$7*(N$11=4)+$B$8*(N$11=3))/(1+EXP($B$3+$B$4*$A30+$B$5*(N$12-$A30)*4+$B$6*(YEAR(N$13)=2015)+$B$7*(N$11=4)+$B$8*(N$11=3))))+ EXP($B$3+$B$4*$A30+$B$5*((N$12-$A30)*4+1)+$B$6*(YEAR(N$13)=2015)+$B$7*(N$11=4)+$B$8*(N$11=3))/(1+EXP($B$3+$B$4*$A30+$B$5*((N$12-$A30)*4+1)+$B$6*(YEAR(N$13)=2015)+$B$7*(N$11=4)+$B$8*(N$11=3)))+ EXP($B$3+$B$4*$A30+$B$5*((N$12-$A30)*4+2)+$B$6*(YEAR(N$13)=2015)+$B$7*(N$11=4)+$B$8*(N$11=3))/(1+EXP($B$3+$B$4*$A30+$B$5*((N$12-$A30)*4+2)+$B$6*(YEAR(N$13)=2015)+$B$7*(N$11=4)+$B$8*(N$11=3)))+ EXP($B$3+$B$4*$A30+$B$5*((N$12-$A30)*4+3)+$B$6*(YEAR(N$13)=2015)+$B$7*(N$11=4)+$B$8*(N$11=3))/(1+EXP($B$3+$B$4*$A30+$B$5*((N$12-$A30)*4+3)+$B$6*(YEAR(N$13)=2015)+$B$7*(N$11=4)+$B$8*(N$11=3)))), "")</f>
        <v/>
      </c>
      <c r="O30" s="9" t="str">
        <f aca="false">IF('Acquisition-Retention'!R153&lt;&gt;"",'Acquisition-Retention'!R153* (IF(O$12=$A30,1,EXP($B$3+$B$4*$A30+$B$5*(O$12-$A30)*4+$B$6*(YEAR(O$13)=2015)+$B$7*(O$11=4)+$B$8*(O$11=3))/(1+EXP($B$3+$B$4*$A30+$B$5*(O$12-$A30)*4+$B$6*(YEAR(O$13)=2015)+$B$7*(O$11=4)+$B$8*(O$11=3))))+ EXP($B$3+$B$4*$A30+$B$5*((O$12-$A30)*4+1)+$B$6*(YEAR(O$13)=2015)+$B$7*(O$11=4)+$B$8*(O$11=3))/(1+EXP($B$3+$B$4*$A30+$B$5*((O$12-$A30)*4+1)+$B$6*(YEAR(O$13)=2015)+$B$7*(O$11=4)+$B$8*(O$11=3)))+ EXP($B$3+$B$4*$A30+$B$5*((O$12-$A30)*4+2)+$B$6*(YEAR(O$13)=2015)+$B$7*(O$11=4)+$B$8*(O$11=3))/(1+EXP($B$3+$B$4*$A30+$B$5*((O$12-$A30)*4+2)+$B$6*(YEAR(O$13)=2015)+$B$7*(O$11=4)+$B$8*(O$11=3)))+ EXP($B$3+$B$4*$A30+$B$5*((O$12-$A30)*4+3)+$B$6*(YEAR(O$13)=2015)+$B$7*(O$11=4)+$B$8*(O$11=3))/(1+EXP($B$3+$B$4*$A30+$B$5*((O$12-$A30)*4+3)+$B$6*(YEAR(O$13)=2015)+$B$7*(O$11=4)+$B$8*(O$11=3)))), "")</f>
        <v/>
      </c>
      <c r="P30" s="9" t="str">
        <f aca="false">IF('Acquisition-Retention'!S153&lt;&gt;"",'Acquisition-Retention'!S153* (IF(P$12=$A30,1,EXP($B$3+$B$4*$A30+$B$5*(P$12-$A30)*4+$B$6*(YEAR(P$13)=2015)+$B$7*(P$11=4)+$B$8*(P$11=3))/(1+EXP($B$3+$B$4*$A30+$B$5*(P$12-$A30)*4+$B$6*(YEAR(P$13)=2015)+$B$7*(P$11=4)+$B$8*(P$11=3))))+ EXP($B$3+$B$4*$A30+$B$5*((P$12-$A30)*4+1)+$B$6*(YEAR(P$13)=2015)+$B$7*(P$11=4)+$B$8*(P$11=3))/(1+EXP($B$3+$B$4*$A30+$B$5*((P$12-$A30)*4+1)+$B$6*(YEAR(P$13)=2015)+$B$7*(P$11=4)+$B$8*(P$11=3)))+ EXP($B$3+$B$4*$A30+$B$5*((P$12-$A30)*4+2)+$B$6*(YEAR(P$13)=2015)+$B$7*(P$11=4)+$B$8*(P$11=3))/(1+EXP($B$3+$B$4*$A30+$B$5*((P$12-$A30)*4+2)+$B$6*(YEAR(P$13)=2015)+$B$7*(P$11=4)+$B$8*(P$11=3)))+ EXP($B$3+$B$4*$A30+$B$5*((P$12-$A30)*4+3)+$B$6*(YEAR(P$13)=2015)+$B$7*(P$11=4)+$B$8*(P$11=3))/(1+EXP($B$3+$B$4*$A30+$B$5*((P$12-$A30)*4+3)+$B$6*(YEAR(P$13)=2015)+$B$7*(P$11=4)+$B$8*(P$11=3)))), "")</f>
        <v/>
      </c>
      <c r="Q30" s="9" t="str">
        <f aca="false">IF('Acquisition-Retention'!T153&lt;&gt;"",'Acquisition-Retention'!T153* (IF(Q$12=$A30,1,EXP($B$3+$B$4*$A30+$B$5*(Q$12-$A30)*4+$B$6*(YEAR(Q$13)=2015)+$B$7*(Q$11=4)+$B$8*(Q$11=3))/(1+EXP($B$3+$B$4*$A30+$B$5*(Q$12-$A30)*4+$B$6*(YEAR(Q$13)=2015)+$B$7*(Q$11=4)+$B$8*(Q$11=3))))+ EXP($B$3+$B$4*$A30+$B$5*((Q$12-$A30)*4+1)+$B$6*(YEAR(Q$13)=2015)+$B$7*(Q$11=4)+$B$8*(Q$11=3))/(1+EXP($B$3+$B$4*$A30+$B$5*((Q$12-$A30)*4+1)+$B$6*(YEAR(Q$13)=2015)+$B$7*(Q$11=4)+$B$8*(Q$11=3)))+ EXP($B$3+$B$4*$A30+$B$5*((Q$12-$A30)*4+2)+$B$6*(YEAR(Q$13)=2015)+$B$7*(Q$11=4)+$B$8*(Q$11=3))/(1+EXP($B$3+$B$4*$A30+$B$5*((Q$12-$A30)*4+2)+$B$6*(YEAR(Q$13)=2015)+$B$7*(Q$11=4)+$B$8*(Q$11=3)))+ EXP($B$3+$B$4*$A30+$B$5*((Q$12-$A30)*4+3)+$B$6*(YEAR(Q$13)=2015)+$B$7*(Q$11=4)+$B$8*(Q$11=3))/(1+EXP($B$3+$B$4*$A30+$B$5*((Q$12-$A30)*4+3)+$B$6*(YEAR(Q$13)=2015)+$B$7*(Q$11=4)+$B$8*(Q$11=3)))), "")</f>
        <v/>
      </c>
      <c r="R30" s="9" t="str">
        <f aca="false">IF('Acquisition-Retention'!U153&lt;&gt;"",'Acquisition-Retention'!U153* (IF(R$12=$A30,1,EXP($B$3+$B$4*$A30+$B$5*(R$12-$A30)*4+$B$6*(YEAR(R$13)=2015)+$B$7*(R$11=4)+$B$8*(R$11=3))/(1+EXP($B$3+$B$4*$A30+$B$5*(R$12-$A30)*4+$B$6*(YEAR(R$13)=2015)+$B$7*(R$11=4)+$B$8*(R$11=3))))+ EXP($B$3+$B$4*$A30+$B$5*((R$12-$A30)*4+1)+$B$6*(YEAR(R$13)=2015)+$B$7*(R$11=4)+$B$8*(R$11=3))/(1+EXP($B$3+$B$4*$A30+$B$5*((R$12-$A30)*4+1)+$B$6*(YEAR(R$13)=2015)+$B$7*(R$11=4)+$B$8*(R$11=3)))+ EXP($B$3+$B$4*$A30+$B$5*((R$12-$A30)*4+2)+$B$6*(YEAR(R$13)=2015)+$B$7*(R$11=4)+$B$8*(R$11=3))/(1+EXP($B$3+$B$4*$A30+$B$5*((R$12-$A30)*4+2)+$B$6*(YEAR(R$13)=2015)+$B$7*(R$11=4)+$B$8*(R$11=3)))+ EXP($B$3+$B$4*$A30+$B$5*((R$12-$A30)*4+3)+$B$6*(YEAR(R$13)=2015)+$B$7*(R$11=4)+$B$8*(R$11=3))/(1+EXP($B$3+$B$4*$A30+$B$5*((R$12-$A30)*4+3)+$B$6*(YEAR(R$13)=2015)+$B$7*(R$11=4)+$B$8*(R$11=3)))), "")</f>
        <v/>
      </c>
      <c r="S30" s="9" t="n">
        <f aca="false">IF('Acquisition-Retention'!V153&lt;&gt;"",'Acquisition-Retention'!V153* (IF(S$12=$A30,1,EXP($B$3+$B$4*$A30+$B$5*(S$12-$A30)*4+$B$6*(YEAR(S$13)=2015)+$B$7*(S$11=4)+$B$8*(S$11=3))/(1+EXP($B$3+$B$4*$A30+$B$5*(S$12-$A30)*4+$B$6*(YEAR(S$13)=2015)+$B$7*(S$11=4)+$B$8*(S$11=3))))+ EXP($B$3+$B$4*$A30+$B$5*((S$12-$A30)*4+1)+$B$6*(YEAR(S$13)=2015)+$B$7*(S$11=4)+$B$8*(S$11=3))/(1+EXP($B$3+$B$4*$A30+$B$5*((S$12-$A30)*4+1)+$B$6*(YEAR(S$13)=2015)+$B$7*(S$11=4)+$B$8*(S$11=3)))+ EXP($B$3+$B$4*$A30+$B$5*((S$12-$A30)*4+2)+$B$6*(YEAR(S$13)=2015)+$B$7*(S$11=4)+$B$8*(S$11=3))/(1+EXP($B$3+$B$4*$A30+$B$5*((S$12-$A30)*4+2)+$B$6*(YEAR(S$13)=2015)+$B$7*(S$11=4)+$B$8*(S$11=3)))+ EXP($B$3+$B$4*$A30+$B$5*((S$12-$A30)*4+3)+$B$6*(YEAR(S$13)=2015)+$B$7*(S$11=4)+$B$8*(S$11=3))/(1+EXP($B$3+$B$4*$A30+$B$5*((S$12-$A30)*4+3)+$B$6*(YEAR(S$13)=2015)+$B$7*(S$11=4)+$B$8*(S$11=3)))), "")</f>
        <v>303.972204903291</v>
      </c>
      <c r="T30" s="9" t="n">
        <f aca="false">IF('Acquisition-Retention'!W153&lt;&gt;"",'Acquisition-Retention'!W153* (IF(T$12=$A30,1,EXP($B$3+$B$4*$A30+$B$5*(T$12-$A30)*4+$B$6*(YEAR(T$13)=2015)+$B$7*(T$11=4)+$B$8*(T$11=3))/(1+EXP($B$3+$B$4*$A30+$B$5*(T$12-$A30)*4+$B$6*(YEAR(T$13)=2015)+$B$7*(T$11=4)+$B$8*(T$11=3))))+ EXP($B$3+$B$4*$A30+$B$5*((T$12-$A30)*4+1)+$B$6*(YEAR(T$13)=2015)+$B$7*(T$11=4)+$B$8*(T$11=3))/(1+EXP($B$3+$B$4*$A30+$B$5*((T$12-$A30)*4+1)+$B$6*(YEAR(T$13)=2015)+$B$7*(T$11=4)+$B$8*(T$11=3)))+ EXP($B$3+$B$4*$A30+$B$5*((T$12-$A30)*4+2)+$B$6*(YEAR(T$13)=2015)+$B$7*(T$11=4)+$B$8*(T$11=3))/(1+EXP($B$3+$B$4*$A30+$B$5*((T$12-$A30)*4+2)+$B$6*(YEAR(T$13)=2015)+$B$7*(T$11=4)+$B$8*(T$11=3)))+ EXP($B$3+$B$4*$A30+$B$5*((T$12-$A30)*4+3)+$B$6*(YEAR(T$13)=2015)+$B$7*(T$11=4)+$B$8*(T$11=3))/(1+EXP($B$3+$B$4*$A30+$B$5*((T$12-$A30)*4+3)+$B$6*(YEAR(T$13)=2015)+$B$7*(T$11=4)+$B$8*(T$11=3)))), "")</f>
        <v>100.706243994635</v>
      </c>
      <c r="U30" s="9" t="n">
        <f aca="false">IF('Acquisition-Retention'!X153&lt;&gt;"",'Acquisition-Retention'!X153* (IF(U$12=$A30,1,EXP($B$3+$B$4*$A30+$B$5*(U$12-$A30)*4+$B$6*(YEAR(U$13)=2015)+$B$7*(U$11=4)+$B$8*(U$11=3))/(1+EXP($B$3+$B$4*$A30+$B$5*(U$12-$A30)*4+$B$6*(YEAR(U$13)=2015)+$B$7*(U$11=4)+$B$8*(U$11=3))))+ EXP($B$3+$B$4*$A30+$B$5*((U$12-$A30)*4+1)+$B$6*(YEAR(U$13)=2015)+$B$7*(U$11=4)+$B$8*(U$11=3))/(1+EXP($B$3+$B$4*$A30+$B$5*((U$12-$A30)*4+1)+$B$6*(YEAR(U$13)=2015)+$B$7*(U$11=4)+$B$8*(U$11=3)))+ EXP($B$3+$B$4*$A30+$B$5*((U$12-$A30)*4+2)+$B$6*(YEAR(U$13)=2015)+$B$7*(U$11=4)+$B$8*(U$11=3))/(1+EXP($B$3+$B$4*$A30+$B$5*((U$12-$A30)*4+2)+$B$6*(YEAR(U$13)=2015)+$B$7*(U$11=4)+$B$8*(U$11=3)))+ EXP($B$3+$B$4*$A30+$B$5*((U$12-$A30)*4+3)+$B$6*(YEAR(U$13)=2015)+$B$7*(U$11=4)+$B$8*(U$11=3))/(1+EXP($B$3+$B$4*$A30+$B$5*((U$12-$A30)*4+3)+$B$6*(YEAR(U$13)=2015)+$B$7*(U$11=4)+$B$8*(U$11=3)))), "")</f>
        <v>78.6680124228113</v>
      </c>
      <c r="V30" s="9" t="n">
        <f aca="false">IF('Acquisition-Retention'!Y153&lt;&gt;"",'Acquisition-Retention'!Y153* (IF(V$12=$A30,1,EXP($B$3+$B$4*$A30+$B$5*(V$12-$A30)*4+$B$6*(YEAR(V$13)=2015)+$B$7*(V$11=4)+$B$8*(V$11=3))/(1+EXP($B$3+$B$4*$A30+$B$5*(V$12-$A30)*4+$B$6*(YEAR(V$13)=2015)+$B$7*(V$11=4)+$B$8*(V$11=3))))+ EXP($B$3+$B$4*$A30+$B$5*((V$12-$A30)*4+1)+$B$6*(YEAR(V$13)=2015)+$B$7*(V$11=4)+$B$8*(V$11=3))/(1+EXP($B$3+$B$4*$A30+$B$5*((V$12-$A30)*4+1)+$B$6*(YEAR(V$13)=2015)+$B$7*(V$11=4)+$B$8*(V$11=3)))+ EXP($B$3+$B$4*$A30+$B$5*((V$12-$A30)*4+2)+$B$6*(YEAR(V$13)=2015)+$B$7*(V$11=4)+$B$8*(V$11=3))/(1+EXP($B$3+$B$4*$A30+$B$5*((V$12-$A30)*4+2)+$B$6*(YEAR(V$13)=2015)+$B$7*(V$11=4)+$B$8*(V$11=3)))+ EXP($B$3+$B$4*$A30+$B$5*((V$12-$A30)*4+3)+$B$6*(YEAR(V$13)=2015)+$B$7*(V$11=4)+$B$8*(V$11=3))/(1+EXP($B$3+$B$4*$A30+$B$5*((V$12-$A30)*4+3)+$B$6*(YEAR(V$13)=2015)+$B$7*(V$11=4)+$B$8*(V$11=3)))), "")</f>
        <v>70.3660125331124</v>
      </c>
      <c r="W30" s="9" t="n">
        <f aca="false">IF('Acquisition-Retention'!Z153&lt;&gt;"",'Acquisition-Retention'!Z153* (IF(W$12=$A30,1,EXP($B$3+$B$4*$A30+$B$5*(W$12-$A30)*4+$B$6*(YEAR(W$13)=2015)+$B$7*(W$11=4)+$B$8*(W$11=3))/(1+EXP($B$3+$B$4*$A30+$B$5*(W$12-$A30)*4+$B$6*(YEAR(W$13)=2015)+$B$7*(W$11=4)+$B$8*(W$11=3))))+ EXP($B$3+$B$4*$A30+$B$5*((W$12-$A30)*4+1)+$B$6*(YEAR(W$13)=2015)+$B$7*(W$11=4)+$B$8*(W$11=3))/(1+EXP($B$3+$B$4*$A30+$B$5*((W$12-$A30)*4+1)+$B$6*(YEAR(W$13)=2015)+$B$7*(W$11=4)+$B$8*(W$11=3)))+ EXP($B$3+$B$4*$A30+$B$5*((W$12-$A30)*4+2)+$B$6*(YEAR(W$13)=2015)+$B$7*(W$11=4)+$B$8*(W$11=3))/(1+EXP($B$3+$B$4*$A30+$B$5*((W$12-$A30)*4+2)+$B$6*(YEAR(W$13)=2015)+$B$7*(W$11=4)+$B$8*(W$11=3)))+ EXP($B$3+$B$4*$A30+$B$5*((W$12-$A30)*4+3)+$B$6*(YEAR(W$13)=2015)+$B$7*(W$11=4)+$B$8*(W$11=3))/(1+EXP($B$3+$B$4*$A30+$B$5*((W$12-$A30)*4+3)+$B$6*(YEAR(W$13)=2015)+$B$7*(W$11=4)+$B$8*(W$11=3)))), "")</f>
        <v>64.0929932018964</v>
      </c>
      <c r="X30" s="9" t="n">
        <f aca="false">IF('Acquisition-Retention'!AA153&lt;&gt;"",'Acquisition-Retention'!AA153* (IF(X$12=$A30,1,EXP($B$3+$B$4*$A30+$B$5*(X$12-$A30)*4+$B$6*(YEAR(X$13)=2015)+$B$7*(X$11=4)+$B$8*(X$11=3))/(1+EXP($B$3+$B$4*$A30+$B$5*(X$12-$A30)*4+$B$6*(YEAR(X$13)=2015)+$B$7*(X$11=4)+$B$8*(X$11=3))))+ EXP($B$3+$B$4*$A30+$B$5*((X$12-$A30)*4+1)+$B$6*(YEAR(X$13)=2015)+$B$7*(X$11=4)+$B$8*(X$11=3))/(1+EXP($B$3+$B$4*$A30+$B$5*((X$12-$A30)*4+1)+$B$6*(YEAR(X$13)=2015)+$B$7*(X$11=4)+$B$8*(X$11=3)))+ EXP($B$3+$B$4*$A30+$B$5*((X$12-$A30)*4+2)+$B$6*(YEAR(X$13)=2015)+$B$7*(X$11=4)+$B$8*(X$11=3))/(1+EXP($B$3+$B$4*$A30+$B$5*((X$12-$A30)*4+2)+$B$6*(YEAR(X$13)=2015)+$B$7*(X$11=4)+$B$8*(X$11=3)))+ EXP($B$3+$B$4*$A30+$B$5*((X$12-$A30)*4+3)+$B$6*(YEAR(X$13)=2015)+$B$7*(X$11=4)+$B$8*(X$11=3))/(1+EXP($B$3+$B$4*$A30+$B$5*((X$12-$A30)*4+3)+$B$6*(YEAR(X$13)=2015)+$B$7*(X$11=4)+$B$8*(X$11=3)))), "")</f>
        <v>63.5431845812985</v>
      </c>
      <c r="Y30" s="9" t="n">
        <f aca="false">IF('Acquisition-Retention'!AB153&lt;&gt;"",'Acquisition-Retention'!AB153* (IF(Y$12=$A30,1,EXP($B$3+$B$4*$A30+$B$5*(Y$12-$A30)*4+$B$6*(YEAR(Y$13)=2015)+$B$7*(Y$11=4)+$B$8*(Y$11=3))/(1+EXP($B$3+$B$4*$A30+$B$5*(Y$12-$A30)*4+$B$6*(YEAR(Y$13)=2015)+$B$7*(Y$11=4)+$B$8*(Y$11=3))))+ EXP($B$3+$B$4*$A30+$B$5*((Y$12-$A30)*4+1)+$B$6*(YEAR(Y$13)=2015)+$B$7*(Y$11=4)+$B$8*(Y$11=3))/(1+EXP($B$3+$B$4*$A30+$B$5*((Y$12-$A30)*4+1)+$B$6*(YEAR(Y$13)=2015)+$B$7*(Y$11=4)+$B$8*(Y$11=3)))+ EXP($B$3+$B$4*$A30+$B$5*((Y$12-$A30)*4+2)+$B$6*(YEAR(Y$13)=2015)+$B$7*(Y$11=4)+$B$8*(Y$11=3))/(1+EXP($B$3+$B$4*$A30+$B$5*((Y$12-$A30)*4+2)+$B$6*(YEAR(Y$13)=2015)+$B$7*(Y$11=4)+$B$8*(Y$11=3)))+ EXP($B$3+$B$4*$A30+$B$5*((Y$12-$A30)*4+3)+$B$6*(YEAR(Y$13)=2015)+$B$7*(Y$11=4)+$B$8*(Y$11=3))/(1+EXP($B$3+$B$4*$A30+$B$5*((Y$12-$A30)*4+3)+$B$6*(YEAR(Y$13)=2015)+$B$7*(Y$11=4)+$B$8*(Y$11=3)))), "")</f>
        <v>55.8182657118373</v>
      </c>
      <c r="Z30" s="9" t="n">
        <f aca="false">IF('Acquisition-Retention'!AC153&lt;&gt;"",'Acquisition-Retention'!AC153* (IF(Z$12=$A30,1,EXP($B$3+$B$4*$A30+$B$5*(Z$12-$A30)*4+$B$6*(YEAR(Z$13)=2015)+$B$7*(Z$11=4)+$B$8*(Z$11=3))/(1+EXP($B$3+$B$4*$A30+$B$5*(Z$12-$A30)*4+$B$6*(YEAR(Z$13)=2015)+$B$7*(Z$11=4)+$B$8*(Z$11=3))))+ EXP($B$3+$B$4*$A30+$B$5*((Z$12-$A30)*4+1)+$B$6*(YEAR(Z$13)=2015)+$B$7*(Z$11=4)+$B$8*(Z$11=3))/(1+EXP($B$3+$B$4*$A30+$B$5*((Z$12-$A30)*4+1)+$B$6*(YEAR(Z$13)=2015)+$B$7*(Z$11=4)+$B$8*(Z$11=3)))+ EXP($B$3+$B$4*$A30+$B$5*((Z$12-$A30)*4+2)+$B$6*(YEAR(Z$13)=2015)+$B$7*(Z$11=4)+$B$8*(Z$11=3))/(1+EXP($B$3+$B$4*$A30+$B$5*((Z$12-$A30)*4+2)+$B$6*(YEAR(Z$13)=2015)+$B$7*(Z$11=4)+$B$8*(Z$11=3)))+ EXP($B$3+$B$4*$A30+$B$5*((Z$12-$A30)*4+3)+$B$6*(YEAR(Z$13)=2015)+$B$7*(Z$11=4)+$B$8*(Z$11=3))/(1+EXP($B$3+$B$4*$A30+$B$5*((Z$12-$A30)*4+3)+$B$6*(YEAR(Z$13)=2015)+$B$7*(Z$11=4)+$B$8*(Z$11=3)))), "")</f>
        <v>51.6191171593956</v>
      </c>
      <c r="AA30" s="9" t="n">
        <f aca="false">IF('Acquisition-Retention'!AD153&lt;&gt;"",'Acquisition-Retention'!AD153* (IF(AA$12=$A30,1,EXP($B$3+$B$4*$A30+$B$5*(AA$12-$A30)*4+$B$6*(YEAR(AA$13)=2015)+$B$7*(AA$11=4)+$B$8*(AA$11=3))/(1+EXP($B$3+$B$4*$A30+$B$5*(AA$12-$A30)*4+$B$6*(YEAR(AA$13)=2015)+$B$7*(AA$11=4)+$B$8*(AA$11=3))))+ EXP($B$3+$B$4*$A30+$B$5*((AA$12-$A30)*4+1)+$B$6*(YEAR(AA$13)=2015)+$B$7*(AA$11=4)+$B$8*(AA$11=3))/(1+EXP($B$3+$B$4*$A30+$B$5*((AA$12-$A30)*4+1)+$B$6*(YEAR(AA$13)=2015)+$B$7*(AA$11=4)+$B$8*(AA$11=3)))+ EXP($B$3+$B$4*$A30+$B$5*((AA$12-$A30)*4+2)+$B$6*(YEAR(AA$13)=2015)+$B$7*(AA$11=4)+$B$8*(AA$11=3))/(1+EXP($B$3+$B$4*$A30+$B$5*((AA$12-$A30)*4+2)+$B$6*(YEAR(AA$13)=2015)+$B$7*(AA$11=4)+$B$8*(AA$11=3)))+ EXP($B$3+$B$4*$A30+$B$5*((AA$12-$A30)*4+3)+$B$6*(YEAR(AA$13)=2015)+$B$7*(AA$11=4)+$B$8*(AA$11=3))/(1+EXP($B$3+$B$4*$A30+$B$5*((AA$12-$A30)*4+3)+$B$6*(YEAR(AA$13)=2015)+$B$7*(AA$11=4)+$B$8*(AA$11=3)))), "")</f>
        <v>55.9821002046518</v>
      </c>
      <c r="AB30" s="9" t="n">
        <f aca="false">IF('Acquisition-Retention'!AE153&lt;&gt;"",'Acquisition-Retention'!AE153* (IF(AB$12=$A30,1,EXP($B$3+$B$4*$A30+$B$5*(AB$12-$A30)*4+$B$6*(YEAR(AB$13)=2015)+$B$7*(AB$11=4)+$B$8*(AB$11=3))/(1+EXP($B$3+$B$4*$A30+$B$5*(AB$12-$A30)*4+$B$6*(YEAR(AB$13)=2015)+$B$7*(AB$11=4)+$B$8*(AB$11=3))))+ EXP($B$3+$B$4*$A30+$B$5*((AB$12-$A30)*4+1)+$B$6*(YEAR(AB$13)=2015)+$B$7*(AB$11=4)+$B$8*(AB$11=3))/(1+EXP($B$3+$B$4*$A30+$B$5*((AB$12-$A30)*4+1)+$B$6*(YEAR(AB$13)=2015)+$B$7*(AB$11=4)+$B$8*(AB$11=3)))+ EXP($B$3+$B$4*$A30+$B$5*((AB$12-$A30)*4+2)+$B$6*(YEAR(AB$13)=2015)+$B$7*(AB$11=4)+$B$8*(AB$11=3))/(1+EXP($B$3+$B$4*$A30+$B$5*((AB$12-$A30)*4+2)+$B$6*(YEAR(AB$13)=2015)+$B$7*(AB$11=4)+$B$8*(AB$11=3)))+ EXP($B$3+$B$4*$A30+$B$5*((AB$12-$A30)*4+3)+$B$6*(YEAR(AB$13)=2015)+$B$7*(AB$11=4)+$B$8*(AB$11=3))/(1+EXP($B$3+$B$4*$A30+$B$5*((AB$12-$A30)*4+3)+$B$6*(YEAR(AB$13)=2015)+$B$7*(AB$11=4)+$B$8*(AB$11=3)))), "")</f>
        <v>53.3952936167765</v>
      </c>
      <c r="AC30" s="9" t="n">
        <f aca="false">IF('Acquisition-Retention'!AF153&lt;&gt;"",'Acquisition-Retention'!AF153* (IF(AC$12=$A30,1,EXP($B$3+$B$4*$A30+$B$5*(AC$12-$A30)*4+$B$6*(YEAR(AC$13)=2015)+$B$7*(AC$11=4)+$B$8*(AC$11=3))/(1+EXP($B$3+$B$4*$A30+$B$5*(AC$12-$A30)*4+$B$6*(YEAR(AC$13)=2015)+$B$7*(AC$11=4)+$B$8*(AC$11=3))))+ EXP($B$3+$B$4*$A30+$B$5*((AC$12-$A30)*4+1)+$B$6*(YEAR(AC$13)=2015)+$B$7*(AC$11=4)+$B$8*(AC$11=3))/(1+EXP($B$3+$B$4*$A30+$B$5*((AC$12-$A30)*4+1)+$B$6*(YEAR(AC$13)=2015)+$B$7*(AC$11=4)+$B$8*(AC$11=3)))+ EXP($B$3+$B$4*$A30+$B$5*((AC$12-$A30)*4+2)+$B$6*(YEAR(AC$13)=2015)+$B$7*(AC$11=4)+$B$8*(AC$11=3))/(1+EXP($B$3+$B$4*$A30+$B$5*((AC$12-$A30)*4+2)+$B$6*(YEAR(AC$13)=2015)+$B$7*(AC$11=4)+$B$8*(AC$11=3)))+ EXP($B$3+$B$4*$A30+$B$5*((AC$12-$A30)*4+3)+$B$6*(YEAR(AC$13)=2015)+$B$7*(AC$11=4)+$B$8*(AC$11=3))/(1+EXP($B$3+$B$4*$A30+$B$5*((AC$12-$A30)*4+3)+$B$6*(YEAR(AC$13)=2015)+$B$7*(AC$11=4)+$B$8*(AC$11=3)))), "")</f>
        <v>50.7509235680523</v>
      </c>
      <c r="AD30" s="9" t="n">
        <f aca="false">IF('Acquisition-Retention'!AG153&lt;&gt;"",'Acquisition-Retention'!AG153* (IF(AD$12=$A30,1,EXP($B$3+$B$4*$A30+$B$5*(AD$12-$A30)*4+$B$6*(YEAR(AD$13)=2015)+$B$7*(AD$11=4)+$B$8*(AD$11=3))/(1+EXP($B$3+$B$4*$A30+$B$5*(AD$12-$A30)*4+$B$6*(YEAR(AD$13)=2015)+$B$7*(AD$11=4)+$B$8*(AD$11=3))))+ EXP($B$3+$B$4*$A30+$B$5*((AD$12-$A30)*4+1)+$B$6*(YEAR(AD$13)=2015)+$B$7*(AD$11=4)+$B$8*(AD$11=3))/(1+EXP($B$3+$B$4*$A30+$B$5*((AD$12-$A30)*4+1)+$B$6*(YEAR(AD$13)=2015)+$B$7*(AD$11=4)+$B$8*(AD$11=3)))+ EXP($B$3+$B$4*$A30+$B$5*((AD$12-$A30)*4+2)+$B$6*(YEAR(AD$13)=2015)+$B$7*(AD$11=4)+$B$8*(AD$11=3))/(1+EXP($B$3+$B$4*$A30+$B$5*((AD$12-$A30)*4+2)+$B$6*(YEAR(AD$13)=2015)+$B$7*(AD$11=4)+$B$8*(AD$11=3)))+ EXP($B$3+$B$4*$A30+$B$5*((AD$12-$A30)*4+3)+$B$6*(YEAR(AD$13)=2015)+$B$7*(AD$11=4)+$B$8*(AD$11=3))/(1+EXP($B$3+$B$4*$A30+$B$5*((AD$12-$A30)*4+3)+$B$6*(YEAR(AD$13)=2015)+$B$7*(AD$11=4)+$B$8*(AD$11=3)))), "")</f>
        <v>48.0594378119271</v>
      </c>
      <c r="AE30" s="9" t="n">
        <f aca="false">IF('Acquisition-Retention'!AH153&lt;&gt;"",'Acquisition-Retention'!AH153* (IF(AE$12=$A30,1,EXP($B$3+$B$4*$A30+$B$5*(AE$12-$A30)*4+$B$6*(YEAR(AE$13)=2015)+$B$7*(AE$11=4)+$B$8*(AE$11=3))/(1+EXP($B$3+$B$4*$A30+$B$5*(AE$12-$A30)*4+$B$6*(YEAR(AE$13)=2015)+$B$7*(AE$11=4)+$B$8*(AE$11=3))))+ EXP($B$3+$B$4*$A30+$B$5*((AE$12-$A30)*4+1)+$B$6*(YEAR(AE$13)=2015)+$B$7*(AE$11=4)+$B$8*(AE$11=3))/(1+EXP($B$3+$B$4*$A30+$B$5*((AE$12-$A30)*4+1)+$B$6*(YEAR(AE$13)=2015)+$B$7*(AE$11=4)+$B$8*(AE$11=3)))+ EXP($B$3+$B$4*$A30+$B$5*((AE$12-$A30)*4+2)+$B$6*(YEAR(AE$13)=2015)+$B$7*(AE$11=4)+$B$8*(AE$11=3))/(1+EXP($B$3+$B$4*$A30+$B$5*((AE$12-$A30)*4+2)+$B$6*(YEAR(AE$13)=2015)+$B$7*(AE$11=4)+$B$8*(AE$11=3)))+ EXP($B$3+$B$4*$A30+$B$5*((AE$12-$A30)*4+3)+$B$6*(YEAR(AE$13)=2015)+$B$7*(AE$11=4)+$B$8*(AE$11=3))/(1+EXP($B$3+$B$4*$A30+$B$5*((AE$12-$A30)*4+3)+$B$6*(YEAR(AE$13)=2015)+$B$7*(AE$11=4)+$B$8*(AE$11=3)))), "")</f>
        <v>45.3526836298464</v>
      </c>
      <c r="AF30" s="9" t="n">
        <f aca="false">IF('Acquisition-Retention'!AI153&lt;&gt;"",'Acquisition-Retention'!AI153* (IF(AF$12=$A30,1,EXP($B$3+$B$4*$A30+$B$5*(AF$12-$A30)*4+$B$6*(YEAR(AF$13)=2015)+$B$7*(AF$11=4)+$B$8*(AF$11=3))/(1+EXP($B$3+$B$4*$A30+$B$5*(AF$12-$A30)*4+$B$6*(YEAR(AF$13)=2015)+$B$7*(AF$11=4)+$B$8*(AF$11=3))))+ EXP($B$3+$B$4*$A30+$B$5*((AF$12-$A30)*4+1)+$B$6*(YEAR(AF$13)=2015)+$B$7*(AF$11=4)+$B$8*(AF$11=3))/(1+EXP($B$3+$B$4*$A30+$B$5*((AF$12-$A30)*4+1)+$B$6*(YEAR(AF$13)=2015)+$B$7*(AF$11=4)+$B$8*(AF$11=3)))+ EXP($B$3+$B$4*$A30+$B$5*((AF$12-$A30)*4+2)+$B$6*(YEAR(AF$13)=2015)+$B$7*(AF$11=4)+$B$8*(AF$11=3))/(1+EXP($B$3+$B$4*$A30+$B$5*((AF$12-$A30)*4+2)+$B$6*(YEAR(AF$13)=2015)+$B$7*(AF$11=4)+$B$8*(AF$11=3)))+ EXP($B$3+$B$4*$A30+$B$5*((AF$12-$A30)*4+3)+$B$6*(YEAR(AF$13)=2015)+$B$7*(AF$11=4)+$B$8*(AF$11=3))/(1+EXP($B$3+$B$4*$A30+$B$5*((AF$12-$A30)*4+3)+$B$6*(YEAR(AF$13)=2015)+$B$7*(AF$11=4)+$B$8*(AF$11=3)))), "")</f>
        <v>42.6730778421702</v>
      </c>
      <c r="AG30" s="9" t="n">
        <f aca="false">IF('Acquisition-Retention'!AJ153&lt;&gt;"",'Acquisition-Retention'!AJ153* (IF(AG$12=$A30,1,EXP($B$3+$B$4*$A30+$B$5*(AG$12-$A30)*4+$B$6*(YEAR(AG$13)=2015)+$B$7*(AG$11=4)+$B$8*(AG$11=3))/(1+EXP($B$3+$B$4*$A30+$B$5*(AG$12-$A30)*4+$B$6*(YEAR(AG$13)=2015)+$B$7*(AG$11=4)+$B$8*(AG$11=3))))+ EXP($B$3+$B$4*$A30+$B$5*((AG$12-$A30)*4+1)+$B$6*(YEAR(AG$13)=2015)+$B$7*(AG$11=4)+$B$8*(AG$11=3))/(1+EXP($B$3+$B$4*$A30+$B$5*((AG$12-$A30)*4+1)+$B$6*(YEAR(AG$13)=2015)+$B$7*(AG$11=4)+$B$8*(AG$11=3)))+ EXP($B$3+$B$4*$A30+$B$5*((AG$12-$A30)*4+2)+$B$6*(YEAR(AG$13)=2015)+$B$7*(AG$11=4)+$B$8*(AG$11=3))/(1+EXP($B$3+$B$4*$A30+$B$5*((AG$12-$A30)*4+2)+$B$6*(YEAR(AG$13)=2015)+$B$7*(AG$11=4)+$B$8*(AG$11=3)))+ EXP($B$3+$B$4*$A30+$B$5*((AG$12-$A30)*4+3)+$B$6*(YEAR(AG$13)=2015)+$B$7*(AG$11=4)+$B$8*(AG$11=3))/(1+EXP($B$3+$B$4*$A30+$B$5*((AG$12-$A30)*4+3)+$B$6*(YEAR(AG$13)=2015)+$B$7*(AG$11=4)+$B$8*(AG$11=3)))), "")</f>
        <v>35.1643671520323</v>
      </c>
      <c r="AH30" s="9" t="n">
        <f aca="false">IF('Acquisition-Retention'!AK153&lt;&gt;"",'Acquisition-Retention'!AK153* (IF(AH$12=$A30,1,EXP($B$3+$B$4*$A30+$B$5*(AH$12-$A30)*4+$B$6*(YEAR(AH$13)=2015)+$B$7*(AH$11=4)+$B$8*(AH$11=3))/(1+EXP($B$3+$B$4*$A30+$B$5*(AH$12-$A30)*4+$B$6*(YEAR(AH$13)=2015)+$B$7*(AH$11=4)+$B$8*(AH$11=3))))+ EXP($B$3+$B$4*$A30+$B$5*((AH$12-$A30)*4+1)+$B$6*(YEAR(AH$13)=2015)+$B$7*(AH$11=4)+$B$8*(AH$11=3))/(1+EXP($B$3+$B$4*$A30+$B$5*((AH$12-$A30)*4+1)+$B$6*(YEAR(AH$13)=2015)+$B$7*(AH$11=4)+$B$8*(AH$11=3)))+ EXP($B$3+$B$4*$A30+$B$5*((AH$12-$A30)*4+2)+$B$6*(YEAR(AH$13)=2015)+$B$7*(AH$11=4)+$B$8*(AH$11=3))/(1+EXP($B$3+$B$4*$A30+$B$5*((AH$12-$A30)*4+2)+$B$6*(YEAR(AH$13)=2015)+$B$7*(AH$11=4)+$B$8*(AH$11=3)))+ EXP($B$3+$B$4*$A30+$B$5*((AH$12-$A30)*4+3)+$B$6*(YEAR(AH$13)=2015)+$B$7*(AH$11=4)+$B$8*(AH$11=3))/(1+EXP($B$3+$B$4*$A30+$B$5*((AH$12-$A30)*4+3)+$B$6*(YEAR(AH$13)=2015)+$B$7*(AH$11=4)+$B$8*(AH$11=3)))), "")</f>
        <v>32.8295757361399</v>
      </c>
      <c r="AI30" s="9" t="n">
        <f aca="false">IF('Acquisition-Retention'!AL153&lt;&gt;"",'Acquisition-Retention'!AL153* (IF(AI$12=$A30,1,EXP($B$3+$B$4*$A30+$B$5*(AI$12-$A30)*4+$B$6*(YEAR(AI$13)=2015)+$B$7*(AI$11=4)+$B$8*(AI$11=3))/(1+EXP($B$3+$B$4*$A30+$B$5*(AI$12-$A30)*4+$B$6*(YEAR(AI$13)=2015)+$B$7*(AI$11=4)+$B$8*(AI$11=3))))+ EXP($B$3+$B$4*$A30+$B$5*((AI$12-$A30)*4+1)+$B$6*(YEAR(AI$13)=2015)+$B$7*(AI$11=4)+$B$8*(AI$11=3))/(1+EXP($B$3+$B$4*$A30+$B$5*((AI$12-$A30)*4+1)+$B$6*(YEAR(AI$13)=2015)+$B$7*(AI$11=4)+$B$8*(AI$11=3)))+ EXP($B$3+$B$4*$A30+$B$5*((AI$12-$A30)*4+2)+$B$6*(YEAR(AI$13)=2015)+$B$7*(AI$11=4)+$B$8*(AI$11=3))/(1+EXP($B$3+$B$4*$A30+$B$5*((AI$12-$A30)*4+2)+$B$6*(YEAR(AI$13)=2015)+$B$7*(AI$11=4)+$B$8*(AI$11=3)))+ EXP($B$3+$B$4*$A30+$B$5*((AI$12-$A30)*4+3)+$B$6*(YEAR(AI$13)=2015)+$B$7*(AI$11=4)+$B$8*(AI$11=3))/(1+EXP($B$3+$B$4*$A30+$B$5*((AI$12-$A30)*4+3)+$B$6*(YEAR(AI$13)=2015)+$B$7*(AI$11=4)+$B$8*(AI$11=3)))), "")</f>
        <v>30.6072657099017</v>
      </c>
      <c r="AJ30" s="9" t="n">
        <f aca="false">IF('Acquisition-Retention'!AM153&lt;&gt;"",'Acquisition-Retention'!AM153* (IF(AJ$12=$A30,1,EXP($B$3+$B$4*$A30+$B$5*(AJ$12-$A30)*4+$B$6*(YEAR(AJ$13)=2015)+$B$7*(AJ$11=4)+$B$8*(AJ$11=3))/(1+EXP($B$3+$B$4*$A30+$B$5*(AJ$12-$A30)*4+$B$6*(YEAR(AJ$13)=2015)+$B$7*(AJ$11=4)+$B$8*(AJ$11=3))))+ EXP($B$3+$B$4*$A30+$B$5*((AJ$12-$A30)*4+1)+$B$6*(YEAR(AJ$13)=2015)+$B$7*(AJ$11=4)+$B$8*(AJ$11=3))/(1+EXP($B$3+$B$4*$A30+$B$5*((AJ$12-$A30)*4+1)+$B$6*(YEAR(AJ$13)=2015)+$B$7*(AJ$11=4)+$B$8*(AJ$11=3)))+ EXP($B$3+$B$4*$A30+$B$5*((AJ$12-$A30)*4+2)+$B$6*(YEAR(AJ$13)=2015)+$B$7*(AJ$11=4)+$B$8*(AJ$11=3))/(1+EXP($B$3+$B$4*$A30+$B$5*((AJ$12-$A30)*4+2)+$B$6*(YEAR(AJ$13)=2015)+$B$7*(AJ$11=4)+$B$8*(AJ$11=3)))+ EXP($B$3+$B$4*$A30+$B$5*((AJ$12-$A30)*4+3)+$B$6*(YEAR(AJ$13)=2015)+$B$7*(AJ$11=4)+$B$8*(AJ$11=3))/(1+EXP($B$3+$B$4*$A30+$B$5*((AJ$12-$A30)*4+3)+$B$6*(YEAR(AJ$13)=2015)+$B$7*(AJ$11=4)+$B$8*(AJ$11=3)))), "")</f>
        <v>31.527327166828</v>
      </c>
      <c r="AK30" s="9" t="n">
        <f aca="false">IF('Acquisition-Retention'!AN153&lt;&gt;"",'Acquisition-Retention'!AN153* (IF(AK$12=$A30,1,EXP($B$3+$B$4*$A30+$B$5*(AK$12-$A30)*4+$B$6*(YEAR(AK$13)=2015)+$B$7*(AK$11=4)+$B$8*(AK$11=3))/(1+EXP($B$3+$B$4*$A30+$B$5*(AK$12-$A30)*4+$B$6*(YEAR(AK$13)=2015)+$B$7*(AK$11=4)+$B$8*(AK$11=3))))+ EXP($B$3+$B$4*$A30+$B$5*((AK$12-$A30)*4+1)+$B$6*(YEAR(AK$13)=2015)+$B$7*(AK$11=4)+$B$8*(AK$11=3))/(1+EXP($B$3+$B$4*$A30+$B$5*((AK$12-$A30)*4+1)+$B$6*(YEAR(AK$13)=2015)+$B$7*(AK$11=4)+$B$8*(AK$11=3)))+ EXP($B$3+$B$4*$A30+$B$5*((AK$12-$A30)*4+2)+$B$6*(YEAR(AK$13)=2015)+$B$7*(AK$11=4)+$B$8*(AK$11=3))/(1+EXP($B$3+$B$4*$A30+$B$5*((AK$12-$A30)*4+2)+$B$6*(YEAR(AK$13)=2015)+$B$7*(AK$11=4)+$B$8*(AK$11=3)))+ EXP($B$3+$B$4*$A30+$B$5*((AK$12-$A30)*4+3)+$B$6*(YEAR(AK$13)=2015)+$B$7*(AK$11=4)+$B$8*(AK$11=3))/(1+EXP($B$3+$B$4*$A30+$B$5*((AK$12-$A30)*4+3)+$B$6*(YEAR(AK$13)=2015)+$B$7*(AK$11=4)+$B$8*(AK$11=3)))), "")</f>
        <v>28.3383823554752</v>
      </c>
      <c r="AL30" s="9" t="n">
        <f aca="false">IF('Acquisition-Retention'!AO153&lt;&gt;"",'Acquisition-Retention'!AO153* (IF(AL$12=$A30,1,EXP($B$3+$B$4*$A30+$B$5*(AL$12-$A30)*4+$B$6*(YEAR(AL$13)=2015)+$B$7*(AL$11=4)+$B$8*(AL$11=3))/(1+EXP($B$3+$B$4*$A30+$B$5*(AL$12-$A30)*4+$B$6*(YEAR(AL$13)=2015)+$B$7*(AL$11=4)+$B$8*(AL$11=3))))+ EXP($B$3+$B$4*$A30+$B$5*((AL$12-$A30)*4+1)+$B$6*(YEAR(AL$13)=2015)+$B$7*(AL$11=4)+$B$8*(AL$11=3))/(1+EXP($B$3+$B$4*$A30+$B$5*((AL$12-$A30)*4+1)+$B$6*(YEAR(AL$13)=2015)+$B$7*(AL$11=4)+$B$8*(AL$11=3)))+ EXP($B$3+$B$4*$A30+$B$5*((AL$12-$A30)*4+2)+$B$6*(YEAR(AL$13)=2015)+$B$7*(AL$11=4)+$B$8*(AL$11=3))/(1+EXP($B$3+$B$4*$A30+$B$5*((AL$12-$A30)*4+2)+$B$6*(YEAR(AL$13)=2015)+$B$7*(AL$11=4)+$B$8*(AL$11=3)))+ EXP($B$3+$B$4*$A30+$B$5*((AL$12-$A30)*4+3)+$B$6*(YEAR(AL$13)=2015)+$B$7*(AL$11=4)+$B$8*(AL$11=3))/(1+EXP($B$3+$B$4*$A30+$B$5*((AL$12-$A30)*4+3)+$B$6*(YEAR(AL$13)=2015)+$B$7*(AL$11=4)+$B$8*(AL$11=3)))), "")</f>
        <v>26.1290854219701</v>
      </c>
      <c r="AM30" s="9" t="n">
        <f aca="false">IF('Acquisition-Retention'!AP153&lt;&gt;"",'Acquisition-Retention'!AP153* (IF(AM$12=$A30,1,EXP($B$3+$B$4*$A30+$B$5*(AM$12-$A30)*4+$B$6*(YEAR(AM$13)=2015)+$B$7*(AM$11=4)+$B$8*(AM$11=3))/(1+EXP($B$3+$B$4*$A30+$B$5*(AM$12-$A30)*4+$B$6*(YEAR(AM$13)=2015)+$B$7*(AM$11=4)+$B$8*(AM$11=3))))+ EXP($B$3+$B$4*$A30+$B$5*((AM$12-$A30)*4+1)+$B$6*(YEAR(AM$13)=2015)+$B$7*(AM$11=4)+$B$8*(AM$11=3))/(1+EXP($B$3+$B$4*$A30+$B$5*((AM$12-$A30)*4+1)+$B$6*(YEAR(AM$13)=2015)+$B$7*(AM$11=4)+$B$8*(AM$11=3)))+ EXP($B$3+$B$4*$A30+$B$5*((AM$12-$A30)*4+2)+$B$6*(YEAR(AM$13)=2015)+$B$7*(AM$11=4)+$B$8*(AM$11=3))/(1+EXP($B$3+$B$4*$A30+$B$5*((AM$12-$A30)*4+2)+$B$6*(YEAR(AM$13)=2015)+$B$7*(AM$11=4)+$B$8*(AM$11=3)))+ EXP($B$3+$B$4*$A30+$B$5*((AM$12-$A30)*4+3)+$B$6*(YEAR(AM$13)=2015)+$B$7*(AM$11=4)+$B$8*(AM$11=3))/(1+EXP($B$3+$B$4*$A30+$B$5*((AM$12-$A30)*4+3)+$B$6*(YEAR(AM$13)=2015)+$B$7*(AM$11=4)+$B$8*(AM$11=3)))), "")</f>
        <v>25.2513359222523</v>
      </c>
      <c r="AN30" s="9" t="n">
        <f aca="false">IF('Acquisition-Retention'!AQ153&lt;&gt;"",'Acquisition-Retention'!AQ153* (IF(AN$12=$A30,1,EXP($B$3+$B$4*$A30+$B$5*(AN$12-$A30)*4+$B$6*(YEAR(AN$13)=2015)+$B$7*(AN$11=4)+$B$8*(AN$11=3))/(1+EXP($B$3+$B$4*$A30+$B$5*(AN$12-$A30)*4+$B$6*(YEAR(AN$13)=2015)+$B$7*(AN$11=4)+$B$8*(AN$11=3))))+ EXP($B$3+$B$4*$A30+$B$5*((AN$12-$A30)*4+1)+$B$6*(YEAR(AN$13)=2015)+$B$7*(AN$11=4)+$B$8*(AN$11=3))/(1+EXP($B$3+$B$4*$A30+$B$5*((AN$12-$A30)*4+1)+$B$6*(YEAR(AN$13)=2015)+$B$7*(AN$11=4)+$B$8*(AN$11=3)))+ EXP($B$3+$B$4*$A30+$B$5*((AN$12-$A30)*4+2)+$B$6*(YEAR(AN$13)=2015)+$B$7*(AN$11=4)+$B$8*(AN$11=3))/(1+EXP($B$3+$B$4*$A30+$B$5*((AN$12-$A30)*4+2)+$B$6*(YEAR(AN$13)=2015)+$B$7*(AN$11=4)+$B$8*(AN$11=3)))+ EXP($B$3+$B$4*$A30+$B$5*((AN$12-$A30)*4+3)+$B$6*(YEAR(AN$13)=2015)+$B$7*(AN$11=4)+$B$8*(AN$11=3))/(1+EXP($B$3+$B$4*$A30+$B$5*((AN$12-$A30)*4+3)+$B$6*(YEAR(AN$13)=2015)+$B$7*(AN$11=4)+$B$8*(AN$11=3)))), "")</f>
        <v>23.6597370632032</v>
      </c>
      <c r="AO30" s="9" t="n">
        <f aca="false">IF('Acquisition-Retention'!AR153&lt;&gt;"",'Acquisition-Retention'!AR153* (IF(AO$12=$A30,1,EXP($B$3+$B$4*$A30+$B$5*(AO$12-$A30)*4+$B$6*(YEAR(AO$13)=2015)+$B$7*(AO$11=4)+$B$8*(AO$11=3))/(1+EXP($B$3+$B$4*$A30+$B$5*(AO$12-$A30)*4+$B$6*(YEAR(AO$13)=2015)+$B$7*(AO$11=4)+$B$8*(AO$11=3))))+ EXP($B$3+$B$4*$A30+$B$5*((AO$12-$A30)*4+1)+$B$6*(YEAR(AO$13)=2015)+$B$7*(AO$11=4)+$B$8*(AO$11=3))/(1+EXP($B$3+$B$4*$A30+$B$5*((AO$12-$A30)*4+1)+$B$6*(YEAR(AO$13)=2015)+$B$7*(AO$11=4)+$B$8*(AO$11=3)))+ EXP($B$3+$B$4*$A30+$B$5*((AO$12-$A30)*4+2)+$B$6*(YEAR(AO$13)=2015)+$B$7*(AO$11=4)+$B$8*(AO$11=3))/(1+EXP($B$3+$B$4*$A30+$B$5*((AO$12-$A30)*4+2)+$B$6*(YEAR(AO$13)=2015)+$B$7*(AO$11=4)+$B$8*(AO$11=3)))+ EXP($B$3+$B$4*$A30+$B$5*((AO$12-$A30)*4+3)+$B$6*(YEAR(AO$13)=2015)+$B$7*(AO$11=4)+$B$8*(AO$11=3))/(1+EXP($B$3+$B$4*$A30+$B$5*((AO$12-$A30)*4+3)+$B$6*(YEAR(AO$13)=2015)+$B$7*(AO$11=4)+$B$8*(AO$11=3)))), "")</f>
        <v>22.1334359845195</v>
      </c>
    </row>
    <row r="31" customFormat="false" ht="15" hidden="false" customHeight="false" outlineLevel="0" collapsed="false">
      <c r="A31" s="0" t="n">
        <f aca="false">A30+1</f>
        <v>18</v>
      </c>
      <c r="B31" s="4" t="str">
        <v>Jun 2015</v>
      </c>
      <c r="C31" s="9" t="str">
        <f aca="false">IF('Acquisition-Retention'!F154&lt;&gt;"",'Acquisition-Retention'!F154* (IF(C$12=$A31,1,EXP($B$3+$B$4*$A31+$B$5*(C$12-$A31)*4+$B$6*(YEAR(C$13)=2015)+$B$7*(C$11=4)+$B$8*(C$11=3))/(1+EXP($B$3+$B$4*$A31+$B$5*(C$12-$A31)*4+$B$6*(YEAR(C$13)=2015)+$B$7*(C$11=4)+$B$8*(C$11=3))))+ EXP($B$3+$B$4*$A31+$B$5*((C$12-$A31)*4+1)+$B$6*(YEAR(C$13)=2015)+$B$7*(C$11=4)+$B$8*(C$11=3))/(1+EXP($B$3+$B$4*$A31+$B$5*((C$12-$A31)*4+1)+$B$6*(YEAR(C$13)=2015)+$B$7*(C$11=4)+$B$8*(C$11=3)))+ EXP($B$3+$B$4*$A31+$B$5*((C$12-$A31)*4+2)+$B$6*(YEAR(C$13)=2015)+$B$7*(C$11=4)+$B$8*(C$11=3))/(1+EXP($B$3+$B$4*$A31+$B$5*((C$12-$A31)*4+2)+$B$6*(YEAR(C$13)=2015)+$B$7*(C$11=4)+$B$8*(C$11=3)))+ EXP($B$3+$B$4*$A31+$B$5*((C$12-$A31)*4+3)+$B$6*(YEAR(C$13)=2015)+$B$7*(C$11=4)+$B$8*(C$11=3))/(1+EXP($B$3+$B$4*$A31+$B$5*((C$12-$A31)*4+3)+$B$6*(YEAR(C$13)=2015)+$B$7*(C$11=4)+$B$8*(C$11=3)))), "")</f>
        <v/>
      </c>
      <c r="D31" s="9" t="str">
        <f aca="false">IF('Acquisition-Retention'!G154&lt;&gt;"",'Acquisition-Retention'!G154* (IF(D$12=$A31,1,EXP($B$3+$B$4*$A31+$B$5*(D$12-$A31)*4+$B$6*(YEAR(D$13)=2015)+$B$7*(D$11=4)+$B$8*(D$11=3))/(1+EXP($B$3+$B$4*$A31+$B$5*(D$12-$A31)*4+$B$6*(YEAR(D$13)=2015)+$B$7*(D$11=4)+$B$8*(D$11=3))))+ EXP($B$3+$B$4*$A31+$B$5*((D$12-$A31)*4+1)+$B$6*(YEAR(D$13)=2015)+$B$7*(D$11=4)+$B$8*(D$11=3))/(1+EXP($B$3+$B$4*$A31+$B$5*((D$12-$A31)*4+1)+$B$6*(YEAR(D$13)=2015)+$B$7*(D$11=4)+$B$8*(D$11=3)))+ EXP($B$3+$B$4*$A31+$B$5*((D$12-$A31)*4+2)+$B$6*(YEAR(D$13)=2015)+$B$7*(D$11=4)+$B$8*(D$11=3))/(1+EXP($B$3+$B$4*$A31+$B$5*((D$12-$A31)*4+2)+$B$6*(YEAR(D$13)=2015)+$B$7*(D$11=4)+$B$8*(D$11=3)))+ EXP($B$3+$B$4*$A31+$B$5*((D$12-$A31)*4+3)+$B$6*(YEAR(D$13)=2015)+$B$7*(D$11=4)+$B$8*(D$11=3))/(1+EXP($B$3+$B$4*$A31+$B$5*((D$12-$A31)*4+3)+$B$6*(YEAR(D$13)=2015)+$B$7*(D$11=4)+$B$8*(D$11=3)))), "")</f>
        <v/>
      </c>
      <c r="E31" s="9" t="str">
        <f aca="false">IF('Acquisition-Retention'!H154&lt;&gt;"",'Acquisition-Retention'!H154* (IF(E$12=$A31,1,EXP($B$3+$B$4*$A31+$B$5*(E$12-$A31)*4+$B$6*(YEAR(E$13)=2015)+$B$7*(E$11=4)+$B$8*(E$11=3))/(1+EXP($B$3+$B$4*$A31+$B$5*(E$12-$A31)*4+$B$6*(YEAR(E$13)=2015)+$B$7*(E$11=4)+$B$8*(E$11=3))))+ EXP($B$3+$B$4*$A31+$B$5*((E$12-$A31)*4+1)+$B$6*(YEAR(E$13)=2015)+$B$7*(E$11=4)+$B$8*(E$11=3))/(1+EXP($B$3+$B$4*$A31+$B$5*((E$12-$A31)*4+1)+$B$6*(YEAR(E$13)=2015)+$B$7*(E$11=4)+$B$8*(E$11=3)))+ EXP($B$3+$B$4*$A31+$B$5*((E$12-$A31)*4+2)+$B$6*(YEAR(E$13)=2015)+$B$7*(E$11=4)+$B$8*(E$11=3))/(1+EXP($B$3+$B$4*$A31+$B$5*((E$12-$A31)*4+2)+$B$6*(YEAR(E$13)=2015)+$B$7*(E$11=4)+$B$8*(E$11=3)))+ EXP($B$3+$B$4*$A31+$B$5*((E$12-$A31)*4+3)+$B$6*(YEAR(E$13)=2015)+$B$7*(E$11=4)+$B$8*(E$11=3))/(1+EXP($B$3+$B$4*$A31+$B$5*((E$12-$A31)*4+3)+$B$6*(YEAR(E$13)=2015)+$B$7*(E$11=4)+$B$8*(E$11=3)))), "")</f>
        <v/>
      </c>
      <c r="F31" s="9" t="str">
        <f aca="false">IF('Acquisition-Retention'!I154&lt;&gt;"",'Acquisition-Retention'!I154* (IF(F$12=$A31,1,EXP($B$3+$B$4*$A31+$B$5*(F$12-$A31)*4+$B$6*(YEAR(F$13)=2015)+$B$7*(F$11=4)+$B$8*(F$11=3))/(1+EXP($B$3+$B$4*$A31+$B$5*(F$12-$A31)*4+$B$6*(YEAR(F$13)=2015)+$B$7*(F$11=4)+$B$8*(F$11=3))))+ EXP($B$3+$B$4*$A31+$B$5*((F$12-$A31)*4+1)+$B$6*(YEAR(F$13)=2015)+$B$7*(F$11=4)+$B$8*(F$11=3))/(1+EXP($B$3+$B$4*$A31+$B$5*((F$12-$A31)*4+1)+$B$6*(YEAR(F$13)=2015)+$B$7*(F$11=4)+$B$8*(F$11=3)))+ EXP($B$3+$B$4*$A31+$B$5*((F$12-$A31)*4+2)+$B$6*(YEAR(F$13)=2015)+$B$7*(F$11=4)+$B$8*(F$11=3))/(1+EXP($B$3+$B$4*$A31+$B$5*((F$12-$A31)*4+2)+$B$6*(YEAR(F$13)=2015)+$B$7*(F$11=4)+$B$8*(F$11=3)))+ EXP($B$3+$B$4*$A31+$B$5*((F$12-$A31)*4+3)+$B$6*(YEAR(F$13)=2015)+$B$7*(F$11=4)+$B$8*(F$11=3))/(1+EXP($B$3+$B$4*$A31+$B$5*((F$12-$A31)*4+3)+$B$6*(YEAR(F$13)=2015)+$B$7*(F$11=4)+$B$8*(F$11=3)))), "")</f>
        <v/>
      </c>
      <c r="G31" s="9" t="str">
        <f aca="false">IF('Acquisition-Retention'!J154&lt;&gt;"",'Acquisition-Retention'!J154* (IF(G$12=$A31,1,EXP($B$3+$B$4*$A31+$B$5*(G$12-$A31)*4+$B$6*(YEAR(G$13)=2015)+$B$7*(G$11=4)+$B$8*(G$11=3))/(1+EXP($B$3+$B$4*$A31+$B$5*(G$12-$A31)*4+$B$6*(YEAR(G$13)=2015)+$B$7*(G$11=4)+$B$8*(G$11=3))))+ EXP($B$3+$B$4*$A31+$B$5*((G$12-$A31)*4+1)+$B$6*(YEAR(G$13)=2015)+$B$7*(G$11=4)+$B$8*(G$11=3))/(1+EXP($B$3+$B$4*$A31+$B$5*((G$12-$A31)*4+1)+$B$6*(YEAR(G$13)=2015)+$B$7*(G$11=4)+$B$8*(G$11=3)))+ EXP($B$3+$B$4*$A31+$B$5*((G$12-$A31)*4+2)+$B$6*(YEAR(G$13)=2015)+$B$7*(G$11=4)+$B$8*(G$11=3))/(1+EXP($B$3+$B$4*$A31+$B$5*((G$12-$A31)*4+2)+$B$6*(YEAR(G$13)=2015)+$B$7*(G$11=4)+$B$8*(G$11=3)))+ EXP($B$3+$B$4*$A31+$B$5*((G$12-$A31)*4+3)+$B$6*(YEAR(G$13)=2015)+$B$7*(G$11=4)+$B$8*(G$11=3))/(1+EXP($B$3+$B$4*$A31+$B$5*((G$12-$A31)*4+3)+$B$6*(YEAR(G$13)=2015)+$B$7*(G$11=4)+$B$8*(G$11=3)))), "")</f>
        <v/>
      </c>
      <c r="H31" s="9" t="str">
        <f aca="false">IF('Acquisition-Retention'!K154&lt;&gt;"",'Acquisition-Retention'!K154* (IF(H$12=$A31,1,EXP($B$3+$B$4*$A31+$B$5*(H$12-$A31)*4+$B$6*(YEAR(H$13)=2015)+$B$7*(H$11=4)+$B$8*(H$11=3))/(1+EXP($B$3+$B$4*$A31+$B$5*(H$12-$A31)*4+$B$6*(YEAR(H$13)=2015)+$B$7*(H$11=4)+$B$8*(H$11=3))))+ EXP($B$3+$B$4*$A31+$B$5*((H$12-$A31)*4+1)+$B$6*(YEAR(H$13)=2015)+$B$7*(H$11=4)+$B$8*(H$11=3))/(1+EXP($B$3+$B$4*$A31+$B$5*((H$12-$A31)*4+1)+$B$6*(YEAR(H$13)=2015)+$B$7*(H$11=4)+$B$8*(H$11=3)))+ EXP($B$3+$B$4*$A31+$B$5*((H$12-$A31)*4+2)+$B$6*(YEAR(H$13)=2015)+$B$7*(H$11=4)+$B$8*(H$11=3))/(1+EXP($B$3+$B$4*$A31+$B$5*((H$12-$A31)*4+2)+$B$6*(YEAR(H$13)=2015)+$B$7*(H$11=4)+$B$8*(H$11=3)))+ EXP($B$3+$B$4*$A31+$B$5*((H$12-$A31)*4+3)+$B$6*(YEAR(H$13)=2015)+$B$7*(H$11=4)+$B$8*(H$11=3))/(1+EXP($B$3+$B$4*$A31+$B$5*((H$12-$A31)*4+3)+$B$6*(YEAR(H$13)=2015)+$B$7*(H$11=4)+$B$8*(H$11=3)))), "")</f>
        <v/>
      </c>
      <c r="I31" s="9" t="str">
        <f aca="false">IF('Acquisition-Retention'!L154&lt;&gt;"",'Acquisition-Retention'!L154* (IF(I$12=$A31,1,EXP($B$3+$B$4*$A31+$B$5*(I$12-$A31)*4+$B$6*(YEAR(I$13)=2015)+$B$7*(I$11=4)+$B$8*(I$11=3))/(1+EXP($B$3+$B$4*$A31+$B$5*(I$12-$A31)*4+$B$6*(YEAR(I$13)=2015)+$B$7*(I$11=4)+$B$8*(I$11=3))))+ EXP($B$3+$B$4*$A31+$B$5*((I$12-$A31)*4+1)+$B$6*(YEAR(I$13)=2015)+$B$7*(I$11=4)+$B$8*(I$11=3))/(1+EXP($B$3+$B$4*$A31+$B$5*((I$12-$A31)*4+1)+$B$6*(YEAR(I$13)=2015)+$B$7*(I$11=4)+$B$8*(I$11=3)))+ EXP($B$3+$B$4*$A31+$B$5*((I$12-$A31)*4+2)+$B$6*(YEAR(I$13)=2015)+$B$7*(I$11=4)+$B$8*(I$11=3))/(1+EXP($B$3+$B$4*$A31+$B$5*((I$12-$A31)*4+2)+$B$6*(YEAR(I$13)=2015)+$B$7*(I$11=4)+$B$8*(I$11=3)))+ EXP($B$3+$B$4*$A31+$B$5*((I$12-$A31)*4+3)+$B$6*(YEAR(I$13)=2015)+$B$7*(I$11=4)+$B$8*(I$11=3))/(1+EXP($B$3+$B$4*$A31+$B$5*((I$12-$A31)*4+3)+$B$6*(YEAR(I$13)=2015)+$B$7*(I$11=4)+$B$8*(I$11=3)))), "")</f>
        <v/>
      </c>
      <c r="J31" s="9" t="str">
        <f aca="false">IF('Acquisition-Retention'!M154&lt;&gt;"",'Acquisition-Retention'!M154* (IF(J$12=$A31,1,EXP($B$3+$B$4*$A31+$B$5*(J$12-$A31)*4+$B$6*(YEAR(J$13)=2015)+$B$7*(J$11=4)+$B$8*(J$11=3))/(1+EXP($B$3+$B$4*$A31+$B$5*(J$12-$A31)*4+$B$6*(YEAR(J$13)=2015)+$B$7*(J$11=4)+$B$8*(J$11=3))))+ EXP($B$3+$B$4*$A31+$B$5*((J$12-$A31)*4+1)+$B$6*(YEAR(J$13)=2015)+$B$7*(J$11=4)+$B$8*(J$11=3))/(1+EXP($B$3+$B$4*$A31+$B$5*((J$12-$A31)*4+1)+$B$6*(YEAR(J$13)=2015)+$B$7*(J$11=4)+$B$8*(J$11=3)))+ EXP($B$3+$B$4*$A31+$B$5*((J$12-$A31)*4+2)+$B$6*(YEAR(J$13)=2015)+$B$7*(J$11=4)+$B$8*(J$11=3))/(1+EXP($B$3+$B$4*$A31+$B$5*((J$12-$A31)*4+2)+$B$6*(YEAR(J$13)=2015)+$B$7*(J$11=4)+$B$8*(J$11=3)))+ EXP($B$3+$B$4*$A31+$B$5*((J$12-$A31)*4+3)+$B$6*(YEAR(J$13)=2015)+$B$7*(J$11=4)+$B$8*(J$11=3))/(1+EXP($B$3+$B$4*$A31+$B$5*((J$12-$A31)*4+3)+$B$6*(YEAR(J$13)=2015)+$B$7*(J$11=4)+$B$8*(J$11=3)))), "")</f>
        <v/>
      </c>
      <c r="K31" s="9" t="str">
        <f aca="false">IF('Acquisition-Retention'!N154&lt;&gt;"",'Acquisition-Retention'!N154* (IF(K$12=$A31,1,EXP($B$3+$B$4*$A31+$B$5*(K$12-$A31)*4+$B$6*(YEAR(K$13)=2015)+$B$7*(K$11=4)+$B$8*(K$11=3))/(1+EXP($B$3+$B$4*$A31+$B$5*(K$12-$A31)*4+$B$6*(YEAR(K$13)=2015)+$B$7*(K$11=4)+$B$8*(K$11=3))))+ EXP($B$3+$B$4*$A31+$B$5*((K$12-$A31)*4+1)+$B$6*(YEAR(K$13)=2015)+$B$7*(K$11=4)+$B$8*(K$11=3))/(1+EXP($B$3+$B$4*$A31+$B$5*((K$12-$A31)*4+1)+$B$6*(YEAR(K$13)=2015)+$B$7*(K$11=4)+$B$8*(K$11=3)))+ EXP($B$3+$B$4*$A31+$B$5*((K$12-$A31)*4+2)+$B$6*(YEAR(K$13)=2015)+$B$7*(K$11=4)+$B$8*(K$11=3))/(1+EXP($B$3+$B$4*$A31+$B$5*((K$12-$A31)*4+2)+$B$6*(YEAR(K$13)=2015)+$B$7*(K$11=4)+$B$8*(K$11=3)))+ EXP($B$3+$B$4*$A31+$B$5*((K$12-$A31)*4+3)+$B$6*(YEAR(K$13)=2015)+$B$7*(K$11=4)+$B$8*(K$11=3))/(1+EXP($B$3+$B$4*$A31+$B$5*((K$12-$A31)*4+3)+$B$6*(YEAR(K$13)=2015)+$B$7*(K$11=4)+$B$8*(K$11=3)))), "")</f>
        <v/>
      </c>
      <c r="L31" s="9" t="str">
        <f aca="false">IF('Acquisition-Retention'!O154&lt;&gt;"",'Acquisition-Retention'!O154* (IF(L$12=$A31,1,EXP($B$3+$B$4*$A31+$B$5*(L$12-$A31)*4+$B$6*(YEAR(L$13)=2015)+$B$7*(L$11=4)+$B$8*(L$11=3))/(1+EXP($B$3+$B$4*$A31+$B$5*(L$12-$A31)*4+$B$6*(YEAR(L$13)=2015)+$B$7*(L$11=4)+$B$8*(L$11=3))))+ EXP($B$3+$B$4*$A31+$B$5*((L$12-$A31)*4+1)+$B$6*(YEAR(L$13)=2015)+$B$7*(L$11=4)+$B$8*(L$11=3))/(1+EXP($B$3+$B$4*$A31+$B$5*((L$12-$A31)*4+1)+$B$6*(YEAR(L$13)=2015)+$B$7*(L$11=4)+$B$8*(L$11=3)))+ EXP($B$3+$B$4*$A31+$B$5*((L$12-$A31)*4+2)+$B$6*(YEAR(L$13)=2015)+$B$7*(L$11=4)+$B$8*(L$11=3))/(1+EXP($B$3+$B$4*$A31+$B$5*((L$12-$A31)*4+2)+$B$6*(YEAR(L$13)=2015)+$B$7*(L$11=4)+$B$8*(L$11=3)))+ EXP($B$3+$B$4*$A31+$B$5*((L$12-$A31)*4+3)+$B$6*(YEAR(L$13)=2015)+$B$7*(L$11=4)+$B$8*(L$11=3))/(1+EXP($B$3+$B$4*$A31+$B$5*((L$12-$A31)*4+3)+$B$6*(YEAR(L$13)=2015)+$B$7*(L$11=4)+$B$8*(L$11=3)))), "")</f>
        <v/>
      </c>
      <c r="M31" s="9" t="str">
        <f aca="false">IF('Acquisition-Retention'!P154&lt;&gt;"",'Acquisition-Retention'!P154* (IF(M$12=$A31,1,EXP($B$3+$B$4*$A31+$B$5*(M$12-$A31)*4+$B$6*(YEAR(M$13)=2015)+$B$7*(M$11=4)+$B$8*(M$11=3))/(1+EXP($B$3+$B$4*$A31+$B$5*(M$12-$A31)*4+$B$6*(YEAR(M$13)=2015)+$B$7*(M$11=4)+$B$8*(M$11=3))))+ EXP($B$3+$B$4*$A31+$B$5*((M$12-$A31)*4+1)+$B$6*(YEAR(M$13)=2015)+$B$7*(M$11=4)+$B$8*(M$11=3))/(1+EXP($B$3+$B$4*$A31+$B$5*((M$12-$A31)*4+1)+$B$6*(YEAR(M$13)=2015)+$B$7*(M$11=4)+$B$8*(M$11=3)))+ EXP($B$3+$B$4*$A31+$B$5*((M$12-$A31)*4+2)+$B$6*(YEAR(M$13)=2015)+$B$7*(M$11=4)+$B$8*(M$11=3))/(1+EXP($B$3+$B$4*$A31+$B$5*((M$12-$A31)*4+2)+$B$6*(YEAR(M$13)=2015)+$B$7*(M$11=4)+$B$8*(M$11=3)))+ EXP($B$3+$B$4*$A31+$B$5*((M$12-$A31)*4+3)+$B$6*(YEAR(M$13)=2015)+$B$7*(M$11=4)+$B$8*(M$11=3))/(1+EXP($B$3+$B$4*$A31+$B$5*((M$12-$A31)*4+3)+$B$6*(YEAR(M$13)=2015)+$B$7*(M$11=4)+$B$8*(M$11=3)))), "")</f>
        <v/>
      </c>
      <c r="N31" s="9" t="str">
        <f aca="false">IF('Acquisition-Retention'!Q154&lt;&gt;"",'Acquisition-Retention'!Q154* (IF(N$12=$A31,1,EXP($B$3+$B$4*$A31+$B$5*(N$12-$A31)*4+$B$6*(YEAR(N$13)=2015)+$B$7*(N$11=4)+$B$8*(N$11=3))/(1+EXP($B$3+$B$4*$A31+$B$5*(N$12-$A31)*4+$B$6*(YEAR(N$13)=2015)+$B$7*(N$11=4)+$B$8*(N$11=3))))+ EXP($B$3+$B$4*$A31+$B$5*((N$12-$A31)*4+1)+$B$6*(YEAR(N$13)=2015)+$B$7*(N$11=4)+$B$8*(N$11=3))/(1+EXP($B$3+$B$4*$A31+$B$5*((N$12-$A31)*4+1)+$B$6*(YEAR(N$13)=2015)+$B$7*(N$11=4)+$B$8*(N$11=3)))+ EXP($B$3+$B$4*$A31+$B$5*((N$12-$A31)*4+2)+$B$6*(YEAR(N$13)=2015)+$B$7*(N$11=4)+$B$8*(N$11=3))/(1+EXP($B$3+$B$4*$A31+$B$5*((N$12-$A31)*4+2)+$B$6*(YEAR(N$13)=2015)+$B$7*(N$11=4)+$B$8*(N$11=3)))+ EXP($B$3+$B$4*$A31+$B$5*((N$12-$A31)*4+3)+$B$6*(YEAR(N$13)=2015)+$B$7*(N$11=4)+$B$8*(N$11=3))/(1+EXP($B$3+$B$4*$A31+$B$5*((N$12-$A31)*4+3)+$B$6*(YEAR(N$13)=2015)+$B$7*(N$11=4)+$B$8*(N$11=3)))), "")</f>
        <v/>
      </c>
      <c r="O31" s="9" t="str">
        <f aca="false">IF('Acquisition-Retention'!R154&lt;&gt;"",'Acquisition-Retention'!R154* (IF(O$12=$A31,1,EXP($B$3+$B$4*$A31+$B$5*(O$12-$A31)*4+$B$6*(YEAR(O$13)=2015)+$B$7*(O$11=4)+$B$8*(O$11=3))/(1+EXP($B$3+$B$4*$A31+$B$5*(O$12-$A31)*4+$B$6*(YEAR(O$13)=2015)+$B$7*(O$11=4)+$B$8*(O$11=3))))+ EXP($B$3+$B$4*$A31+$B$5*((O$12-$A31)*4+1)+$B$6*(YEAR(O$13)=2015)+$B$7*(O$11=4)+$B$8*(O$11=3))/(1+EXP($B$3+$B$4*$A31+$B$5*((O$12-$A31)*4+1)+$B$6*(YEAR(O$13)=2015)+$B$7*(O$11=4)+$B$8*(O$11=3)))+ EXP($B$3+$B$4*$A31+$B$5*((O$12-$A31)*4+2)+$B$6*(YEAR(O$13)=2015)+$B$7*(O$11=4)+$B$8*(O$11=3))/(1+EXP($B$3+$B$4*$A31+$B$5*((O$12-$A31)*4+2)+$B$6*(YEAR(O$13)=2015)+$B$7*(O$11=4)+$B$8*(O$11=3)))+ EXP($B$3+$B$4*$A31+$B$5*((O$12-$A31)*4+3)+$B$6*(YEAR(O$13)=2015)+$B$7*(O$11=4)+$B$8*(O$11=3))/(1+EXP($B$3+$B$4*$A31+$B$5*((O$12-$A31)*4+3)+$B$6*(YEAR(O$13)=2015)+$B$7*(O$11=4)+$B$8*(O$11=3)))), "")</f>
        <v/>
      </c>
      <c r="P31" s="9" t="str">
        <f aca="false">IF('Acquisition-Retention'!S154&lt;&gt;"",'Acquisition-Retention'!S154* (IF(P$12=$A31,1,EXP($B$3+$B$4*$A31+$B$5*(P$12-$A31)*4+$B$6*(YEAR(P$13)=2015)+$B$7*(P$11=4)+$B$8*(P$11=3))/(1+EXP($B$3+$B$4*$A31+$B$5*(P$12-$A31)*4+$B$6*(YEAR(P$13)=2015)+$B$7*(P$11=4)+$B$8*(P$11=3))))+ EXP($B$3+$B$4*$A31+$B$5*((P$12-$A31)*4+1)+$B$6*(YEAR(P$13)=2015)+$B$7*(P$11=4)+$B$8*(P$11=3))/(1+EXP($B$3+$B$4*$A31+$B$5*((P$12-$A31)*4+1)+$B$6*(YEAR(P$13)=2015)+$B$7*(P$11=4)+$B$8*(P$11=3)))+ EXP($B$3+$B$4*$A31+$B$5*((P$12-$A31)*4+2)+$B$6*(YEAR(P$13)=2015)+$B$7*(P$11=4)+$B$8*(P$11=3))/(1+EXP($B$3+$B$4*$A31+$B$5*((P$12-$A31)*4+2)+$B$6*(YEAR(P$13)=2015)+$B$7*(P$11=4)+$B$8*(P$11=3)))+ EXP($B$3+$B$4*$A31+$B$5*((P$12-$A31)*4+3)+$B$6*(YEAR(P$13)=2015)+$B$7*(P$11=4)+$B$8*(P$11=3))/(1+EXP($B$3+$B$4*$A31+$B$5*((P$12-$A31)*4+3)+$B$6*(YEAR(P$13)=2015)+$B$7*(P$11=4)+$B$8*(P$11=3)))), "")</f>
        <v/>
      </c>
      <c r="Q31" s="9" t="str">
        <f aca="false">IF('Acquisition-Retention'!T154&lt;&gt;"",'Acquisition-Retention'!T154* (IF(Q$12=$A31,1,EXP($B$3+$B$4*$A31+$B$5*(Q$12-$A31)*4+$B$6*(YEAR(Q$13)=2015)+$B$7*(Q$11=4)+$B$8*(Q$11=3))/(1+EXP($B$3+$B$4*$A31+$B$5*(Q$12-$A31)*4+$B$6*(YEAR(Q$13)=2015)+$B$7*(Q$11=4)+$B$8*(Q$11=3))))+ EXP($B$3+$B$4*$A31+$B$5*((Q$12-$A31)*4+1)+$B$6*(YEAR(Q$13)=2015)+$B$7*(Q$11=4)+$B$8*(Q$11=3))/(1+EXP($B$3+$B$4*$A31+$B$5*((Q$12-$A31)*4+1)+$B$6*(YEAR(Q$13)=2015)+$B$7*(Q$11=4)+$B$8*(Q$11=3)))+ EXP($B$3+$B$4*$A31+$B$5*((Q$12-$A31)*4+2)+$B$6*(YEAR(Q$13)=2015)+$B$7*(Q$11=4)+$B$8*(Q$11=3))/(1+EXP($B$3+$B$4*$A31+$B$5*((Q$12-$A31)*4+2)+$B$6*(YEAR(Q$13)=2015)+$B$7*(Q$11=4)+$B$8*(Q$11=3)))+ EXP($B$3+$B$4*$A31+$B$5*((Q$12-$A31)*4+3)+$B$6*(YEAR(Q$13)=2015)+$B$7*(Q$11=4)+$B$8*(Q$11=3))/(1+EXP($B$3+$B$4*$A31+$B$5*((Q$12-$A31)*4+3)+$B$6*(YEAR(Q$13)=2015)+$B$7*(Q$11=4)+$B$8*(Q$11=3)))), "")</f>
        <v/>
      </c>
      <c r="R31" s="9" t="str">
        <f aca="false">IF('Acquisition-Retention'!U154&lt;&gt;"",'Acquisition-Retention'!U154* (IF(R$12=$A31,1,EXP($B$3+$B$4*$A31+$B$5*(R$12-$A31)*4+$B$6*(YEAR(R$13)=2015)+$B$7*(R$11=4)+$B$8*(R$11=3))/(1+EXP($B$3+$B$4*$A31+$B$5*(R$12-$A31)*4+$B$6*(YEAR(R$13)=2015)+$B$7*(R$11=4)+$B$8*(R$11=3))))+ EXP($B$3+$B$4*$A31+$B$5*((R$12-$A31)*4+1)+$B$6*(YEAR(R$13)=2015)+$B$7*(R$11=4)+$B$8*(R$11=3))/(1+EXP($B$3+$B$4*$A31+$B$5*((R$12-$A31)*4+1)+$B$6*(YEAR(R$13)=2015)+$B$7*(R$11=4)+$B$8*(R$11=3)))+ EXP($B$3+$B$4*$A31+$B$5*((R$12-$A31)*4+2)+$B$6*(YEAR(R$13)=2015)+$B$7*(R$11=4)+$B$8*(R$11=3))/(1+EXP($B$3+$B$4*$A31+$B$5*((R$12-$A31)*4+2)+$B$6*(YEAR(R$13)=2015)+$B$7*(R$11=4)+$B$8*(R$11=3)))+ EXP($B$3+$B$4*$A31+$B$5*((R$12-$A31)*4+3)+$B$6*(YEAR(R$13)=2015)+$B$7*(R$11=4)+$B$8*(R$11=3))/(1+EXP($B$3+$B$4*$A31+$B$5*((R$12-$A31)*4+3)+$B$6*(YEAR(R$13)=2015)+$B$7*(R$11=4)+$B$8*(R$11=3)))), "")</f>
        <v/>
      </c>
      <c r="S31" s="9" t="str">
        <f aca="false">IF('Acquisition-Retention'!V154&lt;&gt;"",'Acquisition-Retention'!V154* (IF(S$12=$A31,1,EXP($B$3+$B$4*$A31+$B$5*(S$12-$A31)*4+$B$6*(YEAR(S$13)=2015)+$B$7*(S$11=4)+$B$8*(S$11=3))/(1+EXP($B$3+$B$4*$A31+$B$5*(S$12-$A31)*4+$B$6*(YEAR(S$13)=2015)+$B$7*(S$11=4)+$B$8*(S$11=3))))+ EXP($B$3+$B$4*$A31+$B$5*((S$12-$A31)*4+1)+$B$6*(YEAR(S$13)=2015)+$B$7*(S$11=4)+$B$8*(S$11=3))/(1+EXP($B$3+$B$4*$A31+$B$5*((S$12-$A31)*4+1)+$B$6*(YEAR(S$13)=2015)+$B$7*(S$11=4)+$B$8*(S$11=3)))+ EXP($B$3+$B$4*$A31+$B$5*((S$12-$A31)*4+2)+$B$6*(YEAR(S$13)=2015)+$B$7*(S$11=4)+$B$8*(S$11=3))/(1+EXP($B$3+$B$4*$A31+$B$5*((S$12-$A31)*4+2)+$B$6*(YEAR(S$13)=2015)+$B$7*(S$11=4)+$B$8*(S$11=3)))+ EXP($B$3+$B$4*$A31+$B$5*((S$12-$A31)*4+3)+$B$6*(YEAR(S$13)=2015)+$B$7*(S$11=4)+$B$8*(S$11=3))/(1+EXP($B$3+$B$4*$A31+$B$5*((S$12-$A31)*4+3)+$B$6*(YEAR(S$13)=2015)+$B$7*(S$11=4)+$B$8*(S$11=3)))), "")</f>
        <v/>
      </c>
      <c r="T31" s="9" t="n">
        <f aca="false">IF('Acquisition-Retention'!W154&lt;&gt;"",'Acquisition-Retention'!W154* (IF(T$12=$A31,1,EXP($B$3+$B$4*$A31+$B$5*(T$12-$A31)*4+$B$6*(YEAR(T$13)=2015)+$B$7*(T$11=4)+$B$8*(T$11=3))/(1+EXP($B$3+$B$4*$A31+$B$5*(T$12-$A31)*4+$B$6*(YEAR(T$13)=2015)+$B$7*(T$11=4)+$B$8*(T$11=3))))+ EXP($B$3+$B$4*$A31+$B$5*((T$12-$A31)*4+1)+$B$6*(YEAR(T$13)=2015)+$B$7*(T$11=4)+$B$8*(T$11=3))/(1+EXP($B$3+$B$4*$A31+$B$5*((T$12-$A31)*4+1)+$B$6*(YEAR(T$13)=2015)+$B$7*(T$11=4)+$B$8*(T$11=3)))+ EXP($B$3+$B$4*$A31+$B$5*((T$12-$A31)*4+2)+$B$6*(YEAR(T$13)=2015)+$B$7*(T$11=4)+$B$8*(T$11=3))/(1+EXP($B$3+$B$4*$A31+$B$5*((T$12-$A31)*4+2)+$B$6*(YEAR(T$13)=2015)+$B$7*(T$11=4)+$B$8*(T$11=3)))+ EXP($B$3+$B$4*$A31+$B$5*((T$12-$A31)*4+3)+$B$6*(YEAR(T$13)=2015)+$B$7*(T$11=4)+$B$8*(T$11=3))/(1+EXP($B$3+$B$4*$A31+$B$5*((T$12-$A31)*4+3)+$B$6*(YEAR(T$13)=2015)+$B$7*(T$11=4)+$B$8*(T$11=3)))), "")</f>
        <v>329.400058174861</v>
      </c>
      <c r="U31" s="9" t="n">
        <f aca="false">IF('Acquisition-Retention'!X154&lt;&gt;"",'Acquisition-Retention'!X154* (IF(U$12=$A31,1,EXP($B$3+$B$4*$A31+$B$5*(U$12-$A31)*4+$B$6*(YEAR(U$13)=2015)+$B$7*(U$11=4)+$B$8*(U$11=3))/(1+EXP($B$3+$B$4*$A31+$B$5*(U$12-$A31)*4+$B$6*(YEAR(U$13)=2015)+$B$7*(U$11=4)+$B$8*(U$11=3))))+ EXP($B$3+$B$4*$A31+$B$5*((U$12-$A31)*4+1)+$B$6*(YEAR(U$13)=2015)+$B$7*(U$11=4)+$B$8*(U$11=3))/(1+EXP($B$3+$B$4*$A31+$B$5*((U$12-$A31)*4+1)+$B$6*(YEAR(U$13)=2015)+$B$7*(U$11=4)+$B$8*(U$11=3)))+ EXP($B$3+$B$4*$A31+$B$5*((U$12-$A31)*4+2)+$B$6*(YEAR(U$13)=2015)+$B$7*(U$11=4)+$B$8*(U$11=3))/(1+EXP($B$3+$B$4*$A31+$B$5*((U$12-$A31)*4+2)+$B$6*(YEAR(U$13)=2015)+$B$7*(U$11=4)+$B$8*(U$11=3)))+ EXP($B$3+$B$4*$A31+$B$5*((U$12-$A31)*4+3)+$B$6*(YEAR(U$13)=2015)+$B$7*(U$11=4)+$B$8*(U$11=3))/(1+EXP($B$3+$B$4*$A31+$B$5*((U$12-$A31)*4+3)+$B$6*(YEAR(U$13)=2015)+$B$7*(U$11=4)+$B$8*(U$11=3)))), "")</f>
        <v>99.5453539179414</v>
      </c>
      <c r="V31" s="9" t="n">
        <f aca="false">IF('Acquisition-Retention'!Y154&lt;&gt;"",'Acquisition-Retention'!Y154* (IF(V$12=$A31,1,EXP($B$3+$B$4*$A31+$B$5*(V$12-$A31)*4+$B$6*(YEAR(V$13)=2015)+$B$7*(V$11=4)+$B$8*(V$11=3))/(1+EXP($B$3+$B$4*$A31+$B$5*(V$12-$A31)*4+$B$6*(YEAR(V$13)=2015)+$B$7*(V$11=4)+$B$8*(V$11=3))))+ EXP($B$3+$B$4*$A31+$B$5*((V$12-$A31)*4+1)+$B$6*(YEAR(V$13)=2015)+$B$7*(V$11=4)+$B$8*(V$11=3))/(1+EXP($B$3+$B$4*$A31+$B$5*((V$12-$A31)*4+1)+$B$6*(YEAR(V$13)=2015)+$B$7*(V$11=4)+$B$8*(V$11=3)))+ EXP($B$3+$B$4*$A31+$B$5*((V$12-$A31)*4+2)+$B$6*(YEAR(V$13)=2015)+$B$7*(V$11=4)+$B$8*(V$11=3))/(1+EXP($B$3+$B$4*$A31+$B$5*((V$12-$A31)*4+2)+$B$6*(YEAR(V$13)=2015)+$B$7*(V$11=4)+$B$8*(V$11=3)))+ EXP($B$3+$B$4*$A31+$B$5*((V$12-$A31)*4+3)+$B$6*(YEAR(V$13)=2015)+$B$7*(V$11=4)+$B$8*(V$11=3))/(1+EXP($B$3+$B$4*$A31+$B$5*((V$12-$A31)*4+3)+$B$6*(YEAR(V$13)=2015)+$B$7*(V$11=4)+$B$8*(V$11=3)))), "")</f>
        <v>84.9317789090932</v>
      </c>
      <c r="W31" s="9" t="n">
        <f aca="false">IF('Acquisition-Retention'!Z154&lt;&gt;"",'Acquisition-Retention'!Z154* (IF(W$12=$A31,1,EXP($B$3+$B$4*$A31+$B$5*(W$12-$A31)*4+$B$6*(YEAR(W$13)=2015)+$B$7*(W$11=4)+$B$8*(W$11=3))/(1+EXP($B$3+$B$4*$A31+$B$5*(W$12-$A31)*4+$B$6*(YEAR(W$13)=2015)+$B$7*(W$11=4)+$B$8*(W$11=3))))+ EXP($B$3+$B$4*$A31+$B$5*((W$12-$A31)*4+1)+$B$6*(YEAR(W$13)=2015)+$B$7*(W$11=4)+$B$8*(W$11=3))/(1+EXP($B$3+$B$4*$A31+$B$5*((W$12-$A31)*4+1)+$B$6*(YEAR(W$13)=2015)+$B$7*(W$11=4)+$B$8*(W$11=3)))+ EXP($B$3+$B$4*$A31+$B$5*((W$12-$A31)*4+2)+$B$6*(YEAR(W$13)=2015)+$B$7*(W$11=4)+$B$8*(W$11=3))/(1+EXP($B$3+$B$4*$A31+$B$5*((W$12-$A31)*4+2)+$B$6*(YEAR(W$13)=2015)+$B$7*(W$11=4)+$B$8*(W$11=3)))+ EXP($B$3+$B$4*$A31+$B$5*((W$12-$A31)*4+3)+$B$6*(YEAR(W$13)=2015)+$B$7*(W$11=4)+$B$8*(W$11=3))/(1+EXP($B$3+$B$4*$A31+$B$5*((W$12-$A31)*4+3)+$B$6*(YEAR(W$13)=2015)+$B$7*(W$11=4)+$B$8*(W$11=3)))), "")</f>
        <v>75.9434431572491</v>
      </c>
      <c r="X31" s="9" t="n">
        <f aca="false">IF('Acquisition-Retention'!AA154&lt;&gt;"",'Acquisition-Retention'!AA154* (IF(X$12=$A31,1,EXP($B$3+$B$4*$A31+$B$5*(X$12-$A31)*4+$B$6*(YEAR(X$13)=2015)+$B$7*(X$11=4)+$B$8*(X$11=3))/(1+EXP($B$3+$B$4*$A31+$B$5*(X$12-$A31)*4+$B$6*(YEAR(X$13)=2015)+$B$7*(X$11=4)+$B$8*(X$11=3))))+ EXP($B$3+$B$4*$A31+$B$5*((X$12-$A31)*4+1)+$B$6*(YEAR(X$13)=2015)+$B$7*(X$11=4)+$B$8*(X$11=3))/(1+EXP($B$3+$B$4*$A31+$B$5*((X$12-$A31)*4+1)+$B$6*(YEAR(X$13)=2015)+$B$7*(X$11=4)+$B$8*(X$11=3)))+ EXP($B$3+$B$4*$A31+$B$5*((X$12-$A31)*4+2)+$B$6*(YEAR(X$13)=2015)+$B$7*(X$11=4)+$B$8*(X$11=3))/(1+EXP($B$3+$B$4*$A31+$B$5*((X$12-$A31)*4+2)+$B$6*(YEAR(X$13)=2015)+$B$7*(X$11=4)+$B$8*(X$11=3)))+ EXP($B$3+$B$4*$A31+$B$5*((X$12-$A31)*4+3)+$B$6*(YEAR(X$13)=2015)+$B$7*(X$11=4)+$B$8*(X$11=3))/(1+EXP($B$3+$B$4*$A31+$B$5*((X$12-$A31)*4+3)+$B$6*(YEAR(X$13)=2015)+$B$7*(X$11=4)+$B$8*(X$11=3)))), "")</f>
        <v>74.4040090880197</v>
      </c>
      <c r="Y31" s="9" t="n">
        <f aca="false">IF('Acquisition-Retention'!AB154&lt;&gt;"",'Acquisition-Retention'!AB154* (IF(Y$12=$A31,1,EXP($B$3+$B$4*$A31+$B$5*(Y$12-$A31)*4+$B$6*(YEAR(Y$13)=2015)+$B$7*(Y$11=4)+$B$8*(Y$11=3))/(1+EXP($B$3+$B$4*$A31+$B$5*(Y$12-$A31)*4+$B$6*(YEAR(Y$13)=2015)+$B$7*(Y$11=4)+$B$8*(Y$11=3))))+ EXP($B$3+$B$4*$A31+$B$5*((Y$12-$A31)*4+1)+$B$6*(YEAR(Y$13)=2015)+$B$7*(Y$11=4)+$B$8*(Y$11=3))/(1+EXP($B$3+$B$4*$A31+$B$5*((Y$12-$A31)*4+1)+$B$6*(YEAR(Y$13)=2015)+$B$7*(Y$11=4)+$B$8*(Y$11=3)))+ EXP($B$3+$B$4*$A31+$B$5*((Y$12-$A31)*4+2)+$B$6*(YEAR(Y$13)=2015)+$B$7*(Y$11=4)+$B$8*(Y$11=3))/(1+EXP($B$3+$B$4*$A31+$B$5*((Y$12-$A31)*4+2)+$B$6*(YEAR(Y$13)=2015)+$B$7*(Y$11=4)+$B$8*(Y$11=3)))+ EXP($B$3+$B$4*$A31+$B$5*((Y$12-$A31)*4+3)+$B$6*(YEAR(Y$13)=2015)+$B$7*(Y$11=4)+$B$8*(Y$11=3))/(1+EXP($B$3+$B$4*$A31+$B$5*((Y$12-$A31)*4+3)+$B$6*(YEAR(Y$13)=2015)+$B$7*(Y$11=4)+$B$8*(Y$11=3)))), "")</f>
        <v>68.5717857898762</v>
      </c>
      <c r="Z31" s="9" t="n">
        <f aca="false">IF('Acquisition-Retention'!AC154&lt;&gt;"",'Acquisition-Retention'!AC154* (IF(Z$12=$A31,1,EXP($B$3+$B$4*$A31+$B$5*(Z$12-$A31)*4+$B$6*(YEAR(Z$13)=2015)+$B$7*(Z$11=4)+$B$8*(Z$11=3))/(1+EXP($B$3+$B$4*$A31+$B$5*(Z$12-$A31)*4+$B$6*(YEAR(Z$13)=2015)+$B$7*(Z$11=4)+$B$8*(Z$11=3))))+ EXP($B$3+$B$4*$A31+$B$5*((Z$12-$A31)*4+1)+$B$6*(YEAR(Z$13)=2015)+$B$7*(Z$11=4)+$B$8*(Z$11=3))/(1+EXP($B$3+$B$4*$A31+$B$5*((Z$12-$A31)*4+1)+$B$6*(YEAR(Z$13)=2015)+$B$7*(Z$11=4)+$B$8*(Z$11=3)))+ EXP($B$3+$B$4*$A31+$B$5*((Z$12-$A31)*4+2)+$B$6*(YEAR(Z$13)=2015)+$B$7*(Z$11=4)+$B$8*(Z$11=3))/(1+EXP($B$3+$B$4*$A31+$B$5*((Z$12-$A31)*4+2)+$B$6*(YEAR(Z$13)=2015)+$B$7*(Z$11=4)+$B$8*(Z$11=3)))+ EXP($B$3+$B$4*$A31+$B$5*((Z$12-$A31)*4+3)+$B$6*(YEAR(Z$13)=2015)+$B$7*(Z$11=4)+$B$8*(Z$11=3))/(1+EXP($B$3+$B$4*$A31+$B$5*((Z$12-$A31)*4+3)+$B$6*(YEAR(Z$13)=2015)+$B$7*(Z$11=4)+$B$8*(Z$11=3)))), "")</f>
        <v>60.2155829115003</v>
      </c>
      <c r="AA31" s="9" t="n">
        <f aca="false">IF('Acquisition-Retention'!AD154&lt;&gt;"",'Acquisition-Retention'!AD154* (IF(AA$12=$A31,1,EXP($B$3+$B$4*$A31+$B$5*(AA$12-$A31)*4+$B$6*(YEAR(AA$13)=2015)+$B$7*(AA$11=4)+$B$8*(AA$11=3))/(1+EXP($B$3+$B$4*$A31+$B$5*(AA$12-$A31)*4+$B$6*(YEAR(AA$13)=2015)+$B$7*(AA$11=4)+$B$8*(AA$11=3))))+ EXP($B$3+$B$4*$A31+$B$5*((AA$12-$A31)*4+1)+$B$6*(YEAR(AA$13)=2015)+$B$7*(AA$11=4)+$B$8*(AA$11=3))/(1+EXP($B$3+$B$4*$A31+$B$5*((AA$12-$A31)*4+1)+$B$6*(YEAR(AA$13)=2015)+$B$7*(AA$11=4)+$B$8*(AA$11=3)))+ EXP($B$3+$B$4*$A31+$B$5*((AA$12-$A31)*4+2)+$B$6*(YEAR(AA$13)=2015)+$B$7*(AA$11=4)+$B$8*(AA$11=3))/(1+EXP($B$3+$B$4*$A31+$B$5*((AA$12-$A31)*4+2)+$B$6*(YEAR(AA$13)=2015)+$B$7*(AA$11=4)+$B$8*(AA$11=3)))+ EXP($B$3+$B$4*$A31+$B$5*((AA$12-$A31)*4+3)+$B$6*(YEAR(AA$13)=2015)+$B$7*(AA$11=4)+$B$8*(AA$11=3))/(1+EXP($B$3+$B$4*$A31+$B$5*((AA$12-$A31)*4+3)+$B$6*(YEAR(AA$13)=2015)+$B$7*(AA$11=4)+$B$8*(AA$11=3)))), "")</f>
        <v>64.6268644952047</v>
      </c>
      <c r="AB31" s="9" t="n">
        <f aca="false">IF('Acquisition-Retention'!AE154&lt;&gt;"",'Acquisition-Retention'!AE154* (IF(AB$12=$A31,1,EXP($B$3+$B$4*$A31+$B$5*(AB$12-$A31)*4+$B$6*(YEAR(AB$13)=2015)+$B$7*(AB$11=4)+$B$8*(AB$11=3))/(1+EXP($B$3+$B$4*$A31+$B$5*(AB$12-$A31)*4+$B$6*(YEAR(AB$13)=2015)+$B$7*(AB$11=4)+$B$8*(AB$11=3))))+ EXP($B$3+$B$4*$A31+$B$5*((AB$12-$A31)*4+1)+$B$6*(YEAR(AB$13)=2015)+$B$7*(AB$11=4)+$B$8*(AB$11=3))/(1+EXP($B$3+$B$4*$A31+$B$5*((AB$12-$A31)*4+1)+$B$6*(YEAR(AB$13)=2015)+$B$7*(AB$11=4)+$B$8*(AB$11=3)))+ EXP($B$3+$B$4*$A31+$B$5*((AB$12-$A31)*4+2)+$B$6*(YEAR(AB$13)=2015)+$B$7*(AB$11=4)+$B$8*(AB$11=3))/(1+EXP($B$3+$B$4*$A31+$B$5*((AB$12-$A31)*4+2)+$B$6*(YEAR(AB$13)=2015)+$B$7*(AB$11=4)+$B$8*(AB$11=3)))+ EXP($B$3+$B$4*$A31+$B$5*((AB$12-$A31)*4+3)+$B$6*(YEAR(AB$13)=2015)+$B$7*(AB$11=4)+$B$8*(AB$11=3))/(1+EXP($B$3+$B$4*$A31+$B$5*((AB$12-$A31)*4+3)+$B$6*(YEAR(AB$13)=2015)+$B$7*(AB$11=4)+$B$8*(AB$11=3)))), "")</f>
        <v>60.4181407002884</v>
      </c>
      <c r="AC31" s="9" t="n">
        <f aca="false">IF('Acquisition-Retention'!AF154&lt;&gt;"",'Acquisition-Retention'!AF154* (IF(AC$12=$A31,1,EXP($B$3+$B$4*$A31+$B$5*(AC$12-$A31)*4+$B$6*(YEAR(AC$13)=2015)+$B$7*(AC$11=4)+$B$8*(AC$11=3))/(1+EXP($B$3+$B$4*$A31+$B$5*(AC$12-$A31)*4+$B$6*(YEAR(AC$13)=2015)+$B$7*(AC$11=4)+$B$8*(AC$11=3))))+ EXP($B$3+$B$4*$A31+$B$5*((AC$12-$A31)*4+1)+$B$6*(YEAR(AC$13)=2015)+$B$7*(AC$11=4)+$B$8*(AC$11=3))/(1+EXP($B$3+$B$4*$A31+$B$5*((AC$12-$A31)*4+1)+$B$6*(YEAR(AC$13)=2015)+$B$7*(AC$11=4)+$B$8*(AC$11=3)))+ EXP($B$3+$B$4*$A31+$B$5*((AC$12-$A31)*4+2)+$B$6*(YEAR(AC$13)=2015)+$B$7*(AC$11=4)+$B$8*(AC$11=3))/(1+EXP($B$3+$B$4*$A31+$B$5*((AC$12-$A31)*4+2)+$B$6*(YEAR(AC$13)=2015)+$B$7*(AC$11=4)+$B$8*(AC$11=3)))+ EXP($B$3+$B$4*$A31+$B$5*((AC$12-$A31)*4+3)+$B$6*(YEAR(AC$13)=2015)+$B$7*(AC$11=4)+$B$8*(AC$11=3))/(1+EXP($B$3+$B$4*$A31+$B$5*((AC$12-$A31)*4+3)+$B$6*(YEAR(AC$13)=2015)+$B$7*(AC$11=4)+$B$8*(AC$11=3)))), "")</f>
        <v>57.6072279095983</v>
      </c>
      <c r="AD31" s="9" t="n">
        <f aca="false">IF('Acquisition-Retention'!AG154&lt;&gt;"",'Acquisition-Retention'!AG154* (IF(AD$12=$A31,1,EXP($B$3+$B$4*$A31+$B$5*(AD$12-$A31)*4+$B$6*(YEAR(AD$13)=2015)+$B$7*(AD$11=4)+$B$8*(AD$11=3))/(1+EXP($B$3+$B$4*$A31+$B$5*(AD$12-$A31)*4+$B$6*(YEAR(AD$13)=2015)+$B$7*(AD$11=4)+$B$8*(AD$11=3))))+ EXP($B$3+$B$4*$A31+$B$5*((AD$12-$A31)*4+1)+$B$6*(YEAR(AD$13)=2015)+$B$7*(AD$11=4)+$B$8*(AD$11=3))/(1+EXP($B$3+$B$4*$A31+$B$5*((AD$12-$A31)*4+1)+$B$6*(YEAR(AD$13)=2015)+$B$7*(AD$11=4)+$B$8*(AD$11=3)))+ EXP($B$3+$B$4*$A31+$B$5*((AD$12-$A31)*4+2)+$B$6*(YEAR(AD$13)=2015)+$B$7*(AD$11=4)+$B$8*(AD$11=3))/(1+EXP($B$3+$B$4*$A31+$B$5*((AD$12-$A31)*4+2)+$B$6*(YEAR(AD$13)=2015)+$B$7*(AD$11=4)+$B$8*(AD$11=3)))+ EXP($B$3+$B$4*$A31+$B$5*((AD$12-$A31)*4+3)+$B$6*(YEAR(AD$13)=2015)+$B$7*(AD$11=4)+$B$8*(AD$11=3))/(1+EXP($B$3+$B$4*$A31+$B$5*((AD$12-$A31)*4+3)+$B$6*(YEAR(AD$13)=2015)+$B$7*(AD$11=4)+$B$8*(AD$11=3)))), "")</f>
        <v>54.7362197438099</v>
      </c>
      <c r="AE31" s="9" t="n">
        <f aca="false">IF('Acquisition-Retention'!AH154&lt;&gt;"",'Acquisition-Retention'!AH154* (IF(AE$12=$A31,1,EXP($B$3+$B$4*$A31+$B$5*(AE$12-$A31)*4+$B$6*(YEAR(AE$13)=2015)+$B$7*(AE$11=4)+$B$8*(AE$11=3))/(1+EXP($B$3+$B$4*$A31+$B$5*(AE$12-$A31)*4+$B$6*(YEAR(AE$13)=2015)+$B$7*(AE$11=4)+$B$8*(AE$11=3))))+ EXP($B$3+$B$4*$A31+$B$5*((AE$12-$A31)*4+1)+$B$6*(YEAR(AE$13)=2015)+$B$7*(AE$11=4)+$B$8*(AE$11=3))/(1+EXP($B$3+$B$4*$A31+$B$5*((AE$12-$A31)*4+1)+$B$6*(YEAR(AE$13)=2015)+$B$7*(AE$11=4)+$B$8*(AE$11=3)))+ EXP($B$3+$B$4*$A31+$B$5*((AE$12-$A31)*4+2)+$B$6*(YEAR(AE$13)=2015)+$B$7*(AE$11=4)+$B$8*(AE$11=3))/(1+EXP($B$3+$B$4*$A31+$B$5*((AE$12-$A31)*4+2)+$B$6*(YEAR(AE$13)=2015)+$B$7*(AE$11=4)+$B$8*(AE$11=3)))+ EXP($B$3+$B$4*$A31+$B$5*((AE$12-$A31)*4+3)+$B$6*(YEAR(AE$13)=2015)+$B$7*(AE$11=4)+$B$8*(AE$11=3))/(1+EXP($B$3+$B$4*$A31+$B$5*((AE$12-$A31)*4+3)+$B$6*(YEAR(AE$13)=2015)+$B$7*(AE$11=4)+$B$8*(AE$11=3)))), "")</f>
        <v>51.8164797910456</v>
      </c>
      <c r="AF31" s="9" t="n">
        <f aca="false">IF('Acquisition-Retention'!AI154&lt;&gt;"",'Acquisition-Retention'!AI154* (IF(AF$12=$A31,1,EXP($B$3+$B$4*$A31+$B$5*(AF$12-$A31)*4+$B$6*(YEAR(AF$13)=2015)+$B$7*(AF$11=4)+$B$8*(AF$11=3))/(1+EXP($B$3+$B$4*$A31+$B$5*(AF$12-$A31)*4+$B$6*(YEAR(AF$13)=2015)+$B$7*(AF$11=4)+$B$8*(AF$11=3))))+ EXP($B$3+$B$4*$A31+$B$5*((AF$12-$A31)*4+1)+$B$6*(YEAR(AF$13)=2015)+$B$7*(AF$11=4)+$B$8*(AF$11=3))/(1+EXP($B$3+$B$4*$A31+$B$5*((AF$12-$A31)*4+1)+$B$6*(YEAR(AF$13)=2015)+$B$7*(AF$11=4)+$B$8*(AF$11=3)))+ EXP($B$3+$B$4*$A31+$B$5*((AF$12-$A31)*4+2)+$B$6*(YEAR(AF$13)=2015)+$B$7*(AF$11=4)+$B$8*(AF$11=3))/(1+EXP($B$3+$B$4*$A31+$B$5*((AF$12-$A31)*4+2)+$B$6*(YEAR(AF$13)=2015)+$B$7*(AF$11=4)+$B$8*(AF$11=3)))+ EXP($B$3+$B$4*$A31+$B$5*((AF$12-$A31)*4+3)+$B$6*(YEAR(AF$13)=2015)+$B$7*(AF$11=4)+$B$8*(AF$11=3))/(1+EXP($B$3+$B$4*$A31+$B$5*((AF$12-$A31)*4+3)+$B$6*(YEAR(AF$13)=2015)+$B$7*(AF$11=4)+$B$8*(AF$11=3)))), "")</f>
        <v>48.8824053102186</v>
      </c>
      <c r="AG31" s="9" t="n">
        <f aca="false">IF('Acquisition-Retention'!AJ154&lt;&gt;"",'Acquisition-Retention'!AJ154* (IF(AG$12=$A31,1,EXP($B$3+$B$4*$A31+$B$5*(AG$12-$A31)*4+$B$6*(YEAR(AG$13)=2015)+$B$7*(AG$11=4)+$B$8*(AG$11=3))/(1+EXP($B$3+$B$4*$A31+$B$5*(AG$12-$A31)*4+$B$6*(YEAR(AG$13)=2015)+$B$7*(AG$11=4)+$B$8*(AG$11=3))))+ EXP($B$3+$B$4*$A31+$B$5*((AG$12-$A31)*4+1)+$B$6*(YEAR(AG$13)=2015)+$B$7*(AG$11=4)+$B$8*(AG$11=3))/(1+EXP($B$3+$B$4*$A31+$B$5*((AG$12-$A31)*4+1)+$B$6*(YEAR(AG$13)=2015)+$B$7*(AG$11=4)+$B$8*(AG$11=3)))+ EXP($B$3+$B$4*$A31+$B$5*((AG$12-$A31)*4+2)+$B$6*(YEAR(AG$13)=2015)+$B$7*(AG$11=4)+$B$8*(AG$11=3))/(1+EXP($B$3+$B$4*$A31+$B$5*((AG$12-$A31)*4+2)+$B$6*(YEAR(AG$13)=2015)+$B$7*(AG$11=4)+$B$8*(AG$11=3)))+ EXP($B$3+$B$4*$A31+$B$5*((AG$12-$A31)*4+3)+$B$6*(YEAR(AG$13)=2015)+$B$7*(AG$11=4)+$B$8*(AG$11=3))/(1+EXP($B$3+$B$4*$A31+$B$5*((AG$12-$A31)*4+3)+$B$6*(YEAR(AG$13)=2015)+$B$7*(AG$11=4)+$B$8*(AG$11=3)))), "")</f>
        <v>40.4850311460834</v>
      </c>
      <c r="AH31" s="9" t="n">
        <f aca="false">IF('Acquisition-Retention'!AK154&lt;&gt;"",'Acquisition-Retention'!AK154* (IF(AH$12=$A31,1,EXP($B$3+$B$4*$A31+$B$5*(AH$12-$A31)*4+$B$6*(YEAR(AH$13)=2015)+$B$7*(AH$11=4)+$B$8*(AH$11=3))/(1+EXP($B$3+$B$4*$A31+$B$5*(AH$12-$A31)*4+$B$6*(YEAR(AH$13)=2015)+$B$7*(AH$11=4)+$B$8*(AH$11=3))))+ EXP($B$3+$B$4*$A31+$B$5*((AH$12-$A31)*4+1)+$B$6*(YEAR(AH$13)=2015)+$B$7*(AH$11=4)+$B$8*(AH$11=3))/(1+EXP($B$3+$B$4*$A31+$B$5*((AH$12-$A31)*4+1)+$B$6*(YEAR(AH$13)=2015)+$B$7*(AH$11=4)+$B$8*(AH$11=3)))+ EXP($B$3+$B$4*$A31+$B$5*((AH$12-$A31)*4+2)+$B$6*(YEAR(AH$13)=2015)+$B$7*(AH$11=4)+$B$8*(AH$11=3))/(1+EXP($B$3+$B$4*$A31+$B$5*((AH$12-$A31)*4+2)+$B$6*(YEAR(AH$13)=2015)+$B$7*(AH$11=4)+$B$8*(AH$11=3)))+ EXP($B$3+$B$4*$A31+$B$5*((AH$12-$A31)*4+3)+$B$6*(YEAR(AH$13)=2015)+$B$7*(AH$11=4)+$B$8*(AH$11=3))/(1+EXP($B$3+$B$4*$A31+$B$5*((AH$12-$A31)*4+3)+$B$6*(YEAR(AH$13)=2015)+$B$7*(AH$11=4)+$B$8*(AH$11=3)))), "")</f>
        <v>37.8514090119921</v>
      </c>
      <c r="AI31" s="9" t="n">
        <f aca="false">IF('Acquisition-Retention'!AL154&lt;&gt;"",'Acquisition-Retention'!AL154* (IF(AI$12=$A31,1,EXP($B$3+$B$4*$A31+$B$5*(AI$12-$A31)*4+$B$6*(YEAR(AI$13)=2015)+$B$7*(AI$11=4)+$B$8*(AI$11=3))/(1+EXP($B$3+$B$4*$A31+$B$5*(AI$12-$A31)*4+$B$6*(YEAR(AI$13)=2015)+$B$7*(AI$11=4)+$B$8*(AI$11=3))))+ EXP($B$3+$B$4*$A31+$B$5*((AI$12-$A31)*4+1)+$B$6*(YEAR(AI$13)=2015)+$B$7*(AI$11=4)+$B$8*(AI$11=3))/(1+EXP($B$3+$B$4*$A31+$B$5*((AI$12-$A31)*4+1)+$B$6*(YEAR(AI$13)=2015)+$B$7*(AI$11=4)+$B$8*(AI$11=3)))+ EXP($B$3+$B$4*$A31+$B$5*((AI$12-$A31)*4+2)+$B$6*(YEAR(AI$13)=2015)+$B$7*(AI$11=4)+$B$8*(AI$11=3))/(1+EXP($B$3+$B$4*$A31+$B$5*((AI$12-$A31)*4+2)+$B$6*(YEAR(AI$13)=2015)+$B$7*(AI$11=4)+$B$8*(AI$11=3)))+ EXP($B$3+$B$4*$A31+$B$5*((AI$12-$A31)*4+3)+$B$6*(YEAR(AI$13)=2015)+$B$7*(AI$11=4)+$B$8*(AI$11=3))/(1+EXP($B$3+$B$4*$A31+$B$5*((AI$12-$A31)*4+3)+$B$6*(YEAR(AI$13)=2015)+$B$7*(AI$11=4)+$B$8*(AI$11=3)))), "")</f>
        <v>35.328246664145</v>
      </c>
      <c r="AJ31" s="9" t="n">
        <f aca="false">IF('Acquisition-Retention'!AM154&lt;&gt;"",'Acquisition-Retention'!AM154* (IF(AJ$12=$A31,1,EXP($B$3+$B$4*$A31+$B$5*(AJ$12-$A31)*4+$B$6*(YEAR(AJ$13)=2015)+$B$7*(AJ$11=4)+$B$8*(AJ$11=3))/(1+EXP($B$3+$B$4*$A31+$B$5*(AJ$12-$A31)*4+$B$6*(YEAR(AJ$13)=2015)+$B$7*(AJ$11=4)+$B$8*(AJ$11=3))))+ EXP($B$3+$B$4*$A31+$B$5*((AJ$12-$A31)*4+1)+$B$6*(YEAR(AJ$13)=2015)+$B$7*(AJ$11=4)+$B$8*(AJ$11=3))/(1+EXP($B$3+$B$4*$A31+$B$5*((AJ$12-$A31)*4+1)+$B$6*(YEAR(AJ$13)=2015)+$B$7*(AJ$11=4)+$B$8*(AJ$11=3)))+ EXP($B$3+$B$4*$A31+$B$5*((AJ$12-$A31)*4+2)+$B$6*(YEAR(AJ$13)=2015)+$B$7*(AJ$11=4)+$B$8*(AJ$11=3))/(1+EXP($B$3+$B$4*$A31+$B$5*((AJ$12-$A31)*4+2)+$B$6*(YEAR(AJ$13)=2015)+$B$7*(AJ$11=4)+$B$8*(AJ$11=3)))+ EXP($B$3+$B$4*$A31+$B$5*((AJ$12-$A31)*4+3)+$B$6*(YEAR(AJ$13)=2015)+$B$7*(AJ$11=4)+$B$8*(AJ$11=3))/(1+EXP($B$3+$B$4*$A31+$B$5*((AJ$12-$A31)*4+3)+$B$6*(YEAR(AJ$13)=2015)+$B$7*(AJ$11=4)+$B$8*(AJ$11=3)))), "")</f>
        <v>36.3522796753775</v>
      </c>
      <c r="AK31" s="9" t="n">
        <f aca="false">IF('Acquisition-Retention'!AN154&lt;&gt;"",'Acquisition-Retention'!AN154* (IF(AK$12=$A31,1,EXP($B$3+$B$4*$A31+$B$5*(AK$12-$A31)*4+$B$6*(YEAR(AK$13)=2015)+$B$7*(AK$11=4)+$B$8*(AK$11=3))/(1+EXP($B$3+$B$4*$A31+$B$5*(AK$12-$A31)*4+$B$6*(YEAR(AK$13)=2015)+$B$7*(AK$11=4)+$B$8*(AK$11=3))))+ EXP($B$3+$B$4*$A31+$B$5*((AK$12-$A31)*4+1)+$B$6*(YEAR(AK$13)=2015)+$B$7*(AK$11=4)+$B$8*(AK$11=3))/(1+EXP($B$3+$B$4*$A31+$B$5*((AK$12-$A31)*4+1)+$B$6*(YEAR(AK$13)=2015)+$B$7*(AK$11=4)+$B$8*(AK$11=3)))+ EXP($B$3+$B$4*$A31+$B$5*((AK$12-$A31)*4+2)+$B$6*(YEAR(AK$13)=2015)+$B$7*(AK$11=4)+$B$8*(AK$11=3))/(1+EXP($B$3+$B$4*$A31+$B$5*((AK$12-$A31)*4+2)+$B$6*(YEAR(AK$13)=2015)+$B$7*(AK$11=4)+$B$8*(AK$11=3)))+ EXP($B$3+$B$4*$A31+$B$5*((AK$12-$A31)*4+3)+$B$6*(YEAR(AK$13)=2015)+$B$7*(AK$11=4)+$B$8*(AK$11=3))/(1+EXP($B$3+$B$4*$A31+$B$5*((AK$12-$A31)*4+3)+$B$6*(YEAR(AK$13)=2015)+$B$7*(AK$11=4)+$B$8*(AK$11=3)))), "")</f>
        <v>33.923592962058</v>
      </c>
      <c r="AL31" s="9" t="n">
        <f aca="false">IF('Acquisition-Retention'!AO154&lt;&gt;"",'Acquisition-Retention'!AO154* (IF(AL$12=$A31,1,EXP($B$3+$B$4*$A31+$B$5*(AL$12-$A31)*4+$B$6*(YEAR(AL$13)=2015)+$B$7*(AL$11=4)+$B$8*(AL$11=3))/(1+EXP($B$3+$B$4*$A31+$B$5*(AL$12-$A31)*4+$B$6*(YEAR(AL$13)=2015)+$B$7*(AL$11=4)+$B$8*(AL$11=3))))+ EXP($B$3+$B$4*$A31+$B$5*((AL$12-$A31)*4+1)+$B$6*(YEAR(AL$13)=2015)+$B$7*(AL$11=4)+$B$8*(AL$11=3))/(1+EXP($B$3+$B$4*$A31+$B$5*((AL$12-$A31)*4+1)+$B$6*(YEAR(AL$13)=2015)+$B$7*(AL$11=4)+$B$8*(AL$11=3)))+ EXP($B$3+$B$4*$A31+$B$5*((AL$12-$A31)*4+2)+$B$6*(YEAR(AL$13)=2015)+$B$7*(AL$11=4)+$B$8*(AL$11=3))/(1+EXP($B$3+$B$4*$A31+$B$5*((AL$12-$A31)*4+2)+$B$6*(YEAR(AL$13)=2015)+$B$7*(AL$11=4)+$B$8*(AL$11=3)))+ EXP($B$3+$B$4*$A31+$B$5*((AL$12-$A31)*4+3)+$B$6*(YEAR(AL$13)=2015)+$B$7*(AL$11=4)+$B$8*(AL$11=3))/(1+EXP($B$3+$B$4*$A31+$B$5*((AL$12-$A31)*4+3)+$B$6*(YEAR(AL$13)=2015)+$B$7*(AL$11=4)+$B$8*(AL$11=3)))), "")</f>
        <v>30.4840738886513</v>
      </c>
      <c r="AM31" s="9" t="n">
        <f aca="false">IF('Acquisition-Retention'!AP154&lt;&gt;"",'Acquisition-Retention'!AP154* (IF(AM$12=$A31,1,EXP($B$3+$B$4*$A31+$B$5*(AM$12-$A31)*4+$B$6*(YEAR(AM$13)=2015)+$B$7*(AM$11=4)+$B$8*(AM$11=3))/(1+EXP($B$3+$B$4*$A31+$B$5*(AM$12-$A31)*4+$B$6*(YEAR(AM$13)=2015)+$B$7*(AM$11=4)+$B$8*(AM$11=3))))+ EXP($B$3+$B$4*$A31+$B$5*((AM$12-$A31)*4+1)+$B$6*(YEAR(AM$13)=2015)+$B$7*(AM$11=4)+$B$8*(AM$11=3))/(1+EXP($B$3+$B$4*$A31+$B$5*((AM$12-$A31)*4+1)+$B$6*(YEAR(AM$13)=2015)+$B$7*(AM$11=4)+$B$8*(AM$11=3)))+ EXP($B$3+$B$4*$A31+$B$5*((AM$12-$A31)*4+2)+$B$6*(YEAR(AM$13)=2015)+$B$7*(AM$11=4)+$B$8*(AM$11=3))/(1+EXP($B$3+$B$4*$A31+$B$5*((AM$12-$A31)*4+2)+$B$6*(YEAR(AM$13)=2015)+$B$7*(AM$11=4)+$B$8*(AM$11=3)))+ EXP($B$3+$B$4*$A31+$B$5*((AM$12-$A31)*4+3)+$B$6*(YEAR(AM$13)=2015)+$B$7*(AM$11=4)+$B$8*(AM$11=3))/(1+EXP($B$3+$B$4*$A31+$B$5*((AM$12-$A31)*4+3)+$B$6*(YEAR(AM$13)=2015)+$B$7*(AM$11=4)+$B$8*(AM$11=3)))), "")</f>
        <v>29.3094403421074</v>
      </c>
      <c r="AN31" s="9" t="n">
        <f aca="false">IF('Acquisition-Retention'!AQ154&lt;&gt;"",'Acquisition-Retention'!AQ154* (IF(AN$12=$A31,1,EXP($B$3+$B$4*$A31+$B$5*(AN$12-$A31)*4+$B$6*(YEAR(AN$13)=2015)+$B$7*(AN$11=4)+$B$8*(AN$11=3))/(1+EXP($B$3+$B$4*$A31+$B$5*(AN$12-$A31)*4+$B$6*(YEAR(AN$13)=2015)+$B$7*(AN$11=4)+$B$8*(AN$11=3))))+ EXP($B$3+$B$4*$A31+$B$5*((AN$12-$A31)*4+1)+$B$6*(YEAR(AN$13)=2015)+$B$7*(AN$11=4)+$B$8*(AN$11=3))/(1+EXP($B$3+$B$4*$A31+$B$5*((AN$12-$A31)*4+1)+$B$6*(YEAR(AN$13)=2015)+$B$7*(AN$11=4)+$B$8*(AN$11=3)))+ EXP($B$3+$B$4*$A31+$B$5*((AN$12-$A31)*4+2)+$B$6*(YEAR(AN$13)=2015)+$B$7*(AN$11=4)+$B$8*(AN$11=3))/(1+EXP($B$3+$B$4*$A31+$B$5*((AN$12-$A31)*4+2)+$B$6*(YEAR(AN$13)=2015)+$B$7*(AN$11=4)+$B$8*(AN$11=3)))+ EXP($B$3+$B$4*$A31+$B$5*((AN$12-$A31)*4+3)+$B$6*(YEAR(AN$13)=2015)+$B$7*(AN$11=4)+$B$8*(AN$11=3))/(1+EXP($B$3+$B$4*$A31+$B$5*((AN$12-$A31)*4+3)+$B$6*(YEAR(AN$13)=2015)+$B$7*(AN$11=4)+$B$8*(AN$11=3)))), "")</f>
        <v>27.1540226453615</v>
      </c>
      <c r="AO31" s="9" t="n">
        <f aca="false">IF('Acquisition-Retention'!AR154&lt;&gt;"",'Acquisition-Retention'!AR154* (IF(AO$12=$A31,1,EXP($B$3+$B$4*$A31+$B$5*(AO$12-$A31)*4+$B$6*(YEAR(AO$13)=2015)+$B$7*(AO$11=4)+$B$8*(AO$11=3))/(1+EXP($B$3+$B$4*$A31+$B$5*(AO$12-$A31)*4+$B$6*(YEAR(AO$13)=2015)+$B$7*(AO$11=4)+$B$8*(AO$11=3))))+ EXP($B$3+$B$4*$A31+$B$5*((AO$12-$A31)*4+1)+$B$6*(YEAR(AO$13)=2015)+$B$7*(AO$11=4)+$B$8*(AO$11=3))/(1+EXP($B$3+$B$4*$A31+$B$5*((AO$12-$A31)*4+1)+$B$6*(YEAR(AO$13)=2015)+$B$7*(AO$11=4)+$B$8*(AO$11=3)))+ EXP($B$3+$B$4*$A31+$B$5*((AO$12-$A31)*4+2)+$B$6*(YEAR(AO$13)=2015)+$B$7*(AO$11=4)+$B$8*(AO$11=3))/(1+EXP($B$3+$B$4*$A31+$B$5*((AO$12-$A31)*4+2)+$B$6*(YEAR(AO$13)=2015)+$B$7*(AO$11=4)+$B$8*(AO$11=3)))+ EXP($B$3+$B$4*$A31+$B$5*((AO$12-$A31)*4+3)+$B$6*(YEAR(AO$13)=2015)+$B$7*(AO$11=4)+$B$8*(AO$11=3))/(1+EXP($B$3+$B$4*$A31+$B$5*((AO$12-$A31)*4+3)+$B$6*(YEAR(AO$13)=2015)+$B$7*(AO$11=4)+$B$8*(AO$11=3)))), "")</f>
        <v>25.4362729903584</v>
      </c>
    </row>
    <row r="32" customFormat="false" ht="15" hidden="false" customHeight="false" outlineLevel="0" collapsed="false">
      <c r="A32" s="0" t="n">
        <f aca="false">A31+1</f>
        <v>19</v>
      </c>
      <c r="B32" s="4" t="str">
        <v>Jul 2015</v>
      </c>
      <c r="C32" s="9" t="str">
        <f aca="false">IF('Acquisition-Retention'!F155&lt;&gt;"",'Acquisition-Retention'!F155* (IF(C$12=$A32,1,EXP($B$3+$B$4*$A32+$B$5*(C$12-$A32)*4+$B$6*(YEAR(C$13)=2015)+$B$7*(C$11=4)+$B$8*(C$11=3))/(1+EXP($B$3+$B$4*$A32+$B$5*(C$12-$A32)*4+$B$6*(YEAR(C$13)=2015)+$B$7*(C$11=4)+$B$8*(C$11=3))))+ EXP($B$3+$B$4*$A32+$B$5*((C$12-$A32)*4+1)+$B$6*(YEAR(C$13)=2015)+$B$7*(C$11=4)+$B$8*(C$11=3))/(1+EXP($B$3+$B$4*$A32+$B$5*((C$12-$A32)*4+1)+$B$6*(YEAR(C$13)=2015)+$B$7*(C$11=4)+$B$8*(C$11=3)))+ EXP($B$3+$B$4*$A32+$B$5*((C$12-$A32)*4+2)+$B$6*(YEAR(C$13)=2015)+$B$7*(C$11=4)+$B$8*(C$11=3))/(1+EXP($B$3+$B$4*$A32+$B$5*((C$12-$A32)*4+2)+$B$6*(YEAR(C$13)=2015)+$B$7*(C$11=4)+$B$8*(C$11=3)))+ EXP($B$3+$B$4*$A32+$B$5*((C$12-$A32)*4+3)+$B$6*(YEAR(C$13)=2015)+$B$7*(C$11=4)+$B$8*(C$11=3))/(1+EXP($B$3+$B$4*$A32+$B$5*((C$12-$A32)*4+3)+$B$6*(YEAR(C$13)=2015)+$B$7*(C$11=4)+$B$8*(C$11=3)))), "")</f>
        <v/>
      </c>
      <c r="D32" s="9" t="str">
        <f aca="false">IF('Acquisition-Retention'!G155&lt;&gt;"",'Acquisition-Retention'!G155* (IF(D$12=$A32,1,EXP($B$3+$B$4*$A32+$B$5*(D$12-$A32)*4+$B$6*(YEAR(D$13)=2015)+$B$7*(D$11=4)+$B$8*(D$11=3))/(1+EXP($B$3+$B$4*$A32+$B$5*(D$12-$A32)*4+$B$6*(YEAR(D$13)=2015)+$B$7*(D$11=4)+$B$8*(D$11=3))))+ EXP($B$3+$B$4*$A32+$B$5*((D$12-$A32)*4+1)+$B$6*(YEAR(D$13)=2015)+$B$7*(D$11=4)+$B$8*(D$11=3))/(1+EXP($B$3+$B$4*$A32+$B$5*((D$12-$A32)*4+1)+$B$6*(YEAR(D$13)=2015)+$B$7*(D$11=4)+$B$8*(D$11=3)))+ EXP($B$3+$B$4*$A32+$B$5*((D$12-$A32)*4+2)+$B$6*(YEAR(D$13)=2015)+$B$7*(D$11=4)+$B$8*(D$11=3))/(1+EXP($B$3+$B$4*$A32+$B$5*((D$12-$A32)*4+2)+$B$6*(YEAR(D$13)=2015)+$B$7*(D$11=4)+$B$8*(D$11=3)))+ EXP($B$3+$B$4*$A32+$B$5*((D$12-$A32)*4+3)+$B$6*(YEAR(D$13)=2015)+$B$7*(D$11=4)+$B$8*(D$11=3))/(1+EXP($B$3+$B$4*$A32+$B$5*((D$12-$A32)*4+3)+$B$6*(YEAR(D$13)=2015)+$B$7*(D$11=4)+$B$8*(D$11=3)))), "")</f>
        <v/>
      </c>
      <c r="E32" s="9" t="str">
        <f aca="false">IF('Acquisition-Retention'!H155&lt;&gt;"",'Acquisition-Retention'!H155* (IF(E$12=$A32,1,EXP($B$3+$B$4*$A32+$B$5*(E$12-$A32)*4+$B$6*(YEAR(E$13)=2015)+$B$7*(E$11=4)+$B$8*(E$11=3))/(1+EXP($B$3+$B$4*$A32+$B$5*(E$12-$A32)*4+$B$6*(YEAR(E$13)=2015)+$B$7*(E$11=4)+$B$8*(E$11=3))))+ EXP($B$3+$B$4*$A32+$B$5*((E$12-$A32)*4+1)+$B$6*(YEAR(E$13)=2015)+$B$7*(E$11=4)+$B$8*(E$11=3))/(1+EXP($B$3+$B$4*$A32+$B$5*((E$12-$A32)*4+1)+$B$6*(YEAR(E$13)=2015)+$B$7*(E$11=4)+$B$8*(E$11=3)))+ EXP($B$3+$B$4*$A32+$B$5*((E$12-$A32)*4+2)+$B$6*(YEAR(E$13)=2015)+$B$7*(E$11=4)+$B$8*(E$11=3))/(1+EXP($B$3+$B$4*$A32+$B$5*((E$12-$A32)*4+2)+$B$6*(YEAR(E$13)=2015)+$B$7*(E$11=4)+$B$8*(E$11=3)))+ EXP($B$3+$B$4*$A32+$B$5*((E$12-$A32)*4+3)+$B$6*(YEAR(E$13)=2015)+$B$7*(E$11=4)+$B$8*(E$11=3))/(1+EXP($B$3+$B$4*$A32+$B$5*((E$12-$A32)*4+3)+$B$6*(YEAR(E$13)=2015)+$B$7*(E$11=4)+$B$8*(E$11=3)))), "")</f>
        <v/>
      </c>
      <c r="F32" s="9" t="str">
        <f aca="false">IF('Acquisition-Retention'!I155&lt;&gt;"",'Acquisition-Retention'!I155* (IF(F$12=$A32,1,EXP($B$3+$B$4*$A32+$B$5*(F$12-$A32)*4+$B$6*(YEAR(F$13)=2015)+$B$7*(F$11=4)+$B$8*(F$11=3))/(1+EXP($B$3+$B$4*$A32+$B$5*(F$12-$A32)*4+$B$6*(YEAR(F$13)=2015)+$B$7*(F$11=4)+$B$8*(F$11=3))))+ EXP($B$3+$B$4*$A32+$B$5*((F$12-$A32)*4+1)+$B$6*(YEAR(F$13)=2015)+$B$7*(F$11=4)+$B$8*(F$11=3))/(1+EXP($B$3+$B$4*$A32+$B$5*((F$12-$A32)*4+1)+$B$6*(YEAR(F$13)=2015)+$B$7*(F$11=4)+$B$8*(F$11=3)))+ EXP($B$3+$B$4*$A32+$B$5*((F$12-$A32)*4+2)+$B$6*(YEAR(F$13)=2015)+$B$7*(F$11=4)+$B$8*(F$11=3))/(1+EXP($B$3+$B$4*$A32+$B$5*((F$12-$A32)*4+2)+$B$6*(YEAR(F$13)=2015)+$B$7*(F$11=4)+$B$8*(F$11=3)))+ EXP($B$3+$B$4*$A32+$B$5*((F$12-$A32)*4+3)+$B$6*(YEAR(F$13)=2015)+$B$7*(F$11=4)+$B$8*(F$11=3))/(1+EXP($B$3+$B$4*$A32+$B$5*((F$12-$A32)*4+3)+$B$6*(YEAR(F$13)=2015)+$B$7*(F$11=4)+$B$8*(F$11=3)))), "")</f>
        <v/>
      </c>
      <c r="G32" s="9" t="str">
        <f aca="false">IF('Acquisition-Retention'!J155&lt;&gt;"",'Acquisition-Retention'!J155* (IF(G$12=$A32,1,EXP($B$3+$B$4*$A32+$B$5*(G$12-$A32)*4+$B$6*(YEAR(G$13)=2015)+$B$7*(G$11=4)+$B$8*(G$11=3))/(1+EXP($B$3+$B$4*$A32+$B$5*(G$12-$A32)*4+$B$6*(YEAR(G$13)=2015)+$B$7*(G$11=4)+$B$8*(G$11=3))))+ EXP($B$3+$B$4*$A32+$B$5*((G$12-$A32)*4+1)+$B$6*(YEAR(G$13)=2015)+$B$7*(G$11=4)+$B$8*(G$11=3))/(1+EXP($B$3+$B$4*$A32+$B$5*((G$12-$A32)*4+1)+$B$6*(YEAR(G$13)=2015)+$B$7*(G$11=4)+$B$8*(G$11=3)))+ EXP($B$3+$B$4*$A32+$B$5*((G$12-$A32)*4+2)+$B$6*(YEAR(G$13)=2015)+$B$7*(G$11=4)+$B$8*(G$11=3))/(1+EXP($B$3+$B$4*$A32+$B$5*((G$12-$A32)*4+2)+$B$6*(YEAR(G$13)=2015)+$B$7*(G$11=4)+$B$8*(G$11=3)))+ EXP($B$3+$B$4*$A32+$B$5*((G$12-$A32)*4+3)+$B$6*(YEAR(G$13)=2015)+$B$7*(G$11=4)+$B$8*(G$11=3))/(1+EXP($B$3+$B$4*$A32+$B$5*((G$12-$A32)*4+3)+$B$6*(YEAR(G$13)=2015)+$B$7*(G$11=4)+$B$8*(G$11=3)))), "")</f>
        <v/>
      </c>
      <c r="H32" s="9" t="str">
        <f aca="false">IF('Acquisition-Retention'!K155&lt;&gt;"",'Acquisition-Retention'!K155* (IF(H$12=$A32,1,EXP($B$3+$B$4*$A32+$B$5*(H$12-$A32)*4+$B$6*(YEAR(H$13)=2015)+$B$7*(H$11=4)+$B$8*(H$11=3))/(1+EXP($B$3+$B$4*$A32+$B$5*(H$12-$A32)*4+$B$6*(YEAR(H$13)=2015)+$B$7*(H$11=4)+$B$8*(H$11=3))))+ EXP($B$3+$B$4*$A32+$B$5*((H$12-$A32)*4+1)+$B$6*(YEAR(H$13)=2015)+$B$7*(H$11=4)+$B$8*(H$11=3))/(1+EXP($B$3+$B$4*$A32+$B$5*((H$12-$A32)*4+1)+$B$6*(YEAR(H$13)=2015)+$B$7*(H$11=4)+$B$8*(H$11=3)))+ EXP($B$3+$B$4*$A32+$B$5*((H$12-$A32)*4+2)+$B$6*(YEAR(H$13)=2015)+$B$7*(H$11=4)+$B$8*(H$11=3))/(1+EXP($B$3+$B$4*$A32+$B$5*((H$12-$A32)*4+2)+$B$6*(YEAR(H$13)=2015)+$B$7*(H$11=4)+$B$8*(H$11=3)))+ EXP($B$3+$B$4*$A32+$B$5*((H$12-$A32)*4+3)+$B$6*(YEAR(H$13)=2015)+$B$7*(H$11=4)+$B$8*(H$11=3))/(1+EXP($B$3+$B$4*$A32+$B$5*((H$12-$A32)*4+3)+$B$6*(YEAR(H$13)=2015)+$B$7*(H$11=4)+$B$8*(H$11=3)))), "")</f>
        <v/>
      </c>
      <c r="I32" s="9" t="str">
        <f aca="false">IF('Acquisition-Retention'!L155&lt;&gt;"",'Acquisition-Retention'!L155* (IF(I$12=$A32,1,EXP($B$3+$B$4*$A32+$B$5*(I$12-$A32)*4+$B$6*(YEAR(I$13)=2015)+$B$7*(I$11=4)+$B$8*(I$11=3))/(1+EXP($B$3+$B$4*$A32+$B$5*(I$12-$A32)*4+$B$6*(YEAR(I$13)=2015)+$B$7*(I$11=4)+$B$8*(I$11=3))))+ EXP($B$3+$B$4*$A32+$B$5*((I$12-$A32)*4+1)+$B$6*(YEAR(I$13)=2015)+$B$7*(I$11=4)+$B$8*(I$11=3))/(1+EXP($B$3+$B$4*$A32+$B$5*((I$12-$A32)*4+1)+$B$6*(YEAR(I$13)=2015)+$B$7*(I$11=4)+$B$8*(I$11=3)))+ EXP($B$3+$B$4*$A32+$B$5*((I$12-$A32)*4+2)+$B$6*(YEAR(I$13)=2015)+$B$7*(I$11=4)+$B$8*(I$11=3))/(1+EXP($B$3+$B$4*$A32+$B$5*((I$12-$A32)*4+2)+$B$6*(YEAR(I$13)=2015)+$B$7*(I$11=4)+$B$8*(I$11=3)))+ EXP($B$3+$B$4*$A32+$B$5*((I$12-$A32)*4+3)+$B$6*(YEAR(I$13)=2015)+$B$7*(I$11=4)+$B$8*(I$11=3))/(1+EXP($B$3+$B$4*$A32+$B$5*((I$12-$A32)*4+3)+$B$6*(YEAR(I$13)=2015)+$B$7*(I$11=4)+$B$8*(I$11=3)))), "")</f>
        <v/>
      </c>
      <c r="J32" s="9" t="str">
        <f aca="false">IF('Acquisition-Retention'!M155&lt;&gt;"",'Acquisition-Retention'!M155* (IF(J$12=$A32,1,EXP($B$3+$B$4*$A32+$B$5*(J$12-$A32)*4+$B$6*(YEAR(J$13)=2015)+$B$7*(J$11=4)+$B$8*(J$11=3))/(1+EXP($B$3+$B$4*$A32+$B$5*(J$12-$A32)*4+$B$6*(YEAR(J$13)=2015)+$B$7*(J$11=4)+$B$8*(J$11=3))))+ EXP($B$3+$B$4*$A32+$B$5*((J$12-$A32)*4+1)+$B$6*(YEAR(J$13)=2015)+$B$7*(J$11=4)+$B$8*(J$11=3))/(1+EXP($B$3+$B$4*$A32+$B$5*((J$12-$A32)*4+1)+$B$6*(YEAR(J$13)=2015)+$B$7*(J$11=4)+$B$8*(J$11=3)))+ EXP($B$3+$B$4*$A32+$B$5*((J$12-$A32)*4+2)+$B$6*(YEAR(J$13)=2015)+$B$7*(J$11=4)+$B$8*(J$11=3))/(1+EXP($B$3+$B$4*$A32+$B$5*((J$12-$A32)*4+2)+$B$6*(YEAR(J$13)=2015)+$B$7*(J$11=4)+$B$8*(J$11=3)))+ EXP($B$3+$B$4*$A32+$B$5*((J$12-$A32)*4+3)+$B$6*(YEAR(J$13)=2015)+$B$7*(J$11=4)+$B$8*(J$11=3))/(1+EXP($B$3+$B$4*$A32+$B$5*((J$12-$A32)*4+3)+$B$6*(YEAR(J$13)=2015)+$B$7*(J$11=4)+$B$8*(J$11=3)))), "")</f>
        <v/>
      </c>
      <c r="K32" s="9" t="str">
        <f aca="false">IF('Acquisition-Retention'!N155&lt;&gt;"",'Acquisition-Retention'!N155* (IF(K$12=$A32,1,EXP($B$3+$B$4*$A32+$B$5*(K$12-$A32)*4+$B$6*(YEAR(K$13)=2015)+$B$7*(K$11=4)+$B$8*(K$11=3))/(1+EXP($B$3+$B$4*$A32+$B$5*(K$12-$A32)*4+$B$6*(YEAR(K$13)=2015)+$B$7*(K$11=4)+$B$8*(K$11=3))))+ EXP($B$3+$B$4*$A32+$B$5*((K$12-$A32)*4+1)+$B$6*(YEAR(K$13)=2015)+$B$7*(K$11=4)+$B$8*(K$11=3))/(1+EXP($B$3+$B$4*$A32+$B$5*((K$12-$A32)*4+1)+$B$6*(YEAR(K$13)=2015)+$B$7*(K$11=4)+$B$8*(K$11=3)))+ EXP($B$3+$B$4*$A32+$B$5*((K$12-$A32)*4+2)+$B$6*(YEAR(K$13)=2015)+$B$7*(K$11=4)+$B$8*(K$11=3))/(1+EXP($B$3+$B$4*$A32+$B$5*((K$12-$A32)*4+2)+$B$6*(YEAR(K$13)=2015)+$B$7*(K$11=4)+$B$8*(K$11=3)))+ EXP($B$3+$B$4*$A32+$B$5*((K$12-$A32)*4+3)+$B$6*(YEAR(K$13)=2015)+$B$7*(K$11=4)+$B$8*(K$11=3))/(1+EXP($B$3+$B$4*$A32+$B$5*((K$12-$A32)*4+3)+$B$6*(YEAR(K$13)=2015)+$B$7*(K$11=4)+$B$8*(K$11=3)))), "")</f>
        <v/>
      </c>
      <c r="L32" s="9" t="str">
        <f aca="false">IF('Acquisition-Retention'!O155&lt;&gt;"",'Acquisition-Retention'!O155* (IF(L$12=$A32,1,EXP($B$3+$B$4*$A32+$B$5*(L$12-$A32)*4+$B$6*(YEAR(L$13)=2015)+$B$7*(L$11=4)+$B$8*(L$11=3))/(1+EXP($B$3+$B$4*$A32+$B$5*(L$12-$A32)*4+$B$6*(YEAR(L$13)=2015)+$B$7*(L$11=4)+$B$8*(L$11=3))))+ EXP($B$3+$B$4*$A32+$B$5*((L$12-$A32)*4+1)+$B$6*(YEAR(L$13)=2015)+$B$7*(L$11=4)+$B$8*(L$11=3))/(1+EXP($B$3+$B$4*$A32+$B$5*((L$12-$A32)*4+1)+$B$6*(YEAR(L$13)=2015)+$B$7*(L$11=4)+$B$8*(L$11=3)))+ EXP($B$3+$B$4*$A32+$B$5*((L$12-$A32)*4+2)+$B$6*(YEAR(L$13)=2015)+$B$7*(L$11=4)+$B$8*(L$11=3))/(1+EXP($B$3+$B$4*$A32+$B$5*((L$12-$A32)*4+2)+$B$6*(YEAR(L$13)=2015)+$B$7*(L$11=4)+$B$8*(L$11=3)))+ EXP($B$3+$B$4*$A32+$B$5*((L$12-$A32)*4+3)+$B$6*(YEAR(L$13)=2015)+$B$7*(L$11=4)+$B$8*(L$11=3))/(1+EXP($B$3+$B$4*$A32+$B$5*((L$12-$A32)*4+3)+$B$6*(YEAR(L$13)=2015)+$B$7*(L$11=4)+$B$8*(L$11=3)))), "")</f>
        <v/>
      </c>
      <c r="M32" s="9" t="str">
        <f aca="false">IF('Acquisition-Retention'!P155&lt;&gt;"",'Acquisition-Retention'!P155* (IF(M$12=$A32,1,EXP($B$3+$B$4*$A32+$B$5*(M$12-$A32)*4+$B$6*(YEAR(M$13)=2015)+$B$7*(M$11=4)+$B$8*(M$11=3))/(1+EXP($B$3+$B$4*$A32+$B$5*(M$12-$A32)*4+$B$6*(YEAR(M$13)=2015)+$B$7*(M$11=4)+$B$8*(M$11=3))))+ EXP($B$3+$B$4*$A32+$B$5*((M$12-$A32)*4+1)+$B$6*(YEAR(M$13)=2015)+$B$7*(M$11=4)+$B$8*(M$11=3))/(1+EXP($B$3+$B$4*$A32+$B$5*((M$12-$A32)*4+1)+$B$6*(YEAR(M$13)=2015)+$B$7*(M$11=4)+$B$8*(M$11=3)))+ EXP($B$3+$B$4*$A32+$B$5*((M$12-$A32)*4+2)+$B$6*(YEAR(M$13)=2015)+$B$7*(M$11=4)+$B$8*(M$11=3))/(1+EXP($B$3+$B$4*$A32+$B$5*((M$12-$A32)*4+2)+$B$6*(YEAR(M$13)=2015)+$B$7*(M$11=4)+$B$8*(M$11=3)))+ EXP($B$3+$B$4*$A32+$B$5*((M$12-$A32)*4+3)+$B$6*(YEAR(M$13)=2015)+$B$7*(M$11=4)+$B$8*(M$11=3))/(1+EXP($B$3+$B$4*$A32+$B$5*((M$12-$A32)*4+3)+$B$6*(YEAR(M$13)=2015)+$B$7*(M$11=4)+$B$8*(M$11=3)))), "")</f>
        <v/>
      </c>
      <c r="N32" s="9" t="str">
        <f aca="false">IF('Acquisition-Retention'!Q155&lt;&gt;"",'Acquisition-Retention'!Q155* (IF(N$12=$A32,1,EXP($B$3+$B$4*$A32+$B$5*(N$12-$A32)*4+$B$6*(YEAR(N$13)=2015)+$B$7*(N$11=4)+$B$8*(N$11=3))/(1+EXP($B$3+$B$4*$A32+$B$5*(N$12-$A32)*4+$B$6*(YEAR(N$13)=2015)+$B$7*(N$11=4)+$B$8*(N$11=3))))+ EXP($B$3+$B$4*$A32+$B$5*((N$12-$A32)*4+1)+$B$6*(YEAR(N$13)=2015)+$B$7*(N$11=4)+$B$8*(N$11=3))/(1+EXP($B$3+$B$4*$A32+$B$5*((N$12-$A32)*4+1)+$B$6*(YEAR(N$13)=2015)+$B$7*(N$11=4)+$B$8*(N$11=3)))+ EXP($B$3+$B$4*$A32+$B$5*((N$12-$A32)*4+2)+$B$6*(YEAR(N$13)=2015)+$B$7*(N$11=4)+$B$8*(N$11=3))/(1+EXP($B$3+$B$4*$A32+$B$5*((N$12-$A32)*4+2)+$B$6*(YEAR(N$13)=2015)+$B$7*(N$11=4)+$B$8*(N$11=3)))+ EXP($B$3+$B$4*$A32+$B$5*((N$12-$A32)*4+3)+$B$6*(YEAR(N$13)=2015)+$B$7*(N$11=4)+$B$8*(N$11=3))/(1+EXP($B$3+$B$4*$A32+$B$5*((N$12-$A32)*4+3)+$B$6*(YEAR(N$13)=2015)+$B$7*(N$11=4)+$B$8*(N$11=3)))), "")</f>
        <v/>
      </c>
      <c r="O32" s="9" t="str">
        <f aca="false">IF('Acquisition-Retention'!R155&lt;&gt;"",'Acquisition-Retention'!R155* (IF(O$12=$A32,1,EXP($B$3+$B$4*$A32+$B$5*(O$12-$A32)*4+$B$6*(YEAR(O$13)=2015)+$B$7*(O$11=4)+$B$8*(O$11=3))/(1+EXP($B$3+$B$4*$A32+$B$5*(O$12-$A32)*4+$B$6*(YEAR(O$13)=2015)+$B$7*(O$11=4)+$B$8*(O$11=3))))+ EXP($B$3+$B$4*$A32+$B$5*((O$12-$A32)*4+1)+$B$6*(YEAR(O$13)=2015)+$B$7*(O$11=4)+$B$8*(O$11=3))/(1+EXP($B$3+$B$4*$A32+$B$5*((O$12-$A32)*4+1)+$B$6*(YEAR(O$13)=2015)+$B$7*(O$11=4)+$B$8*(O$11=3)))+ EXP($B$3+$B$4*$A32+$B$5*((O$12-$A32)*4+2)+$B$6*(YEAR(O$13)=2015)+$B$7*(O$11=4)+$B$8*(O$11=3))/(1+EXP($B$3+$B$4*$A32+$B$5*((O$12-$A32)*4+2)+$B$6*(YEAR(O$13)=2015)+$B$7*(O$11=4)+$B$8*(O$11=3)))+ EXP($B$3+$B$4*$A32+$B$5*((O$12-$A32)*4+3)+$B$6*(YEAR(O$13)=2015)+$B$7*(O$11=4)+$B$8*(O$11=3))/(1+EXP($B$3+$B$4*$A32+$B$5*((O$12-$A32)*4+3)+$B$6*(YEAR(O$13)=2015)+$B$7*(O$11=4)+$B$8*(O$11=3)))), "")</f>
        <v/>
      </c>
      <c r="P32" s="9" t="str">
        <f aca="false">IF('Acquisition-Retention'!S155&lt;&gt;"",'Acquisition-Retention'!S155* (IF(P$12=$A32,1,EXP($B$3+$B$4*$A32+$B$5*(P$12-$A32)*4+$B$6*(YEAR(P$13)=2015)+$B$7*(P$11=4)+$B$8*(P$11=3))/(1+EXP($B$3+$B$4*$A32+$B$5*(P$12-$A32)*4+$B$6*(YEAR(P$13)=2015)+$B$7*(P$11=4)+$B$8*(P$11=3))))+ EXP($B$3+$B$4*$A32+$B$5*((P$12-$A32)*4+1)+$B$6*(YEAR(P$13)=2015)+$B$7*(P$11=4)+$B$8*(P$11=3))/(1+EXP($B$3+$B$4*$A32+$B$5*((P$12-$A32)*4+1)+$B$6*(YEAR(P$13)=2015)+$B$7*(P$11=4)+$B$8*(P$11=3)))+ EXP($B$3+$B$4*$A32+$B$5*((P$12-$A32)*4+2)+$B$6*(YEAR(P$13)=2015)+$B$7*(P$11=4)+$B$8*(P$11=3))/(1+EXP($B$3+$B$4*$A32+$B$5*((P$12-$A32)*4+2)+$B$6*(YEAR(P$13)=2015)+$B$7*(P$11=4)+$B$8*(P$11=3)))+ EXP($B$3+$B$4*$A32+$B$5*((P$12-$A32)*4+3)+$B$6*(YEAR(P$13)=2015)+$B$7*(P$11=4)+$B$8*(P$11=3))/(1+EXP($B$3+$B$4*$A32+$B$5*((P$12-$A32)*4+3)+$B$6*(YEAR(P$13)=2015)+$B$7*(P$11=4)+$B$8*(P$11=3)))), "")</f>
        <v/>
      </c>
      <c r="Q32" s="9" t="str">
        <f aca="false">IF('Acquisition-Retention'!T155&lt;&gt;"",'Acquisition-Retention'!T155* (IF(Q$12=$A32,1,EXP($B$3+$B$4*$A32+$B$5*(Q$12-$A32)*4+$B$6*(YEAR(Q$13)=2015)+$B$7*(Q$11=4)+$B$8*(Q$11=3))/(1+EXP($B$3+$B$4*$A32+$B$5*(Q$12-$A32)*4+$B$6*(YEAR(Q$13)=2015)+$B$7*(Q$11=4)+$B$8*(Q$11=3))))+ EXP($B$3+$B$4*$A32+$B$5*((Q$12-$A32)*4+1)+$B$6*(YEAR(Q$13)=2015)+$B$7*(Q$11=4)+$B$8*(Q$11=3))/(1+EXP($B$3+$B$4*$A32+$B$5*((Q$12-$A32)*4+1)+$B$6*(YEAR(Q$13)=2015)+$B$7*(Q$11=4)+$B$8*(Q$11=3)))+ EXP($B$3+$B$4*$A32+$B$5*((Q$12-$A32)*4+2)+$B$6*(YEAR(Q$13)=2015)+$B$7*(Q$11=4)+$B$8*(Q$11=3))/(1+EXP($B$3+$B$4*$A32+$B$5*((Q$12-$A32)*4+2)+$B$6*(YEAR(Q$13)=2015)+$B$7*(Q$11=4)+$B$8*(Q$11=3)))+ EXP($B$3+$B$4*$A32+$B$5*((Q$12-$A32)*4+3)+$B$6*(YEAR(Q$13)=2015)+$B$7*(Q$11=4)+$B$8*(Q$11=3))/(1+EXP($B$3+$B$4*$A32+$B$5*((Q$12-$A32)*4+3)+$B$6*(YEAR(Q$13)=2015)+$B$7*(Q$11=4)+$B$8*(Q$11=3)))), "")</f>
        <v/>
      </c>
      <c r="R32" s="9" t="str">
        <f aca="false">IF('Acquisition-Retention'!U155&lt;&gt;"",'Acquisition-Retention'!U155* (IF(R$12=$A32,1,EXP($B$3+$B$4*$A32+$B$5*(R$12-$A32)*4+$B$6*(YEAR(R$13)=2015)+$B$7*(R$11=4)+$B$8*(R$11=3))/(1+EXP($B$3+$B$4*$A32+$B$5*(R$12-$A32)*4+$B$6*(YEAR(R$13)=2015)+$B$7*(R$11=4)+$B$8*(R$11=3))))+ EXP($B$3+$B$4*$A32+$B$5*((R$12-$A32)*4+1)+$B$6*(YEAR(R$13)=2015)+$B$7*(R$11=4)+$B$8*(R$11=3))/(1+EXP($B$3+$B$4*$A32+$B$5*((R$12-$A32)*4+1)+$B$6*(YEAR(R$13)=2015)+$B$7*(R$11=4)+$B$8*(R$11=3)))+ EXP($B$3+$B$4*$A32+$B$5*((R$12-$A32)*4+2)+$B$6*(YEAR(R$13)=2015)+$B$7*(R$11=4)+$B$8*(R$11=3))/(1+EXP($B$3+$B$4*$A32+$B$5*((R$12-$A32)*4+2)+$B$6*(YEAR(R$13)=2015)+$B$7*(R$11=4)+$B$8*(R$11=3)))+ EXP($B$3+$B$4*$A32+$B$5*((R$12-$A32)*4+3)+$B$6*(YEAR(R$13)=2015)+$B$7*(R$11=4)+$B$8*(R$11=3))/(1+EXP($B$3+$B$4*$A32+$B$5*((R$12-$A32)*4+3)+$B$6*(YEAR(R$13)=2015)+$B$7*(R$11=4)+$B$8*(R$11=3)))), "")</f>
        <v/>
      </c>
      <c r="S32" s="9" t="str">
        <f aca="false">IF('Acquisition-Retention'!V155&lt;&gt;"",'Acquisition-Retention'!V155* (IF(S$12=$A32,1,EXP($B$3+$B$4*$A32+$B$5*(S$12-$A32)*4+$B$6*(YEAR(S$13)=2015)+$B$7*(S$11=4)+$B$8*(S$11=3))/(1+EXP($B$3+$B$4*$A32+$B$5*(S$12-$A32)*4+$B$6*(YEAR(S$13)=2015)+$B$7*(S$11=4)+$B$8*(S$11=3))))+ EXP($B$3+$B$4*$A32+$B$5*((S$12-$A32)*4+1)+$B$6*(YEAR(S$13)=2015)+$B$7*(S$11=4)+$B$8*(S$11=3))/(1+EXP($B$3+$B$4*$A32+$B$5*((S$12-$A32)*4+1)+$B$6*(YEAR(S$13)=2015)+$B$7*(S$11=4)+$B$8*(S$11=3)))+ EXP($B$3+$B$4*$A32+$B$5*((S$12-$A32)*4+2)+$B$6*(YEAR(S$13)=2015)+$B$7*(S$11=4)+$B$8*(S$11=3))/(1+EXP($B$3+$B$4*$A32+$B$5*((S$12-$A32)*4+2)+$B$6*(YEAR(S$13)=2015)+$B$7*(S$11=4)+$B$8*(S$11=3)))+ EXP($B$3+$B$4*$A32+$B$5*((S$12-$A32)*4+3)+$B$6*(YEAR(S$13)=2015)+$B$7*(S$11=4)+$B$8*(S$11=3))/(1+EXP($B$3+$B$4*$A32+$B$5*((S$12-$A32)*4+3)+$B$6*(YEAR(S$13)=2015)+$B$7*(S$11=4)+$B$8*(S$11=3)))), "")</f>
        <v/>
      </c>
      <c r="T32" s="9" t="str">
        <f aca="false">IF('Acquisition-Retention'!W155&lt;&gt;"",'Acquisition-Retention'!W155* (IF(T$12=$A32,1,EXP($B$3+$B$4*$A32+$B$5*(T$12-$A32)*4+$B$6*(YEAR(T$13)=2015)+$B$7*(T$11=4)+$B$8*(T$11=3))/(1+EXP($B$3+$B$4*$A32+$B$5*(T$12-$A32)*4+$B$6*(YEAR(T$13)=2015)+$B$7*(T$11=4)+$B$8*(T$11=3))))+ EXP($B$3+$B$4*$A32+$B$5*((T$12-$A32)*4+1)+$B$6*(YEAR(T$13)=2015)+$B$7*(T$11=4)+$B$8*(T$11=3))/(1+EXP($B$3+$B$4*$A32+$B$5*((T$12-$A32)*4+1)+$B$6*(YEAR(T$13)=2015)+$B$7*(T$11=4)+$B$8*(T$11=3)))+ EXP($B$3+$B$4*$A32+$B$5*((T$12-$A32)*4+2)+$B$6*(YEAR(T$13)=2015)+$B$7*(T$11=4)+$B$8*(T$11=3))/(1+EXP($B$3+$B$4*$A32+$B$5*((T$12-$A32)*4+2)+$B$6*(YEAR(T$13)=2015)+$B$7*(T$11=4)+$B$8*(T$11=3)))+ EXP($B$3+$B$4*$A32+$B$5*((T$12-$A32)*4+3)+$B$6*(YEAR(T$13)=2015)+$B$7*(T$11=4)+$B$8*(T$11=3))/(1+EXP($B$3+$B$4*$A32+$B$5*((T$12-$A32)*4+3)+$B$6*(YEAR(T$13)=2015)+$B$7*(T$11=4)+$B$8*(T$11=3)))), "")</f>
        <v/>
      </c>
      <c r="U32" s="9" t="n">
        <f aca="false">IF('Acquisition-Retention'!X155&lt;&gt;"",'Acquisition-Retention'!X155* (IF(U$12=$A32,1,EXP($B$3+$B$4*$A32+$B$5*(U$12-$A32)*4+$B$6*(YEAR(U$13)=2015)+$B$7*(U$11=4)+$B$8*(U$11=3))/(1+EXP($B$3+$B$4*$A32+$B$5*(U$12-$A32)*4+$B$6*(YEAR(U$13)=2015)+$B$7*(U$11=4)+$B$8*(U$11=3))))+ EXP($B$3+$B$4*$A32+$B$5*((U$12-$A32)*4+1)+$B$6*(YEAR(U$13)=2015)+$B$7*(U$11=4)+$B$8*(U$11=3))/(1+EXP($B$3+$B$4*$A32+$B$5*((U$12-$A32)*4+1)+$B$6*(YEAR(U$13)=2015)+$B$7*(U$11=4)+$B$8*(U$11=3)))+ EXP($B$3+$B$4*$A32+$B$5*((U$12-$A32)*4+2)+$B$6*(YEAR(U$13)=2015)+$B$7*(U$11=4)+$B$8*(U$11=3))/(1+EXP($B$3+$B$4*$A32+$B$5*((U$12-$A32)*4+2)+$B$6*(YEAR(U$13)=2015)+$B$7*(U$11=4)+$B$8*(U$11=3)))+ EXP($B$3+$B$4*$A32+$B$5*((U$12-$A32)*4+3)+$B$6*(YEAR(U$13)=2015)+$B$7*(U$11=4)+$B$8*(U$11=3))/(1+EXP($B$3+$B$4*$A32+$B$5*((U$12-$A32)*4+3)+$B$6*(YEAR(U$13)=2015)+$B$7*(U$11=4)+$B$8*(U$11=3)))), "")</f>
        <v>303.543912230814</v>
      </c>
      <c r="V32" s="9" t="n">
        <f aca="false">IF('Acquisition-Retention'!Y155&lt;&gt;"",'Acquisition-Retention'!Y155* (IF(V$12=$A32,1,EXP($B$3+$B$4*$A32+$B$5*(V$12-$A32)*4+$B$6*(YEAR(V$13)=2015)+$B$7*(V$11=4)+$B$8*(V$11=3))/(1+EXP($B$3+$B$4*$A32+$B$5*(V$12-$A32)*4+$B$6*(YEAR(V$13)=2015)+$B$7*(V$11=4)+$B$8*(V$11=3))))+ EXP($B$3+$B$4*$A32+$B$5*((V$12-$A32)*4+1)+$B$6*(YEAR(V$13)=2015)+$B$7*(V$11=4)+$B$8*(V$11=3))/(1+EXP($B$3+$B$4*$A32+$B$5*((V$12-$A32)*4+1)+$B$6*(YEAR(V$13)=2015)+$B$7*(V$11=4)+$B$8*(V$11=3)))+ EXP($B$3+$B$4*$A32+$B$5*((V$12-$A32)*4+2)+$B$6*(YEAR(V$13)=2015)+$B$7*(V$11=4)+$B$8*(V$11=3))/(1+EXP($B$3+$B$4*$A32+$B$5*((V$12-$A32)*4+2)+$B$6*(YEAR(V$13)=2015)+$B$7*(V$11=4)+$B$8*(V$11=3)))+ EXP($B$3+$B$4*$A32+$B$5*((V$12-$A32)*4+3)+$B$6*(YEAR(V$13)=2015)+$B$7*(V$11=4)+$B$8*(V$11=3))/(1+EXP($B$3+$B$4*$A32+$B$5*((V$12-$A32)*4+3)+$B$6*(YEAR(V$13)=2015)+$B$7*(V$11=4)+$B$8*(V$11=3)))), "")</f>
        <v>96.5060596361607</v>
      </c>
      <c r="W32" s="9" t="n">
        <f aca="false">IF('Acquisition-Retention'!Z155&lt;&gt;"",'Acquisition-Retention'!Z155* (IF(W$12=$A32,1,EXP($B$3+$B$4*$A32+$B$5*(W$12-$A32)*4+$B$6*(YEAR(W$13)=2015)+$B$7*(W$11=4)+$B$8*(W$11=3))/(1+EXP($B$3+$B$4*$A32+$B$5*(W$12-$A32)*4+$B$6*(YEAR(W$13)=2015)+$B$7*(W$11=4)+$B$8*(W$11=3))))+ EXP($B$3+$B$4*$A32+$B$5*((W$12-$A32)*4+1)+$B$6*(YEAR(W$13)=2015)+$B$7*(W$11=4)+$B$8*(W$11=3))/(1+EXP($B$3+$B$4*$A32+$B$5*((W$12-$A32)*4+1)+$B$6*(YEAR(W$13)=2015)+$B$7*(W$11=4)+$B$8*(W$11=3)))+ EXP($B$3+$B$4*$A32+$B$5*((W$12-$A32)*4+2)+$B$6*(YEAR(W$13)=2015)+$B$7*(W$11=4)+$B$8*(W$11=3))/(1+EXP($B$3+$B$4*$A32+$B$5*((W$12-$A32)*4+2)+$B$6*(YEAR(W$13)=2015)+$B$7*(W$11=4)+$B$8*(W$11=3)))+ EXP($B$3+$B$4*$A32+$B$5*((W$12-$A32)*4+3)+$B$6*(YEAR(W$13)=2015)+$B$7*(W$11=4)+$B$8*(W$11=3))/(1+EXP($B$3+$B$4*$A32+$B$5*((W$12-$A32)*4+3)+$B$6*(YEAR(W$13)=2015)+$B$7*(W$11=4)+$B$8*(W$11=3)))), "")</f>
        <v>82.3112309638044</v>
      </c>
      <c r="X32" s="9" t="n">
        <f aca="false">IF('Acquisition-Retention'!AA155&lt;&gt;"",'Acquisition-Retention'!AA155* (IF(X$12=$A32,1,EXP($B$3+$B$4*$A32+$B$5*(X$12-$A32)*4+$B$6*(YEAR(X$13)=2015)+$B$7*(X$11=4)+$B$8*(X$11=3))/(1+EXP($B$3+$B$4*$A32+$B$5*(X$12-$A32)*4+$B$6*(YEAR(X$13)=2015)+$B$7*(X$11=4)+$B$8*(X$11=3))))+ EXP($B$3+$B$4*$A32+$B$5*((X$12-$A32)*4+1)+$B$6*(YEAR(X$13)=2015)+$B$7*(X$11=4)+$B$8*(X$11=3))/(1+EXP($B$3+$B$4*$A32+$B$5*((X$12-$A32)*4+1)+$B$6*(YEAR(X$13)=2015)+$B$7*(X$11=4)+$B$8*(X$11=3)))+ EXP($B$3+$B$4*$A32+$B$5*((X$12-$A32)*4+2)+$B$6*(YEAR(X$13)=2015)+$B$7*(X$11=4)+$B$8*(X$11=3))/(1+EXP($B$3+$B$4*$A32+$B$5*((X$12-$A32)*4+2)+$B$6*(YEAR(X$13)=2015)+$B$7*(X$11=4)+$B$8*(X$11=3)))+ EXP($B$3+$B$4*$A32+$B$5*((X$12-$A32)*4+3)+$B$6*(YEAR(X$13)=2015)+$B$7*(X$11=4)+$B$8*(X$11=3))/(1+EXP($B$3+$B$4*$A32+$B$5*((X$12-$A32)*4+3)+$B$6*(YEAR(X$13)=2015)+$B$7*(X$11=4)+$B$8*(X$11=3)))), "")</f>
        <v>78.9765282093477</v>
      </c>
      <c r="Y32" s="9" t="n">
        <f aca="false">IF('Acquisition-Retention'!AB155&lt;&gt;"",'Acquisition-Retention'!AB155* (IF(Y$12=$A32,1,EXP($B$3+$B$4*$A32+$B$5*(Y$12-$A32)*4+$B$6*(YEAR(Y$13)=2015)+$B$7*(Y$11=4)+$B$8*(Y$11=3))/(1+EXP($B$3+$B$4*$A32+$B$5*(Y$12-$A32)*4+$B$6*(YEAR(Y$13)=2015)+$B$7*(Y$11=4)+$B$8*(Y$11=3))))+ EXP($B$3+$B$4*$A32+$B$5*((Y$12-$A32)*4+1)+$B$6*(YEAR(Y$13)=2015)+$B$7*(Y$11=4)+$B$8*(Y$11=3))/(1+EXP($B$3+$B$4*$A32+$B$5*((Y$12-$A32)*4+1)+$B$6*(YEAR(Y$13)=2015)+$B$7*(Y$11=4)+$B$8*(Y$11=3)))+ EXP($B$3+$B$4*$A32+$B$5*((Y$12-$A32)*4+2)+$B$6*(YEAR(Y$13)=2015)+$B$7*(Y$11=4)+$B$8*(Y$11=3))/(1+EXP($B$3+$B$4*$A32+$B$5*((Y$12-$A32)*4+2)+$B$6*(YEAR(Y$13)=2015)+$B$7*(Y$11=4)+$B$8*(Y$11=3)))+ EXP($B$3+$B$4*$A32+$B$5*((Y$12-$A32)*4+3)+$B$6*(YEAR(Y$13)=2015)+$B$7*(Y$11=4)+$B$8*(Y$11=3))/(1+EXP($B$3+$B$4*$A32+$B$5*((Y$12-$A32)*4+3)+$B$6*(YEAR(Y$13)=2015)+$B$7*(Y$11=4)+$B$8*(Y$11=3)))), "")</f>
        <v>72.0998315661992</v>
      </c>
      <c r="Z32" s="9" t="n">
        <f aca="false">IF('Acquisition-Retention'!AC155&lt;&gt;"",'Acquisition-Retention'!AC155* (IF(Z$12=$A32,1,EXP($B$3+$B$4*$A32+$B$5*(Z$12-$A32)*4+$B$6*(YEAR(Z$13)=2015)+$B$7*(Z$11=4)+$B$8*(Z$11=3))/(1+EXP($B$3+$B$4*$A32+$B$5*(Z$12-$A32)*4+$B$6*(YEAR(Z$13)=2015)+$B$7*(Z$11=4)+$B$8*(Z$11=3))))+ EXP($B$3+$B$4*$A32+$B$5*((Z$12-$A32)*4+1)+$B$6*(YEAR(Z$13)=2015)+$B$7*(Z$11=4)+$B$8*(Z$11=3))/(1+EXP($B$3+$B$4*$A32+$B$5*((Z$12-$A32)*4+1)+$B$6*(YEAR(Z$13)=2015)+$B$7*(Z$11=4)+$B$8*(Z$11=3)))+ EXP($B$3+$B$4*$A32+$B$5*((Z$12-$A32)*4+2)+$B$6*(YEAR(Z$13)=2015)+$B$7*(Z$11=4)+$B$8*(Z$11=3))/(1+EXP($B$3+$B$4*$A32+$B$5*((Z$12-$A32)*4+2)+$B$6*(YEAR(Z$13)=2015)+$B$7*(Z$11=4)+$B$8*(Z$11=3)))+ EXP($B$3+$B$4*$A32+$B$5*((Z$12-$A32)*4+3)+$B$6*(YEAR(Z$13)=2015)+$B$7*(Z$11=4)+$B$8*(Z$11=3))/(1+EXP($B$3+$B$4*$A32+$B$5*((Z$12-$A32)*4+3)+$B$6*(YEAR(Z$13)=2015)+$B$7*(Z$11=4)+$B$8*(Z$11=3)))), "")</f>
        <v>66.4261172818089</v>
      </c>
      <c r="AA32" s="9" t="n">
        <f aca="false">IF('Acquisition-Retention'!AD155&lt;&gt;"",'Acquisition-Retention'!AD155* (IF(AA$12=$A32,1,EXP($B$3+$B$4*$A32+$B$5*(AA$12-$A32)*4+$B$6*(YEAR(AA$13)=2015)+$B$7*(AA$11=4)+$B$8*(AA$11=3))/(1+EXP($B$3+$B$4*$A32+$B$5*(AA$12-$A32)*4+$B$6*(YEAR(AA$13)=2015)+$B$7*(AA$11=4)+$B$8*(AA$11=3))))+ EXP($B$3+$B$4*$A32+$B$5*((AA$12-$A32)*4+1)+$B$6*(YEAR(AA$13)=2015)+$B$7*(AA$11=4)+$B$8*(AA$11=3))/(1+EXP($B$3+$B$4*$A32+$B$5*((AA$12-$A32)*4+1)+$B$6*(YEAR(AA$13)=2015)+$B$7*(AA$11=4)+$B$8*(AA$11=3)))+ EXP($B$3+$B$4*$A32+$B$5*((AA$12-$A32)*4+2)+$B$6*(YEAR(AA$13)=2015)+$B$7*(AA$11=4)+$B$8*(AA$11=3))/(1+EXP($B$3+$B$4*$A32+$B$5*((AA$12-$A32)*4+2)+$B$6*(YEAR(AA$13)=2015)+$B$7*(AA$11=4)+$B$8*(AA$11=3)))+ EXP($B$3+$B$4*$A32+$B$5*((AA$12-$A32)*4+3)+$B$6*(YEAR(AA$13)=2015)+$B$7*(AA$11=4)+$B$8*(AA$11=3))/(1+EXP($B$3+$B$4*$A32+$B$5*((AA$12-$A32)*4+3)+$B$6*(YEAR(AA$13)=2015)+$B$7*(AA$11=4)+$B$8*(AA$11=3)))), "")</f>
        <v>67.3758410071907</v>
      </c>
      <c r="AB32" s="9" t="n">
        <f aca="false">IF('Acquisition-Retention'!AE155&lt;&gt;"",'Acquisition-Retention'!AE155* (IF(AB$12=$A32,1,EXP($B$3+$B$4*$A32+$B$5*(AB$12-$A32)*4+$B$6*(YEAR(AB$13)=2015)+$B$7*(AB$11=4)+$B$8*(AB$11=3))/(1+EXP($B$3+$B$4*$A32+$B$5*(AB$12-$A32)*4+$B$6*(YEAR(AB$13)=2015)+$B$7*(AB$11=4)+$B$8*(AB$11=3))))+ EXP($B$3+$B$4*$A32+$B$5*((AB$12-$A32)*4+1)+$B$6*(YEAR(AB$13)=2015)+$B$7*(AB$11=4)+$B$8*(AB$11=3))/(1+EXP($B$3+$B$4*$A32+$B$5*((AB$12-$A32)*4+1)+$B$6*(YEAR(AB$13)=2015)+$B$7*(AB$11=4)+$B$8*(AB$11=3)))+ EXP($B$3+$B$4*$A32+$B$5*((AB$12-$A32)*4+2)+$B$6*(YEAR(AB$13)=2015)+$B$7*(AB$11=4)+$B$8*(AB$11=3))/(1+EXP($B$3+$B$4*$A32+$B$5*((AB$12-$A32)*4+2)+$B$6*(YEAR(AB$13)=2015)+$B$7*(AB$11=4)+$B$8*(AB$11=3)))+ EXP($B$3+$B$4*$A32+$B$5*((AB$12-$A32)*4+3)+$B$6*(YEAR(AB$13)=2015)+$B$7*(AB$11=4)+$B$8*(AB$11=3))/(1+EXP($B$3+$B$4*$A32+$B$5*((AB$12-$A32)*4+3)+$B$6*(YEAR(AB$13)=2015)+$B$7*(AB$11=4)+$B$8*(AB$11=3)))), "")</f>
        <v>62.6314943268693</v>
      </c>
      <c r="AC32" s="9" t="n">
        <f aca="false">IF('Acquisition-Retention'!AF155&lt;&gt;"",'Acquisition-Retention'!AF155* (IF(AC$12=$A32,1,EXP($B$3+$B$4*$A32+$B$5*(AC$12-$A32)*4+$B$6*(YEAR(AC$13)=2015)+$B$7*(AC$11=4)+$B$8*(AC$11=3))/(1+EXP($B$3+$B$4*$A32+$B$5*(AC$12-$A32)*4+$B$6*(YEAR(AC$13)=2015)+$B$7*(AC$11=4)+$B$8*(AC$11=3))))+ EXP($B$3+$B$4*$A32+$B$5*((AC$12-$A32)*4+1)+$B$6*(YEAR(AC$13)=2015)+$B$7*(AC$11=4)+$B$8*(AC$11=3))/(1+EXP($B$3+$B$4*$A32+$B$5*((AC$12-$A32)*4+1)+$B$6*(YEAR(AC$13)=2015)+$B$7*(AC$11=4)+$B$8*(AC$11=3)))+ EXP($B$3+$B$4*$A32+$B$5*((AC$12-$A32)*4+2)+$B$6*(YEAR(AC$13)=2015)+$B$7*(AC$11=4)+$B$8*(AC$11=3))/(1+EXP($B$3+$B$4*$A32+$B$5*((AC$12-$A32)*4+2)+$B$6*(YEAR(AC$13)=2015)+$B$7*(AC$11=4)+$B$8*(AC$11=3)))+ EXP($B$3+$B$4*$A32+$B$5*((AC$12-$A32)*4+3)+$B$6*(YEAR(AC$13)=2015)+$B$7*(AC$11=4)+$B$8*(AC$11=3))/(1+EXP($B$3+$B$4*$A32+$B$5*((AC$12-$A32)*4+3)+$B$6*(YEAR(AC$13)=2015)+$B$7*(AC$11=4)+$B$8*(AC$11=3)))), "")</f>
        <v>58.5332199712544</v>
      </c>
      <c r="AD32" s="9" t="n">
        <f aca="false">IF('Acquisition-Retention'!AG155&lt;&gt;"",'Acquisition-Retention'!AG155* (IF(AD$12=$A32,1,EXP($B$3+$B$4*$A32+$B$5*(AD$12-$A32)*4+$B$6*(YEAR(AD$13)=2015)+$B$7*(AD$11=4)+$B$8*(AD$11=3))/(1+EXP($B$3+$B$4*$A32+$B$5*(AD$12-$A32)*4+$B$6*(YEAR(AD$13)=2015)+$B$7*(AD$11=4)+$B$8*(AD$11=3))))+ EXP($B$3+$B$4*$A32+$B$5*((AD$12-$A32)*4+1)+$B$6*(YEAR(AD$13)=2015)+$B$7*(AD$11=4)+$B$8*(AD$11=3))/(1+EXP($B$3+$B$4*$A32+$B$5*((AD$12-$A32)*4+1)+$B$6*(YEAR(AD$13)=2015)+$B$7*(AD$11=4)+$B$8*(AD$11=3)))+ EXP($B$3+$B$4*$A32+$B$5*((AD$12-$A32)*4+2)+$B$6*(YEAR(AD$13)=2015)+$B$7*(AD$11=4)+$B$8*(AD$11=3))/(1+EXP($B$3+$B$4*$A32+$B$5*((AD$12-$A32)*4+2)+$B$6*(YEAR(AD$13)=2015)+$B$7*(AD$11=4)+$B$8*(AD$11=3)))+ EXP($B$3+$B$4*$A32+$B$5*((AD$12-$A32)*4+3)+$B$6*(YEAR(AD$13)=2015)+$B$7*(AD$11=4)+$B$8*(AD$11=3))/(1+EXP($B$3+$B$4*$A32+$B$5*((AD$12-$A32)*4+3)+$B$6*(YEAR(AD$13)=2015)+$B$7*(AD$11=4)+$B$8*(AD$11=3)))), "")</f>
        <v>55.7914975156351</v>
      </c>
      <c r="AE32" s="9" t="n">
        <f aca="false">IF('Acquisition-Retention'!AH155&lt;&gt;"",'Acquisition-Retention'!AH155* (IF(AE$12=$A32,1,EXP($B$3+$B$4*$A32+$B$5*(AE$12-$A32)*4+$B$6*(YEAR(AE$13)=2015)+$B$7*(AE$11=4)+$B$8*(AE$11=3))/(1+EXP($B$3+$B$4*$A32+$B$5*(AE$12-$A32)*4+$B$6*(YEAR(AE$13)=2015)+$B$7*(AE$11=4)+$B$8*(AE$11=3))))+ EXP($B$3+$B$4*$A32+$B$5*((AE$12-$A32)*4+1)+$B$6*(YEAR(AE$13)=2015)+$B$7*(AE$11=4)+$B$8*(AE$11=3))/(1+EXP($B$3+$B$4*$A32+$B$5*((AE$12-$A32)*4+1)+$B$6*(YEAR(AE$13)=2015)+$B$7*(AE$11=4)+$B$8*(AE$11=3)))+ EXP($B$3+$B$4*$A32+$B$5*((AE$12-$A32)*4+2)+$B$6*(YEAR(AE$13)=2015)+$B$7*(AE$11=4)+$B$8*(AE$11=3))/(1+EXP($B$3+$B$4*$A32+$B$5*((AE$12-$A32)*4+2)+$B$6*(YEAR(AE$13)=2015)+$B$7*(AE$11=4)+$B$8*(AE$11=3)))+ EXP($B$3+$B$4*$A32+$B$5*((AE$12-$A32)*4+3)+$B$6*(YEAR(AE$13)=2015)+$B$7*(AE$11=4)+$B$8*(AE$11=3))/(1+EXP($B$3+$B$4*$A32+$B$5*((AE$12-$A32)*4+3)+$B$6*(YEAR(AE$13)=2015)+$B$7*(AE$11=4)+$B$8*(AE$11=3)))), "")</f>
        <v>52.9935409928988</v>
      </c>
      <c r="AF32" s="9" t="n">
        <f aca="false">IF('Acquisition-Retention'!AI155&lt;&gt;"",'Acquisition-Retention'!AI155* (IF(AF$12=$A32,1,EXP($B$3+$B$4*$A32+$B$5*(AF$12-$A32)*4+$B$6*(YEAR(AF$13)=2015)+$B$7*(AF$11=4)+$B$8*(AF$11=3))/(1+EXP($B$3+$B$4*$A32+$B$5*(AF$12-$A32)*4+$B$6*(YEAR(AF$13)=2015)+$B$7*(AF$11=4)+$B$8*(AF$11=3))))+ EXP($B$3+$B$4*$A32+$B$5*((AF$12-$A32)*4+1)+$B$6*(YEAR(AF$13)=2015)+$B$7*(AF$11=4)+$B$8*(AF$11=3))/(1+EXP($B$3+$B$4*$A32+$B$5*((AF$12-$A32)*4+1)+$B$6*(YEAR(AF$13)=2015)+$B$7*(AF$11=4)+$B$8*(AF$11=3)))+ EXP($B$3+$B$4*$A32+$B$5*((AF$12-$A32)*4+2)+$B$6*(YEAR(AF$13)=2015)+$B$7*(AF$11=4)+$B$8*(AF$11=3))/(1+EXP($B$3+$B$4*$A32+$B$5*((AF$12-$A32)*4+2)+$B$6*(YEAR(AF$13)=2015)+$B$7*(AF$11=4)+$B$8*(AF$11=3)))+ EXP($B$3+$B$4*$A32+$B$5*((AF$12-$A32)*4+3)+$B$6*(YEAR(AF$13)=2015)+$B$7*(AF$11=4)+$B$8*(AF$11=3))/(1+EXP($B$3+$B$4*$A32+$B$5*((AF$12-$A32)*4+3)+$B$6*(YEAR(AF$13)=2015)+$B$7*(AF$11=4)+$B$8*(AF$11=3)))), "")</f>
        <v>50.1504401934228</v>
      </c>
      <c r="AG32" s="9" t="n">
        <f aca="false">IF('Acquisition-Retention'!AJ155&lt;&gt;"",'Acquisition-Retention'!AJ155* (IF(AG$12=$A32,1,EXP($B$3+$B$4*$A32+$B$5*(AG$12-$A32)*4+$B$6*(YEAR(AG$13)=2015)+$B$7*(AG$11=4)+$B$8*(AG$11=3))/(1+EXP($B$3+$B$4*$A32+$B$5*(AG$12-$A32)*4+$B$6*(YEAR(AG$13)=2015)+$B$7*(AG$11=4)+$B$8*(AG$11=3))))+ EXP($B$3+$B$4*$A32+$B$5*((AG$12-$A32)*4+1)+$B$6*(YEAR(AG$13)=2015)+$B$7*(AG$11=4)+$B$8*(AG$11=3))/(1+EXP($B$3+$B$4*$A32+$B$5*((AG$12-$A32)*4+1)+$B$6*(YEAR(AG$13)=2015)+$B$7*(AG$11=4)+$B$8*(AG$11=3)))+ EXP($B$3+$B$4*$A32+$B$5*((AG$12-$A32)*4+2)+$B$6*(YEAR(AG$13)=2015)+$B$7*(AG$11=4)+$B$8*(AG$11=3))/(1+EXP($B$3+$B$4*$A32+$B$5*((AG$12-$A32)*4+2)+$B$6*(YEAR(AG$13)=2015)+$B$7*(AG$11=4)+$B$8*(AG$11=3)))+ EXP($B$3+$B$4*$A32+$B$5*((AG$12-$A32)*4+3)+$B$6*(YEAR(AG$13)=2015)+$B$7*(AG$11=4)+$B$8*(AG$11=3))/(1+EXP($B$3+$B$4*$A32+$B$5*((AG$12-$A32)*4+3)+$B$6*(YEAR(AG$13)=2015)+$B$7*(AG$11=4)+$B$8*(AG$11=3)))), "")</f>
        <v>41.7731051523948</v>
      </c>
      <c r="AH32" s="9" t="n">
        <f aca="false">IF('Acquisition-Retention'!AK155&lt;&gt;"",'Acquisition-Retention'!AK155* (IF(AH$12=$A32,1,EXP($B$3+$B$4*$A32+$B$5*(AH$12-$A32)*4+$B$6*(YEAR(AH$13)=2015)+$B$7*(AH$11=4)+$B$8*(AH$11=3))/(1+EXP($B$3+$B$4*$A32+$B$5*(AH$12-$A32)*4+$B$6*(YEAR(AH$13)=2015)+$B$7*(AH$11=4)+$B$8*(AH$11=3))))+ EXP($B$3+$B$4*$A32+$B$5*((AH$12-$A32)*4+1)+$B$6*(YEAR(AH$13)=2015)+$B$7*(AH$11=4)+$B$8*(AH$11=3))/(1+EXP($B$3+$B$4*$A32+$B$5*((AH$12-$A32)*4+1)+$B$6*(YEAR(AH$13)=2015)+$B$7*(AH$11=4)+$B$8*(AH$11=3)))+ EXP($B$3+$B$4*$A32+$B$5*((AH$12-$A32)*4+2)+$B$6*(YEAR(AH$13)=2015)+$B$7*(AH$11=4)+$B$8*(AH$11=3))/(1+EXP($B$3+$B$4*$A32+$B$5*((AH$12-$A32)*4+2)+$B$6*(YEAR(AH$13)=2015)+$B$7*(AH$11=4)+$B$8*(AH$11=3)))+ EXP($B$3+$B$4*$A32+$B$5*((AH$12-$A32)*4+3)+$B$6*(YEAR(AH$13)=2015)+$B$7*(AH$11=4)+$B$8*(AH$11=3))/(1+EXP($B$3+$B$4*$A32+$B$5*((AH$12-$A32)*4+3)+$B$6*(YEAR(AH$13)=2015)+$B$7*(AH$11=4)+$B$8*(AH$11=3)))), "")</f>
        <v>39.1309210277363</v>
      </c>
      <c r="AI32" s="9" t="n">
        <f aca="false">IF('Acquisition-Retention'!AL155&lt;&gt;"",'Acquisition-Retention'!AL155* (IF(AI$12=$A32,1,EXP($B$3+$B$4*$A32+$B$5*(AI$12-$A32)*4+$B$6*(YEAR(AI$13)=2015)+$B$7*(AI$11=4)+$B$8*(AI$11=3))/(1+EXP($B$3+$B$4*$A32+$B$5*(AI$12-$A32)*4+$B$6*(YEAR(AI$13)=2015)+$B$7*(AI$11=4)+$B$8*(AI$11=3))))+ EXP($B$3+$B$4*$A32+$B$5*((AI$12-$A32)*4+1)+$B$6*(YEAR(AI$13)=2015)+$B$7*(AI$11=4)+$B$8*(AI$11=3))/(1+EXP($B$3+$B$4*$A32+$B$5*((AI$12-$A32)*4+1)+$B$6*(YEAR(AI$13)=2015)+$B$7*(AI$11=4)+$B$8*(AI$11=3)))+ EXP($B$3+$B$4*$A32+$B$5*((AI$12-$A32)*4+2)+$B$6*(YEAR(AI$13)=2015)+$B$7*(AI$11=4)+$B$8*(AI$11=3))/(1+EXP($B$3+$B$4*$A32+$B$5*((AI$12-$A32)*4+2)+$B$6*(YEAR(AI$13)=2015)+$B$7*(AI$11=4)+$B$8*(AI$11=3)))+ EXP($B$3+$B$4*$A32+$B$5*((AI$12-$A32)*4+3)+$B$6*(YEAR(AI$13)=2015)+$B$7*(AI$11=4)+$B$8*(AI$11=3))/(1+EXP($B$3+$B$4*$A32+$B$5*((AI$12-$A32)*4+3)+$B$6*(YEAR(AI$13)=2015)+$B$7*(AI$11=4)+$B$8*(AI$11=3)))), "")</f>
        <v>36.5748023484542</v>
      </c>
      <c r="AJ32" s="9" t="n">
        <f aca="false">IF('Acquisition-Retention'!AM155&lt;&gt;"",'Acquisition-Retention'!AM155* (IF(AJ$12=$A32,1,EXP($B$3+$B$4*$A32+$B$5*(AJ$12-$A32)*4+$B$6*(YEAR(AJ$13)=2015)+$B$7*(AJ$11=4)+$B$8*(AJ$11=3))/(1+EXP($B$3+$B$4*$A32+$B$5*(AJ$12-$A32)*4+$B$6*(YEAR(AJ$13)=2015)+$B$7*(AJ$11=4)+$B$8*(AJ$11=3))))+ EXP($B$3+$B$4*$A32+$B$5*((AJ$12-$A32)*4+1)+$B$6*(YEAR(AJ$13)=2015)+$B$7*(AJ$11=4)+$B$8*(AJ$11=3))/(1+EXP($B$3+$B$4*$A32+$B$5*((AJ$12-$A32)*4+1)+$B$6*(YEAR(AJ$13)=2015)+$B$7*(AJ$11=4)+$B$8*(AJ$11=3)))+ EXP($B$3+$B$4*$A32+$B$5*((AJ$12-$A32)*4+2)+$B$6*(YEAR(AJ$13)=2015)+$B$7*(AJ$11=4)+$B$8*(AJ$11=3))/(1+EXP($B$3+$B$4*$A32+$B$5*((AJ$12-$A32)*4+2)+$B$6*(YEAR(AJ$13)=2015)+$B$7*(AJ$11=4)+$B$8*(AJ$11=3)))+ EXP($B$3+$B$4*$A32+$B$5*((AJ$12-$A32)*4+3)+$B$6*(YEAR(AJ$13)=2015)+$B$7*(AJ$11=4)+$B$8*(AJ$11=3))/(1+EXP($B$3+$B$4*$A32+$B$5*((AJ$12-$A32)*4+3)+$B$6*(YEAR(AJ$13)=2015)+$B$7*(AJ$11=4)+$B$8*(AJ$11=3)))), "")</f>
        <v>37.6010135009865</v>
      </c>
      <c r="AK32" s="9" t="n">
        <f aca="false">IF('Acquisition-Retention'!AN155&lt;&gt;"",'Acquisition-Retention'!AN155* (IF(AK$12=$A32,1,EXP($B$3+$B$4*$A32+$B$5*(AK$12-$A32)*4+$B$6*(YEAR(AK$13)=2015)+$B$7*(AK$11=4)+$B$8*(AK$11=3))/(1+EXP($B$3+$B$4*$A32+$B$5*(AK$12-$A32)*4+$B$6*(YEAR(AK$13)=2015)+$B$7*(AK$11=4)+$B$8*(AK$11=3))))+ EXP($B$3+$B$4*$A32+$B$5*((AK$12-$A32)*4+1)+$B$6*(YEAR(AK$13)=2015)+$B$7*(AK$11=4)+$B$8*(AK$11=3))/(1+EXP($B$3+$B$4*$A32+$B$5*((AK$12-$A32)*4+1)+$B$6*(YEAR(AK$13)=2015)+$B$7*(AK$11=4)+$B$8*(AK$11=3)))+ EXP($B$3+$B$4*$A32+$B$5*((AK$12-$A32)*4+2)+$B$6*(YEAR(AK$13)=2015)+$B$7*(AK$11=4)+$B$8*(AK$11=3))/(1+EXP($B$3+$B$4*$A32+$B$5*((AK$12-$A32)*4+2)+$B$6*(YEAR(AK$13)=2015)+$B$7*(AK$11=4)+$B$8*(AK$11=3)))+ EXP($B$3+$B$4*$A32+$B$5*((AK$12-$A32)*4+3)+$B$6*(YEAR(AK$13)=2015)+$B$7*(AK$11=4)+$B$8*(AK$11=3))/(1+EXP($B$3+$B$4*$A32+$B$5*((AK$12-$A32)*4+3)+$B$6*(YEAR(AK$13)=2015)+$B$7*(AK$11=4)+$B$8*(AK$11=3)))), "")</f>
        <v>35.1227314219074</v>
      </c>
      <c r="AL32" s="9" t="n">
        <f aca="false">IF('Acquisition-Retention'!AO155&lt;&gt;"",'Acquisition-Retention'!AO155* (IF(AL$12=$A32,1,EXP($B$3+$B$4*$A32+$B$5*(AL$12-$A32)*4+$B$6*(YEAR(AL$13)=2015)+$B$7*(AL$11=4)+$B$8*(AL$11=3))/(1+EXP($B$3+$B$4*$A32+$B$5*(AL$12-$A32)*4+$B$6*(YEAR(AL$13)=2015)+$B$7*(AL$11=4)+$B$8*(AL$11=3))))+ EXP($B$3+$B$4*$A32+$B$5*((AL$12-$A32)*4+1)+$B$6*(YEAR(AL$13)=2015)+$B$7*(AL$11=4)+$B$8*(AL$11=3))/(1+EXP($B$3+$B$4*$A32+$B$5*((AL$12-$A32)*4+1)+$B$6*(YEAR(AL$13)=2015)+$B$7*(AL$11=4)+$B$8*(AL$11=3)))+ EXP($B$3+$B$4*$A32+$B$5*((AL$12-$A32)*4+2)+$B$6*(YEAR(AL$13)=2015)+$B$7*(AL$11=4)+$B$8*(AL$11=3))/(1+EXP($B$3+$B$4*$A32+$B$5*((AL$12-$A32)*4+2)+$B$6*(YEAR(AL$13)=2015)+$B$7*(AL$11=4)+$B$8*(AL$11=3)))+ EXP($B$3+$B$4*$A32+$B$5*((AL$12-$A32)*4+3)+$B$6*(YEAR(AL$13)=2015)+$B$7*(AL$11=4)+$B$8*(AL$11=3))/(1+EXP($B$3+$B$4*$A32+$B$5*((AL$12-$A32)*4+3)+$B$6*(YEAR(AL$13)=2015)+$B$7*(AL$11=4)+$B$8*(AL$11=3)))), "")</f>
        <v>32.7671195574074</v>
      </c>
      <c r="AM32" s="9" t="n">
        <f aca="false">IF('Acquisition-Retention'!AP155&lt;&gt;"",'Acquisition-Retention'!AP155* (IF(AM$12=$A32,1,EXP($B$3+$B$4*$A32+$B$5*(AM$12-$A32)*4+$B$6*(YEAR(AM$13)=2015)+$B$7*(AM$11=4)+$B$8*(AM$11=3))/(1+EXP($B$3+$B$4*$A32+$B$5*(AM$12-$A32)*4+$B$6*(YEAR(AM$13)=2015)+$B$7*(AM$11=4)+$B$8*(AM$11=3))))+ EXP($B$3+$B$4*$A32+$B$5*((AM$12-$A32)*4+1)+$B$6*(YEAR(AM$13)=2015)+$B$7*(AM$11=4)+$B$8*(AM$11=3))/(1+EXP($B$3+$B$4*$A32+$B$5*((AM$12-$A32)*4+1)+$B$6*(YEAR(AM$13)=2015)+$B$7*(AM$11=4)+$B$8*(AM$11=3)))+ EXP($B$3+$B$4*$A32+$B$5*((AM$12-$A32)*4+2)+$B$6*(YEAR(AM$13)=2015)+$B$7*(AM$11=4)+$B$8*(AM$11=3))/(1+EXP($B$3+$B$4*$A32+$B$5*((AM$12-$A32)*4+2)+$B$6*(YEAR(AM$13)=2015)+$B$7*(AM$11=4)+$B$8*(AM$11=3)))+ EXP($B$3+$B$4*$A32+$B$5*((AM$12-$A32)*4+3)+$B$6*(YEAR(AM$13)=2015)+$B$7*(AM$11=4)+$B$8*(AM$11=3))/(1+EXP($B$3+$B$4*$A32+$B$5*((AM$12-$A32)*4+3)+$B$6*(YEAR(AM$13)=2015)+$B$7*(AM$11=4)+$B$8*(AM$11=3)))), "")</f>
        <v>30.6803099484062</v>
      </c>
      <c r="AN32" s="9" t="n">
        <f aca="false">IF('Acquisition-Retention'!AQ155&lt;&gt;"",'Acquisition-Retention'!AQ155* (IF(AN$12=$A32,1,EXP($B$3+$B$4*$A32+$B$5*(AN$12-$A32)*4+$B$6*(YEAR(AN$13)=2015)+$B$7*(AN$11=4)+$B$8*(AN$11=3))/(1+EXP($B$3+$B$4*$A32+$B$5*(AN$12-$A32)*4+$B$6*(YEAR(AN$13)=2015)+$B$7*(AN$11=4)+$B$8*(AN$11=3))))+ EXP($B$3+$B$4*$A32+$B$5*((AN$12-$A32)*4+1)+$B$6*(YEAR(AN$13)=2015)+$B$7*(AN$11=4)+$B$8*(AN$11=3))/(1+EXP($B$3+$B$4*$A32+$B$5*((AN$12-$A32)*4+1)+$B$6*(YEAR(AN$13)=2015)+$B$7*(AN$11=4)+$B$8*(AN$11=3)))+ EXP($B$3+$B$4*$A32+$B$5*((AN$12-$A32)*4+2)+$B$6*(YEAR(AN$13)=2015)+$B$7*(AN$11=4)+$B$8*(AN$11=3))/(1+EXP($B$3+$B$4*$A32+$B$5*((AN$12-$A32)*4+2)+$B$6*(YEAR(AN$13)=2015)+$B$7*(AN$11=4)+$B$8*(AN$11=3)))+ EXP($B$3+$B$4*$A32+$B$5*((AN$12-$A32)*4+3)+$B$6*(YEAR(AN$13)=2015)+$B$7*(AN$11=4)+$B$8*(AN$11=3))/(1+EXP($B$3+$B$4*$A32+$B$5*((AN$12-$A32)*4+3)+$B$6*(YEAR(AN$13)=2015)+$B$7*(AN$11=4)+$B$8*(AN$11=3)))), "")</f>
        <v>28.3002973858332</v>
      </c>
      <c r="AO32" s="9" t="n">
        <f aca="false">IF('Acquisition-Retention'!AR155&lt;&gt;"",'Acquisition-Retention'!AR155* (IF(AO$12=$A32,1,EXP($B$3+$B$4*$A32+$B$5*(AO$12-$A32)*4+$B$6*(YEAR(AO$13)=2015)+$B$7*(AO$11=4)+$B$8*(AO$11=3))/(1+EXP($B$3+$B$4*$A32+$B$5*(AO$12-$A32)*4+$B$6*(YEAR(AO$13)=2015)+$B$7*(AO$11=4)+$B$8*(AO$11=3))))+ EXP($B$3+$B$4*$A32+$B$5*((AO$12-$A32)*4+1)+$B$6*(YEAR(AO$13)=2015)+$B$7*(AO$11=4)+$B$8*(AO$11=3))/(1+EXP($B$3+$B$4*$A32+$B$5*((AO$12-$A32)*4+1)+$B$6*(YEAR(AO$13)=2015)+$B$7*(AO$11=4)+$B$8*(AO$11=3)))+ EXP($B$3+$B$4*$A32+$B$5*((AO$12-$A32)*4+2)+$B$6*(YEAR(AO$13)=2015)+$B$7*(AO$11=4)+$B$8*(AO$11=3))/(1+EXP($B$3+$B$4*$A32+$B$5*((AO$12-$A32)*4+2)+$B$6*(YEAR(AO$13)=2015)+$B$7*(AO$11=4)+$B$8*(AO$11=3)))+ EXP($B$3+$B$4*$A32+$B$5*((AO$12-$A32)*4+3)+$B$6*(YEAR(AO$13)=2015)+$B$7*(AO$11=4)+$B$8*(AO$11=3))/(1+EXP($B$3+$B$4*$A32+$B$5*((AO$12-$A32)*4+3)+$B$6*(YEAR(AO$13)=2015)+$B$7*(AO$11=4)+$B$8*(AO$11=3)))), "")</f>
        <v>26.2124525346272</v>
      </c>
    </row>
    <row r="33" customFormat="false" ht="15" hidden="false" customHeight="false" outlineLevel="0" collapsed="false">
      <c r="A33" s="0" t="n">
        <f aca="false">A32+1</f>
        <v>20</v>
      </c>
      <c r="B33" s="4" t="str">
        <v>Aug 2015</v>
      </c>
      <c r="C33" s="9" t="str">
        <f aca="false">IF('Acquisition-Retention'!F156&lt;&gt;"",'Acquisition-Retention'!F156* (IF(C$12=$A33,1,EXP($B$3+$B$4*$A33+$B$5*(C$12-$A33)*4+$B$6*(YEAR(C$13)=2015)+$B$7*(C$11=4)+$B$8*(C$11=3))/(1+EXP($B$3+$B$4*$A33+$B$5*(C$12-$A33)*4+$B$6*(YEAR(C$13)=2015)+$B$7*(C$11=4)+$B$8*(C$11=3))))+ EXP($B$3+$B$4*$A33+$B$5*((C$12-$A33)*4+1)+$B$6*(YEAR(C$13)=2015)+$B$7*(C$11=4)+$B$8*(C$11=3))/(1+EXP($B$3+$B$4*$A33+$B$5*((C$12-$A33)*4+1)+$B$6*(YEAR(C$13)=2015)+$B$7*(C$11=4)+$B$8*(C$11=3)))+ EXP($B$3+$B$4*$A33+$B$5*((C$12-$A33)*4+2)+$B$6*(YEAR(C$13)=2015)+$B$7*(C$11=4)+$B$8*(C$11=3))/(1+EXP($B$3+$B$4*$A33+$B$5*((C$12-$A33)*4+2)+$B$6*(YEAR(C$13)=2015)+$B$7*(C$11=4)+$B$8*(C$11=3)))+ EXP($B$3+$B$4*$A33+$B$5*((C$12-$A33)*4+3)+$B$6*(YEAR(C$13)=2015)+$B$7*(C$11=4)+$B$8*(C$11=3))/(1+EXP($B$3+$B$4*$A33+$B$5*((C$12-$A33)*4+3)+$B$6*(YEAR(C$13)=2015)+$B$7*(C$11=4)+$B$8*(C$11=3)))), "")</f>
        <v/>
      </c>
      <c r="D33" s="9" t="str">
        <f aca="false">IF('Acquisition-Retention'!G156&lt;&gt;"",'Acquisition-Retention'!G156* (IF(D$12=$A33,1,EXP($B$3+$B$4*$A33+$B$5*(D$12-$A33)*4+$B$6*(YEAR(D$13)=2015)+$B$7*(D$11=4)+$B$8*(D$11=3))/(1+EXP($B$3+$B$4*$A33+$B$5*(D$12-$A33)*4+$B$6*(YEAR(D$13)=2015)+$B$7*(D$11=4)+$B$8*(D$11=3))))+ EXP($B$3+$B$4*$A33+$B$5*((D$12-$A33)*4+1)+$B$6*(YEAR(D$13)=2015)+$B$7*(D$11=4)+$B$8*(D$11=3))/(1+EXP($B$3+$B$4*$A33+$B$5*((D$12-$A33)*4+1)+$B$6*(YEAR(D$13)=2015)+$B$7*(D$11=4)+$B$8*(D$11=3)))+ EXP($B$3+$B$4*$A33+$B$5*((D$12-$A33)*4+2)+$B$6*(YEAR(D$13)=2015)+$B$7*(D$11=4)+$B$8*(D$11=3))/(1+EXP($B$3+$B$4*$A33+$B$5*((D$12-$A33)*4+2)+$B$6*(YEAR(D$13)=2015)+$B$7*(D$11=4)+$B$8*(D$11=3)))+ EXP($B$3+$B$4*$A33+$B$5*((D$12-$A33)*4+3)+$B$6*(YEAR(D$13)=2015)+$B$7*(D$11=4)+$B$8*(D$11=3))/(1+EXP($B$3+$B$4*$A33+$B$5*((D$12-$A33)*4+3)+$B$6*(YEAR(D$13)=2015)+$B$7*(D$11=4)+$B$8*(D$11=3)))), "")</f>
        <v/>
      </c>
      <c r="E33" s="9" t="str">
        <f aca="false">IF('Acquisition-Retention'!H156&lt;&gt;"",'Acquisition-Retention'!H156* (IF(E$12=$A33,1,EXP($B$3+$B$4*$A33+$B$5*(E$12-$A33)*4+$B$6*(YEAR(E$13)=2015)+$B$7*(E$11=4)+$B$8*(E$11=3))/(1+EXP($B$3+$B$4*$A33+$B$5*(E$12-$A33)*4+$B$6*(YEAR(E$13)=2015)+$B$7*(E$11=4)+$B$8*(E$11=3))))+ EXP($B$3+$B$4*$A33+$B$5*((E$12-$A33)*4+1)+$B$6*(YEAR(E$13)=2015)+$B$7*(E$11=4)+$B$8*(E$11=3))/(1+EXP($B$3+$B$4*$A33+$B$5*((E$12-$A33)*4+1)+$B$6*(YEAR(E$13)=2015)+$B$7*(E$11=4)+$B$8*(E$11=3)))+ EXP($B$3+$B$4*$A33+$B$5*((E$12-$A33)*4+2)+$B$6*(YEAR(E$13)=2015)+$B$7*(E$11=4)+$B$8*(E$11=3))/(1+EXP($B$3+$B$4*$A33+$B$5*((E$12-$A33)*4+2)+$B$6*(YEAR(E$13)=2015)+$B$7*(E$11=4)+$B$8*(E$11=3)))+ EXP($B$3+$B$4*$A33+$B$5*((E$12-$A33)*4+3)+$B$6*(YEAR(E$13)=2015)+$B$7*(E$11=4)+$B$8*(E$11=3))/(1+EXP($B$3+$B$4*$A33+$B$5*((E$12-$A33)*4+3)+$B$6*(YEAR(E$13)=2015)+$B$7*(E$11=4)+$B$8*(E$11=3)))), "")</f>
        <v/>
      </c>
      <c r="F33" s="9" t="str">
        <f aca="false">IF('Acquisition-Retention'!I156&lt;&gt;"",'Acquisition-Retention'!I156* (IF(F$12=$A33,1,EXP($B$3+$B$4*$A33+$B$5*(F$12-$A33)*4+$B$6*(YEAR(F$13)=2015)+$B$7*(F$11=4)+$B$8*(F$11=3))/(1+EXP($B$3+$B$4*$A33+$B$5*(F$12-$A33)*4+$B$6*(YEAR(F$13)=2015)+$B$7*(F$11=4)+$B$8*(F$11=3))))+ EXP($B$3+$B$4*$A33+$B$5*((F$12-$A33)*4+1)+$B$6*(YEAR(F$13)=2015)+$B$7*(F$11=4)+$B$8*(F$11=3))/(1+EXP($B$3+$B$4*$A33+$B$5*((F$12-$A33)*4+1)+$B$6*(YEAR(F$13)=2015)+$B$7*(F$11=4)+$B$8*(F$11=3)))+ EXP($B$3+$B$4*$A33+$B$5*((F$12-$A33)*4+2)+$B$6*(YEAR(F$13)=2015)+$B$7*(F$11=4)+$B$8*(F$11=3))/(1+EXP($B$3+$B$4*$A33+$B$5*((F$12-$A33)*4+2)+$B$6*(YEAR(F$13)=2015)+$B$7*(F$11=4)+$B$8*(F$11=3)))+ EXP($B$3+$B$4*$A33+$B$5*((F$12-$A33)*4+3)+$B$6*(YEAR(F$13)=2015)+$B$7*(F$11=4)+$B$8*(F$11=3))/(1+EXP($B$3+$B$4*$A33+$B$5*((F$12-$A33)*4+3)+$B$6*(YEAR(F$13)=2015)+$B$7*(F$11=4)+$B$8*(F$11=3)))), "")</f>
        <v/>
      </c>
      <c r="G33" s="9" t="str">
        <f aca="false">IF('Acquisition-Retention'!J156&lt;&gt;"",'Acquisition-Retention'!J156* (IF(G$12=$A33,1,EXP($B$3+$B$4*$A33+$B$5*(G$12-$A33)*4+$B$6*(YEAR(G$13)=2015)+$B$7*(G$11=4)+$B$8*(G$11=3))/(1+EXP($B$3+$B$4*$A33+$B$5*(G$12-$A33)*4+$B$6*(YEAR(G$13)=2015)+$B$7*(G$11=4)+$B$8*(G$11=3))))+ EXP($B$3+$B$4*$A33+$B$5*((G$12-$A33)*4+1)+$B$6*(YEAR(G$13)=2015)+$B$7*(G$11=4)+$B$8*(G$11=3))/(1+EXP($B$3+$B$4*$A33+$B$5*((G$12-$A33)*4+1)+$B$6*(YEAR(G$13)=2015)+$B$7*(G$11=4)+$B$8*(G$11=3)))+ EXP($B$3+$B$4*$A33+$B$5*((G$12-$A33)*4+2)+$B$6*(YEAR(G$13)=2015)+$B$7*(G$11=4)+$B$8*(G$11=3))/(1+EXP($B$3+$B$4*$A33+$B$5*((G$12-$A33)*4+2)+$B$6*(YEAR(G$13)=2015)+$B$7*(G$11=4)+$B$8*(G$11=3)))+ EXP($B$3+$B$4*$A33+$B$5*((G$12-$A33)*4+3)+$B$6*(YEAR(G$13)=2015)+$B$7*(G$11=4)+$B$8*(G$11=3))/(1+EXP($B$3+$B$4*$A33+$B$5*((G$12-$A33)*4+3)+$B$6*(YEAR(G$13)=2015)+$B$7*(G$11=4)+$B$8*(G$11=3)))), "")</f>
        <v/>
      </c>
      <c r="H33" s="9" t="str">
        <f aca="false">IF('Acquisition-Retention'!K156&lt;&gt;"",'Acquisition-Retention'!K156* (IF(H$12=$A33,1,EXP($B$3+$B$4*$A33+$B$5*(H$12-$A33)*4+$B$6*(YEAR(H$13)=2015)+$B$7*(H$11=4)+$B$8*(H$11=3))/(1+EXP($B$3+$B$4*$A33+$B$5*(H$12-$A33)*4+$B$6*(YEAR(H$13)=2015)+$B$7*(H$11=4)+$B$8*(H$11=3))))+ EXP($B$3+$B$4*$A33+$B$5*((H$12-$A33)*4+1)+$B$6*(YEAR(H$13)=2015)+$B$7*(H$11=4)+$B$8*(H$11=3))/(1+EXP($B$3+$B$4*$A33+$B$5*((H$12-$A33)*4+1)+$B$6*(YEAR(H$13)=2015)+$B$7*(H$11=4)+$B$8*(H$11=3)))+ EXP($B$3+$B$4*$A33+$B$5*((H$12-$A33)*4+2)+$B$6*(YEAR(H$13)=2015)+$B$7*(H$11=4)+$B$8*(H$11=3))/(1+EXP($B$3+$B$4*$A33+$B$5*((H$12-$A33)*4+2)+$B$6*(YEAR(H$13)=2015)+$B$7*(H$11=4)+$B$8*(H$11=3)))+ EXP($B$3+$B$4*$A33+$B$5*((H$12-$A33)*4+3)+$B$6*(YEAR(H$13)=2015)+$B$7*(H$11=4)+$B$8*(H$11=3))/(1+EXP($B$3+$B$4*$A33+$B$5*((H$12-$A33)*4+3)+$B$6*(YEAR(H$13)=2015)+$B$7*(H$11=4)+$B$8*(H$11=3)))), "")</f>
        <v/>
      </c>
      <c r="I33" s="9" t="str">
        <f aca="false">IF('Acquisition-Retention'!L156&lt;&gt;"",'Acquisition-Retention'!L156* (IF(I$12=$A33,1,EXP($B$3+$B$4*$A33+$B$5*(I$12-$A33)*4+$B$6*(YEAR(I$13)=2015)+$B$7*(I$11=4)+$B$8*(I$11=3))/(1+EXP($B$3+$B$4*$A33+$B$5*(I$12-$A33)*4+$B$6*(YEAR(I$13)=2015)+$B$7*(I$11=4)+$B$8*(I$11=3))))+ EXP($B$3+$B$4*$A33+$B$5*((I$12-$A33)*4+1)+$B$6*(YEAR(I$13)=2015)+$B$7*(I$11=4)+$B$8*(I$11=3))/(1+EXP($B$3+$B$4*$A33+$B$5*((I$12-$A33)*4+1)+$B$6*(YEAR(I$13)=2015)+$B$7*(I$11=4)+$B$8*(I$11=3)))+ EXP($B$3+$B$4*$A33+$B$5*((I$12-$A33)*4+2)+$B$6*(YEAR(I$13)=2015)+$B$7*(I$11=4)+$B$8*(I$11=3))/(1+EXP($B$3+$B$4*$A33+$B$5*((I$12-$A33)*4+2)+$B$6*(YEAR(I$13)=2015)+$B$7*(I$11=4)+$B$8*(I$11=3)))+ EXP($B$3+$B$4*$A33+$B$5*((I$12-$A33)*4+3)+$B$6*(YEAR(I$13)=2015)+$B$7*(I$11=4)+$B$8*(I$11=3))/(1+EXP($B$3+$B$4*$A33+$B$5*((I$12-$A33)*4+3)+$B$6*(YEAR(I$13)=2015)+$B$7*(I$11=4)+$B$8*(I$11=3)))), "")</f>
        <v/>
      </c>
      <c r="J33" s="9" t="str">
        <f aca="false">IF('Acquisition-Retention'!M156&lt;&gt;"",'Acquisition-Retention'!M156* (IF(J$12=$A33,1,EXP($B$3+$B$4*$A33+$B$5*(J$12-$A33)*4+$B$6*(YEAR(J$13)=2015)+$B$7*(J$11=4)+$B$8*(J$11=3))/(1+EXP($B$3+$B$4*$A33+$B$5*(J$12-$A33)*4+$B$6*(YEAR(J$13)=2015)+$B$7*(J$11=4)+$B$8*(J$11=3))))+ EXP($B$3+$B$4*$A33+$B$5*((J$12-$A33)*4+1)+$B$6*(YEAR(J$13)=2015)+$B$7*(J$11=4)+$B$8*(J$11=3))/(1+EXP($B$3+$B$4*$A33+$B$5*((J$12-$A33)*4+1)+$B$6*(YEAR(J$13)=2015)+$B$7*(J$11=4)+$B$8*(J$11=3)))+ EXP($B$3+$B$4*$A33+$B$5*((J$12-$A33)*4+2)+$B$6*(YEAR(J$13)=2015)+$B$7*(J$11=4)+$B$8*(J$11=3))/(1+EXP($B$3+$B$4*$A33+$B$5*((J$12-$A33)*4+2)+$B$6*(YEAR(J$13)=2015)+$B$7*(J$11=4)+$B$8*(J$11=3)))+ EXP($B$3+$B$4*$A33+$B$5*((J$12-$A33)*4+3)+$B$6*(YEAR(J$13)=2015)+$B$7*(J$11=4)+$B$8*(J$11=3))/(1+EXP($B$3+$B$4*$A33+$B$5*((J$12-$A33)*4+3)+$B$6*(YEAR(J$13)=2015)+$B$7*(J$11=4)+$B$8*(J$11=3)))), "")</f>
        <v/>
      </c>
      <c r="K33" s="9" t="str">
        <f aca="false">IF('Acquisition-Retention'!N156&lt;&gt;"",'Acquisition-Retention'!N156* (IF(K$12=$A33,1,EXP($B$3+$B$4*$A33+$B$5*(K$12-$A33)*4+$B$6*(YEAR(K$13)=2015)+$B$7*(K$11=4)+$B$8*(K$11=3))/(1+EXP($B$3+$B$4*$A33+$B$5*(K$12-$A33)*4+$B$6*(YEAR(K$13)=2015)+$B$7*(K$11=4)+$B$8*(K$11=3))))+ EXP($B$3+$B$4*$A33+$B$5*((K$12-$A33)*4+1)+$B$6*(YEAR(K$13)=2015)+$B$7*(K$11=4)+$B$8*(K$11=3))/(1+EXP($B$3+$B$4*$A33+$B$5*((K$12-$A33)*4+1)+$B$6*(YEAR(K$13)=2015)+$B$7*(K$11=4)+$B$8*(K$11=3)))+ EXP($B$3+$B$4*$A33+$B$5*((K$12-$A33)*4+2)+$B$6*(YEAR(K$13)=2015)+$B$7*(K$11=4)+$B$8*(K$11=3))/(1+EXP($B$3+$B$4*$A33+$B$5*((K$12-$A33)*4+2)+$B$6*(YEAR(K$13)=2015)+$B$7*(K$11=4)+$B$8*(K$11=3)))+ EXP($B$3+$B$4*$A33+$B$5*((K$12-$A33)*4+3)+$B$6*(YEAR(K$13)=2015)+$B$7*(K$11=4)+$B$8*(K$11=3))/(1+EXP($B$3+$B$4*$A33+$B$5*((K$12-$A33)*4+3)+$B$6*(YEAR(K$13)=2015)+$B$7*(K$11=4)+$B$8*(K$11=3)))), "")</f>
        <v/>
      </c>
      <c r="L33" s="9" t="str">
        <f aca="false">IF('Acquisition-Retention'!O156&lt;&gt;"",'Acquisition-Retention'!O156* (IF(L$12=$A33,1,EXP($B$3+$B$4*$A33+$B$5*(L$12-$A33)*4+$B$6*(YEAR(L$13)=2015)+$B$7*(L$11=4)+$B$8*(L$11=3))/(1+EXP($B$3+$B$4*$A33+$B$5*(L$12-$A33)*4+$B$6*(YEAR(L$13)=2015)+$B$7*(L$11=4)+$B$8*(L$11=3))))+ EXP($B$3+$B$4*$A33+$B$5*((L$12-$A33)*4+1)+$B$6*(YEAR(L$13)=2015)+$B$7*(L$11=4)+$B$8*(L$11=3))/(1+EXP($B$3+$B$4*$A33+$B$5*((L$12-$A33)*4+1)+$B$6*(YEAR(L$13)=2015)+$B$7*(L$11=4)+$B$8*(L$11=3)))+ EXP($B$3+$B$4*$A33+$B$5*((L$12-$A33)*4+2)+$B$6*(YEAR(L$13)=2015)+$B$7*(L$11=4)+$B$8*(L$11=3))/(1+EXP($B$3+$B$4*$A33+$B$5*((L$12-$A33)*4+2)+$B$6*(YEAR(L$13)=2015)+$B$7*(L$11=4)+$B$8*(L$11=3)))+ EXP($B$3+$B$4*$A33+$B$5*((L$12-$A33)*4+3)+$B$6*(YEAR(L$13)=2015)+$B$7*(L$11=4)+$B$8*(L$11=3))/(1+EXP($B$3+$B$4*$A33+$B$5*((L$12-$A33)*4+3)+$B$6*(YEAR(L$13)=2015)+$B$7*(L$11=4)+$B$8*(L$11=3)))), "")</f>
        <v/>
      </c>
      <c r="M33" s="9" t="str">
        <f aca="false">IF('Acquisition-Retention'!P156&lt;&gt;"",'Acquisition-Retention'!P156* (IF(M$12=$A33,1,EXP($B$3+$B$4*$A33+$B$5*(M$12-$A33)*4+$B$6*(YEAR(M$13)=2015)+$B$7*(M$11=4)+$B$8*(M$11=3))/(1+EXP($B$3+$B$4*$A33+$B$5*(M$12-$A33)*4+$B$6*(YEAR(M$13)=2015)+$B$7*(M$11=4)+$B$8*(M$11=3))))+ EXP($B$3+$B$4*$A33+$B$5*((M$12-$A33)*4+1)+$B$6*(YEAR(M$13)=2015)+$B$7*(M$11=4)+$B$8*(M$11=3))/(1+EXP($B$3+$B$4*$A33+$B$5*((M$12-$A33)*4+1)+$B$6*(YEAR(M$13)=2015)+$B$7*(M$11=4)+$B$8*(M$11=3)))+ EXP($B$3+$B$4*$A33+$B$5*((M$12-$A33)*4+2)+$B$6*(YEAR(M$13)=2015)+$B$7*(M$11=4)+$B$8*(M$11=3))/(1+EXP($B$3+$B$4*$A33+$B$5*((M$12-$A33)*4+2)+$B$6*(YEAR(M$13)=2015)+$B$7*(M$11=4)+$B$8*(M$11=3)))+ EXP($B$3+$B$4*$A33+$B$5*((M$12-$A33)*4+3)+$B$6*(YEAR(M$13)=2015)+$B$7*(M$11=4)+$B$8*(M$11=3))/(1+EXP($B$3+$B$4*$A33+$B$5*((M$12-$A33)*4+3)+$B$6*(YEAR(M$13)=2015)+$B$7*(M$11=4)+$B$8*(M$11=3)))), "")</f>
        <v/>
      </c>
      <c r="N33" s="9" t="str">
        <f aca="false">IF('Acquisition-Retention'!Q156&lt;&gt;"",'Acquisition-Retention'!Q156* (IF(N$12=$A33,1,EXP($B$3+$B$4*$A33+$B$5*(N$12-$A33)*4+$B$6*(YEAR(N$13)=2015)+$B$7*(N$11=4)+$B$8*(N$11=3))/(1+EXP($B$3+$B$4*$A33+$B$5*(N$12-$A33)*4+$B$6*(YEAR(N$13)=2015)+$B$7*(N$11=4)+$B$8*(N$11=3))))+ EXP($B$3+$B$4*$A33+$B$5*((N$12-$A33)*4+1)+$B$6*(YEAR(N$13)=2015)+$B$7*(N$11=4)+$B$8*(N$11=3))/(1+EXP($B$3+$B$4*$A33+$B$5*((N$12-$A33)*4+1)+$B$6*(YEAR(N$13)=2015)+$B$7*(N$11=4)+$B$8*(N$11=3)))+ EXP($B$3+$B$4*$A33+$B$5*((N$12-$A33)*4+2)+$B$6*(YEAR(N$13)=2015)+$B$7*(N$11=4)+$B$8*(N$11=3))/(1+EXP($B$3+$B$4*$A33+$B$5*((N$12-$A33)*4+2)+$B$6*(YEAR(N$13)=2015)+$B$7*(N$11=4)+$B$8*(N$11=3)))+ EXP($B$3+$B$4*$A33+$B$5*((N$12-$A33)*4+3)+$B$6*(YEAR(N$13)=2015)+$B$7*(N$11=4)+$B$8*(N$11=3))/(1+EXP($B$3+$B$4*$A33+$B$5*((N$12-$A33)*4+3)+$B$6*(YEAR(N$13)=2015)+$B$7*(N$11=4)+$B$8*(N$11=3)))), "")</f>
        <v/>
      </c>
      <c r="O33" s="9" t="str">
        <f aca="false">IF('Acquisition-Retention'!R156&lt;&gt;"",'Acquisition-Retention'!R156* (IF(O$12=$A33,1,EXP($B$3+$B$4*$A33+$B$5*(O$12-$A33)*4+$B$6*(YEAR(O$13)=2015)+$B$7*(O$11=4)+$B$8*(O$11=3))/(1+EXP($B$3+$B$4*$A33+$B$5*(O$12-$A33)*4+$B$6*(YEAR(O$13)=2015)+$B$7*(O$11=4)+$B$8*(O$11=3))))+ EXP($B$3+$B$4*$A33+$B$5*((O$12-$A33)*4+1)+$B$6*(YEAR(O$13)=2015)+$B$7*(O$11=4)+$B$8*(O$11=3))/(1+EXP($B$3+$B$4*$A33+$B$5*((O$12-$A33)*4+1)+$B$6*(YEAR(O$13)=2015)+$B$7*(O$11=4)+$B$8*(O$11=3)))+ EXP($B$3+$B$4*$A33+$B$5*((O$12-$A33)*4+2)+$B$6*(YEAR(O$13)=2015)+$B$7*(O$11=4)+$B$8*(O$11=3))/(1+EXP($B$3+$B$4*$A33+$B$5*((O$12-$A33)*4+2)+$B$6*(YEAR(O$13)=2015)+$B$7*(O$11=4)+$B$8*(O$11=3)))+ EXP($B$3+$B$4*$A33+$B$5*((O$12-$A33)*4+3)+$B$6*(YEAR(O$13)=2015)+$B$7*(O$11=4)+$B$8*(O$11=3))/(1+EXP($B$3+$B$4*$A33+$B$5*((O$12-$A33)*4+3)+$B$6*(YEAR(O$13)=2015)+$B$7*(O$11=4)+$B$8*(O$11=3)))), "")</f>
        <v/>
      </c>
      <c r="P33" s="9" t="str">
        <f aca="false">IF('Acquisition-Retention'!S156&lt;&gt;"",'Acquisition-Retention'!S156* (IF(P$12=$A33,1,EXP($B$3+$B$4*$A33+$B$5*(P$12-$A33)*4+$B$6*(YEAR(P$13)=2015)+$B$7*(P$11=4)+$B$8*(P$11=3))/(1+EXP($B$3+$B$4*$A33+$B$5*(P$12-$A33)*4+$B$6*(YEAR(P$13)=2015)+$B$7*(P$11=4)+$B$8*(P$11=3))))+ EXP($B$3+$B$4*$A33+$B$5*((P$12-$A33)*4+1)+$B$6*(YEAR(P$13)=2015)+$B$7*(P$11=4)+$B$8*(P$11=3))/(1+EXP($B$3+$B$4*$A33+$B$5*((P$12-$A33)*4+1)+$B$6*(YEAR(P$13)=2015)+$B$7*(P$11=4)+$B$8*(P$11=3)))+ EXP($B$3+$B$4*$A33+$B$5*((P$12-$A33)*4+2)+$B$6*(YEAR(P$13)=2015)+$B$7*(P$11=4)+$B$8*(P$11=3))/(1+EXP($B$3+$B$4*$A33+$B$5*((P$12-$A33)*4+2)+$B$6*(YEAR(P$13)=2015)+$B$7*(P$11=4)+$B$8*(P$11=3)))+ EXP($B$3+$B$4*$A33+$B$5*((P$12-$A33)*4+3)+$B$6*(YEAR(P$13)=2015)+$B$7*(P$11=4)+$B$8*(P$11=3))/(1+EXP($B$3+$B$4*$A33+$B$5*((P$12-$A33)*4+3)+$B$6*(YEAR(P$13)=2015)+$B$7*(P$11=4)+$B$8*(P$11=3)))), "")</f>
        <v/>
      </c>
      <c r="Q33" s="9" t="str">
        <f aca="false">IF('Acquisition-Retention'!T156&lt;&gt;"",'Acquisition-Retention'!T156* (IF(Q$12=$A33,1,EXP($B$3+$B$4*$A33+$B$5*(Q$12-$A33)*4+$B$6*(YEAR(Q$13)=2015)+$B$7*(Q$11=4)+$B$8*(Q$11=3))/(1+EXP($B$3+$B$4*$A33+$B$5*(Q$12-$A33)*4+$B$6*(YEAR(Q$13)=2015)+$B$7*(Q$11=4)+$B$8*(Q$11=3))))+ EXP($B$3+$B$4*$A33+$B$5*((Q$12-$A33)*4+1)+$B$6*(YEAR(Q$13)=2015)+$B$7*(Q$11=4)+$B$8*(Q$11=3))/(1+EXP($B$3+$B$4*$A33+$B$5*((Q$12-$A33)*4+1)+$B$6*(YEAR(Q$13)=2015)+$B$7*(Q$11=4)+$B$8*(Q$11=3)))+ EXP($B$3+$B$4*$A33+$B$5*((Q$12-$A33)*4+2)+$B$6*(YEAR(Q$13)=2015)+$B$7*(Q$11=4)+$B$8*(Q$11=3))/(1+EXP($B$3+$B$4*$A33+$B$5*((Q$12-$A33)*4+2)+$B$6*(YEAR(Q$13)=2015)+$B$7*(Q$11=4)+$B$8*(Q$11=3)))+ EXP($B$3+$B$4*$A33+$B$5*((Q$12-$A33)*4+3)+$B$6*(YEAR(Q$13)=2015)+$B$7*(Q$11=4)+$B$8*(Q$11=3))/(1+EXP($B$3+$B$4*$A33+$B$5*((Q$12-$A33)*4+3)+$B$6*(YEAR(Q$13)=2015)+$B$7*(Q$11=4)+$B$8*(Q$11=3)))), "")</f>
        <v/>
      </c>
      <c r="R33" s="9" t="str">
        <f aca="false">IF('Acquisition-Retention'!U156&lt;&gt;"",'Acquisition-Retention'!U156* (IF(R$12=$A33,1,EXP($B$3+$B$4*$A33+$B$5*(R$12-$A33)*4+$B$6*(YEAR(R$13)=2015)+$B$7*(R$11=4)+$B$8*(R$11=3))/(1+EXP($B$3+$B$4*$A33+$B$5*(R$12-$A33)*4+$B$6*(YEAR(R$13)=2015)+$B$7*(R$11=4)+$B$8*(R$11=3))))+ EXP($B$3+$B$4*$A33+$B$5*((R$12-$A33)*4+1)+$B$6*(YEAR(R$13)=2015)+$B$7*(R$11=4)+$B$8*(R$11=3))/(1+EXP($B$3+$B$4*$A33+$B$5*((R$12-$A33)*4+1)+$B$6*(YEAR(R$13)=2015)+$B$7*(R$11=4)+$B$8*(R$11=3)))+ EXP($B$3+$B$4*$A33+$B$5*((R$12-$A33)*4+2)+$B$6*(YEAR(R$13)=2015)+$B$7*(R$11=4)+$B$8*(R$11=3))/(1+EXP($B$3+$B$4*$A33+$B$5*((R$12-$A33)*4+2)+$B$6*(YEAR(R$13)=2015)+$B$7*(R$11=4)+$B$8*(R$11=3)))+ EXP($B$3+$B$4*$A33+$B$5*((R$12-$A33)*4+3)+$B$6*(YEAR(R$13)=2015)+$B$7*(R$11=4)+$B$8*(R$11=3))/(1+EXP($B$3+$B$4*$A33+$B$5*((R$12-$A33)*4+3)+$B$6*(YEAR(R$13)=2015)+$B$7*(R$11=4)+$B$8*(R$11=3)))), "")</f>
        <v/>
      </c>
      <c r="S33" s="9" t="str">
        <f aca="false">IF('Acquisition-Retention'!V156&lt;&gt;"",'Acquisition-Retention'!V156* (IF(S$12=$A33,1,EXP($B$3+$B$4*$A33+$B$5*(S$12-$A33)*4+$B$6*(YEAR(S$13)=2015)+$B$7*(S$11=4)+$B$8*(S$11=3))/(1+EXP($B$3+$B$4*$A33+$B$5*(S$12-$A33)*4+$B$6*(YEAR(S$13)=2015)+$B$7*(S$11=4)+$B$8*(S$11=3))))+ EXP($B$3+$B$4*$A33+$B$5*((S$12-$A33)*4+1)+$B$6*(YEAR(S$13)=2015)+$B$7*(S$11=4)+$B$8*(S$11=3))/(1+EXP($B$3+$B$4*$A33+$B$5*((S$12-$A33)*4+1)+$B$6*(YEAR(S$13)=2015)+$B$7*(S$11=4)+$B$8*(S$11=3)))+ EXP($B$3+$B$4*$A33+$B$5*((S$12-$A33)*4+2)+$B$6*(YEAR(S$13)=2015)+$B$7*(S$11=4)+$B$8*(S$11=3))/(1+EXP($B$3+$B$4*$A33+$B$5*((S$12-$A33)*4+2)+$B$6*(YEAR(S$13)=2015)+$B$7*(S$11=4)+$B$8*(S$11=3)))+ EXP($B$3+$B$4*$A33+$B$5*((S$12-$A33)*4+3)+$B$6*(YEAR(S$13)=2015)+$B$7*(S$11=4)+$B$8*(S$11=3))/(1+EXP($B$3+$B$4*$A33+$B$5*((S$12-$A33)*4+3)+$B$6*(YEAR(S$13)=2015)+$B$7*(S$11=4)+$B$8*(S$11=3)))), "")</f>
        <v/>
      </c>
      <c r="T33" s="9" t="str">
        <f aca="false">IF('Acquisition-Retention'!W156&lt;&gt;"",'Acquisition-Retention'!W156* (IF(T$12=$A33,1,EXP($B$3+$B$4*$A33+$B$5*(T$12-$A33)*4+$B$6*(YEAR(T$13)=2015)+$B$7*(T$11=4)+$B$8*(T$11=3))/(1+EXP($B$3+$B$4*$A33+$B$5*(T$12-$A33)*4+$B$6*(YEAR(T$13)=2015)+$B$7*(T$11=4)+$B$8*(T$11=3))))+ EXP($B$3+$B$4*$A33+$B$5*((T$12-$A33)*4+1)+$B$6*(YEAR(T$13)=2015)+$B$7*(T$11=4)+$B$8*(T$11=3))/(1+EXP($B$3+$B$4*$A33+$B$5*((T$12-$A33)*4+1)+$B$6*(YEAR(T$13)=2015)+$B$7*(T$11=4)+$B$8*(T$11=3)))+ EXP($B$3+$B$4*$A33+$B$5*((T$12-$A33)*4+2)+$B$6*(YEAR(T$13)=2015)+$B$7*(T$11=4)+$B$8*(T$11=3))/(1+EXP($B$3+$B$4*$A33+$B$5*((T$12-$A33)*4+2)+$B$6*(YEAR(T$13)=2015)+$B$7*(T$11=4)+$B$8*(T$11=3)))+ EXP($B$3+$B$4*$A33+$B$5*((T$12-$A33)*4+3)+$B$6*(YEAR(T$13)=2015)+$B$7*(T$11=4)+$B$8*(T$11=3))/(1+EXP($B$3+$B$4*$A33+$B$5*((T$12-$A33)*4+3)+$B$6*(YEAR(T$13)=2015)+$B$7*(T$11=4)+$B$8*(T$11=3)))), "")</f>
        <v/>
      </c>
      <c r="U33" s="9" t="str">
        <f aca="false">IF('Acquisition-Retention'!X156&lt;&gt;"",'Acquisition-Retention'!X156* (IF(U$12=$A33,1,EXP($B$3+$B$4*$A33+$B$5*(U$12-$A33)*4+$B$6*(YEAR(U$13)=2015)+$B$7*(U$11=4)+$B$8*(U$11=3))/(1+EXP($B$3+$B$4*$A33+$B$5*(U$12-$A33)*4+$B$6*(YEAR(U$13)=2015)+$B$7*(U$11=4)+$B$8*(U$11=3))))+ EXP($B$3+$B$4*$A33+$B$5*((U$12-$A33)*4+1)+$B$6*(YEAR(U$13)=2015)+$B$7*(U$11=4)+$B$8*(U$11=3))/(1+EXP($B$3+$B$4*$A33+$B$5*((U$12-$A33)*4+1)+$B$6*(YEAR(U$13)=2015)+$B$7*(U$11=4)+$B$8*(U$11=3)))+ EXP($B$3+$B$4*$A33+$B$5*((U$12-$A33)*4+2)+$B$6*(YEAR(U$13)=2015)+$B$7*(U$11=4)+$B$8*(U$11=3))/(1+EXP($B$3+$B$4*$A33+$B$5*((U$12-$A33)*4+2)+$B$6*(YEAR(U$13)=2015)+$B$7*(U$11=4)+$B$8*(U$11=3)))+ EXP($B$3+$B$4*$A33+$B$5*((U$12-$A33)*4+3)+$B$6*(YEAR(U$13)=2015)+$B$7*(U$11=4)+$B$8*(U$11=3))/(1+EXP($B$3+$B$4*$A33+$B$5*((U$12-$A33)*4+3)+$B$6*(YEAR(U$13)=2015)+$B$7*(U$11=4)+$B$8*(U$11=3)))), "")</f>
        <v/>
      </c>
      <c r="V33" s="9" t="n">
        <f aca="false">IF('Acquisition-Retention'!Y156&lt;&gt;"",'Acquisition-Retention'!Y156* (IF(V$12=$A33,1,EXP($B$3+$B$4*$A33+$B$5*(V$12-$A33)*4+$B$6*(YEAR(V$13)=2015)+$B$7*(V$11=4)+$B$8*(V$11=3))/(1+EXP($B$3+$B$4*$A33+$B$5*(V$12-$A33)*4+$B$6*(YEAR(V$13)=2015)+$B$7*(V$11=4)+$B$8*(V$11=3))))+ EXP($B$3+$B$4*$A33+$B$5*((V$12-$A33)*4+1)+$B$6*(YEAR(V$13)=2015)+$B$7*(V$11=4)+$B$8*(V$11=3))/(1+EXP($B$3+$B$4*$A33+$B$5*((V$12-$A33)*4+1)+$B$6*(YEAR(V$13)=2015)+$B$7*(V$11=4)+$B$8*(V$11=3)))+ EXP($B$3+$B$4*$A33+$B$5*((V$12-$A33)*4+2)+$B$6*(YEAR(V$13)=2015)+$B$7*(V$11=4)+$B$8*(V$11=3))/(1+EXP($B$3+$B$4*$A33+$B$5*((V$12-$A33)*4+2)+$B$6*(YEAR(V$13)=2015)+$B$7*(V$11=4)+$B$8*(V$11=3)))+ EXP($B$3+$B$4*$A33+$B$5*((V$12-$A33)*4+3)+$B$6*(YEAR(V$13)=2015)+$B$7*(V$11=4)+$B$8*(V$11=3))/(1+EXP($B$3+$B$4*$A33+$B$5*((V$12-$A33)*4+3)+$B$6*(YEAR(V$13)=2015)+$B$7*(V$11=4)+$B$8*(V$11=3)))), "")</f>
        <v>310.189135205703</v>
      </c>
      <c r="W33" s="9" t="n">
        <f aca="false">IF('Acquisition-Retention'!Z156&lt;&gt;"",'Acquisition-Retention'!Z156* (IF(W$12=$A33,1,EXP($B$3+$B$4*$A33+$B$5*(W$12-$A33)*4+$B$6*(YEAR(W$13)=2015)+$B$7*(W$11=4)+$B$8*(W$11=3))/(1+EXP($B$3+$B$4*$A33+$B$5*(W$12-$A33)*4+$B$6*(YEAR(W$13)=2015)+$B$7*(W$11=4)+$B$8*(W$11=3))))+ EXP($B$3+$B$4*$A33+$B$5*((W$12-$A33)*4+1)+$B$6*(YEAR(W$13)=2015)+$B$7*(W$11=4)+$B$8*(W$11=3))/(1+EXP($B$3+$B$4*$A33+$B$5*((W$12-$A33)*4+1)+$B$6*(YEAR(W$13)=2015)+$B$7*(W$11=4)+$B$8*(W$11=3)))+ EXP($B$3+$B$4*$A33+$B$5*((W$12-$A33)*4+2)+$B$6*(YEAR(W$13)=2015)+$B$7*(W$11=4)+$B$8*(W$11=3))/(1+EXP($B$3+$B$4*$A33+$B$5*((W$12-$A33)*4+2)+$B$6*(YEAR(W$13)=2015)+$B$7*(W$11=4)+$B$8*(W$11=3)))+ EXP($B$3+$B$4*$A33+$B$5*((W$12-$A33)*4+3)+$B$6*(YEAR(W$13)=2015)+$B$7*(W$11=4)+$B$8*(W$11=3))/(1+EXP($B$3+$B$4*$A33+$B$5*((W$12-$A33)*4+3)+$B$6*(YEAR(W$13)=2015)+$B$7*(W$11=4)+$B$8*(W$11=3)))), "")</f>
        <v>98.311183918277</v>
      </c>
      <c r="X33" s="9" t="n">
        <f aca="false">IF('Acquisition-Retention'!AA156&lt;&gt;"",'Acquisition-Retention'!AA156* (IF(X$12=$A33,1,EXP($B$3+$B$4*$A33+$B$5*(X$12-$A33)*4+$B$6*(YEAR(X$13)=2015)+$B$7*(X$11=4)+$B$8*(X$11=3))/(1+EXP($B$3+$B$4*$A33+$B$5*(X$12-$A33)*4+$B$6*(YEAR(X$13)=2015)+$B$7*(X$11=4)+$B$8*(X$11=3))))+ EXP($B$3+$B$4*$A33+$B$5*((X$12-$A33)*4+1)+$B$6*(YEAR(X$13)=2015)+$B$7*(X$11=4)+$B$8*(X$11=3))/(1+EXP($B$3+$B$4*$A33+$B$5*((X$12-$A33)*4+1)+$B$6*(YEAR(X$13)=2015)+$B$7*(X$11=4)+$B$8*(X$11=3)))+ EXP($B$3+$B$4*$A33+$B$5*((X$12-$A33)*4+2)+$B$6*(YEAR(X$13)=2015)+$B$7*(X$11=4)+$B$8*(X$11=3))/(1+EXP($B$3+$B$4*$A33+$B$5*((X$12-$A33)*4+2)+$B$6*(YEAR(X$13)=2015)+$B$7*(X$11=4)+$B$8*(X$11=3)))+ EXP($B$3+$B$4*$A33+$B$5*((X$12-$A33)*4+3)+$B$6*(YEAR(X$13)=2015)+$B$7*(X$11=4)+$B$8*(X$11=3))/(1+EXP($B$3+$B$4*$A33+$B$5*((X$12-$A33)*4+3)+$B$6*(YEAR(X$13)=2015)+$B$7*(X$11=4)+$B$8*(X$11=3)))), "")</f>
        <v>89.7606352731355</v>
      </c>
      <c r="Y33" s="9" t="n">
        <f aca="false">IF('Acquisition-Retention'!AB156&lt;&gt;"",'Acquisition-Retention'!AB156* (IF(Y$12=$A33,1,EXP($B$3+$B$4*$A33+$B$5*(Y$12-$A33)*4+$B$6*(YEAR(Y$13)=2015)+$B$7*(Y$11=4)+$B$8*(Y$11=3))/(1+EXP($B$3+$B$4*$A33+$B$5*(Y$12-$A33)*4+$B$6*(YEAR(Y$13)=2015)+$B$7*(Y$11=4)+$B$8*(Y$11=3))))+ EXP($B$3+$B$4*$A33+$B$5*((Y$12-$A33)*4+1)+$B$6*(YEAR(Y$13)=2015)+$B$7*(Y$11=4)+$B$8*(Y$11=3))/(1+EXP($B$3+$B$4*$A33+$B$5*((Y$12-$A33)*4+1)+$B$6*(YEAR(Y$13)=2015)+$B$7*(Y$11=4)+$B$8*(Y$11=3)))+ EXP($B$3+$B$4*$A33+$B$5*((Y$12-$A33)*4+2)+$B$6*(YEAR(Y$13)=2015)+$B$7*(Y$11=4)+$B$8*(Y$11=3))/(1+EXP($B$3+$B$4*$A33+$B$5*((Y$12-$A33)*4+2)+$B$6*(YEAR(Y$13)=2015)+$B$7*(Y$11=4)+$B$8*(Y$11=3)))+ EXP($B$3+$B$4*$A33+$B$5*((Y$12-$A33)*4+3)+$B$6*(YEAR(Y$13)=2015)+$B$7*(Y$11=4)+$B$8*(Y$11=3))/(1+EXP($B$3+$B$4*$A33+$B$5*((Y$12-$A33)*4+3)+$B$6*(YEAR(Y$13)=2015)+$B$7*(Y$11=4)+$B$8*(Y$11=3)))), "")</f>
        <v>80.4443290873774</v>
      </c>
      <c r="Z33" s="9" t="n">
        <f aca="false">IF('Acquisition-Retention'!AC156&lt;&gt;"",'Acquisition-Retention'!AC156* (IF(Z$12=$A33,1,EXP($B$3+$B$4*$A33+$B$5*(Z$12-$A33)*4+$B$6*(YEAR(Z$13)=2015)+$B$7*(Z$11=4)+$B$8*(Z$11=3))/(1+EXP($B$3+$B$4*$A33+$B$5*(Z$12-$A33)*4+$B$6*(YEAR(Z$13)=2015)+$B$7*(Z$11=4)+$B$8*(Z$11=3))))+ EXP($B$3+$B$4*$A33+$B$5*((Z$12-$A33)*4+1)+$B$6*(YEAR(Z$13)=2015)+$B$7*(Z$11=4)+$B$8*(Z$11=3))/(1+EXP($B$3+$B$4*$A33+$B$5*((Z$12-$A33)*4+1)+$B$6*(YEAR(Z$13)=2015)+$B$7*(Z$11=4)+$B$8*(Z$11=3)))+ EXP($B$3+$B$4*$A33+$B$5*((Z$12-$A33)*4+2)+$B$6*(YEAR(Z$13)=2015)+$B$7*(Z$11=4)+$B$8*(Z$11=3))/(1+EXP($B$3+$B$4*$A33+$B$5*((Z$12-$A33)*4+2)+$B$6*(YEAR(Z$13)=2015)+$B$7*(Z$11=4)+$B$8*(Z$11=3)))+ EXP($B$3+$B$4*$A33+$B$5*((Z$12-$A33)*4+3)+$B$6*(YEAR(Z$13)=2015)+$B$7*(Z$11=4)+$B$8*(Z$11=3))/(1+EXP($B$3+$B$4*$A33+$B$5*((Z$12-$A33)*4+3)+$B$6*(YEAR(Z$13)=2015)+$B$7*(Z$11=4)+$B$8*(Z$11=3)))), "")</f>
        <v>73.4153549415265</v>
      </c>
      <c r="AA33" s="9" t="n">
        <f aca="false">IF('Acquisition-Retention'!AD156&lt;&gt;"",'Acquisition-Retention'!AD156* (IF(AA$12=$A33,1,EXP($B$3+$B$4*$A33+$B$5*(AA$12-$A33)*4+$B$6*(YEAR(AA$13)=2015)+$B$7*(AA$11=4)+$B$8*(AA$11=3))/(1+EXP($B$3+$B$4*$A33+$B$5*(AA$12-$A33)*4+$B$6*(YEAR(AA$13)=2015)+$B$7*(AA$11=4)+$B$8*(AA$11=3))))+ EXP($B$3+$B$4*$A33+$B$5*((AA$12-$A33)*4+1)+$B$6*(YEAR(AA$13)=2015)+$B$7*(AA$11=4)+$B$8*(AA$11=3))/(1+EXP($B$3+$B$4*$A33+$B$5*((AA$12-$A33)*4+1)+$B$6*(YEAR(AA$13)=2015)+$B$7*(AA$11=4)+$B$8*(AA$11=3)))+ EXP($B$3+$B$4*$A33+$B$5*((AA$12-$A33)*4+2)+$B$6*(YEAR(AA$13)=2015)+$B$7*(AA$11=4)+$B$8*(AA$11=3))/(1+EXP($B$3+$B$4*$A33+$B$5*((AA$12-$A33)*4+2)+$B$6*(YEAR(AA$13)=2015)+$B$7*(AA$11=4)+$B$8*(AA$11=3)))+ EXP($B$3+$B$4*$A33+$B$5*((AA$12-$A33)*4+3)+$B$6*(YEAR(AA$13)=2015)+$B$7*(AA$11=4)+$B$8*(AA$11=3))/(1+EXP($B$3+$B$4*$A33+$B$5*((AA$12-$A33)*4+3)+$B$6*(YEAR(AA$13)=2015)+$B$7*(AA$11=4)+$B$8*(AA$11=3)))), "")</f>
        <v>77.7535397269439</v>
      </c>
      <c r="AB33" s="9" t="n">
        <f aca="false">IF('Acquisition-Retention'!AE156&lt;&gt;"",'Acquisition-Retention'!AE156* (IF(AB$12=$A33,1,EXP($B$3+$B$4*$A33+$B$5*(AB$12-$A33)*4+$B$6*(YEAR(AB$13)=2015)+$B$7*(AB$11=4)+$B$8*(AB$11=3))/(1+EXP($B$3+$B$4*$A33+$B$5*(AB$12-$A33)*4+$B$6*(YEAR(AB$13)=2015)+$B$7*(AB$11=4)+$B$8*(AB$11=3))))+ EXP($B$3+$B$4*$A33+$B$5*((AB$12-$A33)*4+1)+$B$6*(YEAR(AB$13)=2015)+$B$7*(AB$11=4)+$B$8*(AB$11=3))/(1+EXP($B$3+$B$4*$A33+$B$5*((AB$12-$A33)*4+1)+$B$6*(YEAR(AB$13)=2015)+$B$7*(AB$11=4)+$B$8*(AB$11=3)))+ EXP($B$3+$B$4*$A33+$B$5*((AB$12-$A33)*4+2)+$B$6*(YEAR(AB$13)=2015)+$B$7*(AB$11=4)+$B$8*(AB$11=3))/(1+EXP($B$3+$B$4*$A33+$B$5*((AB$12-$A33)*4+2)+$B$6*(YEAR(AB$13)=2015)+$B$7*(AB$11=4)+$B$8*(AB$11=3)))+ EXP($B$3+$B$4*$A33+$B$5*((AB$12-$A33)*4+3)+$B$6*(YEAR(AB$13)=2015)+$B$7*(AB$11=4)+$B$8*(AB$11=3))/(1+EXP($B$3+$B$4*$A33+$B$5*((AB$12-$A33)*4+3)+$B$6*(YEAR(AB$13)=2015)+$B$7*(AB$11=4)+$B$8*(AB$11=3)))), "")</f>
        <v>68.6346400463059</v>
      </c>
      <c r="AC33" s="9" t="n">
        <f aca="false">IF('Acquisition-Retention'!AF156&lt;&gt;"",'Acquisition-Retention'!AF156* (IF(AC$12=$A33,1,EXP($B$3+$B$4*$A33+$B$5*(AC$12-$A33)*4+$B$6*(YEAR(AC$13)=2015)+$B$7*(AC$11=4)+$B$8*(AC$11=3))/(1+EXP($B$3+$B$4*$A33+$B$5*(AC$12-$A33)*4+$B$6*(YEAR(AC$13)=2015)+$B$7*(AC$11=4)+$B$8*(AC$11=3))))+ EXP($B$3+$B$4*$A33+$B$5*((AC$12-$A33)*4+1)+$B$6*(YEAR(AC$13)=2015)+$B$7*(AC$11=4)+$B$8*(AC$11=3))/(1+EXP($B$3+$B$4*$A33+$B$5*((AC$12-$A33)*4+1)+$B$6*(YEAR(AC$13)=2015)+$B$7*(AC$11=4)+$B$8*(AC$11=3)))+ EXP($B$3+$B$4*$A33+$B$5*((AC$12-$A33)*4+2)+$B$6*(YEAR(AC$13)=2015)+$B$7*(AC$11=4)+$B$8*(AC$11=3))/(1+EXP($B$3+$B$4*$A33+$B$5*((AC$12-$A33)*4+2)+$B$6*(YEAR(AC$13)=2015)+$B$7*(AC$11=4)+$B$8*(AC$11=3)))+ EXP($B$3+$B$4*$A33+$B$5*((AC$12-$A33)*4+3)+$B$6*(YEAR(AC$13)=2015)+$B$7*(AC$11=4)+$B$8*(AC$11=3))/(1+EXP($B$3+$B$4*$A33+$B$5*((AC$12-$A33)*4+3)+$B$6*(YEAR(AC$13)=2015)+$B$7*(AC$11=4)+$B$8*(AC$11=3)))), "")</f>
        <v>63.78039278493</v>
      </c>
      <c r="AD33" s="9" t="n">
        <f aca="false">IF('Acquisition-Retention'!AG156&lt;&gt;"",'Acquisition-Retention'!AG156* (IF(AD$12=$A33,1,EXP($B$3+$B$4*$A33+$B$5*(AD$12-$A33)*4+$B$6*(YEAR(AD$13)=2015)+$B$7*(AD$11=4)+$B$8*(AD$11=3))/(1+EXP($B$3+$B$4*$A33+$B$5*(AD$12-$A33)*4+$B$6*(YEAR(AD$13)=2015)+$B$7*(AD$11=4)+$B$8*(AD$11=3))))+ EXP($B$3+$B$4*$A33+$B$5*((AD$12-$A33)*4+1)+$B$6*(YEAR(AD$13)=2015)+$B$7*(AD$11=4)+$B$8*(AD$11=3))/(1+EXP($B$3+$B$4*$A33+$B$5*((AD$12-$A33)*4+1)+$B$6*(YEAR(AD$13)=2015)+$B$7*(AD$11=4)+$B$8*(AD$11=3)))+ EXP($B$3+$B$4*$A33+$B$5*((AD$12-$A33)*4+2)+$B$6*(YEAR(AD$13)=2015)+$B$7*(AD$11=4)+$B$8*(AD$11=3))/(1+EXP($B$3+$B$4*$A33+$B$5*((AD$12-$A33)*4+2)+$B$6*(YEAR(AD$13)=2015)+$B$7*(AD$11=4)+$B$8*(AD$11=3)))+ EXP($B$3+$B$4*$A33+$B$5*((AD$12-$A33)*4+3)+$B$6*(YEAR(AD$13)=2015)+$B$7*(AD$11=4)+$B$8*(AD$11=3))/(1+EXP($B$3+$B$4*$A33+$B$5*((AD$12-$A33)*4+3)+$B$6*(YEAR(AD$13)=2015)+$B$7*(AD$11=4)+$B$8*(AD$11=3)))), "")</f>
        <v>59.5871039068548</v>
      </c>
      <c r="AE33" s="9" t="n">
        <f aca="false">IF('Acquisition-Retention'!AH156&lt;&gt;"",'Acquisition-Retention'!AH156* (IF(AE$12=$A33,1,EXP($B$3+$B$4*$A33+$B$5*(AE$12-$A33)*4+$B$6*(YEAR(AE$13)=2015)+$B$7*(AE$11=4)+$B$8*(AE$11=3))/(1+EXP($B$3+$B$4*$A33+$B$5*(AE$12-$A33)*4+$B$6*(YEAR(AE$13)=2015)+$B$7*(AE$11=4)+$B$8*(AE$11=3))))+ EXP($B$3+$B$4*$A33+$B$5*((AE$12-$A33)*4+1)+$B$6*(YEAR(AE$13)=2015)+$B$7*(AE$11=4)+$B$8*(AE$11=3))/(1+EXP($B$3+$B$4*$A33+$B$5*((AE$12-$A33)*4+1)+$B$6*(YEAR(AE$13)=2015)+$B$7*(AE$11=4)+$B$8*(AE$11=3)))+ EXP($B$3+$B$4*$A33+$B$5*((AE$12-$A33)*4+2)+$B$6*(YEAR(AE$13)=2015)+$B$7*(AE$11=4)+$B$8*(AE$11=3))/(1+EXP($B$3+$B$4*$A33+$B$5*((AE$12-$A33)*4+2)+$B$6*(YEAR(AE$13)=2015)+$B$7*(AE$11=4)+$B$8*(AE$11=3)))+ EXP($B$3+$B$4*$A33+$B$5*((AE$12-$A33)*4+3)+$B$6*(YEAR(AE$13)=2015)+$B$7*(AE$11=4)+$B$8*(AE$11=3))/(1+EXP($B$3+$B$4*$A33+$B$5*((AE$12-$A33)*4+3)+$B$6*(YEAR(AE$13)=2015)+$B$7*(AE$11=4)+$B$8*(AE$11=3)))), "")</f>
        <v>56.7772080562788</v>
      </c>
      <c r="AF33" s="9" t="n">
        <f aca="false">IF('Acquisition-Retention'!AI156&lt;&gt;"",'Acquisition-Retention'!AI156* (IF(AF$12=$A33,1,EXP($B$3+$B$4*$A33+$B$5*(AF$12-$A33)*4+$B$6*(YEAR(AF$13)=2015)+$B$7*(AF$11=4)+$B$8*(AF$11=3))/(1+EXP($B$3+$B$4*$A33+$B$5*(AF$12-$A33)*4+$B$6*(YEAR(AF$13)=2015)+$B$7*(AF$11=4)+$B$8*(AF$11=3))))+ EXP($B$3+$B$4*$A33+$B$5*((AF$12-$A33)*4+1)+$B$6*(YEAR(AF$13)=2015)+$B$7*(AF$11=4)+$B$8*(AF$11=3))/(1+EXP($B$3+$B$4*$A33+$B$5*((AF$12-$A33)*4+1)+$B$6*(YEAR(AF$13)=2015)+$B$7*(AF$11=4)+$B$8*(AF$11=3)))+ EXP($B$3+$B$4*$A33+$B$5*((AF$12-$A33)*4+2)+$B$6*(YEAR(AF$13)=2015)+$B$7*(AF$11=4)+$B$8*(AF$11=3))/(1+EXP($B$3+$B$4*$A33+$B$5*((AF$12-$A33)*4+2)+$B$6*(YEAR(AF$13)=2015)+$B$7*(AF$11=4)+$B$8*(AF$11=3)))+ EXP($B$3+$B$4*$A33+$B$5*((AF$12-$A33)*4+3)+$B$6*(YEAR(AF$13)=2015)+$B$7*(AF$11=4)+$B$8*(AF$11=3))/(1+EXP($B$3+$B$4*$A33+$B$5*((AF$12-$A33)*4+3)+$B$6*(YEAR(AF$13)=2015)+$B$7*(AF$11=4)+$B$8*(AF$11=3)))), "")</f>
        <v>53.9121082066781</v>
      </c>
      <c r="AG33" s="9" t="n">
        <f aca="false">IF('Acquisition-Retention'!AJ156&lt;&gt;"",'Acquisition-Retention'!AJ156* (IF(AG$12=$A33,1,EXP($B$3+$B$4*$A33+$B$5*(AG$12-$A33)*4+$B$6*(YEAR(AG$13)=2015)+$B$7*(AG$11=4)+$B$8*(AG$11=3))/(1+EXP($B$3+$B$4*$A33+$B$5*(AG$12-$A33)*4+$B$6*(YEAR(AG$13)=2015)+$B$7*(AG$11=4)+$B$8*(AG$11=3))))+ EXP($B$3+$B$4*$A33+$B$5*((AG$12-$A33)*4+1)+$B$6*(YEAR(AG$13)=2015)+$B$7*(AG$11=4)+$B$8*(AG$11=3))/(1+EXP($B$3+$B$4*$A33+$B$5*((AG$12-$A33)*4+1)+$B$6*(YEAR(AG$13)=2015)+$B$7*(AG$11=4)+$B$8*(AG$11=3)))+ EXP($B$3+$B$4*$A33+$B$5*((AG$12-$A33)*4+2)+$B$6*(YEAR(AG$13)=2015)+$B$7*(AG$11=4)+$B$8*(AG$11=3))/(1+EXP($B$3+$B$4*$A33+$B$5*((AG$12-$A33)*4+2)+$B$6*(YEAR(AG$13)=2015)+$B$7*(AG$11=4)+$B$8*(AG$11=3)))+ EXP($B$3+$B$4*$A33+$B$5*((AG$12-$A33)*4+3)+$B$6*(YEAR(AG$13)=2015)+$B$7*(AG$11=4)+$B$8*(AG$11=3))/(1+EXP($B$3+$B$4*$A33+$B$5*((AG$12-$A33)*4+3)+$B$6*(YEAR(AG$13)=2015)+$B$7*(AG$11=4)+$B$8*(AG$11=3)))), "")</f>
        <v>45.1904819804184</v>
      </c>
      <c r="AH33" s="9" t="n">
        <f aca="false">IF('Acquisition-Retention'!AK156&lt;&gt;"",'Acquisition-Retention'!AK156* (IF(AH$12=$A33,1,EXP($B$3+$B$4*$A33+$B$5*(AH$12-$A33)*4+$B$6*(YEAR(AH$13)=2015)+$B$7*(AH$11=4)+$B$8*(AH$11=3))/(1+EXP($B$3+$B$4*$A33+$B$5*(AH$12-$A33)*4+$B$6*(YEAR(AH$13)=2015)+$B$7*(AH$11=4)+$B$8*(AH$11=3))))+ EXP($B$3+$B$4*$A33+$B$5*((AH$12-$A33)*4+1)+$B$6*(YEAR(AH$13)=2015)+$B$7*(AH$11=4)+$B$8*(AH$11=3))/(1+EXP($B$3+$B$4*$A33+$B$5*((AH$12-$A33)*4+1)+$B$6*(YEAR(AH$13)=2015)+$B$7*(AH$11=4)+$B$8*(AH$11=3)))+ EXP($B$3+$B$4*$A33+$B$5*((AH$12-$A33)*4+2)+$B$6*(YEAR(AH$13)=2015)+$B$7*(AH$11=4)+$B$8*(AH$11=3))/(1+EXP($B$3+$B$4*$A33+$B$5*((AH$12-$A33)*4+2)+$B$6*(YEAR(AH$13)=2015)+$B$7*(AH$11=4)+$B$8*(AH$11=3)))+ EXP($B$3+$B$4*$A33+$B$5*((AH$12-$A33)*4+3)+$B$6*(YEAR(AH$13)=2015)+$B$7*(AH$11=4)+$B$8*(AH$11=3))/(1+EXP($B$3+$B$4*$A33+$B$5*((AH$12-$A33)*4+3)+$B$6*(YEAR(AH$13)=2015)+$B$7*(AH$11=4)+$B$8*(AH$11=3)))), "")</f>
        <v>42.4393818233395</v>
      </c>
      <c r="AI33" s="9" t="n">
        <f aca="false">IF('Acquisition-Retention'!AL156&lt;&gt;"",'Acquisition-Retention'!AL156* (IF(AI$12=$A33,1,EXP($B$3+$B$4*$A33+$B$5*(AI$12-$A33)*4+$B$6*(YEAR(AI$13)=2015)+$B$7*(AI$11=4)+$B$8*(AI$11=3))/(1+EXP($B$3+$B$4*$A33+$B$5*(AI$12-$A33)*4+$B$6*(YEAR(AI$13)=2015)+$B$7*(AI$11=4)+$B$8*(AI$11=3))))+ EXP($B$3+$B$4*$A33+$B$5*((AI$12-$A33)*4+1)+$B$6*(YEAR(AI$13)=2015)+$B$7*(AI$11=4)+$B$8*(AI$11=3))/(1+EXP($B$3+$B$4*$A33+$B$5*((AI$12-$A33)*4+1)+$B$6*(YEAR(AI$13)=2015)+$B$7*(AI$11=4)+$B$8*(AI$11=3)))+ EXP($B$3+$B$4*$A33+$B$5*((AI$12-$A33)*4+2)+$B$6*(YEAR(AI$13)=2015)+$B$7*(AI$11=4)+$B$8*(AI$11=3))/(1+EXP($B$3+$B$4*$A33+$B$5*((AI$12-$A33)*4+2)+$B$6*(YEAR(AI$13)=2015)+$B$7*(AI$11=4)+$B$8*(AI$11=3)))+ EXP($B$3+$B$4*$A33+$B$5*((AI$12-$A33)*4+3)+$B$6*(YEAR(AI$13)=2015)+$B$7*(AI$11=4)+$B$8*(AI$11=3))/(1+EXP($B$3+$B$4*$A33+$B$5*((AI$12-$A33)*4+3)+$B$6*(YEAR(AI$13)=2015)+$B$7*(AI$11=4)+$B$8*(AI$11=3)))), "")</f>
        <v>39.7432757929381</v>
      </c>
      <c r="AJ33" s="9" t="n">
        <f aca="false">IF('Acquisition-Retention'!AM156&lt;&gt;"",'Acquisition-Retention'!AM156* (IF(AJ$12=$A33,1,EXP($B$3+$B$4*$A33+$B$5*(AJ$12-$A33)*4+$B$6*(YEAR(AJ$13)=2015)+$B$7*(AJ$11=4)+$B$8*(AJ$11=3))/(1+EXP($B$3+$B$4*$A33+$B$5*(AJ$12-$A33)*4+$B$6*(YEAR(AJ$13)=2015)+$B$7*(AJ$11=4)+$B$8*(AJ$11=3))))+ EXP($B$3+$B$4*$A33+$B$5*((AJ$12-$A33)*4+1)+$B$6*(YEAR(AJ$13)=2015)+$B$7*(AJ$11=4)+$B$8*(AJ$11=3))/(1+EXP($B$3+$B$4*$A33+$B$5*((AJ$12-$A33)*4+1)+$B$6*(YEAR(AJ$13)=2015)+$B$7*(AJ$11=4)+$B$8*(AJ$11=3)))+ EXP($B$3+$B$4*$A33+$B$5*((AJ$12-$A33)*4+2)+$B$6*(YEAR(AJ$13)=2015)+$B$7*(AJ$11=4)+$B$8*(AJ$11=3))/(1+EXP($B$3+$B$4*$A33+$B$5*((AJ$12-$A33)*4+2)+$B$6*(YEAR(AJ$13)=2015)+$B$7*(AJ$11=4)+$B$8*(AJ$11=3)))+ EXP($B$3+$B$4*$A33+$B$5*((AJ$12-$A33)*4+3)+$B$6*(YEAR(AJ$13)=2015)+$B$7*(AJ$11=4)+$B$8*(AJ$11=3))/(1+EXP($B$3+$B$4*$A33+$B$5*((AJ$12-$A33)*4+3)+$B$6*(YEAR(AJ$13)=2015)+$B$7*(AJ$11=4)+$B$8*(AJ$11=3)))), "")</f>
        <v>40.8325790073336</v>
      </c>
      <c r="AK33" s="9" t="n">
        <f aca="false">IF('Acquisition-Retention'!AN156&lt;&gt;"",'Acquisition-Retention'!AN156* (IF(AK$12=$A33,1,EXP($B$3+$B$4*$A33+$B$5*(AK$12-$A33)*4+$B$6*(YEAR(AK$13)=2015)+$B$7*(AK$11=4)+$B$8*(AK$11=3))/(1+EXP($B$3+$B$4*$A33+$B$5*(AK$12-$A33)*4+$B$6*(YEAR(AK$13)=2015)+$B$7*(AK$11=4)+$B$8*(AK$11=3))))+ EXP($B$3+$B$4*$A33+$B$5*((AK$12-$A33)*4+1)+$B$6*(YEAR(AK$13)=2015)+$B$7*(AK$11=4)+$B$8*(AK$11=3))/(1+EXP($B$3+$B$4*$A33+$B$5*((AK$12-$A33)*4+1)+$B$6*(YEAR(AK$13)=2015)+$B$7*(AK$11=4)+$B$8*(AK$11=3)))+ EXP($B$3+$B$4*$A33+$B$5*((AK$12-$A33)*4+2)+$B$6*(YEAR(AK$13)=2015)+$B$7*(AK$11=4)+$B$8*(AK$11=3))/(1+EXP($B$3+$B$4*$A33+$B$5*((AK$12-$A33)*4+2)+$B$6*(YEAR(AK$13)=2015)+$B$7*(AK$11=4)+$B$8*(AK$11=3)))+ EXP($B$3+$B$4*$A33+$B$5*((AK$12-$A33)*4+3)+$B$6*(YEAR(AK$13)=2015)+$B$7*(AK$11=4)+$B$8*(AK$11=3))/(1+EXP($B$3+$B$4*$A33+$B$5*((AK$12-$A33)*4+3)+$B$6*(YEAR(AK$13)=2015)+$B$7*(AK$11=4)+$B$8*(AK$11=3)))), "")</f>
        <v>38.1855201325467</v>
      </c>
      <c r="AL33" s="9" t="n">
        <f aca="false">IF('Acquisition-Retention'!AO156&lt;&gt;"",'Acquisition-Retention'!AO156* (IF(AL$12=$A33,1,EXP($B$3+$B$4*$A33+$B$5*(AL$12-$A33)*4+$B$6*(YEAR(AL$13)=2015)+$B$7*(AL$11=4)+$B$8*(AL$11=3))/(1+EXP($B$3+$B$4*$A33+$B$5*(AL$12-$A33)*4+$B$6*(YEAR(AL$13)=2015)+$B$7*(AL$11=4)+$B$8*(AL$11=3))))+ EXP($B$3+$B$4*$A33+$B$5*((AL$12-$A33)*4+1)+$B$6*(YEAR(AL$13)=2015)+$B$7*(AL$11=4)+$B$8*(AL$11=3))/(1+EXP($B$3+$B$4*$A33+$B$5*((AL$12-$A33)*4+1)+$B$6*(YEAR(AL$13)=2015)+$B$7*(AL$11=4)+$B$8*(AL$11=3)))+ EXP($B$3+$B$4*$A33+$B$5*((AL$12-$A33)*4+2)+$B$6*(YEAR(AL$13)=2015)+$B$7*(AL$11=4)+$B$8*(AL$11=3))/(1+EXP($B$3+$B$4*$A33+$B$5*((AL$12-$A33)*4+2)+$B$6*(YEAR(AL$13)=2015)+$B$7*(AL$11=4)+$B$8*(AL$11=3)))+ EXP($B$3+$B$4*$A33+$B$5*((AL$12-$A33)*4+3)+$B$6*(YEAR(AL$13)=2015)+$B$7*(AL$11=4)+$B$8*(AL$11=3))/(1+EXP($B$3+$B$4*$A33+$B$5*((AL$12-$A33)*4+3)+$B$6*(YEAR(AL$13)=2015)+$B$7*(AL$11=4)+$B$8*(AL$11=3)))), "")</f>
        <v>35.6585683534788</v>
      </c>
      <c r="AM33" s="9" t="n">
        <f aca="false">IF('Acquisition-Retention'!AP156&lt;&gt;"",'Acquisition-Retention'!AP156* (IF(AM$12=$A33,1,EXP($B$3+$B$4*$A33+$B$5*(AM$12-$A33)*4+$B$6*(YEAR(AM$13)=2015)+$B$7*(AM$11=4)+$B$8*(AM$11=3))/(1+EXP($B$3+$B$4*$A33+$B$5*(AM$12-$A33)*4+$B$6*(YEAR(AM$13)=2015)+$B$7*(AM$11=4)+$B$8*(AM$11=3))))+ EXP($B$3+$B$4*$A33+$B$5*((AM$12-$A33)*4+1)+$B$6*(YEAR(AM$13)=2015)+$B$7*(AM$11=4)+$B$8*(AM$11=3))/(1+EXP($B$3+$B$4*$A33+$B$5*((AM$12-$A33)*4+1)+$B$6*(YEAR(AM$13)=2015)+$B$7*(AM$11=4)+$B$8*(AM$11=3)))+ EXP($B$3+$B$4*$A33+$B$5*((AM$12-$A33)*4+2)+$B$6*(YEAR(AM$13)=2015)+$B$7*(AM$11=4)+$B$8*(AM$11=3))/(1+EXP($B$3+$B$4*$A33+$B$5*((AM$12-$A33)*4+2)+$B$6*(YEAR(AM$13)=2015)+$B$7*(AM$11=4)+$B$8*(AM$11=3)))+ EXP($B$3+$B$4*$A33+$B$5*((AM$12-$A33)*4+3)+$B$6*(YEAR(AM$13)=2015)+$B$7*(AM$11=4)+$B$8*(AM$11=3))/(1+EXP($B$3+$B$4*$A33+$B$5*((AM$12-$A33)*4+3)+$B$6*(YEAR(AM$13)=2015)+$B$7*(AM$11=4)+$B$8*(AM$11=3)))), "")</f>
        <v>34.6352820370801</v>
      </c>
      <c r="AN33" s="9" t="n">
        <f aca="false">IF('Acquisition-Retention'!AQ156&lt;&gt;"",'Acquisition-Retention'!AQ156* (IF(AN$12=$A33,1,EXP($B$3+$B$4*$A33+$B$5*(AN$12-$A33)*4+$B$6*(YEAR(AN$13)=2015)+$B$7*(AN$11=4)+$B$8*(AN$11=3))/(1+EXP($B$3+$B$4*$A33+$B$5*(AN$12-$A33)*4+$B$6*(YEAR(AN$13)=2015)+$B$7*(AN$11=4)+$B$8*(AN$11=3))))+ EXP($B$3+$B$4*$A33+$B$5*((AN$12-$A33)*4+1)+$B$6*(YEAR(AN$13)=2015)+$B$7*(AN$11=4)+$B$8*(AN$11=3))/(1+EXP($B$3+$B$4*$A33+$B$5*((AN$12-$A33)*4+1)+$B$6*(YEAR(AN$13)=2015)+$B$7*(AN$11=4)+$B$8*(AN$11=3)))+ EXP($B$3+$B$4*$A33+$B$5*((AN$12-$A33)*4+2)+$B$6*(YEAR(AN$13)=2015)+$B$7*(AN$11=4)+$B$8*(AN$11=3))/(1+EXP($B$3+$B$4*$A33+$B$5*((AN$12-$A33)*4+2)+$B$6*(YEAR(AN$13)=2015)+$B$7*(AN$11=4)+$B$8*(AN$11=3)))+ EXP($B$3+$B$4*$A33+$B$5*((AN$12-$A33)*4+3)+$B$6*(YEAR(AN$13)=2015)+$B$7*(AN$11=4)+$B$8*(AN$11=3))/(1+EXP($B$3+$B$4*$A33+$B$5*((AN$12-$A33)*4+3)+$B$6*(YEAR(AN$13)=2015)+$B$7*(AN$11=4)+$B$8*(AN$11=3)))), "")</f>
        <v>31.1370697383927</v>
      </c>
      <c r="AO33" s="9" t="n">
        <f aca="false">IF('Acquisition-Retention'!AR156&lt;&gt;"",'Acquisition-Retention'!AR156* (IF(AO$12=$A33,1,EXP($B$3+$B$4*$A33+$B$5*(AO$12-$A33)*4+$B$6*(YEAR(AO$13)=2015)+$B$7*(AO$11=4)+$B$8*(AO$11=3))/(1+EXP($B$3+$B$4*$A33+$B$5*(AO$12-$A33)*4+$B$6*(YEAR(AO$13)=2015)+$B$7*(AO$11=4)+$B$8*(AO$11=3))))+ EXP($B$3+$B$4*$A33+$B$5*((AO$12-$A33)*4+1)+$B$6*(YEAR(AO$13)=2015)+$B$7*(AO$11=4)+$B$8*(AO$11=3))/(1+EXP($B$3+$B$4*$A33+$B$5*((AO$12-$A33)*4+1)+$B$6*(YEAR(AO$13)=2015)+$B$7*(AO$11=4)+$B$8*(AO$11=3)))+ EXP($B$3+$B$4*$A33+$B$5*((AO$12-$A33)*4+2)+$B$6*(YEAR(AO$13)=2015)+$B$7*(AO$11=4)+$B$8*(AO$11=3))/(1+EXP($B$3+$B$4*$A33+$B$5*((AO$12-$A33)*4+2)+$B$6*(YEAR(AO$13)=2015)+$B$7*(AO$11=4)+$B$8*(AO$11=3)))+ EXP($B$3+$B$4*$A33+$B$5*((AO$12-$A33)*4+3)+$B$6*(YEAR(AO$13)=2015)+$B$7*(AO$11=4)+$B$8*(AO$11=3))/(1+EXP($B$3+$B$4*$A33+$B$5*((AO$12-$A33)*4+3)+$B$6*(YEAR(AO$13)=2015)+$B$7*(AO$11=4)+$B$8*(AO$11=3)))), "")</f>
        <v>28.7141085055649</v>
      </c>
    </row>
    <row r="34" customFormat="false" ht="15" hidden="false" customHeight="false" outlineLevel="0" collapsed="false">
      <c r="A34" s="0" t="n">
        <f aca="false">A33+1</f>
        <v>21</v>
      </c>
      <c r="B34" s="4" t="str">
        <v>Sep 2015</v>
      </c>
      <c r="C34" s="9" t="str">
        <f aca="false">IF('Acquisition-Retention'!F157&lt;&gt;"",'Acquisition-Retention'!F157* (IF(C$12=$A34,1,EXP($B$3+$B$4*$A34+$B$5*(C$12-$A34)*4+$B$6*(YEAR(C$13)=2015)+$B$7*(C$11=4)+$B$8*(C$11=3))/(1+EXP($B$3+$B$4*$A34+$B$5*(C$12-$A34)*4+$B$6*(YEAR(C$13)=2015)+$B$7*(C$11=4)+$B$8*(C$11=3))))+ EXP($B$3+$B$4*$A34+$B$5*((C$12-$A34)*4+1)+$B$6*(YEAR(C$13)=2015)+$B$7*(C$11=4)+$B$8*(C$11=3))/(1+EXP($B$3+$B$4*$A34+$B$5*((C$12-$A34)*4+1)+$B$6*(YEAR(C$13)=2015)+$B$7*(C$11=4)+$B$8*(C$11=3)))+ EXP($B$3+$B$4*$A34+$B$5*((C$12-$A34)*4+2)+$B$6*(YEAR(C$13)=2015)+$B$7*(C$11=4)+$B$8*(C$11=3))/(1+EXP($B$3+$B$4*$A34+$B$5*((C$12-$A34)*4+2)+$B$6*(YEAR(C$13)=2015)+$B$7*(C$11=4)+$B$8*(C$11=3)))+ EXP($B$3+$B$4*$A34+$B$5*((C$12-$A34)*4+3)+$B$6*(YEAR(C$13)=2015)+$B$7*(C$11=4)+$B$8*(C$11=3))/(1+EXP($B$3+$B$4*$A34+$B$5*((C$12-$A34)*4+3)+$B$6*(YEAR(C$13)=2015)+$B$7*(C$11=4)+$B$8*(C$11=3)))), "")</f>
        <v/>
      </c>
      <c r="D34" s="9" t="str">
        <f aca="false">IF('Acquisition-Retention'!G157&lt;&gt;"",'Acquisition-Retention'!G157* (IF(D$12=$A34,1,EXP($B$3+$B$4*$A34+$B$5*(D$12-$A34)*4+$B$6*(YEAR(D$13)=2015)+$B$7*(D$11=4)+$B$8*(D$11=3))/(1+EXP($B$3+$B$4*$A34+$B$5*(D$12-$A34)*4+$B$6*(YEAR(D$13)=2015)+$B$7*(D$11=4)+$B$8*(D$11=3))))+ EXP($B$3+$B$4*$A34+$B$5*((D$12-$A34)*4+1)+$B$6*(YEAR(D$13)=2015)+$B$7*(D$11=4)+$B$8*(D$11=3))/(1+EXP($B$3+$B$4*$A34+$B$5*((D$12-$A34)*4+1)+$B$6*(YEAR(D$13)=2015)+$B$7*(D$11=4)+$B$8*(D$11=3)))+ EXP($B$3+$B$4*$A34+$B$5*((D$12-$A34)*4+2)+$B$6*(YEAR(D$13)=2015)+$B$7*(D$11=4)+$B$8*(D$11=3))/(1+EXP($B$3+$B$4*$A34+$B$5*((D$12-$A34)*4+2)+$B$6*(YEAR(D$13)=2015)+$B$7*(D$11=4)+$B$8*(D$11=3)))+ EXP($B$3+$B$4*$A34+$B$5*((D$12-$A34)*4+3)+$B$6*(YEAR(D$13)=2015)+$B$7*(D$11=4)+$B$8*(D$11=3))/(1+EXP($B$3+$B$4*$A34+$B$5*((D$12-$A34)*4+3)+$B$6*(YEAR(D$13)=2015)+$B$7*(D$11=4)+$B$8*(D$11=3)))), "")</f>
        <v/>
      </c>
      <c r="E34" s="9" t="str">
        <f aca="false">IF('Acquisition-Retention'!H157&lt;&gt;"",'Acquisition-Retention'!H157* (IF(E$12=$A34,1,EXP($B$3+$B$4*$A34+$B$5*(E$12-$A34)*4+$B$6*(YEAR(E$13)=2015)+$B$7*(E$11=4)+$B$8*(E$11=3))/(1+EXP($B$3+$B$4*$A34+$B$5*(E$12-$A34)*4+$B$6*(YEAR(E$13)=2015)+$B$7*(E$11=4)+$B$8*(E$11=3))))+ EXP($B$3+$B$4*$A34+$B$5*((E$12-$A34)*4+1)+$B$6*(YEAR(E$13)=2015)+$B$7*(E$11=4)+$B$8*(E$11=3))/(1+EXP($B$3+$B$4*$A34+$B$5*((E$12-$A34)*4+1)+$B$6*(YEAR(E$13)=2015)+$B$7*(E$11=4)+$B$8*(E$11=3)))+ EXP($B$3+$B$4*$A34+$B$5*((E$12-$A34)*4+2)+$B$6*(YEAR(E$13)=2015)+$B$7*(E$11=4)+$B$8*(E$11=3))/(1+EXP($B$3+$B$4*$A34+$B$5*((E$12-$A34)*4+2)+$B$6*(YEAR(E$13)=2015)+$B$7*(E$11=4)+$B$8*(E$11=3)))+ EXP($B$3+$B$4*$A34+$B$5*((E$12-$A34)*4+3)+$B$6*(YEAR(E$13)=2015)+$B$7*(E$11=4)+$B$8*(E$11=3))/(1+EXP($B$3+$B$4*$A34+$B$5*((E$12-$A34)*4+3)+$B$6*(YEAR(E$13)=2015)+$B$7*(E$11=4)+$B$8*(E$11=3)))), "")</f>
        <v/>
      </c>
      <c r="F34" s="9" t="str">
        <f aca="false">IF('Acquisition-Retention'!I157&lt;&gt;"",'Acquisition-Retention'!I157* (IF(F$12=$A34,1,EXP($B$3+$B$4*$A34+$B$5*(F$12-$A34)*4+$B$6*(YEAR(F$13)=2015)+$B$7*(F$11=4)+$B$8*(F$11=3))/(1+EXP($B$3+$B$4*$A34+$B$5*(F$12-$A34)*4+$B$6*(YEAR(F$13)=2015)+$B$7*(F$11=4)+$B$8*(F$11=3))))+ EXP($B$3+$B$4*$A34+$B$5*((F$12-$A34)*4+1)+$B$6*(YEAR(F$13)=2015)+$B$7*(F$11=4)+$B$8*(F$11=3))/(1+EXP($B$3+$B$4*$A34+$B$5*((F$12-$A34)*4+1)+$B$6*(YEAR(F$13)=2015)+$B$7*(F$11=4)+$B$8*(F$11=3)))+ EXP($B$3+$B$4*$A34+$B$5*((F$12-$A34)*4+2)+$B$6*(YEAR(F$13)=2015)+$B$7*(F$11=4)+$B$8*(F$11=3))/(1+EXP($B$3+$B$4*$A34+$B$5*((F$12-$A34)*4+2)+$B$6*(YEAR(F$13)=2015)+$B$7*(F$11=4)+$B$8*(F$11=3)))+ EXP($B$3+$B$4*$A34+$B$5*((F$12-$A34)*4+3)+$B$6*(YEAR(F$13)=2015)+$B$7*(F$11=4)+$B$8*(F$11=3))/(1+EXP($B$3+$B$4*$A34+$B$5*((F$12-$A34)*4+3)+$B$6*(YEAR(F$13)=2015)+$B$7*(F$11=4)+$B$8*(F$11=3)))), "")</f>
        <v/>
      </c>
      <c r="G34" s="9" t="str">
        <f aca="false">IF('Acquisition-Retention'!J157&lt;&gt;"",'Acquisition-Retention'!J157* (IF(G$12=$A34,1,EXP($B$3+$B$4*$A34+$B$5*(G$12-$A34)*4+$B$6*(YEAR(G$13)=2015)+$B$7*(G$11=4)+$B$8*(G$11=3))/(1+EXP($B$3+$B$4*$A34+$B$5*(G$12-$A34)*4+$B$6*(YEAR(G$13)=2015)+$B$7*(G$11=4)+$B$8*(G$11=3))))+ EXP($B$3+$B$4*$A34+$B$5*((G$12-$A34)*4+1)+$B$6*(YEAR(G$13)=2015)+$B$7*(G$11=4)+$B$8*(G$11=3))/(1+EXP($B$3+$B$4*$A34+$B$5*((G$12-$A34)*4+1)+$B$6*(YEAR(G$13)=2015)+$B$7*(G$11=4)+$B$8*(G$11=3)))+ EXP($B$3+$B$4*$A34+$B$5*((G$12-$A34)*4+2)+$B$6*(YEAR(G$13)=2015)+$B$7*(G$11=4)+$B$8*(G$11=3))/(1+EXP($B$3+$B$4*$A34+$B$5*((G$12-$A34)*4+2)+$B$6*(YEAR(G$13)=2015)+$B$7*(G$11=4)+$B$8*(G$11=3)))+ EXP($B$3+$B$4*$A34+$B$5*((G$12-$A34)*4+3)+$B$6*(YEAR(G$13)=2015)+$B$7*(G$11=4)+$B$8*(G$11=3))/(1+EXP($B$3+$B$4*$A34+$B$5*((G$12-$A34)*4+3)+$B$6*(YEAR(G$13)=2015)+$B$7*(G$11=4)+$B$8*(G$11=3)))), "")</f>
        <v/>
      </c>
      <c r="H34" s="9" t="str">
        <f aca="false">IF('Acquisition-Retention'!K157&lt;&gt;"",'Acquisition-Retention'!K157* (IF(H$12=$A34,1,EXP($B$3+$B$4*$A34+$B$5*(H$12-$A34)*4+$B$6*(YEAR(H$13)=2015)+$B$7*(H$11=4)+$B$8*(H$11=3))/(1+EXP($B$3+$B$4*$A34+$B$5*(H$12-$A34)*4+$B$6*(YEAR(H$13)=2015)+$B$7*(H$11=4)+$B$8*(H$11=3))))+ EXP($B$3+$B$4*$A34+$B$5*((H$12-$A34)*4+1)+$B$6*(YEAR(H$13)=2015)+$B$7*(H$11=4)+$B$8*(H$11=3))/(1+EXP($B$3+$B$4*$A34+$B$5*((H$12-$A34)*4+1)+$B$6*(YEAR(H$13)=2015)+$B$7*(H$11=4)+$B$8*(H$11=3)))+ EXP($B$3+$B$4*$A34+$B$5*((H$12-$A34)*4+2)+$B$6*(YEAR(H$13)=2015)+$B$7*(H$11=4)+$B$8*(H$11=3))/(1+EXP($B$3+$B$4*$A34+$B$5*((H$12-$A34)*4+2)+$B$6*(YEAR(H$13)=2015)+$B$7*(H$11=4)+$B$8*(H$11=3)))+ EXP($B$3+$B$4*$A34+$B$5*((H$12-$A34)*4+3)+$B$6*(YEAR(H$13)=2015)+$B$7*(H$11=4)+$B$8*(H$11=3))/(1+EXP($B$3+$B$4*$A34+$B$5*((H$12-$A34)*4+3)+$B$6*(YEAR(H$13)=2015)+$B$7*(H$11=4)+$B$8*(H$11=3)))), "")</f>
        <v/>
      </c>
      <c r="I34" s="9" t="str">
        <f aca="false">IF('Acquisition-Retention'!L157&lt;&gt;"",'Acquisition-Retention'!L157* (IF(I$12=$A34,1,EXP($B$3+$B$4*$A34+$B$5*(I$12-$A34)*4+$B$6*(YEAR(I$13)=2015)+$B$7*(I$11=4)+$B$8*(I$11=3))/(1+EXP($B$3+$B$4*$A34+$B$5*(I$12-$A34)*4+$B$6*(YEAR(I$13)=2015)+$B$7*(I$11=4)+$B$8*(I$11=3))))+ EXP($B$3+$B$4*$A34+$B$5*((I$12-$A34)*4+1)+$B$6*(YEAR(I$13)=2015)+$B$7*(I$11=4)+$B$8*(I$11=3))/(1+EXP($B$3+$B$4*$A34+$B$5*((I$12-$A34)*4+1)+$B$6*(YEAR(I$13)=2015)+$B$7*(I$11=4)+$B$8*(I$11=3)))+ EXP($B$3+$B$4*$A34+$B$5*((I$12-$A34)*4+2)+$B$6*(YEAR(I$13)=2015)+$B$7*(I$11=4)+$B$8*(I$11=3))/(1+EXP($B$3+$B$4*$A34+$B$5*((I$12-$A34)*4+2)+$B$6*(YEAR(I$13)=2015)+$B$7*(I$11=4)+$B$8*(I$11=3)))+ EXP($B$3+$B$4*$A34+$B$5*((I$12-$A34)*4+3)+$B$6*(YEAR(I$13)=2015)+$B$7*(I$11=4)+$B$8*(I$11=3))/(1+EXP($B$3+$B$4*$A34+$B$5*((I$12-$A34)*4+3)+$B$6*(YEAR(I$13)=2015)+$B$7*(I$11=4)+$B$8*(I$11=3)))), "")</f>
        <v/>
      </c>
      <c r="J34" s="9" t="str">
        <f aca="false">IF('Acquisition-Retention'!M157&lt;&gt;"",'Acquisition-Retention'!M157* (IF(J$12=$A34,1,EXP($B$3+$B$4*$A34+$B$5*(J$12-$A34)*4+$B$6*(YEAR(J$13)=2015)+$B$7*(J$11=4)+$B$8*(J$11=3))/(1+EXP($B$3+$B$4*$A34+$B$5*(J$12-$A34)*4+$B$6*(YEAR(J$13)=2015)+$B$7*(J$11=4)+$B$8*(J$11=3))))+ EXP($B$3+$B$4*$A34+$B$5*((J$12-$A34)*4+1)+$B$6*(YEAR(J$13)=2015)+$B$7*(J$11=4)+$B$8*(J$11=3))/(1+EXP($B$3+$B$4*$A34+$B$5*((J$12-$A34)*4+1)+$B$6*(YEAR(J$13)=2015)+$B$7*(J$11=4)+$B$8*(J$11=3)))+ EXP($B$3+$B$4*$A34+$B$5*((J$12-$A34)*4+2)+$B$6*(YEAR(J$13)=2015)+$B$7*(J$11=4)+$B$8*(J$11=3))/(1+EXP($B$3+$B$4*$A34+$B$5*((J$12-$A34)*4+2)+$B$6*(YEAR(J$13)=2015)+$B$7*(J$11=4)+$B$8*(J$11=3)))+ EXP($B$3+$B$4*$A34+$B$5*((J$12-$A34)*4+3)+$B$6*(YEAR(J$13)=2015)+$B$7*(J$11=4)+$B$8*(J$11=3))/(1+EXP($B$3+$B$4*$A34+$B$5*((J$12-$A34)*4+3)+$B$6*(YEAR(J$13)=2015)+$B$7*(J$11=4)+$B$8*(J$11=3)))), "")</f>
        <v/>
      </c>
      <c r="K34" s="9" t="str">
        <f aca="false">IF('Acquisition-Retention'!N157&lt;&gt;"",'Acquisition-Retention'!N157* (IF(K$12=$A34,1,EXP($B$3+$B$4*$A34+$B$5*(K$12-$A34)*4+$B$6*(YEAR(K$13)=2015)+$B$7*(K$11=4)+$B$8*(K$11=3))/(1+EXP($B$3+$B$4*$A34+$B$5*(K$12-$A34)*4+$B$6*(YEAR(K$13)=2015)+$B$7*(K$11=4)+$B$8*(K$11=3))))+ EXP($B$3+$B$4*$A34+$B$5*((K$12-$A34)*4+1)+$B$6*(YEAR(K$13)=2015)+$B$7*(K$11=4)+$B$8*(K$11=3))/(1+EXP($B$3+$B$4*$A34+$B$5*((K$12-$A34)*4+1)+$B$6*(YEAR(K$13)=2015)+$B$7*(K$11=4)+$B$8*(K$11=3)))+ EXP($B$3+$B$4*$A34+$B$5*((K$12-$A34)*4+2)+$B$6*(YEAR(K$13)=2015)+$B$7*(K$11=4)+$B$8*(K$11=3))/(1+EXP($B$3+$B$4*$A34+$B$5*((K$12-$A34)*4+2)+$B$6*(YEAR(K$13)=2015)+$B$7*(K$11=4)+$B$8*(K$11=3)))+ EXP($B$3+$B$4*$A34+$B$5*((K$12-$A34)*4+3)+$B$6*(YEAR(K$13)=2015)+$B$7*(K$11=4)+$B$8*(K$11=3))/(1+EXP($B$3+$B$4*$A34+$B$5*((K$12-$A34)*4+3)+$B$6*(YEAR(K$13)=2015)+$B$7*(K$11=4)+$B$8*(K$11=3)))), "")</f>
        <v/>
      </c>
      <c r="L34" s="9" t="str">
        <f aca="false">IF('Acquisition-Retention'!O157&lt;&gt;"",'Acquisition-Retention'!O157* (IF(L$12=$A34,1,EXP($B$3+$B$4*$A34+$B$5*(L$12-$A34)*4+$B$6*(YEAR(L$13)=2015)+$B$7*(L$11=4)+$B$8*(L$11=3))/(1+EXP($B$3+$B$4*$A34+$B$5*(L$12-$A34)*4+$B$6*(YEAR(L$13)=2015)+$B$7*(L$11=4)+$B$8*(L$11=3))))+ EXP($B$3+$B$4*$A34+$B$5*((L$12-$A34)*4+1)+$B$6*(YEAR(L$13)=2015)+$B$7*(L$11=4)+$B$8*(L$11=3))/(1+EXP($B$3+$B$4*$A34+$B$5*((L$12-$A34)*4+1)+$B$6*(YEAR(L$13)=2015)+$B$7*(L$11=4)+$B$8*(L$11=3)))+ EXP($B$3+$B$4*$A34+$B$5*((L$12-$A34)*4+2)+$B$6*(YEAR(L$13)=2015)+$B$7*(L$11=4)+$B$8*(L$11=3))/(1+EXP($B$3+$B$4*$A34+$B$5*((L$12-$A34)*4+2)+$B$6*(YEAR(L$13)=2015)+$B$7*(L$11=4)+$B$8*(L$11=3)))+ EXP($B$3+$B$4*$A34+$B$5*((L$12-$A34)*4+3)+$B$6*(YEAR(L$13)=2015)+$B$7*(L$11=4)+$B$8*(L$11=3))/(1+EXP($B$3+$B$4*$A34+$B$5*((L$12-$A34)*4+3)+$B$6*(YEAR(L$13)=2015)+$B$7*(L$11=4)+$B$8*(L$11=3)))), "")</f>
        <v/>
      </c>
      <c r="M34" s="9" t="str">
        <f aca="false">IF('Acquisition-Retention'!P157&lt;&gt;"",'Acquisition-Retention'!P157* (IF(M$12=$A34,1,EXP($B$3+$B$4*$A34+$B$5*(M$12-$A34)*4+$B$6*(YEAR(M$13)=2015)+$B$7*(M$11=4)+$B$8*(M$11=3))/(1+EXP($B$3+$B$4*$A34+$B$5*(M$12-$A34)*4+$B$6*(YEAR(M$13)=2015)+$B$7*(M$11=4)+$B$8*(M$11=3))))+ EXP($B$3+$B$4*$A34+$B$5*((M$12-$A34)*4+1)+$B$6*(YEAR(M$13)=2015)+$B$7*(M$11=4)+$B$8*(M$11=3))/(1+EXP($B$3+$B$4*$A34+$B$5*((M$12-$A34)*4+1)+$B$6*(YEAR(M$13)=2015)+$B$7*(M$11=4)+$B$8*(M$11=3)))+ EXP($B$3+$B$4*$A34+$B$5*((M$12-$A34)*4+2)+$B$6*(YEAR(M$13)=2015)+$B$7*(M$11=4)+$B$8*(M$11=3))/(1+EXP($B$3+$B$4*$A34+$B$5*((M$12-$A34)*4+2)+$B$6*(YEAR(M$13)=2015)+$B$7*(M$11=4)+$B$8*(M$11=3)))+ EXP($B$3+$B$4*$A34+$B$5*((M$12-$A34)*4+3)+$B$6*(YEAR(M$13)=2015)+$B$7*(M$11=4)+$B$8*(M$11=3))/(1+EXP($B$3+$B$4*$A34+$B$5*((M$12-$A34)*4+3)+$B$6*(YEAR(M$13)=2015)+$B$7*(M$11=4)+$B$8*(M$11=3)))), "")</f>
        <v/>
      </c>
      <c r="N34" s="9" t="str">
        <f aca="false">IF('Acquisition-Retention'!Q157&lt;&gt;"",'Acquisition-Retention'!Q157* (IF(N$12=$A34,1,EXP($B$3+$B$4*$A34+$B$5*(N$12-$A34)*4+$B$6*(YEAR(N$13)=2015)+$B$7*(N$11=4)+$B$8*(N$11=3))/(1+EXP($B$3+$B$4*$A34+$B$5*(N$12-$A34)*4+$B$6*(YEAR(N$13)=2015)+$B$7*(N$11=4)+$B$8*(N$11=3))))+ EXP($B$3+$B$4*$A34+$B$5*((N$12-$A34)*4+1)+$B$6*(YEAR(N$13)=2015)+$B$7*(N$11=4)+$B$8*(N$11=3))/(1+EXP($B$3+$B$4*$A34+$B$5*((N$12-$A34)*4+1)+$B$6*(YEAR(N$13)=2015)+$B$7*(N$11=4)+$B$8*(N$11=3)))+ EXP($B$3+$B$4*$A34+$B$5*((N$12-$A34)*4+2)+$B$6*(YEAR(N$13)=2015)+$B$7*(N$11=4)+$B$8*(N$11=3))/(1+EXP($B$3+$B$4*$A34+$B$5*((N$12-$A34)*4+2)+$B$6*(YEAR(N$13)=2015)+$B$7*(N$11=4)+$B$8*(N$11=3)))+ EXP($B$3+$B$4*$A34+$B$5*((N$12-$A34)*4+3)+$B$6*(YEAR(N$13)=2015)+$B$7*(N$11=4)+$B$8*(N$11=3))/(1+EXP($B$3+$B$4*$A34+$B$5*((N$12-$A34)*4+3)+$B$6*(YEAR(N$13)=2015)+$B$7*(N$11=4)+$B$8*(N$11=3)))), "")</f>
        <v/>
      </c>
      <c r="O34" s="9" t="str">
        <f aca="false">IF('Acquisition-Retention'!R157&lt;&gt;"",'Acquisition-Retention'!R157* (IF(O$12=$A34,1,EXP($B$3+$B$4*$A34+$B$5*(O$12-$A34)*4+$B$6*(YEAR(O$13)=2015)+$B$7*(O$11=4)+$B$8*(O$11=3))/(1+EXP($B$3+$B$4*$A34+$B$5*(O$12-$A34)*4+$B$6*(YEAR(O$13)=2015)+$B$7*(O$11=4)+$B$8*(O$11=3))))+ EXP($B$3+$B$4*$A34+$B$5*((O$12-$A34)*4+1)+$B$6*(YEAR(O$13)=2015)+$B$7*(O$11=4)+$B$8*(O$11=3))/(1+EXP($B$3+$B$4*$A34+$B$5*((O$12-$A34)*4+1)+$B$6*(YEAR(O$13)=2015)+$B$7*(O$11=4)+$B$8*(O$11=3)))+ EXP($B$3+$B$4*$A34+$B$5*((O$12-$A34)*4+2)+$B$6*(YEAR(O$13)=2015)+$B$7*(O$11=4)+$B$8*(O$11=3))/(1+EXP($B$3+$B$4*$A34+$B$5*((O$12-$A34)*4+2)+$B$6*(YEAR(O$13)=2015)+$B$7*(O$11=4)+$B$8*(O$11=3)))+ EXP($B$3+$B$4*$A34+$B$5*((O$12-$A34)*4+3)+$B$6*(YEAR(O$13)=2015)+$B$7*(O$11=4)+$B$8*(O$11=3))/(1+EXP($B$3+$B$4*$A34+$B$5*((O$12-$A34)*4+3)+$B$6*(YEAR(O$13)=2015)+$B$7*(O$11=4)+$B$8*(O$11=3)))), "")</f>
        <v/>
      </c>
      <c r="P34" s="9" t="str">
        <f aca="false">IF('Acquisition-Retention'!S157&lt;&gt;"",'Acquisition-Retention'!S157* (IF(P$12=$A34,1,EXP($B$3+$B$4*$A34+$B$5*(P$12-$A34)*4+$B$6*(YEAR(P$13)=2015)+$B$7*(P$11=4)+$B$8*(P$11=3))/(1+EXP($B$3+$B$4*$A34+$B$5*(P$12-$A34)*4+$B$6*(YEAR(P$13)=2015)+$B$7*(P$11=4)+$B$8*(P$11=3))))+ EXP($B$3+$B$4*$A34+$B$5*((P$12-$A34)*4+1)+$B$6*(YEAR(P$13)=2015)+$B$7*(P$11=4)+$B$8*(P$11=3))/(1+EXP($B$3+$B$4*$A34+$B$5*((P$12-$A34)*4+1)+$B$6*(YEAR(P$13)=2015)+$B$7*(P$11=4)+$B$8*(P$11=3)))+ EXP($B$3+$B$4*$A34+$B$5*((P$12-$A34)*4+2)+$B$6*(YEAR(P$13)=2015)+$B$7*(P$11=4)+$B$8*(P$11=3))/(1+EXP($B$3+$B$4*$A34+$B$5*((P$12-$A34)*4+2)+$B$6*(YEAR(P$13)=2015)+$B$7*(P$11=4)+$B$8*(P$11=3)))+ EXP($B$3+$B$4*$A34+$B$5*((P$12-$A34)*4+3)+$B$6*(YEAR(P$13)=2015)+$B$7*(P$11=4)+$B$8*(P$11=3))/(1+EXP($B$3+$B$4*$A34+$B$5*((P$12-$A34)*4+3)+$B$6*(YEAR(P$13)=2015)+$B$7*(P$11=4)+$B$8*(P$11=3)))), "")</f>
        <v/>
      </c>
      <c r="Q34" s="9" t="str">
        <f aca="false">IF('Acquisition-Retention'!T157&lt;&gt;"",'Acquisition-Retention'!T157* (IF(Q$12=$A34,1,EXP($B$3+$B$4*$A34+$B$5*(Q$12-$A34)*4+$B$6*(YEAR(Q$13)=2015)+$B$7*(Q$11=4)+$B$8*(Q$11=3))/(1+EXP($B$3+$B$4*$A34+$B$5*(Q$12-$A34)*4+$B$6*(YEAR(Q$13)=2015)+$B$7*(Q$11=4)+$B$8*(Q$11=3))))+ EXP($B$3+$B$4*$A34+$B$5*((Q$12-$A34)*4+1)+$B$6*(YEAR(Q$13)=2015)+$B$7*(Q$11=4)+$B$8*(Q$11=3))/(1+EXP($B$3+$B$4*$A34+$B$5*((Q$12-$A34)*4+1)+$B$6*(YEAR(Q$13)=2015)+$B$7*(Q$11=4)+$B$8*(Q$11=3)))+ EXP($B$3+$B$4*$A34+$B$5*((Q$12-$A34)*4+2)+$B$6*(YEAR(Q$13)=2015)+$B$7*(Q$11=4)+$B$8*(Q$11=3))/(1+EXP($B$3+$B$4*$A34+$B$5*((Q$12-$A34)*4+2)+$B$6*(YEAR(Q$13)=2015)+$B$7*(Q$11=4)+$B$8*(Q$11=3)))+ EXP($B$3+$B$4*$A34+$B$5*((Q$12-$A34)*4+3)+$B$6*(YEAR(Q$13)=2015)+$B$7*(Q$11=4)+$B$8*(Q$11=3))/(1+EXP($B$3+$B$4*$A34+$B$5*((Q$12-$A34)*4+3)+$B$6*(YEAR(Q$13)=2015)+$B$7*(Q$11=4)+$B$8*(Q$11=3)))), "")</f>
        <v/>
      </c>
      <c r="R34" s="9" t="str">
        <f aca="false">IF('Acquisition-Retention'!U157&lt;&gt;"",'Acquisition-Retention'!U157* (IF(R$12=$A34,1,EXP($B$3+$B$4*$A34+$B$5*(R$12-$A34)*4+$B$6*(YEAR(R$13)=2015)+$B$7*(R$11=4)+$B$8*(R$11=3))/(1+EXP($B$3+$B$4*$A34+$B$5*(R$12-$A34)*4+$B$6*(YEAR(R$13)=2015)+$B$7*(R$11=4)+$B$8*(R$11=3))))+ EXP($B$3+$B$4*$A34+$B$5*((R$12-$A34)*4+1)+$B$6*(YEAR(R$13)=2015)+$B$7*(R$11=4)+$B$8*(R$11=3))/(1+EXP($B$3+$B$4*$A34+$B$5*((R$12-$A34)*4+1)+$B$6*(YEAR(R$13)=2015)+$B$7*(R$11=4)+$B$8*(R$11=3)))+ EXP($B$3+$B$4*$A34+$B$5*((R$12-$A34)*4+2)+$B$6*(YEAR(R$13)=2015)+$B$7*(R$11=4)+$B$8*(R$11=3))/(1+EXP($B$3+$B$4*$A34+$B$5*((R$12-$A34)*4+2)+$B$6*(YEAR(R$13)=2015)+$B$7*(R$11=4)+$B$8*(R$11=3)))+ EXP($B$3+$B$4*$A34+$B$5*((R$12-$A34)*4+3)+$B$6*(YEAR(R$13)=2015)+$B$7*(R$11=4)+$B$8*(R$11=3))/(1+EXP($B$3+$B$4*$A34+$B$5*((R$12-$A34)*4+3)+$B$6*(YEAR(R$13)=2015)+$B$7*(R$11=4)+$B$8*(R$11=3)))), "")</f>
        <v/>
      </c>
      <c r="S34" s="9" t="str">
        <f aca="false">IF('Acquisition-Retention'!V157&lt;&gt;"",'Acquisition-Retention'!V157* (IF(S$12=$A34,1,EXP($B$3+$B$4*$A34+$B$5*(S$12-$A34)*4+$B$6*(YEAR(S$13)=2015)+$B$7*(S$11=4)+$B$8*(S$11=3))/(1+EXP($B$3+$B$4*$A34+$B$5*(S$12-$A34)*4+$B$6*(YEAR(S$13)=2015)+$B$7*(S$11=4)+$B$8*(S$11=3))))+ EXP($B$3+$B$4*$A34+$B$5*((S$12-$A34)*4+1)+$B$6*(YEAR(S$13)=2015)+$B$7*(S$11=4)+$B$8*(S$11=3))/(1+EXP($B$3+$B$4*$A34+$B$5*((S$12-$A34)*4+1)+$B$6*(YEAR(S$13)=2015)+$B$7*(S$11=4)+$B$8*(S$11=3)))+ EXP($B$3+$B$4*$A34+$B$5*((S$12-$A34)*4+2)+$B$6*(YEAR(S$13)=2015)+$B$7*(S$11=4)+$B$8*(S$11=3))/(1+EXP($B$3+$B$4*$A34+$B$5*((S$12-$A34)*4+2)+$B$6*(YEAR(S$13)=2015)+$B$7*(S$11=4)+$B$8*(S$11=3)))+ EXP($B$3+$B$4*$A34+$B$5*((S$12-$A34)*4+3)+$B$6*(YEAR(S$13)=2015)+$B$7*(S$11=4)+$B$8*(S$11=3))/(1+EXP($B$3+$B$4*$A34+$B$5*((S$12-$A34)*4+3)+$B$6*(YEAR(S$13)=2015)+$B$7*(S$11=4)+$B$8*(S$11=3)))), "")</f>
        <v/>
      </c>
      <c r="T34" s="9" t="str">
        <f aca="false">IF('Acquisition-Retention'!W157&lt;&gt;"",'Acquisition-Retention'!W157* (IF(T$12=$A34,1,EXP($B$3+$B$4*$A34+$B$5*(T$12-$A34)*4+$B$6*(YEAR(T$13)=2015)+$B$7*(T$11=4)+$B$8*(T$11=3))/(1+EXP($B$3+$B$4*$A34+$B$5*(T$12-$A34)*4+$B$6*(YEAR(T$13)=2015)+$B$7*(T$11=4)+$B$8*(T$11=3))))+ EXP($B$3+$B$4*$A34+$B$5*((T$12-$A34)*4+1)+$B$6*(YEAR(T$13)=2015)+$B$7*(T$11=4)+$B$8*(T$11=3))/(1+EXP($B$3+$B$4*$A34+$B$5*((T$12-$A34)*4+1)+$B$6*(YEAR(T$13)=2015)+$B$7*(T$11=4)+$B$8*(T$11=3)))+ EXP($B$3+$B$4*$A34+$B$5*((T$12-$A34)*4+2)+$B$6*(YEAR(T$13)=2015)+$B$7*(T$11=4)+$B$8*(T$11=3))/(1+EXP($B$3+$B$4*$A34+$B$5*((T$12-$A34)*4+2)+$B$6*(YEAR(T$13)=2015)+$B$7*(T$11=4)+$B$8*(T$11=3)))+ EXP($B$3+$B$4*$A34+$B$5*((T$12-$A34)*4+3)+$B$6*(YEAR(T$13)=2015)+$B$7*(T$11=4)+$B$8*(T$11=3))/(1+EXP($B$3+$B$4*$A34+$B$5*((T$12-$A34)*4+3)+$B$6*(YEAR(T$13)=2015)+$B$7*(T$11=4)+$B$8*(T$11=3)))), "")</f>
        <v/>
      </c>
      <c r="U34" s="9" t="str">
        <f aca="false">IF('Acquisition-Retention'!X157&lt;&gt;"",'Acquisition-Retention'!X157* (IF(U$12=$A34,1,EXP($B$3+$B$4*$A34+$B$5*(U$12-$A34)*4+$B$6*(YEAR(U$13)=2015)+$B$7*(U$11=4)+$B$8*(U$11=3))/(1+EXP($B$3+$B$4*$A34+$B$5*(U$12-$A34)*4+$B$6*(YEAR(U$13)=2015)+$B$7*(U$11=4)+$B$8*(U$11=3))))+ EXP($B$3+$B$4*$A34+$B$5*((U$12-$A34)*4+1)+$B$6*(YEAR(U$13)=2015)+$B$7*(U$11=4)+$B$8*(U$11=3))/(1+EXP($B$3+$B$4*$A34+$B$5*((U$12-$A34)*4+1)+$B$6*(YEAR(U$13)=2015)+$B$7*(U$11=4)+$B$8*(U$11=3)))+ EXP($B$3+$B$4*$A34+$B$5*((U$12-$A34)*4+2)+$B$6*(YEAR(U$13)=2015)+$B$7*(U$11=4)+$B$8*(U$11=3))/(1+EXP($B$3+$B$4*$A34+$B$5*((U$12-$A34)*4+2)+$B$6*(YEAR(U$13)=2015)+$B$7*(U$11=4)+$B$8*(U$11=3)))+ EXP($B$3+$B$4*$A34+$B$5*((U$12-$A34)*4+3)+$B$6*(YEAR(U$13)=2015)+$B$7*(U$11=4)+$B$8*(U$11=3))/(1+EXP($B$3+$B$4*$A34+$B$5*((U$12-$A34)*4+3)+$B$6*(YEAR(U$13)=2015)+$B$7*(U$11=4)+$B$8*(U$11=3)))), "")</f>
        <v/>
      </c>
      <c r="V34" s="9" t="str">
        <f aca="false">IF('Acquisition-Retention'!Y157&lt;&gt;"",'Acquisition-Retention'!Y157* (IF(V$12=$A34,1,EXP($B$3+$B$4*$A34+$B$5*(V$12-$A34)*4+$B$6*(YEAR(V$13)=2015)+$B$7*(V$11=4)+$B$8*(V$11=3))/(1+EXP($B$3+$B$4*$A34+$B$5*(V$12-$A34)*4+$B$6*(YEAR(V$13)=2015)+$B$7*(V$11=4)+$B$8*(V$11=3))))+ EXP($B$3+$B$4*$A34+$B$5*((V$12-$A34)*4+1)+$B$6*(YEAR(V$13)=2015)+$B$7*(V$11=4)+$B$8*(V$11=3))/(1+EXP($B$3+$B$4*$A34+$B$5*((V$12-$A34)*4+1)+$B$6*(YEAR(V$13)=2015)+$B$7*(V$11=4)+$B$8*(V$11=3)))+ EXP($B$3+$B$4*$A34+$B$5*((V$12-$A34)*4+2)+$B$6*(YEAR(V$13)=2015)+$B$7*(V$11=4)+$B$8*(V$11=3))/(1+EXP($B$3+$B$4*$A34+$B$5*((V$12-$A34)*4+2)+$B$6*(YEAR(V$13)=2015)+$B$7*(V$11=4)+$B$8*(V$11=3)))+ EXP($B$3+$B$4*$A34+$B$5*((V$12-$A34)*4+3)+$B$6*(YEAR(V$13)=2015)+$B$7*(V$11=4)+$B$8*(V$11=3))/(1+EXP($B$3+$B$4*$A34+$B$5*((V$12-$A34)*4+3)+$B$6*(YEAR(V$13)=2015)+$B$7*(V$11=4)+$B$8*(V$11=3)))), "")</f>
        <v/>
      </c>
      <c r="W34" s="9" t="n">
        <f aca="false">IF('Acquisition-Retention'!Z157&lt;&gt;"",'Acquisition-Retention'!Z157* (IF(W$12=$A34,1,EXP($B$3+$B$4*$A34+$B$5*(W$12-$A34)*4+$B$6*(YEAR(W$13)=2015)+$B$7*(W$11=4)+$B$8*(W$11=3))/(1+EXP($B$3+$B$4*$A34+$B$5*(W$12-$A34)*4+$B$6*(YEAR(W$13)=2015)+$B$7*(W$11=4)+$B$8*(W$11=3))))+ EXP($B$3+$B$4*$A34+$B$5*((W$12-$A34)*4+1)+$B$6*(YEAR(W$13)=2015)+$B$7*(W$11=4)+$B$8*(W$11=3))/(1+EXP($B$3+$B$4*$A34+$B$5*((W$12-$A34)*4+1)+$B$6*(YEAR(W$13)=2015)+$B$7*(W$11=4)+$B$8*(W$11=3)))+ EXP($B$3+$B$4*$A34+$B$5*((W$12-$A34)*4+2)+$B$6*(YEAR(W$13)=2015)+$B$7*(W$11=4)+$B$8*(W$11=3))/(1+EXP($B$3+$B$4*$A34+$B$5*((W$12-$A34)*4+2)+$B$6*(YEAR(W$13)=2015)+$B$7*(W$11=4)+$B$8*(W$11=3)))+ EXP($B$3+$B$4*$A34+$B$5*((W$12-$A34)*4+3)+$B$6*(YEAR(W$13)=2015)+$B$7*(W$11=4)+$B$8*(W$11=3))/(1+EXP($B$3+$B$4*$A34+$B$5*((W$12-$A34)*4+3)+$B$6*(YEAR(W$13)=2015)+$B$7*(W$11=4)+$B$8*(W$11=3)))), "")</f>
        <v>314.345380011961</v>
      </c>
      <c r="X34" s="9" t="n">
        <f aca="false">IF('Acquisition-Retention'!AA157&lt;&gt;"",'Acquisition-Retention'!AA157* (IF(X$12=$A34,1,EXP($B$3+$B$4*$A34+$B$5*(X$12-$A34)*4+$B$6*(YEAR(X$13)=2015)+$B$7*(X$11=4)+$B$8*(X$11=3))/(1+EXP($B$3+$B$4*$A34+$B$5*(X$12-$A34)*4+$B$6*(YEAR(X$13)=2015)+$B$7*(X$11=4)+$B$8*(X$11=3))))+ EXP($B$3+$B$4*$A34+$B$5*((X$12-$A34)*4+1)+$B$6*(YEAR(X$13)=2015)+$B$7*(X$11=4)+$B$8*(X$11=3))/(1+EXP($B$3+$B$4*$A34+$B$5*((X$12-$A34)*4+1)+$B$6*(YEAR(X$13)=2015)+$B$7*(X$11=4)+$B$8*(X$11=3)))+ EXP($B$3+$B$4*$A34+$B$5*((X$12-$A34)*4+2)+$B$6*(YEAR(X$13)=2015)+$B$7*(X$11=4)+$B$8*(X$11=3))/(1+EXP($B$3+$B$4*$A34+$B$5*((X$12-$A34)*4+2)+$B$6*(YEAR(X$13)=2015)+$B$7*(X$11=4)+$B$8*(X$11=3)))+ EXP($B$3+$B$4*$A34+$B$5*((X$12-$A34)*4+3)+$B$6*(YEAR(X$13)=2015)+$B$7*(X$11=4)+$B$8*(X$11=3))/(1+EXP($B$3+$B$4*$A34+$B$5*((X$12-$A34)*4+3)+$B$6*(YEAR(X$13)=2015)+$B$7*(X$11=4)+$B$8*(X$11=3)))), "")</f>
        <v>106.094975268933</v>
      </c>
      <c r="Y34" s="9" t="n">
        <f aca="false">IF('Acquisition-Retention'!AB157&lt;&gt;"",'Acquisition-Retention'!AB157* (IF(Y$12=$A34,1,EXP($B$3+$B$4*$A34+$B$5*(Y$12-$A34)*4+$B$6*(YEAR(Y$13)=2015)+$B$7*(Y$11=4)+$B$8*(Y$11=3))/(1+EXP($B$3+$B$4*$A34+$B$5*(Y$12-$A34)*4+$B$6*(YEAR(Y$13)=2015)+$B$7*(Y$11=4)+$B$8*(Y$11=3))))+ EXP($B$3+$B$4*$A34+$B$5*((Y$12-$A34)*4+1)+$B$6*(YEAR(Y$13)=2015)+$B$7*(Y$11=4)+$B$8*(Y$11=3))/(1+EXP($B$3+$B$4*$A34+$B$5*((Y$12-$A34)*4+1)+$B$6*(YEAR(Y$13)=2015)+$B$7*(Y$11=4)+$B$8*(Y$11=3)))+ EXP($B$3+$B$4*$A34+$B$5*((Y$12-$A34)*4+2)+$B$6*(YEAR(Y$13)=2015)+$B$7*(Y$11=4)+$B$8*(Y$11=3))/(1+EXP($B$3+$B$4*$A34+$B$5*((Y$12-$A34)*4+2)+$B$6*(YEAR(Y$13)=2015)+$B$7*(Y$11=4)+$B$8*(Y$11=3)))+ EXP($B$3+$B$4*$A34+$B$5*((Y$12-$A34)*4+3)+$B$6*(YEAR(Y$13)=2015)+$B$7*(Y$11=4)+$B$8*(Y$11=3))/(1+EXP($B$3+$B$4*$A34+$B$5*((Y$12-$A34)*4+3)+$B$6*(YEAR(Y$13)=2015)+$B$7*(Y$11=4)+$B$8*(Y$11=3)))), "")</f>
        <v>90.6958261801274</v>
      </c>
      <c r="Z34" s="9" t="n">
        <f aca="false">IF('Acquisition-Retention'!AC157&lt;&gt;"",'Acquisition-Retention'!AC157* (IF(Z$12=$A34,1,EXP($B$3+$B$4*$A34+$B$5*(Z$12-$A34)*4+$B$6*(YEAR(Z$13)=2015)+$B$7*(Z$11=4)+$B$8*(Z$11=3))/(1+EXP($B$3+$B$4*$A34+$B$5*(Z$12-$A34)*4+$B$6*(YEAR(Z$13)=2015)+$B$7*(Z$11=4)+$B$8*(Z$11=3))))+ EXP($B$3+$B$4*$A34+$B$5*((Z$12-$A34)*4+1)+$B$6*(YEAR(Z$13)=2015)+$B$7*(Z$11=4)+$B$8*(Z$11=3))/(1+EXP($B$3+$B$4*$A34+$B$5*((Z$12-$A34)*4+1)+$B$6*(YEAR(Z$13)=2015)+$B$7*(Z$11=4)+$B$8*(Z$11=3)))+ EXP($B$3+$B$4*$A34+$B$5*((Z$12-$A34)*4+2)+$B$6*(YEAR(Z$13)=2015)+$B$7*(Z$11=4)+$B$8*(Z$11=3))/(1+EXP($B$3+$B$4*$A34+$B$5*((Z$12-$A34)*4+2)+$B$6*(YEAR(Z$13)=2015)+$B$7*(Z$11=4)+$B$8*(Z$11=3)))+ EXP($B$3+$B$4*$A34+$B$5*((Z$12-$A34)*4+3)+$B$6*(YEAR(Z$13)=2015)+$B$7*(Z$11=4)+$B$8*(Z$11=3))/(1+EXP($B$3+$B$4*$A34+$B$5*((Z$12-$A34)*4+3)+$B$6*(YEAR(Z$13)=2015)+$B$7*(Z$11=4)+$B$8*(Z$11=3)))), "")</f>
        <v>81.2553898651478</v>
      </c>
      <c r="AA34" s="9" t="n">
        <f aca="false">IF('Acquisition-Retention'!AD157&lt;&gt;"",'Acquisition-Retention'!AD157* (IF(AA$12=$A34,1,EXP($B$3+$B$4*$A34+$B$5*(AA$12-$A34)*4+$B$6*(YEAR(AA$13)=2015)+$B$7*(AA$11=4)+$B$8*(AA$11=3))/(1+EXP($B$3+$B$4*$A34+$B$5*(AA$12-$A34)*4+$B$6*(YEAR(AA$13)=2015)+$B$7*(AA$11=4)+$B$8*(AA$11=3))))+ EXP($B$3+$B$4*$A34+$B$5*((AA$12-$A34)*4+1)+$B$6*(YEAR(AA$13)=2015)+$B$7*(AA$11=4)+$B$8*(AA$11=3))/(1+EXP($B$3+$B$4*$A34+$B$5*((AA$12-$A34)*4+1)+$B$6*(YEAR(AA$13)=2015)+$B$7*(AA$11=4)+$B$8*(AA$11=3)))+ EXP($B$3+$B$4*$A34+$B$5*((AA$12-$A34)*4+2)+$B$6*(YEAR(AA$13)=2015)+$B$7*(AA$11=4)+$B$8*(AA$11=3))/(1+EXP($B$3+$B$4*$A34+$B$5*((AA$12-$A34)*4+2)+$B$6*(YEAR(AA$13)=2015)+$B$7*(AA$11=4)+$B$8*(AA$11=3)))+ EXP($B$3+$B$4*$A34+$B$5*((AA$12-$A34)*4+3)+$B$6*(YEAR(AA$13)=2015)+$B$7*(AA$11=4)+$B$8*(AA$11=3))/(1+EXP($B$3+$B$4*$A34+$B$5*((AA$12-$A34)*4+3)+$B$6*(YEAR(AA$13)=2015)+$B$7*(AA$11=4)+$B$8*(AA$11=3)))), "")</f>
        <v>84.8396237905871</v>
      </c>
      <c r="AB34" s="9" t="n">
        <f aca="false">IF('Acquisition-Retention'!AE157&lt;&gt;"",'Acquisition-Retention'!AE157* (IF(AB$12=$A34,1,EXP($B$3+$B$4*$A34+$B$5*(AB$12-$A34)*4+$B$6*(YEAR(AB$13)=2015)+$B$7*(AB$11=4)+$B$8*(AB$11=3))/(1+EXP($B$3+$B$4*$A34+$B$5*(AB$12-$A34)*4+$B$6*(YEAR(AB$13)=2015)+$B$7*(AB$11=4)+$B$8*(AB$11=3))))+ EXP($B$3+$B$4*$A34+$B$5*((AB$12-$A34)*4+1)+$B$6*(YEAR(AB$13)=2015)+$B$7*(AB$11=4)+$B$8*(AB$11=3))/(1+EXP($B$3+$B$4*$A34+$B$5*((AB$12-$A34)*4+1)+$B$6*(YEAR(AB$13)=2015)+$B$7*(AB$11=4)+$B$8*(AB$11=3)))+ EXP($B$3+$B$4*$A34+$B$5*((AB$12-$A34)*4+2)+$B$6*(YEAR(AB$13)=2015)+$B$7*(AB$11=4)+$B$8*(AB$11=3))/(1+EXP($B$3+$B$4*$A34+$B$5*((AB$12-$A34)*4+2)+$B$6*(YEAR(AB$13)=2015)+$B$7*(AB$11=4)+$B$8*(AB$11=3)))+ EXP($B$3+$B$4*$A34+$B$5*((AB$12-$A34)*4+3)+$B$6*(YEAR(AB$13)=2015)+$B$7*(AB$11=4)+$B$8*(AB$11=3))/(1+EXP($B$3+$B$4*$A34+$B$5*((AB$12-$A34)*4+3)+$B$6*(YEAR(AB$13)=2015)+$B$7*(AB$11=4)+$B$8*(AB$11=3)))), "")</f>
        <v>78.5711682520851</v>
      </c>
      <c r="AC34" s="9" t="n">
        <f aca="false">IF('Acquisition-Retention'!AF157&lt;&gt;"",'Acquisition-Retention'!AF157* (IF(AC$12=$A34,1,EXP($B$3+$B$4*$A34+$B$5*(AC$12-$A34)*4+$B$6*(YEAR(AC$13)=2015)+$B$7*(AC$11=4)+$B$8*(AC$11=3))/(1+EXP($B$3+$B$4*$A34+$B$5*(AC$12-$A34)*4+$B$6*(YEAR(AC$13)=2015)+$B$7*(AC$11=4)+$B$8*(AC$11=3))))+ EXP($B$3+$B$4*$A34+$B$5*((AC$12-$A34)*4+1)+$B$6*(YEAR(AC$13)=2015)+$B$7*(AC$11=4)+$B$8*(AC$11=3))/(1+EXP($B$3+$B$4*$A34+$B$5*((AC$12-$A34)*4+1)+$B$6*(YEAR(AC$13)=2015)+$B$7*(AC$11=4)+$B$8*(AC$11=3)))+ EXP($B$3+$B$4*$A34+$B$5*((AC$12-$A34)*4+2)+$B$6*(YEAR(AC$13)=2015)+$B$7*(AC$11=4)+$B$8*(AC$11=3))/(1+EXP($B$3+$B$4*$A34+$B$5*((AC$12-$A34)*4+2)+$B$6*(YEAR(AC$13)=2015)+$B$7*(AC$11=4)+$B$8*(AC$11=3)))+ EXP($B$3+$B$4*$A34+$B$5*((AC$12-$A34)*4+3)+$B$6*(YEAR(AC$13)=2015)+$B$7*(AC$11=4)+$B$8*(AC$11=3))/(1+EXP($B$3+$B$4*$A34+$B$5*((AC$12-$A34)*4+3)+$B$6*(YEAR(AC$13)=2015)+$B$7*(AC$11=4)+$B$8*(AC$11=3)))), "")</f>
        <v>69.3333015509518</v>
      </c>
      <c r="AD34" s="9" t="n">
        <f aca="false">IF('Acquisition-Retention'!AG157&lt;&gt;"",'Acquisition-Retention'!AG157* (IF(AD$12=$A34,1,EXP($B$3+$B$4*$A34+$B$5*(AD$12-$A34)*4+$B$6*(YEAR(AD$13)=2015)+$B$7*(AD$11=4)+$B$8*(AD$11=3))/(1+EXP($B$3+$B$4*$A34+$B$5*(AD$12-$A34)*4+$B$6*(YEAR(AD$13)=2015)+$B$7*(AD$11=4)+$B$8*(AD$11=3))))+ EXP($B$3+$B$4*$A34+$B$5*((AD$12-$A34)*4+1)+$B$6*(YEAR(AD$13)=2015)+$B$7*(AD$11=4)+$B$8*(AD$11=3))/(1+EXP($B$3+$B$4*$A34+$B$5*((AD$12-$A34)*4+1)+$B$6*(YEAR(AD$13)=2015)+$B$7*(AD$11=4)+$B$8*(AD$11=3)))+ EXP($B$3+$B$4*$A34+$B$5*((AD$12-$A34)*4+2)+$B$6*(YEAR(AD$13)=2015)+$B$7*(AD$11=4)+$B$8*(AD$11=3))/(1+EXP($B$3+$B$4*$A34+$B$5*((AD$12-$A34)*4+2)+$B$6*(YEAR(AD$13)=2015)+$B$7*(AD$11=4)+$B$8*(AD$11=3)))+ EXP($B$3+$B$4*$A34+$B$5*((AD$12-$A34)*4+3)+$B$6*(YEAR(AD$13)=2015)+$B$7*(AD$11=4)+$B$8*(AD$11=3))/(1+EXP($B$3+$B$4*$A34+$B$5*((AD$12-$A34)*4+3)+$B$6*(YEAR(AD$13)=2015)+$B$7*(AD$11=4)+$B$8*(AD$11=3)))), "")</f>
        <v>64.4081702374879</v>
      </c>
      <c r="AE34" s="9" t="n">
        <f aca="false">IF('Acquisition-Retention'!AH157&lt;&gt;"",'Acquisition-Retention'!AH157* (IF(AE$12=$A34,1,EXP($B$3+$B$4*$A34+$B$5*(AE$12-$A34)*4+$B$6*(YEAR(AE$13)=2015)+$B$7*(AE$11=4)+$B$8*(AE$11=3))/(1+EXP($B$3+$B$4*$A34+$B$5*(AE$12-$A34)*4+$B$6*(YEAR(AE$13)=2015)+$B$7*(AE$11=4)+$B$8*(AE$11=3))))+ EXP($B$3+$B$4*$A34+$B$5*((AE$12-$A34)*4+1)+$B$6*(YEAR(AE$13)=2015)+$B$7*(AE$11=4)+$B$8*(AE$11=3))/(1+EXP($B$3+$B$4*$A34+$B$5*((AE$12-$A34)*4+1)+$B$6*(YEAR(AE$13)=2015)+$B$7*(AE$11=4)+$B$8*(AE$11=3)))+ EXP($B$3+$B$4*$A34+$B$5*((AE$12-$A34)*4+2)+$B$6*(YEAR(AE$13)=2015)+$B$7*(AE$11=4)+$B$8*(AE$11=3))/(1+EXP($B$3+$B$4*$A34+$B$5*((AE$12-$A34)*4+2)+$B$6*(YEAR(AE$13)=2015)+$B$7*(AE$11=4)+$B$8*(AE$11=3)))+ EXP($B$3+$B$4*$A34+$B$5*((AE$12-$A34)*4+3)+$B$6*(YEAR(AE$13)=2015)+$B$7*(AE$11=4)+$B$8*(AE$11=3))/(1+EXP($B$3+$B$4*$A34+$B$5*((AE$12-$A34)*4+3)+$B$6*(YEAR(AE$13)=2015)+$B$7*(AE$11=4)+$B$8*(AE$11=3)))), "")</f>
        <v>60.1535952666577</v>
      </c>
      <c r="AF34" s="9" t="n">
        <f aca="false">IF('Acquisition-Retention'!AI157&lt;&gt;"",'Acquisition-Retention'!AI157* (IF(AF$12=$A34,1,EXP($B$3+$B$4*$A34+$B$5*(AF$12-$A34)*4+$B$6*(YEAR(AF$13)=2015)+$B$7*(AF$11=4)+$B$8*(AF$11=3))/(1+EXP($B$3+$B$4*$A34+$B$5*(AF$12-$A34)*4+$B$6*(YEAR(AF$13)=2015)+$B$7*(AF$11=4)+$B$8*(AF$11=3))))+ EXP($B$3+$B$4*$A34+$B$5*((AF$12-$A34)*4+1)+$B$6*(YEAR(AF$13)=2015)+$B$7*(AF$11=4)+$B$8*(AF$11=3))/(1+EXP($B$3+$B$4*$A34+$B$5*((AF$12-$A34)*4+1)+$B$6*(YEAR(AF$13)=2015)+$B$7*(AF$11=4)+$B$8*(AF$11=3)))+ EXP($B$3+$B$4*$A34+$B$5*((AF$12-$A34)*4+2)+$B$6*(YEAR(AF$13)=2015)+$B$7*(AF$11=4)+$B$8*(AF$11=3))/(1+EXP($B$3+$B$4*$A34+$B$5*((AF$12-$A34)*4+2)+$B$6*(YEAR(AF$13)=2015)+$B$7*(AF$11=4)+$B$8*(AF$11=3)))+ EXP($B$3+$B$4*$A34+$B$5*((AF$12-$A34)*4+3)+$B$6*(YEAR(AF$13)=2015)+$B$7*(AF$11=4)+$B$8*(AF$11=3))/(1+EXP($B$3+$B$4*$A34+$B$5*((AF$12-$A34)*4+3)+$B$6*(YEAR(AF$13)=2015)+$B$7*(AF$11=4)+$B$8*(AF$11=3)))), "")</f>
        <v>57.2980291255237</v>
      </c>
      <c r="AG34" s="9" t="n">
        <f aca="false">IF('Acquisition-Retention'!AJ157&lt;&gt;"",'Acquisition-Retention'!AJ157* (IF(AG$12=$A34,1,EXP($B$3+$B$4*$A34+$B$5*(AG$12-$A34)*4+$B$6*(YEAR(AG$13)=2015)+$B$7*(AG$11=4)+$B$8*(AG$11=3))/(1+EXP($B$3+$B$4*$A34+$B$5*(AG$12-$A34)*4+$B$6*(YEAR(AG$13)=2015)+$B$7*(AG$11=4)+$B$8*(AG$11=3))))+ EXP($B$3+$B$4*$A34+$B$5*((AG$12-$A34)*4+1)+$B$6*(YEAR(AG$13)=2015)+$B$7*(AG$11=4)+$B$8*(AG$11=3))/(1+EXP($B$3+$B$4*$A34+$B$5*((AG$12-$A34)*4+1)+$B$6*(YEAR(AG$13)=2015)+$B$7*(AG$11=4)+$B$8*(AG$11=3)))+ EXP($B$3+$B$4*$A34+$B$5*((AG$12-$A34)*4+2)+$B$6*(YEAR(AG$13)=2015)+$B$7*(AG$11=4)+$B$8*(AG$11=3))/(1+EXP($B$3+$B$4*$A34+$B$5*((AG$12-$A34)*4+2)+$B$6*(YEAR(AG$13)=2015)+$B$7*(AG$11=4)+$B$8*(AG$11=3)))+ EXP($B$3+$B$4*$A34+$B$5*((AG$12-$A34)*4+3)+$B$6*(YEAR(AG$13)=2015)+$B$7*(AG$11=4)+$B$8*(AG$11=3))/(1+EXP($B$3+$B$4*$A34+$B$5*((AG$12-$A34)*4+3)+$B$6*(YEAR(AG$13)=2015)+$B$7*(AG$11=4)+$B$8*(AG$11=3)))), "")</f>
        <v>48.345358204388</v>
      </c>
      <c r="AH34" s="9" t="n">
        <f aca="false">IF('Acquisition-Retention'!AK157&lt;&gt;"",'Acquisition-Retention'!AK157* (IF(AH$12=$A34,1,EXP($B$3+$B$4*$A34+$B$5*(AH$12-$A34)*4+$B$6*(YEAR(AH$13)=2015)+$B$7*(AH$11=4)+$B$8*(AH$11=3))/(1+EXP($B$3+$B$4*$A34+$B$5*(AH$12-$A34)*4+$B$6*(YEAR(AH$13)=2015)+$B$7*(AH$11=4)+$B$8*(AH$11=3))))+ EXP($B$3+$B$4*$A34+$B$5*((AH$12-$A34)*4+1)+$B$6*(YEAR(AH$13)=2015)+$B$7*(AH$11=4)+$B$8*(AH$11=3))/(1+EXP($B$3+$B$4*$A34+$B$5*((AH$12-$A34)*4+1)+$B$6*(YEAR(AH$13)=2015)+$B$7*(AH$11=4)+$B$8*(AH$11=3)))+ EXP($B$3+$B$4*$A34+$B$5*((AH$12-$A34)*4+2)+$B$6*(YEAR(AH$13)=2015)+$B$7*(AH$11=4)+$B$8*(AH$11=3))/(1+EXP($B$3+$B$4*$A34+$B$5*((AH$12-$A34)*4+2)+$B$6*(YEAR(AH$13)=2015)+$B$7*(AH$11=4)+$B$8*(AH$11=3)))+ EXP($B$3+$B$4*$A34+$B$5*((AH$12-$A34)*4+3)+$B$6*(YEAR(AH$13)=2015)+$B$7*(AH$11=4)+$B$8*(AH$11=3))/(1+EXP($B$3+$B$4*$A34+$B$5*((AH$12-$A34)*4+3)+$B$6*(YEAR(AH$13)=2015)+$B$7*(AH$11=4)+$B$8*(AH$11=3)))), "")</f>
        <v>45.5420813562076</v>
      </c>
      <c r="AI34" s="9" t="n">
        <f aca="false">IF('Acquisition-Retention'!AL157&lt;&gt;"",'Acquisition-Retention'!AL157* (IF(AI$12=$A34,1,EXP($B$3+$B$4*$A34+$B$5*(AI$12-$A34)*4+$B$6*(YEAR(AI$13)=2015)+$B$7*(AI$11=4)+$B$8*(AI$11=3))/(1+EXP($B$3+$B$4*$A34+$B$5*(AI$12-$A34)*4+$B$6*(YEAR(AI$13)=2015)+$B$7*(AI$11=4)+$B$8*(AI$11=3))))+ EXP($B$3+$B$4*$A34+$B$5*((AI$12-$A34)*4+1)+$B$6*(YEAR(AI$13)=2015)+$B$7*(AI$11=4)+$B$8*(AI$11=3))/(1+EXP($B$3+$B$4*$A34+$B$5*((AI$12-$A34)*4+1)+$B$6*(YEAR(AI$13)=2015)+$B$7*(AI$11=4)+$B$8*(AI$11=3)))+ EXP($B$3+$B$4*$A34+$B$5*((AI$12-$A34)*4+2)+$B$6*(YEAR(AI$13)=2015)+$B$7*(AI$11=4)+$B$8*(AI$11=3))/(1+EXP($B$3+$B$4*$A34+$B$5*((AI$12-$A34)*4+2)+$B$6*(YEAR(AI$13)=2015)+$B$7*(AI$11=4)+$B$8*(AI$11=3)))+ EXP($B$3+$B$4*$A34+$B$5*((AI$12-$A34)*4+3)+$B$6*(YEAR(AI$13)=2015)+$B$7*(AI$11=4)+$B$8*(AI$11=3))/(1+EXP($B$3+$B$4*$A34+$B$5*((AI$12-$A34)*4+3)+$B$6*(YEAR(AI$13)=2015)+$B$7*(AI$11=4)+$B$8*(AI$11=3)))), "")</f>
        <v>42.7566242890937</v>
      </c>
      <c r="AJ34" s="9" t="n">
        <f aca="false">IF('Acquisition-Retention'!AM157&lt;&gt;"",'Acquisition-Retention'!AM157* (IF(AJ$12=$A34,1,EXP($B$3+$B$4*$A34+$B$5*(AJ$12-$A34)*4+$B$6*(YEAR(AJ$13)=2015)+$B$7*(AJ$11=4)+$B$8*(AJ$11=3))/(1+EXP($B$3+$B$4*$A34+$B$5*(AJ$12-$A34)*4+$B$6*(YEAR(AJ$13)=2015)+$B$7*(AJ$11=4)+$B$8*(AJ$11=3))))+ EXP($B$3+$B$4*$A34+$B$5*((AJ$12-$A34)*4+1)+$B$6*(YEAR(AJ$13)=2015)+$B$7*(AJ$11=4)+$B$8*(AJ$11=3))/(1+EXP($B$3+$B$4*$A34+$B$5*((AJ$12-$A34)*4+1)+$B$6*(YEAR(AJ$13)=2015)+$B$7*(AJ$11=4)+$B$8*(AJ$11=3)))+ EXP($B$3+$B$4*$A34+$B$5*((AJ$12-$A34)*4+2)+$B$6*(YEAR(AJ$13)=2015)+$B$7*(AJ$11=4)+$B$8*(AJ$11=3))/(1+EXP($B$3+$B$4*$A34+$B$5*((AJ$12-$A34)*4+2)+$B$6*(YEAR(AJ$13)=2015)+$B$7*(AJ$11=4)+$B$8*(AJ$11=3)))+ EXP($B$3+$B$4*$A34+$B$5*((AJ$12-$A34)*4+3)+$B$6*(YEAR(AJ$13)=2015)+$B$7*(AJ$11=4)+$B$8*(AJ$11=3))/(1+EXP($B$3+$B$4*$A34+$B$5*((AJ$12-$A34)*4+3)+$B$6*(YEAR(AJ$13)=2015)+$B$7*(AJ$11=4)+$B$8*(AJ$11=3)))), "")</f>
        <v>43.9198320604134</v>
      </c>
      <c r="AK34" s="9" t="n">
        <f aca="false">IF('Acquisition-Retention'!AN157&lt;&gt;"",'Acquisition-Retention'!AN157* (IF(AK$12=$A34,1,EXP($B$3+$B$4*$A34+$B$5*(AK$12-$A34)*4+$B$6*(YEAR(AK$13)=2015)+$B$7*(AK$11=4)+$B$8*(AK$11=3))/(1+EXP($B$3+$B$4*$A34+$B$5*(AK$12-$A34)*4+$B$6*(YEAR(AK$13)=2015)+$B$7*(AK$11=4)+$B$8*(AK$11=3))))+ EXP($B$3+$B$4*$A34+$B$5*((AK$12-$A34)*4+1)+$B$6*(YEAR(AK$13)=2015)+$B$7*(AK$11=4)+$B$8*(AK$11=3))/(1+EXP($B$3+$B$4*$A34+$B$5*((AK$12-$A34)*4+1)+$B$6*(YEAR(AK$13)=2015)+$B$7*(AK$11=4)+$B$8*(AK$11=3)))+ EXP($B$3+$B$4*$A34+$B$5*((AK$12-$A34)*4+2)+$B$6*(YEAR(AK$13)=2015)+$B$7*(AK$11=4)+$B$8*(AK$11=3))/(1+EXP($B$3+$B$4*$A34+$B$5*((AK$12-$A34)*4+2)+$B$6*(YEAR(AK$13)=2015)+$B$7*(AK$11=4)+$B$8*(AK$11=3)))+ EXP($B$3+$B$4*$A34+$B$5*((AK$12-$A34)*4+3)+$B$6*(YEAR(AK$13)=2015)+$B$7*(AK$11=4)+$B$8*(AK$11=3))/(1+EXP($B$3+$B$4*$A34+$B$5*((AK$12-$A34)*4+3)+$B$6*(YEAR(AK$13)=2015)+$B$7*(AK$11=4)+$B$8*(AK$11=3)))), "")</f>
        <v>41.1335014064258</v>
      </c>
      <c r="AL34" s="9" t="n">
        <f aca="false">IF('Acquisition-Retention'!AO157&lt;&gt;"",'Acquisition-Retention'!AO157* (IF(AL$12=$A34,1,EXP($B$3+$B$4*$A34+$B$5*(AL$12-$A34)*4+$B$6*(YEAR(AL$13)=2015)+$B$7*(AL$11=4)+$B$8*(AL$11=3))/(1+EXP($B$3+$B$4*$A34+$B$5*(AL$12-$A34)*4+$B$6*(YEAR(AL$13)=2015)+$B$7*(AL$11=4)+$B$8*(AL$11=3))))+ EXP($B$3+$B$4*$A34+$B$5*((AL$12-$A34)*4+1)+$B$6*(YEAR(AL$13)=2015)+$B$7*(AL$11=4)+$B$8*(AL$11=3))/(1+EXP($B$3+$B$4*$A34+$B$5*((AL$12-$A34)*4+1)+$B$6*(YEAR(AL$13)=2015)+$B$7*(AL$11=4)+$B$8*(AL$11=3)))+ EXP($B$3+$B$4*$A34+$B$5*((AL$12-$A34)*4+2)+$B$6*(YEAR(AL$13)=2015)+$B$7*(AL$11=4)+$B$8*(AL$11=3))/(1+EXP($B$3+$B$4*$A34+$B$5*((AL$12-$A34)*4+2)+$B$6*(YEAR(AL$13)=2015)+$B$7*(AL$11=4)+$B$8*(AL$11=3)))+ EXP($B$3+$B$4*$A34+$B$5*((AL$12-$A34)*4+3)+$B$6*(YEAR(AL$13)=2015)+$B$7*(AL$11=4)+$B$8*(AL$11=3))/(1+EXP($B$3+$B$4*$A34+$B$5*((AL$12-$A34)*4+3)+$B$6*(YEAR(AL$13)=2015)+$B$7*(AL$11=4)+$B$8*(AL$11=3)))), "")</f>
        <v>38.4557135020795</v>
      </c>
      <c r="AM34" s="9" t="n">
        <f aca="false">IF('Acquisition-Retention'!AP157&lt;&gt;"",'Acquisition-Retention'!AP157* (IF(AM$12=$A34,1,EXP($B$3+$B$4*$A34+$B$5*(AM$12-$A34)*4+$B$6*(YEAR(AM$13)=2015)+$B$7*(AM$11=4)+$B$8*(AM$11=3))/(1+EXP($B$3+$B$4*$A34+$B$5*(AM$12-$A34)*4+$B$6*(YEAR(AM$13)=2015)+$B$7*(AM$11=4)+$B$8*(AM$11=3))))+ EXP($B$3+$B$4*$A34+$B$5*((AM$12-$A34)*4+1)+$B$6*(YEAR(AM$13)=2015)+$B$7*(AM$11=4)+$B$8*(AM$11=3))/(1+EXP($B$3+$B$4*$A34+$B$5*((AM$12-$A34)*4+1)+$B$6*(YEAR(AM$13)=2015)+$B$7*(AM$11=4)+$B$8*(AM$11=3)))+ EXP($B$3+$B$4*$A34+$B$5*((AM$12-$A34)*4+2)+$B$6*(YEAR(AM$13)=2015)+$B$7*(AM$11=4)+$B$8*(AM$11=3))/(1+EXP($B$3+$B$4*$A34+$B$5*((AM$12-$A34)*4+2)+$B$6*(YEAR(AM$13)=2015)+$B$7*(AM$11=4)+$B$8*(AM$11=3)))+ EXP($B$3+$B$4*$A34+$B$5*((AM$12-$A34)*4+3)+$B$6*(YEAR(AM$13)=2015)+$B$7*(AM$11=4)+$B$8*(AM$11=3))/(1+EXP($B$3+$B$4*$A34+$B$5*((AM$12-$A34)*4+3)+$B$6*(YEAR(AM$13)=2015)+$B$7*(AM$11=4)+$B$8*(AM$11=3)))), "")</f>
        <v>37.3572910877014</v>
      </c>
      <c r="AN34" s="9" t="n">
        <f aca="false">IF('Acquisition-Retention'!AQ157&lt;&gt;"",'Acquisition-Retention'!AQ157* (IF(AN$12=$A34,1,EXP($B$3+$B$4*$A34+$B$5*(AN$12-$A34)*4+$B$6*(YEAR(AN$13)=2015)+$B$7*(AN$11=4)+$B$8*(AN$11=3))/(1+EXP($B$3+$B$4*$A34+$B$5*(AN$12-$A34)*4+$B$6*(YEAR(AN$13)=2015)+$B$7*(AN$11=4)+$B$8*(AN$11=3))))+ EXP($B$3+$B$4*$A34+$B$5*((AN$12-$A34)*4+1)+$B$6*(YEAR(AN$13)=2015)+$B$7*(AN$11=4)+$B$8*(AN$11=3))/(1+EXP($B$3+$B$4*$A34+$B$5*((AN$12-$A34)*4+1)+$B$6*(YEAR(AN$13)=2015)+$B$7*(AN$11=4)+$B$8*(AN$11=3)))+ EXP($B$3+$B$4*$A34+$B$5*((AN$12-$A34)*4+2)+$B$6*(YEAR(AN$13)=2015)+$B$7*(AN$11=4)+$B$8*(AN$11=3))/(1+EXP($B$3+$B$4*$A34+$B$5*((AN$12-$A34)*4+2)+$B$6*(YEAR(AN$13)=2015)+$B$7*(AN$11=4)+$B$8*(AN$11=3)))+ EXP($B$3+$B$4*$A34+$B$5*((AN$12-$A34)*4+3)+$B$6*(YEAR(AN$13)=2015)+$B$7*(AN$11=4)+$B$8*(AN$11=3))/(1+EXP($B$3+$B$4*$A34+$B$5*((AN$12-$A34)*4+3)+$B$6*(YEAR(AN$13)=2015)+$B$7*(AN$11=4)+$B$8*(AN$11=3)))), "")</f>
        <v>34.8673358553606</v>
      </c>
      <c r="AO34" s="9" t="n">
        <f aca="false">IF('Acquisition-Retention'!AR157&lt;&gt;"",'Acquisition-Retention'!AR157* (IF(AO$12=$A34,1,EXP($B$3+$B$4*$A34+$B$5*(AO$12-$A34)*4+$B$6*(YEAR(AO$13)=2015)+$B$7*(AO$11=4)+$B$8*(AO$11=3))/(1+EXP($B$3+$B$4*$A34+$B$5*(AO$12-$A34)*4+$B$6*(YEAR(AO$13)=2015)+$B$7*(AO$11=4)+$B$8*(AO$11=3))))+ EXP($B$3+$B$4*$A34+$B$5*((AO$12-$A34)*4+1)+$B$6*(YEAR(AO$13)=2015)+$B$7*(AO$11=4)+$B$8*(AO$11=3))/(1+EXP($B$3+$B$4*$A34+$B$5*((AO$12-$A34)*4+1)+$B$6*(YEAR(AO$13)=2015)+$B$7*(AO$11=4)+$B$8*(AO$11=3)))+ EXP($B$3+$B$4*$A34+$B$5*((AO$12-$A34)*4+2)+$B$6*(YEAR(AO$13)=2015)+$B$7*(AO$11=4)+$B$8*(AO$11=3))/(1+EXP($B$3+$B$4*$A34+$B$5*((AO$12-$A34)*4+2)+$B$6*(YEAR(AO$13)=2015)+$B$7*(AO$11=4)+$B$8*(AO$11=3)))+ EXP($B$3+$B$4*$A34+$B$5*((AO$12-$A34)*4+3)+$B$6*(YEAR(AO$13)=2015)+$B$7*(AO$11=4)+$B$8*(AO$11=3))/(1+EXP($B$3+$B$4*$A34+$B$5*((AO$12-$A34)*4+3)+$B$6*(YEAR(AO$13)=2015)+$B$7*(AO$11=4)+$B$8*(AO$11=3)))), "")</f>
        <v>31.3372257779775</v>
      </c>
    </row>
    <row r="35" customFormat="false" ht="15" hidden="false" customHeight="false" outlineLevel="0" collapsed="false">
      <c r="A35" s="0" t="n">
        <f aca="false">A34+1</f>
        <v>22</v>
      </c>
      <c r="B35" s="4" t="str">
        <v>Oct 2015</v>
      </c>
      <c r="C35" s="9" t="str">
        <f aca="false">IF('Acquisition-Retention'!F158&lt;&gt;"",'Acquisition-Retention'!F158* (IF(C$12=$A35,1,EXP($B$3+$B$4*$A35+$B$5*(C$12-$A35)*4+$B$6*(YEAR(C$13)=2015)+$B$7*(C$11=4)+$B$8*(C$11=3))/(1+EXP($B$3+$B$4*$A35+$B$5*(C$12-$A35)*4+$B$6*(YEAR(C$13)=2015)+$B$7*(C$11=4)+$B$8*(C$11=3))))+ EXP($B$3+$B$4*$A35+$B$5*((C$12-$A35)*4+1)+$B$6*(YEAR(C$13)=2015)+$B$7*(C$11=4)+$B$8*(C$11=3))/(1+EXP($B$3+$B$4*$A35+$B$5*((C$12-$A35)*4+1)+$B$6*(YEAR(C$13)=2015)+$B$7*(C$11=4)+$B$8*(C$11=3)))+ EXP($B$3+$B$4*$A35+$B$5*((C$12-$A35)*4+2)+$B$6*(YEAR(C$13)=2015)+$B$7*(C$11=4)+$B$8*(C$11=3))/(1+EXP($B$3+$B$4*$A35+$B$5*((C$12-$A35)*4+2)+$B$6*(YEAR(C$13)=2015)+$B$7*(C$11=4)+$B$8*(C$11=3)))+ EXP($B$3+$B$4*$A35+$B$5*((C$12-$A35)*4+3)+$B$6*(YEAR(C$13)=2015)+$B$7*(C$11=4)+$B$8*(C$11=3))/(1+EXP($B$3+$B$4*$A35+$B$5*((C$12-$A35)*4+3)+$B$6*(YEAR(C$13)=2015)+$B$7*(C$11=4)+$B$8*(C$11=3)))), "")</f>
        <v/>
      </c>
      <c r="D35" s="9" t="str">
        <f aca="false">IF('Acquisition-Retention'!G158&lt;&gt;"",'Acquisition-Retention'!G158* (IF(D$12=$A35,1,EXP($B$3+$B$4*$A35+$B$5*(D$12-$A35)*4+$B$6*(YEAR(D$13)=2015)+$B$7*(D$11=4)+$B$8*(D$11=3))/(1+EXP($B$3+$B$4*$A35+$B$5*(D$12-$A35)*4+$B$6*(YEAR(D$13)=2015)+$B$7*(D$11=4)+$B$8*(D$11=3))))+ EXP($B$3+$B$4*$A35+$B$5*((D$12-$A35)*4+1)+$B$6*(YEAR(D$13)=2015)+$B$7*(D$11=4)+$B$8*(D$11=3))/(1+EXP($B$3+$B$4*$A35+$B$5*((D$12-$A35)*4+1)+$B$6*(YEAR(D$13)=2015)+$B$7*(D$11=4)+$B$8*(D$11=3)))+ EXP($B$3+$B$4*$A35+$B$5*((D$12-$A35)*4+2)+$B$6*(YEAR(D$13)=2015)+$B$7*(D$11=4)+$B$8*(D$11=3))/(1+EXP($B$3+$B$4*$A35+$B$5*((D$12-$A35)*4+2)+$B$6*(YEAR(D$13)=2015)+$B$7*(D$11=4)+$B$8*(D$11=3)))+ EXP($B$3+$B$4*$A35+$B$5*((D$12-$A35)*4+3)+$B$6*(YEAR(D$13)=2015)+$B$7*(D$11=4)+$B$8*(D$11=3))/(1+EXP($B$3+$B$4*$A35+$B$5*((D$12-$A35)*4+3)+$B$6*(YEAR(D$13)=2015)+$B$7*(D$11=4)+$B$8*(D$11=3)))), "")</f>
        <v/>
      </c>
      <c r="E35" s="9" t="str">
        <f aca="false">IF('Acquisition-Retention'!H158&lt;&gt;"",'Acquisition-Retention'!H158* (IF(E$12=$A35,1,EXP($B$3+$B$4*$A35+$B$5*(E$12-$A35)*4+$B$6*(YEAR(E$13)=2015)+$B$7*(E$11=4)+$B$8*(E$11=3))/(1+EXP($B$3+$B$4*$A35+$B$5*(E$12-$A35)*4+$B$6*(YEAR(E$13)=2015)+$B$7*(E$11=4)+$B$8*(E$11=3))))+ EXP($B$3+$B$4*$A35+$B$5*((E$12-$A35)*4+1)+$B$6*(YEAR(E$13)=2015)+$B$7*(E$11=4)+$B$8*(E$11=3))/(1+EXP($B$3+$B$4*$A35+$B$5*((E$12-$A35)*4+1)+$B$6*(YEAR(E$13)=2015)+$B$7*(E$11=4)+$B$8*(E$11=3)))+ EXP($B$3+$B$4*$A35+$B$5*((E$12-$A35)*4+2)+$B$6*(YEAR(E$13)=2015)+$B$7*(E$11=4)+$B$8*(E$11=3))/(1+EXP($B$3+$B$4*$A35+$B$5*((E$12-$A35)*4+2)+$B$6*(YEAR(E$13)=2015)+$B$7*(E$11=4)+$B$8*(E$11=3)))+ EXP($B$3+$B$4*$A35+$B$5*((E$12-$A35)*4+3)+$B$6*(YEAR(E$13)=2015)+$B$7*(E$11=4)+$B$8*(E$11=3))/(1+EXP($B$3+$B$4*$A35+$B$5*((E$12-$A35)*4+3)+$B$6*(YEAR(E$13)=2015)+$B$7*(E$11=4)+$B$8*(E$11=3)))), "")</f>
        <v/>
      </c>
      <c r="F35" s="9" t="str">
        <f aca="false">IF('Acquisition-Retention'!I158&lt;&gt;"",'Acquisition-Retention'!I158* (IF(F$12=$A35,1,EXP($B$3+$B$4*$A35+$B$5*(F$12-$A35)*4+$B$6*(YEAR(F$13)=2015)+$B$7*(F$11=4)+$B$8*(F$11=3))/(1+EXP($B$3+$B$4*$A35+$B$5*(F$12-$A35)*4+$B$6*(YEAR(F$13)=2015)+$B$7*(F$11=4)+$B$8*(F$11=3))))+ EXP($B$3+$B$4*$A35+$B$5*((F$12-$A35)*4+1)+$B$6*(YEAR(F$13)=2015)+$B$7*(F$11=4)+$B$8*(F$11=3))/(1+EXP($B$3+$B$4*$A35+$B$5*((F$12-$A35)*4+1)+$B$6*(YEAR(F$13)=2015)+$B$7*(F$11=4)+$B$8*(F$11=3)))+ EXP($B$3+$B$4*$A35+$B$5*((F$12-$A35)*4+2)+$B$6*(YEAR(F$13)=2015)+$B$7*(F$11=4)+$B$8*(F$11=3))/(1+EXP($B$3+$B$4*$A35+$B$5*((F$12-$A35)*4+2)+$B$6*(YEAR(F$13)=2015)+$B$7*(F$11=4)+$B$8*(F$11=3)))+ EXP($B$3+$B$4*$A35+$B$5*((F$12-$A35)*4+3)+$B$6*(YEAR(F$13)=2015)+$B$7*(F$11=4)+$B$8*(F$11=3))/(1+EXP($B$3+$B$4*$A35+$B$5*((F$12-$A35)*4+3)+$B$6*(YEAR(F$13)=2015)+$B$7*(F$11=4)+$B$8*(F$11=3)))), "")</f>
        <v/>
      </c>
      <c r="G35" s="9" t="str">
        <f aca="false">IF('Acquisition-Retention'!J158&lt;&gt;"",'Acquisition-Retention'!J158* (IF(G$12=$A35,1,EXP($B$3+$B$4*$A35+$B$5*(G$12-$A35)*4+$B$6*(YEAR(G$13)=2015)+$B$7*(G$11=4)+$B$8*(G$11=3))/(1+EXP($B$3+$B$4*$A35+$B$5*(G$12-$A35)*4+$B$6*(YEAR(G$13)=2015)+$B$7*(G$11=4)+$B$8*(G$11=3))))+ EXP($B$3+$B$4*$A35+$B$5*((G$12-$A35)*4+1)+$B$6*(YEAR(G$13)=2015)+$B$7*(G$11=4)+$B$8*(G$11=3))/(1+EXP($B$3+$B$4*$A35+$B$5*((G$12-$A35)*4+1)+$B$6*(YEAR(G$13)=2015)+$B$7*(G$11=4)+$B$8*(G$11=3)))+ EXP($B$3+$B$4*$A35+$B$5*((G$12-$A35)*4+2)+$B$6*(YEAR(G$13)=2015)+$B$7*(G$11=4)+$B$8*(G$11=3))/(1+EXP($B$3+$B$4*$A35+$B$5*((G$12-$A35)*4+2)+$B$6*(YEAR(G$13)=2015)+$B$7*(G$11=4)+$B$8*(G$11=3)))+ EXP($B$3+$B$4*$A35+$B$5*((G$12-$A35)*4+3)+$B$6*(YEAR(G$13)=2015)+$B$7*(G$11=4)+$B$8*(G$11=3))/(1+EXP($B$3+$B$4*$A35+$B$5*((G$12-$A35)*4+3)+$B$6*(YEAR(G$13)=2015)+$B$7*(G$11=4)+$B$8*(G$11=3)))), "")</f>
        <v/>
      </c>
      <c r="H35" s="9" t="str">
        <f aca="false">IF('Acquisition-Retention'!K158&lt;&gt;"",'Acquisition-Retention'!K158* (IF(H$12=$A35,1,EXP($B$3+$B$4*$A35+$B$5*(H$12-$A35)*4+$B$6*(YEAR(H$13)=2015)+$B$7*(H$11=4)+$B$8*(H$11=3))/(1+EXP($B$3+$B$4*$A35+$B$5*(H$12-$A35)*4+$B$6*(YEAR(H$13)=2015)+$B$7*(H$11=4)+$B$8*(H$11=3))))+ EXP($B$3+$B$4*$A35+$B$5*((H$12-$A35)*4+1)+$B$6*(YEAR(H$13)=2015)+$B$7*(H$11=4)+$B$8*(H$11=3))/(1+EXP($B$3+$B$4*$A35+$B$5*((H$12-$A35)*4+1)+$B$6*(YEAR(H$13)=2015)+$B$7*(H$11=4)+$B$8*(H$11=3)))+ EXP($B$3+$B$4*$A35+$B$5*((H$12-$A35)*4+2)+$B$6*(YEAR(H$13)=2015)+$B$7*(H$11=4)+$B$8*(H$11=3))/(1+EXP($B$3+$B$4*$A35+$B$5*((H$12-$A35)*4+2)+$B$6*(YEAR(H$13)=2015)+$B$7*(H$11=4)+$B$8*(H$11=3)))+ EXP($B$3+$B$4*$A35+$B$5*((H$12-$A35)*4+3)+$B$6*(YEAR(H$13)=2015)+$B$7*(H$11=4)+$B$8*(H$11=3))/(1+EXP($B$3+$B$4*$A35+$B$5*((H$12-$A35)*4+3)+$B$6*(YEAR(H$13)=2015)+$B$7*(H$11=4)+$B$8*(H$11=3)))), "")</f>
        <v/>
      </c>
      <c r="I35" s="9" t="str">
        <f aca="false">IF('Acquisition-Retention'!L158&lt;&gt;"",'Acquisition-Retention'!L158* (IF(I$12=$A35,1,EXP($B$3+$B$4*$A35+$B$5*(I$12-$A35)*4+$B$6*(YEAR(I$13)=2015)+$B$7*(I$11=4)+$B$8*(I$11=3))/(1+EXP($B$3+$B$4*$A35+$B$5*(I$12-$A35)*4+$B$6*(YEAR(I$13)=2015)+$B$7*(I$11=4)+$B$8*(I$11=3))))+ EXP($B$3+$B$4*$A35+$B$5*((I$12-$A35)*4+1)+$B$6*(YEAR(I$13)=2015)+$B$7*(I$11=4)+$B$8*(I$11=3))/(1+EXP($B$3+$B$4*$A35+$B$5*((I$12-$A35)*4+1)+$B$6*(YEAR(I$13)=2015)+$B$7*(I$11=4)+$B$8*(I$11=3)))+ EXP($B$3+$B$4*$A35+$B$5*((I$12-$A35)*4+2)+$B$6*(YEAR(I$13)=2015)+$B$7*(I$11=4)+$B$8*(I$11=3))/(1+EXP($B$3+$B$4*$A35+$B$5*((I$12-$A35)*4+2)+$B$6*(YEAR(I$13)=2015)+$B$7*(I$11=4)+$B$8*(I$11=3)))+ EXP($B$3+$B$4*$A35+$B$5*((I$12-$A35)*4+3)+$B$6*(YEAR(I$13)=2015)+$B$7*(I$11=4)+$B$8*(I$11=3))/(1+EXP($B$3+$B$4*$A35+$B$5*((I$12-$A35)*4+3)+$B$6*(YEAR(I$13)=2015)+$B$7*(I$11=4)+$B$8*(I$11=3)))), "")</f>
        <v/>
      </c>
      <c r="J35" s="9" t="str">
        <f aca="false">IF('Acquisition-Retention'!M158&lt;&gt;"",'Acquisition-Retention'!M158* (IF(J$12=$A35,1,EXP($B$3+$B$4*$A35+$B$5*(J$12-$A35)*4+$B$6*(YEAR(J$13)=2015)+$B$7*(J$11=4)+$B$8*(J$11=3))/(1+EXP($B$3+$B$4*$A35+$B$5*(J$12-$A35)*4+$B$6*(YEAR(J$13)=2015)+$B$7*(J$11=4)+$B$8*(J$11=3))))+ EXP($B$3+$B$4*$A35+$B$5*((J$12-$A35)*4+1)+$B$6*(YEAR(J$13)=2015)+$B$7*(J$11=4)+$B$8*(J$11=3))/(1+EXP($B$3+$B$4*$A35+$B$5*((J$12-$A35)*4+1)+$B$6*(YEAR(J$13)=2015)+$B$7*(J$11=4)+$B$8*(J$11=3)))+ EXP($B$3+$B$4*$A35+$B$5*((J$12-$A35)*4+2)+$B$6*(YEAR(J$13)=2015)+$B$7*(J$11=4)+$B$8*(J$11=3))/(1+EXP($B$3+$B$4*$A35+$B$5*((J$12-$A35)*4+2)+$B$6*(YEAR(J$13)=2015)+$B$7*(J$11=4)+$B$8*(J$11=3)))+ EXP($B$3+$B$4*$A35+$B$5*((J$12-$A35)*4+3)+$B$6*(YEAR(J$13)=2015)+$B$7*(J$11=4)+$B$8*(J$11=3))/(1+EXP($B$3+$B$4*$A35+$B$5*((J$12-$A35)*4+3)+$B$6*(YEAR(J$13)=2015)+$B$7*(J$11=4)+$B$8*(J$11=3)))), "")</f>
        <v/>
      </c>
      <c r="K35" s="9" t="str">
        <f aca="false">IF('Acquisition-Retention'!N158&lt;&gt;"",'Acquisition-Retention'!N158* (IF(K$12=$A35,1,EXP($B$3+$B$4*$A35+$B$5*(K$12-$A35)*4+$B$6*(YEAR(K$13)=2015)+$B$7*(K$11=4)+$B$8*(K$11=3))/(1+EXP($B$3+$B$4*$A35+$B$5*(K$12-$A35)*4+$B$6*(YEAR(K$13)=2015)+$B$7*(K$11=4)+$B$8*(K$11=3))))+ EXP($B$3+$B$4*$A35+$B$5*((K$12-$A35)*4+1)+$B$6*(YEAR(K$13)=2015)+$B$7*(K$11=4)+$B$8*(K$11=3))/(1+EXP($B$3+$B$4*$A35+$B$5*((K$12-$A35)*4+1)+$B$6*(YEAR(K$13)=2015)+$B$7*(K$11=4)+$B$8*(K$11=3)))+ EXP($B$3+$B$4*$A35+$B$5*((K$12-$A35)*4+2)+$B$6*(YEAR(K$13)=2015)+$B$7*(K$11=4)+$B$8*(K$11=3))/(1+EXP($B$3+$B$4*$A35+$B$5*((K$12-$A35)*4+2)+$B$6*(YEAR(K$13)=2015)+$B$7*(K$11=4)+$B$8*(K$11=3)))+ EXP($B$3+$B$4*$A35+$B$5*((K$12-$A35)*4+3)+$B$6*(YEAR(K$13)=2015)+$B$7*(K$11=4)+$B$8*(K$11=3))/(1+EXP($B$3+$B$4*$A35+$B$5*((K$12-$A35)*4+3)+$B$6*(YEAR(K$13)=2015)+$B$7*(K$11=4)+$B$8*(K$11=3)))), "")</f>
        <v/>
      </c>
      <c r="L35" s="9" t="str">
        <f aca="false">IF('Acquisition-Retention'!O158&lt;&gt;"",'Acquisition-Retention'!O158* (IF(L$12=$A35,1,EXP($B$3+$B$4*$A35+$B$5*(L$12-$A35)*4+$B$6*(YEAR(L$13)=2015)+$B$7*(L$11=4)+$B$8*(L$11=3))/(1+EXP($B$3+$B$4*$A35+$B$5*(L$12-$A35)*4+$B$6*(YEAR(L$13)=2015)+$B$7*(L$11=4)+$B$8*(L$11=3))))+ EXP($B$3+$B$4*$A35+$B$5*((L$12-$A35)*4+1)+$B$6*(YEAR(L$13)=2015)+$B$7*(L$11=4)+$B$8*(L$11=3))/(1+EXP($B$3+$B$4*$A35+$B$5*((L$12-$A35)*4+1)+$B$6*(YEAR(L$13)=2015)+$B$7*(L$11=4)+$B$8*(L$11=3)))+ EXP($B$3+$B$4*$A35+$B$5*((L$12-$A35)*4+2)+$B$6*(YEAR(L$13)=2015)+$B$7*(L$11=4)+$B$8*(L$11=3))/(1+EXP($B$3+$B$4*$A35+$B$5*((L$12-$A35)*4+2)+$B$6*(YEAR(L$13)=2015)+$B$7*(L$11=4)+$B$8*(L$11=3)))+ EXP($B$3+$B$4*$A35+$B$5*((L$12-$A35)*4+3)+$B$6*(YEAR(L$13)=2015)+$B$7*(L$11=4)+$B$8*(L$11=3))/(1+EXP($B$3+$B$4*$A35+$B$5*((L$12-$A35)*4+3)+$B$6*(YEAR(L$13)=2015)+$B$7*(L$11=4)+$B$8*(L$11=3)))), "")</f>
        <v/>
      </c>
      <c r="M35" s="9" t="str">
        <f aca="false">IF('Acquisition-Retention'!P158&lt;&gt;"",'Acquisition-Retention'!P158* (IF(M$12=$A35,1,EXP($B$3+$B$4*$A35+$B$5*(M$12-$A35)*4+$B$6*(YEAR(M$13)=2015)+$B$7*(M$11=4)+$B$8*(M$11=3))/(1+EXP($B$3+$B$4*$A35+$B$5*(M$12-$A35)*4+$B$6*(YEAR(M$13)=2015)+$B$7*(M$11=4)+$B$8*(M$11=3))))+ EXP($B$3+$B$4*$A35+$B$5*((M$12-$A35)*4+1)+$B$6*(YEAR(M$13)=2015)+$B$7*(M$11=4)+$B$8*(M$11=3))/(1+EXP($B$3+$B$4*$A35+$B$5*((M$12-$A35)*4+1)+$B$6*(YEAR(M$13)=2015)+$B$7*(M$11=4)+$B$8*(M$11=3)))+ EXP($B$3+$B$4*$A35+$B$5*((M$12-$A35)*4+2)+$B$6*(YEAR(M$13)=2015)+$B$7*(M$11=4)+$B$8*(M$11=3))/(1+EXP($B$3+$B$4*$A35+$B$5*((M$12-$A35)*4+2)+$B$6*(YEAR(M$13)=2015)+$B$7*(M$11=4)+$B$8*(M$11=3)))+ EXP($B$3+$B$4*$A35+$B$5*((M$12-$A35)*4+3)+$B$6*(YEAR(M$13)=2015)+$B$7*(M$11=4)+$B$8*(M$11=3))/(1+EXP($B$3+$B$4*$A35+$B$5*((M$12-$A35)*4+3)+$B$6*(YEAR(M$13)=2015)+$B$7*(M$11=4)+$B$8*(M$11=3)))), "")</f>
        <v/>
      </c>
      <c r="N35" s="9" t="str">
        <f aca="false">IF('Acquisition-Retention'!Q158&lt;&gt;"",'Acquisition-Retention'!Q158* (IF(N$12=$A35,1,EXP($B$3+$B$4*$A35+$B$5*(N$12-$A35)*4+$B$6*(YEAR(N$13)=2015)+$B$7*(N$11=4)+$B$8*(N$11=3))/(1+EXP($B$3+$B$4*$A35+$B$5*(N$12-$A35)*4+$B$6*(YEAR(N$13)=2015)+$B$7*(N$11=4)+$B$8*(N$11=3))))+ EXP($B$3+$B$4*$A35+$B$5*((N$12-$A35)*4+1)+$B$6*(YEAR(N$13)=2015)+$B$7*(N$11=4)+$B$8*(N$11=3))/(1+EXP($B$3+$B$4*$A35+$B$5*((N$12-$A35)*4+1)+$B$6*(YEAR(N$13)=2015)+$B$7*(N$11=4)+$B$8*(N$11=3)))+ EXP($B$3+$B$4*$A35+$B$5*((N$12-$A35)*4+2)+$B$6*(YEAR(N$13)=2015)+$B$7*(N$11=4)+$B$8*(N$11=3))/(1+EXP($B$3+$B$4*$A35+$B$5*((N$12-$A35)*4+2)+$B$6*(YEAR(N$13)=2015)+$B$7*(N$11=4)+$B$8*(N$11=3)))+ EXP($B$3+$B$4*$A35+$B$5*((N$12-$A35)*4+3)+$B$6*(YEAR(N$13)=2015)+$B$7*(N$11=4)+$B$8*(N$11=3))/(1+EXP($B$3+$B$4*$A35+$B$5*((N$12-$A35)*4+3)+$B$6*(YEAR(N$13)=2015)+$B$7*(N$11=4)+$B$8*(N$11=3)))), "")</f>
        <v/>
      </c>
      <c r="O35" s="9" t="str">
        <f aca="false">IF('Acquisition-Retention'!R158&lt;&gt;"",'Acquisition-Retention'!R158* (IF(O$12=$A35,1,EXP($B$3+$B$4*$A35+$B$5*(O$12-$A35)*4+$B$6*(YEAR(O$13)=2015)+$B$7*(O$11=4)+$B$8*(O$11=3))/(1+EXP($B$3+$B$4*$A35+$B$5*(O$12-$A35)*4+$B$6*(YEAR(O$13)=2015)+$B$7*(O$11=4)+$B$8*(O$11=3))))+ EXP($B$3+$B$4*$A35+$B$5*((O$12-$A35)*4+1)+$B$6*(YEAR(O$13)=2015)+$B$7*(O$11=4)+$B$8*(O$11=3))/(1+EXP($B$3+$B$4*$A35+$B$5*((O$12-$A35)*4+1)+$B$6*(YEAR(O$13)=2015)+$B$7*(O$11=4)+$B$8*(O$11=3)))+ EXP($B$3+$B$4*$A35+$B$5*((O$12-$A35)*4+2)+$B$6*(YEAR(O$13)=2015)+$B$7*(O$11=4)+$B$8*(O$11=3))/(1+EXP($B$3+$B$4*$A35+$B$5*((O$12-$A35)*4+2)+$B$6*(YEAR(O$13)=2015)+$B$7*(O$11=4)+$B$8*(O$11=3)))+ EXP($B$3+$B$4*$A35+$B$5*((O$12-$A35)*4+3)+$B$6*(YEAR(O$13)=2015)+$B$7*(O$11=4)+$B$8*(O$11=3))/(1+EXP($B$3+$B$4*$A35+$B$5*((O$12-$A35)*4+3)+$B$6*(YEAR(O$13)=2015)+$B$7*(O$11=4)+$B$8*(O$11=3)))), "")</f>
        <v/>
      </c>
      <c r="P35" s="9" t="str">
        <f aca="false">IF('Acquisition-Retention'!S158&lt;&gt;"",'Acquisition-Retention'!S158* (IF(P$12=$A35,1,EXP($B$3+$B$4*$A35+$B$5*(P$12-$A35)*4+$B$6*(YEAR(P$13)=2015)+$B$7*(P$11=4)+$B$8*(P$11=3))/(1+EXP($B$3+$B$4*$A35+$B$5*(P$12-$A35)*4+$B$6*(YEAR(P$13)=2015)+$B$7*(P$11=4)+$B$8*(P$11=3))))+ EXP($B$3+$B$4*$A35+$B$5*((P$12-$A35)*4+1)+$B$6*(YEAR(P$13)=2015)+$B$7*(P$11=4)+$B$8*(P$11=3))/(1+EXP($B$3+$B$4*$A35+$B$5*((P$12-$A35)*4+1)+$B$6*(YEAR(P$13)=2015)+$B$7*(P$11=4)+$B$8*(P$11=3)))+ EXP($B$3+$B$4*$A35+$B$5*((P$12-$A35)*4+2)+$B$6*(YEAR(P$13)=2015)+$B$7*(P$11=4)+$B$8*(P$11=3))/(1+EXP($B$3+$B$4*$A35+$B$5*((P$12-$A35)*4+2)+$B$6*(YEAR(P$13)=2015)+$B$7*(P$11=4)+$B$8*(P$11=3)))+ EXP($B$3+$B$4*$A35+$B$5*((P$12-$A35)*4+3)+$B$6*(YEAR(P$13)=2015)+$B$7*(P$11=4)+$B$8*(P$11=3))/(1+EXP($B$3+$B$4*$A35+$B$5*((P$12-$A35)*4+3)+$B$6*(YEAR(P$13)=2015)+$B$7*(P$11=4)+$B$8*(P$11=3)))), "")</f>
        <v/>
      </c>
      <c r="Q35" s="9" t="str">
        <f aca="false">IF('Acquisition-Retention'!T158&lt;&gt;"",'Acquisition-Retention'!T158* (IF(Q$12=$A35,1,EXP($B$3+$B$4*$A35+$B$5*(Q$12-$A35)*4+$B$6*(YEAR(Q$13)=2015)+$B$7*(Q$11=4)+$B$8*(Q$11=3))/(1+EXP($B$3+$B$4*$A35+$B$5*(Q$12-$A35)*4+$B$6*(YEAR(Q$13)=2015)+$B$7*(Q$11=4)+$B$8*(Q$11=3))))+ EXP($B$3+$B$4*$A35+$B$5*((Q$12-$A35)*4+1)+$B$6*(YEAR(Q$13)=2015)+$B$7*(Q$11=4)+$B$8*(Q$11=3))/(1+EXP($B$3+$B$4*$A35+$B$5*((Q$12-$A35)*4+1)+$B$6*(YEAR(Q$13)=2015)+$B$7*(Q$11=4)+$B$8*(Q$11=3)))+ EXP($B$3+$B$4*$A35+$B$5*((Q$12-$A35)*4+2)+$B$6*(YEAR(Q$13)=2015)+$B$7*(Q$11=4)+$B$8*(Q$11=3))/(1+EXP($B$3+$B$4*$A35+$B$5*((Q$12-$A35)*4+2)+$B$6*(YEAR(Q$13)=2015)+$B$7*(Q$11=4)+$B$8*(Q$11=3)))+ EXP($B$3+$B$4*$A35+$B$5*((Q$12-$A35)*4+3)+$B$6*(YEAR(Q$13)=2015)+$B$7*(Q$11=4)+$B$8*(Q$11=3))/(1+EXP($B$3+$B$4*$A35+$B$5*((Q$12-$A35)*4+3)+$B$6*(YEAR(Q$13)=2015)+$B$7*(Q$11=4)+$B$8*(Q$11=3)))), "")</f>
        <v/>
      </c>
      <c r="R35" s="9" t="str">
        <f aca="false">IF('Acquisition-Retention'!U158&lt;&gt;"",'Acquisition-Retention'!U158* (IF(R$12=$A35,1,EXP($B$3+$B$4*$A35+$B$5*(R$12-$A35)*4+$B$6*(YEAR(R$13)=2015)+$B$7*(R$11=4)+$B$8*(R$11=3))/(1+EXP($B$3+$B$4*$A35+$B$5*(R$12-$A35)*4+$B$6*(YEAR(R$13)=2015)+$B$7*(R$11=4)+$B$8*(R$11=3))))+ EXP($B$3+$B$4*$A35+$B$5*((R$12-$A35)*4+1)+$B$6*(YEAR(R$13)=2015)+$B$7*(R$11=4)+$B$8*(R$11=3))/(1+EXP($B$3+$B$4*$A35+$B$5*((R$12-$A35)*4+1)+$B$6*(YEAR(R$13)=2015)+$B$7*(R$11=4)+$B$8*(R$11=3)))+ EXP($B$3+$B$4*$A35+$B$5*((R$12-$A35)*4+2)+$B$6*(YEAR(R$13)=2015)+$B$7*(R$11=4)+$B$8*(R$11=3))/(1+EXP($B$3+$B$4*$A35+$B$5*((R$12-$A35)*4+2)+$B$6*(YEAR(R$13)=2015)+$B$7*(R$11=4)+$B$8*(R$11=3)))+ EXP($B$3+$B$4*$A35+$B$5*((R$12-$A35)*4+3)+$B$6*(YEAR(R$13)=2015)+$B$7*(R$11=4)+$B$8*(R$11=3))/(1+EXP($B$3+$B$4*$A35+$B$5*((R$12-$A35)*4+3)+$B$6*(YEAR(R$13)=2015)+$B$7*(R$11=4)+$B$8*(R$11=3)))), "")</f>
        <v/>
      </c>
      <c r="S35" s="9" t="str">
        <f aca="false">IF('Acquisition-Retention'!V158&lt;&gt;"",'Acquisition-Retention'!V158* (IF(S$12=$A35,1,EXP($B$3+$B$4*$A35+$B$5*(S$12-$A35)*4+$B$6*(YEAR(S$13)=2015)+$B$7*(S$11=4)+$B$8*(S$11=3))/(1+EXP($B$3+$B$4*$A35+$B$5*(S$12-$A35)*4+$B$6*(YEAR(S$13)=2015)+$B$7*(S$11=4)+$B$8*(S$11=3))))+ EXP($B$3+$B$4*$A35+$B$5*((S$12-$A35)*4+1)+$B$6*(YEAR(S$13)=2015)+$B$7*(S$11=4)+$B$8*(S$11=3))/(1+EXP($B$3+$B$4*$A35+$B$5*((S$12-$A35)*4+1)+$B$6*(YEAR(S$13)=2015)+$B$7*(S$11=4)+$B$8*(S$11=3)))+ EXP($B$3+$B$4*$A35+$B$5*((S$12-$A35)*4+2)+$B$6*(YEAR(S$13)=2015)+$B$7*(S$11=4)+$B$8*(S$11=3))/(1+EXP($B$3+$B$4*$A35+$B$5*((S$12-$A35)*4+2)+$B$6*(YEAR(S$13)=2015)+$B$7*(S$11=4)+$B$8*(S$11=3)))+ EXP($B$3+$B$4*$A35+$B$5*((S$12-$A35)*4+3)+$B$6*(YEAR(S$13)=2015)+$B$7*(S$11=4)+$B$8*(S$11=3))/(1+EXP($B$3+$B$4*$A35+$B$5*((S$12-$A35)*4+3)+$B$6*(YEAR(S$13)=2015)+$B$7*(S$11=4)+$B$8*(S$11=3)))), "")</f>
        <v/>
      </c>
      <c r="T35" s="9" t="str">
        <f aca="false">IF('Acquisition-Retention'!W158&lt;&gt;"",'Acquisition-Retention'!W158* (IF(T$12=$A35,1,EXP($B$3+$B$4*$A35+$B$5*(T$12-$A35)*4+$B$6*(YEAR(T$13)=2015)+$B$7*(T$11=4)+$B$8*(T$11=3))/(1+EXP($B$3+$B$4*$A35+$B$5*(T$12-$A35)*4+$B$6*(YEAR(T$13)=2015)+$B$7*(T$11=4)+$B$8*(T$11=3))))+ EXP($B$3+$B$4*$A35+$B$5*((T$12-$A35)*4+1)+$B$6*(YEAR(T$13)=2015)+$B$7*(T$11=4)+$B$8*(T$11=3))/(1+EXP($B$3+$B$4*$A35+$B$5*((T$12-$A35)*4+1)+$B$6*(YEAR(T$13)=2015)+$B$7*(T$11=4)+$B$8*(T$11=3)))+ EXP($B$3+$B$4*$A35+$B$5*((T$12-$A35)*4+2)+$B$6*(YEAR(T$13)=2015)+$B$7*(T$11=4)+$B$8*(T$11=3))/(1+EXP($B$3+$B$4*$A35+$B$5*((T$12-$A35)*4+2)+$B$6*(YEAR(T$13)=2015)+$B$7*(T$11=4)+$B$8*(T$11=3)))+ EXP($B$3+$B$4*$A35+$B$5*((T$12-$A35)*4+3)+$B$6*(YEAR(T$13)=2015)+$B$7*(T$11=4)+$B$8*(T$11=3))/(1+EXP($B$3+$B$4*$A35+$B$5*((T$12-$A35)*4+3)+$B$6*(YEAR(T$13)=2015)+$B$7*(T$11=4)+$B$8*(T$11=3)))), "")</f>
        <v/>
      </c>
      <c r="U35" s="9" t="str">
        <f aca="false">IF('Acquisition-Retention'!X158&lt;&gt;"",'Acquisition-Retention'!X158* (IF(U$12=$A35,1,EXP($B$3+$B$4*$A35+$B$5*(U$12-$A35)*4+$B$6*(YEAR(U$13)=2015)+$B$7*(U$11=4)+$B$8*(U$11=3))/(1+EXP($B$3+$B$4*$A35+$B$5*(U$12-$A35)*4+$B$6*(YEAR(U$13)=2015)+$B$7*(U$11=4)+$B$8*(U$11=3))))+ EXP($B$3+$B$4*$A35+$B$5*((U$12-$A35)*4+1)+$B$6*(YEAR(U$13)=2015)+$B$7*(U$11=4)+$B$8*(U$11=3))/(1+EXP($B$3+$B$4*$A35+$B$5*((U$12-$A35)*4+1)+$B$6*(YEAR(U$13)=2015)+$B$7*(U$11=4)+$B$8*(U$11=3)))+ EXP($B$3+$B$4*$A35+$B$5*((U$12-$A35)*4+2)+$B$6*(YEAR(U$13)=2015)+$B$7*(U$11=4)+$B$8*(U$11=3))/(1+EXP($B$3+$B$4*$A35+$B$5*((U$12-$A35)*4+2)+$B$6*(YEAR(U$13)=2015)+$B$7*(U$11=4)+$B$8*(U$11=3)))+ EXP($B$3+$B$4*$A35+$B$5*((U$12-$A35)*4+3)+$B$6*(YEAR(U$13)=2015)+$B$7*(U$11=4)+$B$8*(U$11=3))/(1+EXP($B$3+$B$4*$A35+$B$5*((U$12-$A35)*4+3)+$B$6*(YEAR(U$13)=2015)+$B$7*(U$11=4)+$B$8*(U$11=3)))), "")</f>
        <v/>
      </c>
      <c r="V35" s="9" t="str">
        <f aca="false">IF('Acquisition-Retention'!Y158&lt;&gt;"",'Acquisition-Retention'!Y158* (IF(V$12=$A35,1,EXP($B$3+$B$4*$A35+$B$5*(V$12-$A35)*4+$B$6*(YEAR(V$13)=2015)+$B$7*(V$11=4)+$B$8*(V$11=3))/(1+EXP($B$3+$B$4*$A35+$B$5*(V$12-$A35)*4+$B$6*(YEAR(V$13)=2015)+$B$7*(V$11=4)+$B$8*(V$11=3))))+ EXP($B$3+$B$4*$A35+$B$5*((V$12-$A35)*4+1)+$B$6*(YEAR(V$13)=2015)+$B$7*(V$11=4)+$B$8*(V$11=3))/(1+EXP($B$3+$B$4*$A35+$B$5*((V$12-$A35)*4+1)+$B$6*(YEAR(V$13)=2015)+$B$7*(V$11=4)+$B$8*(V$11=3)))+ EXP($B$3+$B$4*$A35+$B$5*((V$12-$A35)*4+2)+$B$6*(YEAR(V$13)=2015)+$B$7*(V$11=4)+$B$8*(V$11=3))/(1+EXP($B$3+$B$4*$A35+$B$5*((V$12-$A35)*4+2)+$B$6*(YEAR(V$13)=2015)+$B$7*(V$11=4)+$B$8*(V$11=3)))+ EXP($B$3+$B$4*$A35+$B$5*((V$12-$A35)*4+3)+$B$6*(YEAR(V$13)=2015)+$B$7*(V$11=4)+$B$8*(V$11=3))/(1+EXP($B$3+$B$4*$A35+$B$5*((V$12-$A35)*4+3)+$B$6*(YEAR(V$13)=2015)+$B$7*(V$11=4)+$B$8*(V$11=3)))), "")</f>
        <v/>
      </c>
      <c r="W35" s="9" t="str">
        <f aca="false">IF('Acquisition-Retention'!Z158&lt;&gt;"",'Acquisition-Retention'!Z158* (IF(W$12=$A35,1,EXP($B$3+$B$4*$A35+$B$5*(W$12-$A35)*4+$B$6*(YEAR(W$13)=2015)+$B$7*(W$11=4)+$B$8*(W$11=3))/(1+EXP($B$3+$B$4*$A35+$B$5*(W$12-$A35)*4+$B$6*(YEAR(W$13)=2015)+$B$7*(W$11=4)+$B$8*(W$11=3))))+ EXP($B$3+$B$4*$A35+$B$5*((W$12-$A35)*4+1)+$B$6*(YEAR(W$13)=2015)+$B$7*(W$11=4)+$B$8*(W$11=3))/(1+EXP($B$3+$B$4*$A35+$B$5*((W$12-$A35)*4+1)+$B$6*(YEAR(W$13)=2015)+$B$7*(W$11=4)+$B$8*(W$11=3)))+ EXP($B$3+$B$4*$A35+$B$5*((W$12-$A35)*4+2)+$B$6*(YEAR(W$13)=2015)+$B$7*(W$11=4)+$B$8*(W$11=3))/(1+EXP($B$3+$B$4*$A35+$B$5*((W$12-$A35)*4+2)+$B$6*(YEAR(W$13)=2015)+$B$7*(W$11=4)+$B$8*(W$11=3)))+ EXP($B$3+$B$4*$A35+$B$5*((W$12-$A35)*4+3)+$B$6*(YEAR(W$13)=2015)+$B$7*(W$11=4)+$B$8*(W$11=3))/(1+EXP($B$3+$B$4*$A35+$B$5*((W$12-$A35)*4+3)+$B$6*(YEAR(W$13)=2015)+$B$7*(W$11=4)+$B$8*(W$11=3)))), "")</f>
        <v/>
      </c>
      <c r="X35" s="9" t="n">
        <f aca="false">IF('Acquisition-Retention'!AA158&lt;&gt;"",'Acquisition-Retention'!AA158* (IF(X$12=$A35,1,EXP($B$3+$B$4*$A35+$B$5*(X$12-$A35)*4+$B$6*(YEAR(X$13)=2015)+$B$7*(X$11=4)+$B$8*(X$11=3))/(1+EXP($B$3+$B$4*$A35+$B$5*(X$12-$A35)*4+$B$6*(YEAR(X$13)=2015)+$B$7*(X$11=4)+$B$8*(X$11=3))))+ EXP($B$3+$B$4*$A35+$B$5*((X$12-$A35)*4+1)+$B$6*(YEAR(X$13)=2015)+$B$7*(X$11=4)+$B$8*(X$11=3))/(1+EXP($B$3+$B$4*$A35+$B$5*((X$12-$A35)*4+1)+$B$6*(YEAR(X$13)=2015)+$B$7*(X$11=4)+$B$8*(X$11=3)))+ EXP($B$3+$B$4*$A35+$B$5*((X$12-$A35)*4+2)+$B$6*(YEAR(X$13)=2015)+$B$7*(X$11=4)+$B$8*(X$11=3))/(1+EXP($B$3+$B$4*$A35+$B$5*((X$12-$A35)*4+2)+$B$6*(YEAR(X$13)=2015)+$B$7*(X$11=4)+$B$8*(X$11=3)))+ EXP($B$3+$B$4*$A35+$B$5*((X$12-$A35)*4+3)+$B$6*(YEAR(X$13)=2015)+$B$7*(X$11=4)+$B$8*(X$11=3))/(1+EXP($B$3+$B$4*$A35+$B$5*((X$12-$A35)*4+3)+$B$6*(YEAR(X$13)=2015)+$B$7*(X$11=4)+$B$8*(X$11=3)))), "")</f>
        <v>267.581741095412</v>
      </c>
      <c r="Y35" s="9" t="n">
        <f aca="false">IF('Acquisition-Retention'!AB158&lt;&gt;"",'Acquisition-Retention'!AB158* (IF(Y$12=$A35,1,EXP($B$3+$B$4*$A35+$B$5*(Y$12-$A35)*4+$B$6*(YEAR(Y$13)=2015)+$B$7*(Y$11=4)+$B$8*(Y$11=3))/(1+EXP($B$3+$B$4*$A35+$B$5*(Y$12-$A35)*4+$B$6*(YEAR(Y$13)=2015)+$B$7*(Y$11=4)+$B$8*(Y$11=3))))+ EXP($B$3+$B$4*$A35+$B$5*((Y$12-$A35)*4+1)+$B$6*(YEAR(Y$13)=2015)+$B$7*(Y$11=4)+$B$8*(Y$11=3))/(1+EXP($B$3+$B$4*$A35+$B$5*((Y$12-$A35)*4+1)+$B$6*(YEAR(Y$13)=2015)+$B$7*(Y$11=4)+$B$8*(Y$11=3)))+ EXP($B$3+$B$4*$A35+$B$5*((Y$12-$A35)*4+2)+$B$6*(YEAR(Y$13)=2015)+$B$7*(Y$11=4)+$B$8*(Y$11=3))/(1+EXP($B$3+$B$4*$A35+$B$5*((Y$12-$A35)*4+2)+$B$6*(YEAR(Y$13)=2015)+$B$7*(Y$11=4)+$B$8*(Y$11=3)))+ EXP($B$3+$B$4*$A35+$B$5*((Y$12-$A35)*4+3)+$B$6*(YEAR(Y$13)=2015)+$B$7*(Y$11=4)+$B$8*(Y$11=3))/(1+EXP($B$3+$B$4*$A35+$B$5*((Y$12-$A35)*4+3)+$B$6*(YEAR(Y$13)=2015)+$B$7*(Y$11=4)+$B$8*(Y$11=3)))), "")</f>
        <v>86.5756561805238</v>
      </c>
      <c r="Z35" s="9" t="n">
        <f aca="false">IF('Acquisition-Retention'!AC158&lt;&gt;"",'Acquisition-Retention'!AC158* (IF(Z$12=$A35,1,EXP($B$3+$B$4*$A35+$B$5*(Z$12-$A35)*4+$B$6*(YEAR(Z$13)=2015)+$B$7*(Z$11=4)+$B$8*(Z$11=3))/(1+EXP($B$3+$B$4*$A35+$B$5*(Z$12-$A35)*4+$B$6*(YEAR(Z$13)=2015)+$B$7*(Z$11=4)+$B$8*(Z$11=3))))+ EXP($B$3+$B$4*$A35+$B$5*((Z$12-$A35)*4+1)+$B$6*(YEAR(Z$13)=2015)+$B$7*(Z$11=4)+$B$8*(Z$11=3))/(1+EXP($B$3+$B$4*$A35+$B$5*((Z$12-$A35)*4+1)+$B$6*(YEAR(Z$13)=2015)+$B$7*(Z$11=4)+$B$8*(Z$11=3)))+ EXP($B$3+$B$4*$A35+$B$5*((Z$12-$A35)*4+2)+$B$6*(YEAR(Z$13)=2015)+$B$7*(Z$11=4)+$B$8*(Z$11=3))/(1+EXP($B$3+$B$4*$A35+$B$5*((Z$12-$A35)*4+2)+$B$6*(YEAR(Z$13)=2015)+$B$7*(Z$11=4)+$B$8*(Z$11=3)))+ EXP($B$3+$B$4*$A35+$B$5*((Z$12-$A35)*4+3)+$B$6*(YEAR(Z$13)=2015)+$B$7*(Z$11=4)+$B$8*(Z$11=3))/(1+EXP($B$3+$B$4*$A35+$B$5*((Z$12-$A35)*4+3)+$B$6*(YEAR(Z$13)=2015)+$B$7*(Z$11=4)+$B$8*(Z$11=3)))), "")</f>
        <v>73.9850688971379</v>
      </c>
      <c r="AA35" s="9" t="n">
        <f aca="false">IF('Acquisition-Retention'!AD158&lt;&gt;"",'Acquisition-Retention'!AD158* (IF(AA$12=$A35,1,EXP($B$3+$B$4*$A35+$B$5*(AA$12-$A35)*4+$B$6*(YEAR(AA$13)=2015)+$B$7*(AA$11=4)+$B$8*(AA$11=3))/(1+EXP($B$3+$B$4*$A35+$B$5*(AA$12-$A35)*4+$B$6*(YEAR(AA$13)=2015)+$B$7*(AA$11=4)+$B$8*(AA$11=3))))+ EXP($B$3+$B$4*$A35+$B$5*((AA$12-$A35)*4+1)+$B$6*(YEAR(AA$13)=2015)+$B$7*(AA$11=4)+$B$8*(AA$11=3))/(1+EXP($B$3+$B$4*$A35+$B$5*((AA$12-$A35)*4+1)+$B$6*(YEAR(AA$13)=2015)+$B$7*(AA$11=4)+$B$8*(AA$11=3)))+ EXP($B$3+$B$4*$A35+$B$5*((AA$12-$A35)*4+2)+$B$6*(YEAR(AA$13)=2015)+$B$7*(AA$11=4)+$B$8*(AA$11=3))/(1+EXP($B$3+$B$4*$A35+$B$5*((AA$12-$A35)*4+2)+$B$6*(YEAR(AA$13)=2015)+$B$7*(AA$11=4)+$B$8*(AA$11=3)))+ EXP($B$3+$B$4*$A35+$B$5*((AA$12-$A35)*4+3)+$B$6*(YEAR(AA$13)=2015)+$B$7*(AA$11=4)+$B$8*(AA$11=3))/(1+EXP($B$3+$B$4*$A35+$B$5*((AA$12-$A35)*4+3)+$B$6*(YEAR(AA$13)=2015)+$B$7*(AA$11=4)+$B$8*(AA$11=3)))), "")</f>
        <v>75.4735963643623</v>
      </c>
      <c r="AB35" s="9" t="n">
        <f aca="false">IF('Acquisition-Retention'!AE158&lt;&gt;"",'Acquisition-Retention'!AE158* (IF(AB$12=$A35,1,EXP($B$3+$B$4*$A35+$B$5*(AB$12-$A35)*4+$B$6*(YEAR(AB$13)=2015)+$B$7*(AB$11=4)+$B$8*(AB$11=3))/(1+EXP($B$3+$B$4*$A35+$B$5*(AB$12-$A35)*4+$B$6*(YEAR(AB$13)=2015)+$B$7*(AB$11=4)+$B$8*(AB$11=3))))+ EXP($B$3+$B$4*$A35+$B$5*((AB$12-$A35)*4+1)+$B$6*(YEAR(AB$13)=2015)+$B$7*(AB$11=4)+$B$8*(AB$11=3))/(1+EXP($B$3+$B$4*$A35+$B$5*((AB$12-$A35)*4+1)+$B$6*(YEAR(AB$13)=2015)+$B$7*(AB$11=4)+$B$8*(AB$11=3)))+ EXP($B$3+$B$4*$A35+$B$5*((AB$12-$A35)*4+2)+$B$6*(YEAR(AB$13)=2015)+$B$7*(AB$11=4)+$B$8*(AB$11=3))/(1+EXP($B$3+$B$4*$A35+$B$5*((AB$12-$A35)*4+2)+$B$6*(YEAR(AB$13)=2015)+$B$7*(AB$11=4)+$B$8*(AB$11=3)))+ EXP($B$3+$B$4*$A35+$B$5*((AB$12-$A35)*4+3)+$B$6*(YEAR(AB$13)=2015)+$B$7*(AB$11=4)+$B$8*(AB$11=3))/(1+EXP($B$3+$B$4*$A35+$B$5*((AB$12-$A35)*4+3)+$B$6*(YEAR(AB$13)=2015)+$B$7*(AB$11=4)+$B$8*(AB$11=3)))), "")</f>
        <v>69.2374655366223</v>
      </c>
      <c r="AC35" s="9" t="n">
        <f aca="false">IF('Acquisition-Retention'!AF158&lt;&gt;"",'Acquisition-Retention'!AF158* (IF(AC$12=$A35,1,EXP($B$3+$B$4*$A35+$B$5*(AC$12-$A35)*4+$B$6*(YEAR(AC$13)=2015)+$B$7*(AC$11=4)+$B$8*(AC$11=3))/(1+EXP($B$3+$B$4*$A35+$B$5*(AC$12-$A35)*4+$B$6*(YEAR(AC$13)=2015)+$B$7*(AC$11=4)+$B$8*(AC$11=3))))+ EXP($B$3+$B$4*$A35+$B$5*((AC$12-$A35)*4+1)+$B$6*(YEAR(AC$13)=2015)+$B$7*(AC$11=4)+$B$8*(AC$11=3))/(1+EXP($B$3+$B$4*$A35+$B$5*((AC$12-$A35)*4+1)+$B$6*(YEAR(AC$13)=2015)+$B$7*(AC$11=4)+$B$8*(AC$11=3)))+ EXP($B$3+$B$4*$A35+$B$5*((AC$12-$A35)*4+2)+$B$6*(YEAR(AC$13)=2015)+$B$7*(AC$11=4)+$B$8*(AC$11=3))/(1+EXP($B$3+$B$4*$A35+$B$5*((AC$12-$A35)*4+2)+$B$6*(YEAR(AC$13)=2015)+$B$7*(AC$11=4)+$B$8*(AC$11=3)))+ EXP($B$3+$B$4*$A35+$B$5*((AC$12-$A35)*4+3)+$B$6*(YEAR(AC$13)=2015)+$B$7*(AC$11=4)+$B$8*(AC$11=3))/(1+EXP($B$3+$B$4*$A35+$B$5*((AC$12-$A35)*4+3)+$B$6*(YEAR(AC$13)=2015)+$B$7*(AC$11=4)+$B$8*(AC$11=3)))), "")</f>
        <v>64.1005392100871</v>
      </c>
      <c r="AD35" s="9" t="n">
        <f aca="false">IF('Acquisition-Retention'!AG158&lt;&gt;"",'Acquisition-Retention'!AG158* (IF(AD$12=$A35,1,EXP($B$3+$B$4*$A35+$B$5*(AD$12-$A35)*4+$B$6*(YEAR(AD$13)=2015)+$B$7*(AD$11=4)+$B$8*(AD$11=3))/(1+EXP($B$3+$B$4*$A35+$B$5*(AD$12-$A35)*4+$B$6*(YEAR(AD$13)=2015)+$B$7*(AD$11=4)+$B$8*(AD$11=3))))+ EXP($B$3+$B$4*$A35+$B$5*((AD$12-$A35)*4+1)+$B$6*(YEAR(AD$13)=2015)+$B$7*(AD$11=4)+$B$8*(AD$11=3))/(1+EXP($B$3+$B$4*$A35+$B$5*((AD$12-$A35)*4+1)+$B$6*(YEAR(AD$13)=2015)+$B$7*(AD$11=4)+$B$8*(AD$11=3)))+ EXP($B$3+$B$4*$A35+$B$5*((AD$12-$A35)*4+2)+$B$6*(YEAR(AD$13)=2015)+$B$7*(AD$11=4)+$B$8*(AD$11=3))/(1+EXP($B$3+$B$4*$A35+$B$5*((AD$12-$A35)*4+2)+$B$6*(YEAR(AD$13)=2015)+$B$7*(AD$11=4)+$B$8*(AD$11=3)))+ EXP($B$3+$B$4*$A35+$B$5*((AD$12-$A35)*4+3)+$B$6*(YEAR(AD$13)=2015)+$B$7*(AD$11=4)+$B$8*(AD$11=3))/(1+EXP($B$3+$B$4*$A35+$B$5*((AD$12-$A35)*4+3)+$B$6*(YEAR(AD$13)=2015)+$B$7*(AD$11=4)+$B$8*(AD$11=3)))), "")</f>
        <v>56.545200879225</v>
      </c>
      <c r="AE35" s="9" t="n">
        <f aca="false">IF('Acquisition-Retention'!AH158&lt;&gt;"",'Acquisition-Retention'!AH158* (IF(AE$12=$A35,1,EXP($B$3+$B$4*$A35+$B$5*(AE$12-$A35)*4+$B$6*(YEAR(AE$13)=2015)+$B$7*(AE$11=4)+$B$8*(AE$11=3))/(1+EXP($B$3+$B$4*$A35+$B$5*(AE$12-$A35)*4+$B$6*(YEAR(AE$13)=2015)+$B$7*(AE$11=4)+$B$8*(AE$11=3))))+ EXP($B$3+$B$4*$A35+$B$5*((AE$12-$A35)*4+1)+$B$6*(YEAR(AE$13)=2015)+$B$7*(AE$11=4)+$B$8*(AE$11=3))/(1+EXP($B$3+$B$4*$A35+$B$5*((AE$12-$A35)*4+1)+$B$6*(YEAR(AE$13)=2015)+$B$7*(AE$11=4)+$B$8*(AE$11=3)))+ EXP($B$3+$B$4*$A35+$B$5*((AE$12-$A35)*4+2)+$B$6*(YEAR(AE$13)=2015)+$B$7*(AE$11=4)+$B$8*(AE$11=3))/(1+EXP($B$3+$B$4*$A35+$B$5*((AE$12-$A35)*4+2)+$B$6*(YEAR(AE$13)=2015)+$B$7*(AE$11=4)+$B$8*(AE$11=3)))+ EXP($B$3+$B$4*$A35+$B$5*((AE$12-$A35)*4+3)+$B$6*(YEAR(AE$13)=2015)+$B$7*(AE$11=4)+$B$8*(AE$11=3))/(1+EXP($B$3+$B$4*$A35+$B$5*((AE$12-$A35)*4+3)+$B$6*(YEAR(AE$13)=2015)+$B$7*(AE$11=4)+$B$8*(AE$11=3)))), "")</f>
        <v>52.5109768494822</v>
      </c>
      <c r="AF35" s="9" t="n">
        <f aca="false">IF('Acquisition-Retention'!AI158&lt;&gt;"",'Acquisition-Retention'!AI158* (IF(AF$12=$A35,1,EXP($B$3+$B$4*$A35+$B$5*(AF$12-$A35)*4+$B$6*(YEAR(AF$13)=2015)+$B$7*(AF$11=4)+$B$8*(AF$11=3))/(1+EXP($B$3+$B$4*$A35+$B$5*(AF$12-$A35)*4+$B$6*(YEAR(AF$13)=2015)+$B$7*(AF$11=4)+$B$8*(AF$11=3))))+ EXP($B$3+$B$4*$A35+$B$5*((AF$12-$A35)*4+1)+$B$6*(YEAR(AF$13)=2015)+$B$7*(AF$11=4)+$B$8*(AF$11=3))/(1+EXP($B$3+$B$4*$A35+$B$5*((AF$12-$A35)*4+1)+$B$6*(YEAR(AF$13)=2015)+$B$7*(AF$11=4)+$B$8*(AF$11=3)))+ EXP($B$3+$B$4*$A35+$B$5*((AF$12-$A35)*4+2)+$B$6*(YEAR(AF$13)=2015)+$B$7*(AF$11=4)+$B$8*(AF$11=3))/(1+EXP($B$3+$B$4*$A35+$B$5*((AF$12-$A35)*4+2)+$B$6*(YEAR(AF$13)=2015)+$B$7*(AF$11=4)+$B$8*(AF$11=3)))+ EXP($B$3+$B$4*$A35+$B$5*((AF$12-$A35)*4+3)+$B$6*(YEAR(AF$13)=2015)+$B$7*(AF$11=4)+$B$8*(AF$11=3))/(1+EXP($B$3+$B$4*$A35+$B$5*((AF$12-$A35)*4+3)+$B$6*(YEAR(AF$13)=2015)+$B$7*(AF$11=4)+$B$8*(AF$11=3)))), "")</f>
        <v>49.025990334172</v>
      </c>
      <c r="AG35" s="9" t="n">
        <f aca="false">IF('Acquisition-Retention'!AJ158&lt;&gt;"",'Acquisition-Retention'!AJ158* (IF(AG$12=$A35,1,EXP($B$3+$B$4*$A35+$B$5*(AG$12-$A35)*4+$B$6*(YEAR(AG$13)=2015)+$B$7*(AG$11=4)+$B$8*(AG$11=3))/(1+EXP($B$3+$B$4*$A35+$B$5*(AG$12-$A35)*4+$B$6*(YEAR(AG$13)=2015)+$B$7*(AG$11=4)+$B$8*(AG$11=3))))+ EXP($B$3+$B$4*$A35+$B$5*((AG$12-$A35)*4+1)+$B$6*(YEAR(AG$13)=2015)+$B$7*(AG$11=4)+$B$8*(AG$11=3))/(1+EXP($B$3+$B$4*$A35+$B$5*((AG$12-$A35)*4+1)+$B$6*(YEAR(AG$13)=2015)+$B$7*(AG$11=4)+$B$8*(AG$11=3)))+ EXP($B$3+$B$4*$A35+$B$5*((AG$12-$A35)*4+2)+$B$6*(YEAR(AG$13)=2015)+$B$7*(AG$11=4)+$B$8*(AG$11=3))/(1+EXP($B$3+$B$4*$A35+$B$5*((AG$12-$A35)*4+2)+$B$6*(YEAR(AG$13)=2015)+$B$7*(AG$11=4)+$B$8*(AG$11=3)))+ EXP($B$3+$B$4*$A35+$B$5*((AG$12-$A35)*4+3)+$B$6*(YEAR(AG$13)=2015)+$B$7*(AG$11=4)+$B$8*(AG$11=3))/(1+EXP($B$3+$B$4*$A35+$B$5*((AG$12-$A35)*4+3)+$B$6*(YEAR(AG$13)=2015)+$B$7*(AG$11=4)+$B$8*(AG$11=3)))), "")</f>
        <v>41.6313895540334</v>
      </c>
      <c r="AH35" s="9" t="n">
        <f aca="false">IF('Acquisition-Retention'!AK158&lt;&gt;"",'Acquisition-Retention'!AK158* (IF(AH$12=$A35,1,EXP($B$3+$B$4*$A35+$B$5*(AH$12-$A35)*4+$B$6*(YEAR(AH$13)=2015)+$B$7*(AH$11=4)+$B$8*(AH$11=3))/(1+EXP($B$3+$B$4*$A35+$B$5*(AH$12-$A35)*4+$B$6*(YEAR(AH$13)=2015)+$B$7*(AH$11=4)+$B$8*(AH$11=3))))+ EXP($B$3+$B$4*$A35+$B$5*((AH$12-$A35)*4+1)+$B$6*(YEAR(AH$13)=2015)+$B$7*(AH$11=4)+$B$8*(AH$11=3))/(1+EXP($B$3+$B$4*$A35+$B$5*((AH$12-$A35)*4+1)+$B$6*(YEAR(AH$13)=2015)+$B$7*(AH$11=4)+$B$8*(AH$11=3)))+ EXP($B$3+$B$4*$A35+$B$5*((AH$12-$A35)*4+2)+$B$6*(YEAR(AH$13)=2015)+$B$7*(AH$11=4)+$B$8*(AH$11=3))/(1+EXP($B$3+$B$4*$A35+$B$5*((AH$12-$A35)*4+2)+$B$6*(YEAR(AH$13)=2015)+$B$7*(AH$11=4)+$B$8*(AH$11=3)))+ EXP($B$3+$B$4*$A35+$B$5*((AH$12-$A35)*4+3)+$B$6*(YEAR(AH$13)=2015)+$B$7*(AH$11=4)+$B$8*(AH$11=3))/(1+EXP($B$3+$B$4*$A35+$B$5*((AH$12-$A35)*4+3)+$B$6*(YEAR(AH$13)=2015)+$B$7*(AH$11=4)+$B$8*(AH$11=3)))), "")</f>
        <v>39.3470700900059</v>
      </c>
      <c r="AI35" s="9" t="n">
        <f aca="false">IF('Acquisition-Retention'!AL158&lt;&gt;"",'Acquisition-Retention'!AL158* (IF(AI$12=$A35,1,EXP($B$3+$B$4*$A35+$B$5*(AI$12-$A35)*4+$B$6*(YEAR(AI$13)=2015)+$B$7*(AI$11=4)+$B$8*(AI$11=3))/(1+EXP($B$3+$B$4*$A35+$B$5*(AI$12-$A35)*4+$B$6*(YEAR(AI$13)=2015)+$B$7*(AI$11=4)+$B$8*(AI$11=3))))+ EXP($B$3+$B$4*$A35+$B$5*((AI$12-$A35)*4+1)+$B$6*(YEAR(AI$13)=2015)+$B$7*(AI$11=4)+$B$8*(AI$11=3))/(1+EXP($B$3+$B$4*$A35+$B$5*((AI$12-$A35)*4+1)+$B$6*(YEAR(AI$13)=2015)+$B$7*(AI$11=4)+$B$8*(AI$11=3)))+ EXP($B$3+$B$4*$A35+$B$5*((AI$12-$A35)*4+2)+$B$6*(YEAR(AI$13)=2015)+$B$7*(AI$11=4)+$B$8*(AI$11=3))/(1+EXP($B$3+$B$4*$A35+$B$5*((AI$12-$A35)*4+2)+$B$6*(YEAR(AI$13)=2015)+$B$7*(AI$11=4)+$B$8*(AI$11=3)))+ EXP($B$3+$B$4*$A35+$B$5*((AI$12-$A35)*4+3)+$B$6*(YEAR(AI$13)=2015)+$B$7*(AI$11=4)+$B$8*(AI$11=3))/(1+EXP($B$3+$B$4*$A35+$B$5*((AI$12-$A35)*4+3)+$B$6*(YEAR(AI$13)=2015)+$B$7*(AI$11=4)+$B$8*(AI$11=3)))), "")</f>
        <v>37.0541055639424</v>
      </c>
      <c r="AJ35" s="9" t="n">
        <f aca="false">IF('Acquisition-Retention'!AM158&lt;&gt;"",'Acquisition-Retention'!AM158* (IF(AJ$12=$A35,1,EXP($B$3+$B$4*$A35+$B$5*(AJ$12-$A35)*4+$B$6*(YEAR(AJ$13)=2015)+$B$7*(AJ$11=4)+$B$8*(AJ$11=3))/(1+EXP($B$3+$B$4*$A35+$B$5*(AJ$12-$A35)*4+$B$6*(YEAR(AJ$13)=2015)+$B$7*(AJ$11=4)+$B$8*(AJ$11=3))))+ EXP($B$3+$B$4*$A35+$B$5*((AJ$12-$A35)*4+1)+$B$6*(YEAR(AJ$13)=2015)+$B$7*(AJ$11=4)+$B$8*(AJ$11=3))/(1+EXP($B$3+$B$4*$A35+$B$5*((AJ$12-$A35)*4+1)+$B$6*(YEAR(AJ$13)=2015)+$B$7*(AJ$11=4)+$B$8*(AJ$11=3)))+ EXP($B$3+$B$4*$A35+$B$5*((AJ$12-$A35)*4+2)+$B$6*(YEAR(AJ$13)=2015)+$B$7*(AJ$11=4)+$B$8*(AJ$11=3))/(1+EXP($B$3+$B$4*$A35+$B$5*((AJ$12-$A35)*4+2)+$B$6*(YEAR(AJ$13)=2015)+$B$7*(AJ$11=4)+$B$8*(AJ$11=3)))+ EXP($B$3+$B$4*$A35+$B$5*((AJ$12-$A35)*4+3)+$B$6*(YEAR(AJ$13)=2015)+$B$7*(AJ$11=4)+$B$8*(AJ$11=3))/(1+EXP($B$3+$B$4*$A35+$B$5*((AJ$12-$A35)*4+3)+$B$6*(YEAR(AJ$13)=2015)+$B$7*(AJ$11=4)+$B$8*(AJ$11=3)))), "")</f>
        <v>38.0758895973297</v>
      </c>
      <c r="AK35" s="9" t="n">
        <f aca="false">IF('Acquisition-Retention'!AN158&lt;&gt;"",'Acquisition-Retention'!AN158* (IF(AK$12=$A35,1,EXP($B$3+$B$4*$A35+$B$5*(AK$12-$A35)*4+$B$6*(YEAR(AK$13)=2015)+$B$7*(AK$11=4)+$B$8*(AK$11=3))/(1+EXP($B$3+$B$4*$A35+$B$5*(AK$12-$A35)*4+$B$6*(YEAR(AK$13)=2015)+$B$7*(AK$11=4)+$B$8*(AK$11=3))))+ EXP($B$3+$B$4*$A35+$B$5*((AK$12-$A35)*4+1)+$B$6*(YEAR(AK$13)=2015)+$B$7*(AK$11=4)+$B$8*(AK$11=3))/(1+EXP($B$3+$B$4*$A35+$B$5*((AK$12-$A35)*4+1)+$B$6*(YEAR(AK$13)=2015)+$B$7*(AK$11=4)+$B$8*(AK$11=3)))+ EXP($B$3+$B$4*$A35+$B$5*((AK$12-$A35)*4+2)+$B$6*(YEAR(AK$13)=2015)+$B$7*(AK$11=4)+$B$8*(AK$11=3))/(1+EXP($B$3+$B$4*$A35+$B$5*((AK$12-$A35)*4+2)+$B$6*(YEAR(AK$13)=2015)+$B$7*(AK$11=4)+$B$8*(AK$11=3)))+ EXP($B$3+$B$4*$A35+$B$5*((AK$12-$A35)*4+3)+$B$6*(YEAR(AK$13)=2015)+$B$7*(AK$11=4)+$B$8*(AK$11=3))/(1+EXP($B$3+$B$4*$A35+$B$5*((AK$12-$A35)*4+3)+$B$6*(YEAR(AK$13)=2015)+$B$7*(AK$11=4)+$B$8*(AK$11=3)))), "")</f>
        <v>35.7303812833915</v>
      </c>
      <c r="AL35" s="9" t="n">
        <f aca="false">IF('Acquisition-Retention'!AO158&lt;&gt;"",'Acquisition-Retention'!AO158* (IF(AL$12=$A35,1,EXP($B$3+$B$4*$A35+$B$5*(AL$12-$A35)*4+$B$6*(YEAR(AL$13)=2015)+$B$7*(AL$11=4)+$B$8*(AL$11=3))/(1+EXP($B$3+$B$4*$A35+$B$5*(AL$12-$A35)*4+$B$6*(YEAR(AL$13)=2015)+$B$7*(AL$11=4)+$B$8*(AL$11=3))))+ EXP($B$3+$B$4*$A35+$B$5*((AL$12-$A35)*4+1)+$B$6*(YEAR(AL$13)=2015)+$B$7*(AL$11=4)+$B$8*(AL$11=3))/(1+EXP($B$3+$B$4*$A35+$B$5*((AL$12-$A35)*4+1)+$B$6*(YEAR(AL$13)=2015)+$B$7*(AL$11=4)+$B$8*(AL$11=3)))+ EXP($B$3+$B$4*$A35+$B$5*((AL$12-$A35)*4+2)+$B$6*(YEAR(AL$13)=2015)+$B$7*(AL$11=4)+$B$8*(AL$11=3))/(1+EXP($B$3+$B$4*$A35+$B$5*((AL$12-$A35)*4+2)+$B$6*(YEAR(AL$13)=2015)+$B$7*(AL$11=4)+$B$8*(AL$11=3)))+ EXP($B$3+$B$4*$A35+$B$5*((AL$12-$A35)*4+3)+$B$6*(YEAR(AL$13)=2015)+$B$7*(AL$11=4)+$B$8*(AL$11=3))/(1+EXP($B$3+$B$4*$A35+$B$5*((AL$12-$A35)*4+3)+$B$6*(YEAR(AL$13)=2015)+$B$7*(AL$11=4)+$B$8*(AL$11=3)))), "")</f>
        <v>33.4536089047892</v>
      </c>
      <c r="AM35" s="9" t="n">
        <f aca="false">IF('Acquisition-Retention'!AP158&lt;&gt;"",'Acquisition-Retention'!AP158* (IF(AM$12=$A35,1,EXP($B$3+$B$4*$A35+$B$5*(AM$12-$A35)*4+$B$6*(YEAR(AM$13)=2015)+$B$7*(AM$11=4)+$B$8*(AM$11=3))/(1+EXP($B$3+$B$4*$A35+$B$5*(AM$12-$A35)*4+$B$6*(YEAR(AM$13)=2015)+$B$7*(AM$11=4)+$B$8*(AM$11=3))))+ EXP($B$3+$B$4*$A35+$B$5*((AM$12-$A35)*4+1)+$B$6*(YEAR(AM$13)=2015)+$B$7*(AM$11=4)+$B$8*(AM$11=3))/(1+EXP($B$3+$B$4*$A35+$B$5*((AM$12-$A35)*4+1)+$B$6*(YEAR(AM$13)=2015)+$B$7*(AM$11=4)+$B$8*(AM$11=3)))+ EXP($B$3+$B$4*$A35+$B$5*((AM$12-$A35)*4+2)+$B$6*(YEAR(AM$13)=2015)+$B$7*(AM$11=4)+$B$8*(AM$11=3))/(1+EXP($B$3+$B$4*$A35+$B$5*((AM$12-$A35)*4+2)+$B$6*(YEAR(AM$13)=2015)+$B$7*(AM$11=4)+$B$8*(AM$11=3)))+ EXP($B$3+$B$4*$A35+$B$5*((AM$12-$A35)*4+3)+$B$6*(YEAR(AM$13)=2015)+$B$7*(AM$11=4)+$B$8*(AM$11=3))/(1+EXP($B$3+$B$4*$A35+$B$5*((AM$12-$A35)*4+3)+$B$6*(YEAR(AM$13)=2015)+$B$7*(AM$11=4)+$B$8*(AM$11=3)))), "")</f>
        <v>32.5081547975645</v>
      </c>
      <c r="AN35" s="9" t="n">
        <f aca="false">IF('Acquisition-Retention'!AQ158&lt;&gt;"",'Acquisition-Retention'!AQ158* (IF(AN$12=$A35,1,EXP($B$3+$B$4*$A35+$B$5*(AN$12-$A35)*4+$B$6*(YEAR(AN$13)=2015)+$B$7*(AN$11=4)+$B$8*(AN$11=3))/(1+EXP($B$3+$B$4*$A35+$B$5*(AN$12-$A35)*4+$B$6*(YEAR(AN$13)=2015)+$B$7*(AN$11=4)+$B$8*(AN$11=3))))+ EXP($B$3+$B$4*$A35+$B$5*((AN$12-$A35)*4+1)+$B$6*(YEAR(AN$13)=2015)+$B$7*(AN$11=4)+$B$8*(AN$11=3))/(1+EXP($B$3+$B$4*$A35+$B$5*((AN$12-$A35)*4+1)+$B$6*(YEAR(AN$13)=2015)+$B$7*(AN$11=4)+$B$8*(AN$11=3)))+ EXP($B$3+$B$4*$A35+$B$5*((AN$12-$A35)*4+2)+$B$6*(YEAR(AN$13)=2015)+$B$7*(AN$11=4)+$B$8*(AN$11=3))/(1+EXP($B$3+$B$4*$A35+$B$5*((AN$12-$A35)*4+2)+$B$6*(YEAR(AN$13)=2015)+$B$7*(AN$11=4)+$B$8*(AN$11=3)))+ EXP($B$3+$B$4*$A35+$B$5*((AN$12-$A35)*4+3)+$B$6*(YEAR(AN$13)=2015)+$B$7*(AN$11=4)+$B$8*(AN$11=3))/(1+EXP($B$3+$B$4*$A35+$B$5*((AN$12-$A35)*4+3)+$B$6*(YEAR(AN$13)=2015)+$B$7*(AN$11=4)+$B$8*(AN$11=3)))), "")</f>
        <v>30.3708010293801</v>
      </c>
      <c r="AO35" s="9" t="n">
        <f aca="false">IF('Acquisition-Retention'!AR158&lt;&gt;"",'Acquisition-Retention'!AR158* (IF(AO$12=$A35,1,EXP($B$3+$B$4*$A35+$B$5*(AO$12-$A35)*4+$B$6*(YEAR(AO$13)=2015)+$B$7*(AO$11=4)+$B$8*(AO$11=3))/(1+EXP($B$3+$B$4*$A35+$B$5*(AO$12-$A35)*4+$B$6*(YEAR(AO$13)=2015)+$B$7*(AO$11=4)+$B$8*(AO$11=3))))+ EXP($B$3+$B$4*$A35+$B$5*((AO$12-$A35)*4+1)+$B$6*(YEAR(AO$13)=2015)+$B$7*(AO$11=4)+$B$8*(AO$11=3))/(1+EXP($B$3+$B$4*$A35+$B$5*((AO$12-$A35)*4+1)+$B$6*(YEAR(AO$13)=2015)+$B$7*(AO$11=4)+$B$8*(AO$11=3)))+ EXP($B$3+$B$4*$A35+$B$5*((AO$12-$A35)*4+2)+$B$6*(YEAR(AO$13)=2015)+$B$7*(AO$11=4)+$B$8*(AO$11=3))/(1+EXP($B$3+$B$4*$A35+$B$5*((AO$12-$A35)*4+2)+$B$6*(YEAR(AO$13)=2015)+$B$7*(AO$11=4)+$B$8*(AO$11=3)))+ EXP($B$3+$B$4*$A35+$B$5*((AO$12-$A35)*4+3)+$B$6*(YEAR(AO$13)=2015)+$B$7*(AO$11=4)+$B$8*(AO$11=3))/(1+EXP($B$3+$B$4*$A35+$B$5*((AO$12-$A35)*4+3)+$B$6*(YEAR(AO$13)=2015)+$B$7*(AO$11=4)+$B$8*(AO$11=3)))), "")</f>
        <v>28.338636747165</v>
      </c>
    </row>
    <row r="36" customFormat="false" ht="15" hidden="false" customHeight="false" outlineLevel="0" collapsed="false">
      <c r="A36" s="0" t="n">
        <f aca="false">A35+1</f>
        <v>23</v>
      </c>
      <c r="B36" s="4" t="str">
        <v>Nov 2015</v>
      </c>
      <c r="C36" s="9" t="str">
        <f aca="false">IF('Acquisition-Retention'!F159&lt;&gt;"",'Acquisition-Retention'!F159* (IF(C$12=$A36,1,EXP($B$3+$B$4*$A36+$B$5*(C$12-$A36)*4+$B$6*(YEAR(C$13)=2015)+$B$7*(C$11=4)+$B$8*(C$11=3))/(1+EXP($B$3+$B$4*$A36+$B$5*(C$12-$A36)*4+$B$6*(YEAR(C$13)=2015)+$B$7*(C$11=4)+$B$8*(C$11=3))))+ EXP($B$3+$B$4*$A36+$B$5*((C$12-$A36)*4+1)+$B$6*(YEAR(C$13)=2015)+$B$7*(C$11=4)+$B$8*(C$11=3))/(1+EXP($B$3+$B$4*$A36+$B$5*((C$12-$A36)*4+1)+$B$6*(YEAR(C$13)=2015)+$B$7*(C$11=4)+$B$8*(C$11=3)))+ EXP($B$3+$B$4*$A36+$B$5*((C$12-$A36)*4+2)+$B$6*(YEAR(C$13)=2015)+$B$7*(C$11=4)+$B$8*(C$11=3))/(1+EXP($B$3+$B$4*$A36+$B$5*((C$12-$A36)*4+2)+$B$6*(YEAR(C$13)=2015)+$B$7*(C$11=4)+$B$8*(C$11=3)))+ EXP($B$3+$B$4*$A36+$B$5*((C$12-$A36)*4+3)+$B$6*(YEAR(C$13)=2015)+$B$7*(C$11=4)+$B$8*(C$11=3))/(1+EXP($B$3+$B$4*$A36+$B$5*((C$12-$A36)*4+3)+$B$6*(YEAR(C$13)=2015)+$B$7*(C$11=4)+$B$8*(C$11=3)))), "")</f>
        <v/>
      </c>
      <c r="D36" s="9" t="str">
        <f aca="false">IF('Acquisition-Retention'!G159&lt;&gt;"",'Acquisition-Retention'!G159* (IF(D$12=$A36,1,EXP($B$3+$B$4*$A36+$B$5*(D$12-$A36)*4+$B$6*(YEAR(D$13)=2015)+$B$7*(D$11=4)+$B$8*(D$11=3))/(1+EXP($B$3+$B$4*$A36+$B$5*(D$12-$A36)*4+$B$6*(YEAR(D$13)=2015)+$B$7*(D$11=4)+$B$8*(D$11=3))))+ EXP($B$3+$B$4*$A36+$B$5*((D$12-$A36)*4+1)+$B$6*(YEAR(D$13)=2015)+$B$7*(D$11=4)+$B$8*(D$11=3))/(1+EXP($B$3+$B$4*$A36+$B$5*((D$12-$A36)*4+1)+$B$6*(YEAR(D$13)=2015)+$B$7*(D$11=4)+$B$8*(D$11=3)))+ EXP($B$3+$B$4*$A36+$B$5*((D$12-$A36)*4+2)+$B$6*(YEAR(D$13)=2015)+$B$7*(D$11=4)+$B$8*(D$11=3))/(1+EXP($B$3+$B$4*$A36+$B$5*((D$12-$A36)*4+2)+$B$6*(YEAR(D$13)=2015)+$B$7*(D$11=4)+$B$8*(D$11=3)))+ EXP($B$3+$B$4*$A36+$B$5*((D$12-$A36)*4+3)+$B$6*(YEAR(D$13)=2015)+$B$7*(D$11=4)+$B$8*(D$11=3))/(1+EXP($B$3+$B$4*$A36+$B$5*((D$12-$A36)*4+3)+$B$6*(YEAR(D$13)=2015)+$B$7*(D$11=4)+$B$8*(D$11=3)))), "")</f>
        <v/>
      </c>
      <c r="E36" s="9" t="str">
        <f aca="false">IF('Acquisition-Retention'!H159&lt;&gt;"",'Acquisition-Retention'!H159* (IF(E$12=$A36,1,EXP($B$3+$B$4*$A36+$B$5*(E$12-$A36)*4+$B$6*(YEAR(E$13)=2015)+$B$7*(E$11=4)+$B$8*(E$11=3))/(1+EXP($B$3+$B$4*$A36+$B$5*(E$12-$A36)*4+$B$6*(YEAR(E$13)=2015)+$B$7*(E$11=4)+$B$8*(E$11=3))))+ EXP($B$3+$B$4*$A36+$B$5*((E$12-$A36)*4+1)+$B$6*(YEAR(E$13)=2015)+$B$7*(E$11=4)+$B$8*(E$11=3))/(1+EXP($B$3+$B$4*$A36+$B$5*((E$12-$A36)*4+1)+$B$6*(YEAR(E$13)=2015)+$B$7*(E$11=4)+$B$8*(E$11=3)))+ EXP($B$3+$B$4*$A36+$B$5*((E$12-$A36)*4+2)+$B$6*(YEAR(E$13)=2015)+$B$7*(E$11=4)+$B$8*(E$11=3))/(1+EXP($B$3+$B$4*$A36+$B$5*((E$12-$A36)*4+2)+$B$6*(YEAR(E$13)=2015)+$B$7*(E$11=4)+$B$8*(E$11=3)))+ EXP($B$3+$B$4*$A36+$B$5*((E$12-$A36)*4+3)+$B$6*(YEAR(E$13)=2015)+$B$7*(E$11=4)+$B$8*(E$11=3))/(1+EXP($B$3+$B$4*$A36+$B$5*((E$12-$A36)*4+3)+$B$6*(YEAR(E$13)=2015)+$B$7*(E$11=4)+$B$8*(E$11=3)))), "")</f>
        <v/>
      </c>
      <c r="F36" s="9" t="str">
        <f aca="false">IF('Acquisition-Retention'!I159&lt;&gt;"",'Acquisition-Retention'!I159* (IF(F$12=$A36,1,EXP($B$3+$B$4*$A36+$B$5*(F$12-$A36)*4+$B$6*(YEAR(F$13)=2015)+$B$7*(F$11=4)+$B$8*(F$11=3))/(1+EXP($B$3+$B$4*$A36+$B$5*(F$12-$A36)*4+$B$6*(YEAR(F$13)=2015)+$B$7*(F$11=4)+$B$8*(F$11=3))))+ EXP($B$3+$B$4*$A36+$B$5*((F$12-$A36)*4+1)+$B$6*(YEAR(F$13)=2015)+$B$7*(F$11=4)+$B$8*(F$11=3))/(1+EXP($B$3+$B$4*$A36+$B$5*((F$12-$A36)*4+1)+$B$6*(YEAR(F$13)=2015)+$B$7*(F$11=4)+$B$8*(F$11=3)))+ EXP($B$3+$B$4*$A36+$B$5*((F$12-$A36)*4+2)+$B$6*(YEAR(F$13)=2015)+$B$7*(F$11=4)+$B$8*(F$11=3))/(1+EXP($B$3+$B$4*$A36+$B$5*((F$12-$A36)*4+2)+$B$6*(YEAR(F$13)=2015)+$B$7*(F$11=4)+$B$8*(F$11=3)))+ EXP($B$3+$B$4*$A36+$B$5*((F$12-$A36)*4+3)+$B$6*(YEAR(F$13)=2015)+$B$7*(F$11=4)+$B$8*(F$11=3))/(1+EXP($B$3+$B$4*$A36+$B$5*((F$12-$A36)*4+3)+$B$6*(YEAR(F$13)=2015)+$B$7*(F$11=4)+$B$8*(F$11=3)))), "")</f>
        <v/>
      </c>
      <c r="G36" s="9" t="str">
        <f aca="false">IF('Acquisition-Retention'!J159&lt;&gt;"",'Acquisition-Retention'!J159* (IF(G$12=$A36,1,EXP($B$3+$B$4*$A36+$B$5*(G$12-$A36)*4+$B$6*(YEAR(G$13)=2015)+$B$7*(G$11=4)+$B$8*(G$11=3))/(1+EXP($B$3+$B$4*$A36+$B$5*(G$12-$A36)*4+$B$6*(YEAR(G$13)=2015)+$B$7*(G$11=4)+$B$8*(G$11=3))))+ EXP($B$3+$B$4*$A36+$B$5*((G$12-$A36)*4+1)+$B$6*(YEAR(G$13)=2015)+$B$7*(G$11=4)+$B$8*(G$11=3))/(1+EXP($B$3+$B$4*$A36+$B$5*((G$12-$A36)*4+1)+$B$6*(YEAR(G$13)=2015)+$B$7*(G$11=4)+$B$8*(G$11=3)))+ EXP($B$3+$B$4*$A36+$B$5*((G$12-$A36)*4+2)+$B$6*(YEAR(G$13)=2015)+$B$7*(G$11=4)+$B$8*(G$11=3))/(1+EXP($B$3+$B$4*$A36+$B$5*((G$12-$A36)*4+2)+$B$6*(YEAR(G$13)=2015)+$B$7*(G$11=4)+$B$8*(G$11=3)))+ EXP($B$3+$B$4*$A36+$B$5*((G$12-$A36)*4+3)+$B$6*(YEAR(G$13)=2015)+$B$7*(G$11=4)+$B$8*(G$11=3))/(1+EXP($B$3+$B$4*$A36+$B$5*((G$12-$A36)*4+3)+$B$6*(YEAR(G$13)=2015)+$B$7*(G$11=4)+$B$8*(G$11=3)))), "")</f>
        <v/>
      </c>
      <c r="H36" s="9" t="str">
        <f aca="false">IF('Acquisition-Retention'!K159&lt;&gt;"",'Acquisition-Retention'!K159* (IF(H$12=$A36,1,EXP($B$3+$B$4*$A36+$B$5*(H$12-$A36)*4+$B$6*(YEAR(H$13)=2015)+$B$7*(H$11=4)+$B$8*(H$11=3))/(1+EXP($B$3+$B$4*$A36+$B$5*(H$12-$A36)*4+$B$6*(YEAR(H$13)=2015)+$B$7*(H$11=4)+$B$8*(H$11=3))))+ EXP($B$3+$B$4*$A36+$B$5*((H$12-$A36)*4+1)+$B$6*(YEAR(H$13)=2015)+$B$7*(H$11=4)+$B$8*(H$11=3))/(1+EXP($B$3+$B$4*$A36+$B$5*((H$12-$A36)*4+1)+$B$6*(YEAR(H$13)=2015)+$B$7*(H$11=4)+$B$8*(H$11=3)))+ EXP($B$3+$B$4*$A36+$B$5*((H$12-$A36)*4+2)+$B$6*(YEAR(H$13)=2015)+$B$7*(H$11=4)+$B$8*(H$11=3))/(1+EXP($B$3+$B$4*$A36+$B$5*((H$12-$A36)*4+2)+$B$6*(YEAR(H$13)=2015)+$B$7*(H$11=4)+$B$8*(H$11=3)))+ EXP($B$3+$B$4*$A36+$B$5*((H$12-$A36)*4+3)+$B$6*(YEAR(H$13)=2015)+$B$7*(H$11=4)+$B$8*(H$11=3))/(1+EXP($B$3+$B$4*$A36+$B$5*((H$12-$A36)*4+3)+$B$6*(YEAR(H$13)=2015)+$B$7*(H$11=4)+$B$8*(H$11=3)))), "")</f>
        <v/>
      </c>
      <c r="I36" s="9" t="str">
        <f aca="false">IF('Acquisition-Retention'!L159&lt;&gt;"",'Acquisition-Retention'!L159* (IF(I$12=$A36,1,EXP($B$3+$B$4*$A36+$B$5*(I$12-$A36)*4+$B$6*(YEAR(I$13)=2015)+$B$7*(I$11=4)+$B$8*(I$11=3))/(1+EXP($B$3+$B$4*$A36+$B$5*(I$12-$A36)*4+$B$6*(YEAR(I$13)=2015)+$B$7*(I$11=4)+$B$8*(I$11=3))))+ EXP($B$3+$B$4*$A36+$B$5*((I$12-$A36)*4+1)+$B$6*(YEAR(I$13)=2015)+$B$7*(I$11=4)+$B$8*(I$11=3))/(1+EXP($B$3+$B$4*$A36+$B$5*((I$12-$A36)*4+1)+$B$6*(YEAR(I$13)=2015)+$B$7*(I$11=4)+$B$8*(I$11=3)))+ EXP($B$3+$B$4*$A36+$B$5*((I$12-$A36)*4+2)+$B$6*(YEAR(I$13)=2015)+$B$7*(I$11=4)+$B$8*(I$11=3))/(1+EXP($B$3+$B$4*$A36+$B$5*((I$12-$A36)*4+2)+$B$6*(YEAR(I$13)=2015)+$B$7*(I$11=4)+$B$8*(I$11=3)))+ EXP($B$3+$B$4*$A36+$B$5*((I$12-$A36)*4+3)+$B$6*(YEAR(I$13)=2015)+$B$7*(I$11=4)+$B$8*(I$11=3))/(1+EXP($B$3+$B$4*$A36+$B$5*((I$12-$A36)*4+3)+$B$6*(YEAR(I$13)=2015)+$B$7*(I$11=4)+$B$8*(I$11=3)))), "")</f>
        <v/>
      </c>
      <c r="J36" s="9" t="str">
        <f aca="false">IF('Acquisition-Retention'!M159&lt;&gt;"",'Acquisition-Retention'!M159* (IF(J$12=$A36,1,EXP($B$3+$B$4*$A36+$B$5*(J$12-$A36)*4+$B$6*(YEAR(J$13)=2015)+$B$7*(J$11=4)+$B$8*(J$11=3))/(1+EXP($B$3+$B$4*$A36+$B$5*(J$12-$A36)*4+$B$6*(YEAR(J$13)=2015)+$B$7*(J$11=4)+$B$8*(J$11=3))))+ EXP($B$3+$B$4*$A36+$B$5*((J$12-$A36)*4+1)+$B$6*(YEAR(J$13)=2015)+$B$7*(J$11=4)+$B$8*(J$11=3))/(1+EXP($B$3+$B$4*$A36+$B$5*((J$12-$A36)*4+1)+$B$6*(YEAR(J$13)=2015)+$B$7*(J$11=4)+$B$8*(J$11=3)))+ EXP($B$3+$B$4*$A36+$B$5*((J$12-$A36)*4+2)+$B$6*(YEAR(J$13)=2015)+$B$7*(J$11=4)+$B$8*(J$11=3))/(1+EXP($B$3+$B$4*$A36+$B$5*((J$12-$A36)*4+2)+$B$6*(YEAR(J$13)=2015)+$B$7*(J$11=4)+$B$8*(J$11=3)))+ EXP($B$3+$B$4*$A36+$B$5*((J$12-$A36)*4+3)+$B$6*(YEAR(J$13)=2015)+$B$7*(J$11=4)+$B$8*(J$11=3))/(1+EXP($B$3+$B$4*$A36+$B$5*((J$12-$A36)*4+3)+$B$6*(YEAR(J$13)=2015)+$B$7*(J$11=4)+$B$8*(J$11=3)))), "")</f>
        <v/>
      </c>
      <c r="K36" s="9" t="str">
        <f aca="false">IF('Acquisition-Retention'!N159&lt;&gt;"",'Acquisition-Retention'!N159* (IF(K$12=$A36,1,EXP($B$3+$B$4*$A36+$B$5*(K$12-$A36)*4+$B$6*(YEAR(K$13)=2015)+$B$7*(K$11=4)+$B$8*(K$11=3))/(1+EXP($B$3+$B$4*$A36+$B$5*(K$12-$A36)*4+$B$6*(YEAR(K$13)=2015)+$B$7*(K$11=4)+$B$8*(K$11=3))))+ EXP($B$3+$B$4*$A36+$B$5*((K$12-$A36)*4+1)+$B$6*(YEAR(K$13)=2015)+$B$7*(K$11=4)+$B$8*(K$11=3))/(1+EXP($B$3+$B$4*$A36+$B$5*((K$12-$A36)*4+1)+$B$6*(YEAR(K$13)=2015)+$B$7*(K$11=4)+$B$8*(K$11=3)))+ EXP($B$3+$B$4*$A36+$B$5*((K$12-$A36)*4+2)+$B$6*(YEAR(K$13)=2015)+$B$7*(K$11=4)+$B$8*(K$11=3))/(1+EXP($B$3+$B$4*$A36+$B$5*((K$12-$A36)*4+2)+$B$6*(YEAR(K$13)=2015)+$B$7*(K$11=4)+$B$8*(K$11=3)))+ EXP($B$3+$B$4*$A36+$B$5*((K$12-$A36)*4+3)+$B$6*(YEAR(K$13)=2015)+$B$7*(K$11=4)+$B$8*(K$11=3))/(1+EXP($B$3+$B$4*$A36+$B$5*((K$12-$A36)*4+3)+$B$6*(YEAR(K$13)=2015)+$B$7*(K$11=4)+$B$8*(K$11=3)))), "")</f>
        <v/>
      </c>
      <c r="L36" s="9" t="str">
        <f aca="false">IF('Acquisition-Retention'!O159&lt;&gt;"",'Acquisition-Retention'!O159* (IF(L$12=$A36,1,EXP($B$3+$B$4*$A36+$B$5*(L$12-$A36)*4+$B$6*(YEAR(L$13)=2015)+$B$7*(L$11=4)+$B$8*(L$11=3))/(1+EXP($B$3+$B$4*$A36+$B$5*(L$12-$A36)*4+$B$6*(YEAR(L$13)=2015)+$B$7*(L$11=4)+$B$8*(L$11=3))))+ EXP($B$3+$B$4*$A36+$B$5*((L$12-$A36)*4+1)+$B$6*(YEAR(L$13)=2015)+$B$7*(L$11=4)+$B$8*(L$11=3))/(1+EXP($B$3+$B$4*$A36+$B$5*((L$12-$A36)*4+1)+$B$6*(YEAR(L$13)=2015)+$B$7*(L$11=4)+$B$8*(L$11=3)))+ EXP($B$3+$B$4*$A36+$B$5*((L$12-$A36)*4+2)+$B$6*(YEAR(L$13)=2015)+$B$7*(L$11=4)+$B$8*(L$11=3))/(1+EXP($B$3+$B$4*$A36+$B$5*((L$12-$A36)*4+2)+$B$6*(YEAR(L$13)=2015)+$B$7*(L$11=4)+$B$8*(L$11=3)))+ EXP($B$3+$B$4*$A36+$B$5*((L$12-$A36)*4+3)+$B$6*(YEAR(L$13)=2015)+$B$7*(L$11=4)+$B$8*(L$11=3))/(1+EXP($B$3+$B$4*$A36+$B$5*((L$12-$A36)*4+3)+$B$6*(YEAR(L$13)=2015)+$B$7*(L$11=4)+$B$8*(L$11=3)))), "")</f>
        <v/>
      </c>
      <c r="M36" s="9" t="str">
        <f aca="false">IF('Acquisition-Retention'!P159&lt;&gt;"",'Acquisition-Retention'!P159* (IF(M$12=$A36,1,EXP($B$3+$B$4*$A36+$B$5*(M$12-$A36)*4+$B$6*(YEAR(M$13)=2015)+$B$7*(M$11=4)+$B$8*(M$11=3))/(1+EXP($B$3+$B$4*$A36+$B$5*(M$12-$A36)*4+$B$6*(YEAR(M$13)=2015)+$B$7*(M$11=4)+$B$8*(M$11=3))))+ EXP($B$3+$B$4*$A36+$B$5*((M$12-$A36)*4+1)+$B$6*(YEAR(M$13)=2015)+$B$7*(M$11=4)+$B$8*(M$11=3))/(1+EXP($B$3+$B$4*$A36+$B$5*((M$12-$A36)*4+1)+$B$6*(YEAR(M$13)=2015)+$B$7*(M$11=4)+$B$8*(M$11=3)))+ EXP($B$3+$B$4*$A36+$B$5*((M$12-$A36)*4+2)+$B$6*(YEAR(M$13)=2015)+$B$7*(M$11=4)+$B$8*(M$11=3))/(1+EXP($B$3+$B$4*$A36+$B$5*((M$12-$A36)*4+2)+$B$6*(YEAR(M$13)=2015)+$B$7*(M$11=4)+$B$8*(M$11=3)))+ EXP($B$3+$B$4*$A36+$B$5*((M$12-$A36)*4+3)+$B$6*(YEAR(M$13)=2015)+$B$7*(M$11=4)+$B$8*(M$11=3))/(1+EXP($B$3+$B$4*$A36+$B$5*((M$12-$A36)*4+3)+$B$6*(YEAR(M$13)=2015)+$B$7*(M$11=4)+$B$8*(M$11=3)))), "")</f>
        <v/>
      </c>
      <c r="N36" s="9" t="str">
        <f aca="false">IF('Acquisition-Retention'!Q159&lt;&gt;"",'Acquisition-Retention'!Q159* (IF(N$12=$A36,1,EXP($B$3+$B$4*$A36+$B$5*(N$12-$A36)*4+$B$6*(YEAR(N$13)=2015)+$B$7*(N$11=4)+$B$8*(N$11=3))/(1+EXP($B$3+$B$4*$A36+$B$5*(N$12-$A36)*4+$B$6*(YEAR(N$13)=2015)+$B$7*(N$11=4)+$B$8*(N$11=3))))+ EXP($B$3+$B$4*$A36+$B$5*((N$12-$A36)*4+1)+$B$6*(YEAR(N$13)=2015)+$B$7*(N$11=4)+$B$8*(N$11=3))/(1+EXP($B$3+$B$4*$A36+$B$5*((N$12-$A36)*4+1)+$B$6*(YEAR(N$13)=2015)+$B$7*(N$11=4)+$B$8*(N$11=3)))+ EXP($B$3+$B$4*$A36+$B$5*((N$12-$A36)*4+2)+$B$6*(YEAR(N$13)=2015)+$B$7*(N$11=4)+$B$8*(N$11=3))/(1+EXP($B$3+$B$4*$A36+$B$5*((N$12-$A36)*4+2)+$B$6*(YEAR(N$13)=2015)+$B$7*(N$11=4)+$B$8*(N$11=3)))+ EXP($B$3+$B$4*$A36+$B$5*((N$12-$A36)*4+3)+$B$6*(YEAR(N$13)=2015)+$B$7*(N$11=4)+$B$8*(N$11=3))/(1+EXP($B$3+$B$4*$A36+$B$5*((N$12-$A36)*4+3)+$B$6*(YEAR(N$13)=2015)+$B$7*(N$11=4)+$B$8*(N$11=3)))), "")</f>
        <v/>
      </c>
      <c r="O36" s="9" t="str">
        <f aca="false">IF('Acquisition-Retention'!R159&lt;&gt;"",'Acquisition-Retention'!R159* (IF(O$12=$A36,1,EXP($B$3+$B$4*$A36+$B$5*(O$12-$A36)*4+$B$6*(YEAR(O$13)=2015)+$B$7*(O$11=4)+$B$8*(O$11=3))/(1+EXP($B$3+$B$4*$A36+$B$5*(O$12-$A36)*4+$B$6*(YEAR(O$13)=2015)+$B$7*(O$11=4)+$B$8*(O$11=3))))+ EXP($B$3+$B$4*$A36+$B$5*((O$12-$A36)*4+1)+$B$6*(YEAR(O$13)=2015)+$B$7*(O$11=4)+$B$8*(O$11=3))/(1+EXP($B$3+$B$4*$A36+$B$5*((O$12-$A36)*4+1)+$B$6*(YEAR(O$13)=2015)+$B$7*(O$11=4)+$B$8*(O$11=3)))+ EXP($B$3+$B$4*$A36+$B$5*((O$12-$A36)*4+2)+$B$6*(YEAR(O$13)=2015)+$B$7*(O$11=4)+$B$8*(O$11=3))/(1+EXP($B$3+$B$4*$A36+$B$5*((O$12-$A36)*4+2)+$B$6*(YEAR(O$13)=2015)+$B$7*(O$11=4)+$B$8*(O$11=3)))+ EXP($B$3+$B$4*$A36+$B$5*((O$12-$A36)*4+3)+$B$6*(YEAR(O$13)=2015)+$B$7*(O$11=4)+$B$8*(O$11=3))/(1+EXP($B$3+$B$4*$A36+$B$5*((O$12-$A36)*4+3)+$B$6*(YEAR(O$13)=2015)+$B$7*(O$11=4)+$B$8*(O$11=3)))), "")</f>
        <v/>
      </c>
      <c r="P36" s="9" t="str">
        <f aca="false">IF('Acquisition-Retention'!S159&lt;&gt;"",'Acquisition-Retention'!S159* (IF(P$12=$A36,1,EXP($B$3+$B$4*$A36+$B$5*(P$12-$A36)*4+$B$6*(YEAR(P$13)=2015)+$B$7*(P$11=4)+$B$8*(P$11=3))/(1+EXP($B$3+$B$4*$A36+$B$5*(P$12-$A36)*4+$B$6*(YEAR(P$13)=2015)+$B$7*(P$11=4)+$B$8*(P$11=3))))+ EXP($B$3+$B$4*$A36+$B$5*((P$12-$A36)*4+1)+$B$6*(YEAR(P$13)=2015)+$B$7*(P$11=4)+$B$8*(P$11=3))/(1+EXP($B$3+$B$4*$A36+$B$5*((P$12-$A36)*4+1)+$B$6*(YEAR(P$13)=2015)+$B$7*(P$11=4)+$B$8*(P$11=3)))+ EXP($B$3+$B$4*$A36+$B$5*((P$12-$A36)*4+2)+$B$6*(YEAR(P$13)=2015)+$B$7*(P$11=4)+$B$8*(P$11=3))/(1+EXP($B$3+$B$4*$A36+$B$5*((P$12-$A36)*4+2)+$B$6*(YEAR(P$13)=2015)+$B$7*(P$11=4)+$B$8*(P$11=3)))+ EXP($B$3+$B$4*$A36+$B$5*((P$12-$A36)*4+3)+$B$6*(YEAR(P$13)=2015)+$B$7*(P$11=4)+$B$8*(P$11=3))/(1+EXP($B$3+$B$4*$A36+$B$5*((P$12-$A36)*4+3)+$B$6*(YEAR(P$13)=2015)+$B$7*(P$11=4)+$B$8*(P$11=3)))), "")</f>
        <v/>
      </c>
      <c r="Q36" s="9" t="str">
        <f aca="false">IF('Acquisition-Retention'!T159&lt;&gt;"",'Acquisition-Retention'!T159* (IF(Q$12=$A36,1,EXP($B$3+$B$4*$A36+$B$5*(Q$12-$A36)*4+$B$6*(YEAR(Q$13)=2015)+$B$7*(Q$11=4)+$B$8*(Q$11=3))/(1+EXP($B$3+$B$4*$A36+$B$5*(Q$12-$A36)*4+$B$6*(YEAR(Q$13)=2015)+$B$7*(Q$11=4)+$B$8*(Q$11=3))))+ EXP($B$3+$B$4*$A36+$B$5*((Q$12-$A36)*4+1)+$B$6*(YEAR(Q$13)=2015)+$B$7*(Q$11=4)+$B$8*(Q$11=3))/(1+EXP($B$3+$B$4*$A36+$B$5*((Q$12-$A36)*4+1)+$B$6*(YEAR(Q$13)=2015)+$B$7*(Q$11=4)+$B$8*(Q$11=3)))+ EXP($B$3+$B$4*$A36+$B$5*((Q$12-$A36)*4+2)+$B$6*(YEAR(Q$13)=2015)+$B$7*(Q$11=4)+$B$8*(Q$11=3))/(1+EXP($B$3+$B$4*$A36+$B$5*((Q$12-$A36)*4+2)+$B$6*(YEAR(Q$13)=2015)+$B$7*(Q$11=4)+$B$8*(Q$11=3)))+ EXP($B$3+$B$4*$A36+$B$5*((Q$12-$A36)*4+3)+$B$6*(YEAR(Q$13)=2015)+$B$7*(Q$11=4)+$B$8*(Q$11=3))/(1+EXP($B$3+$B$4*$A36+$B$5*((Q$12-$A36)*4+3)+$B$6*(YEAR(Q$13)=2015)+$B$7*(Q$11=4)+$B$8*(Q$11=3)))), "")</f>
        <v/>
      </c>
      <c r="R36" s="9" t="str">
        <f aca="false">IF('Acquisition-Retention'!U159&lt;&gt;"",'Acquisition-Retention'!U159* (IF(R$12=$A36,1,EXP($B$3+$B$4*$A36+$B$5*(R$12-$A36)*4+$B$6*(YEAR(R$13)=2015)+$B$7*(R$11=4)+$B$8*(R$11=3))/(1+EXP($B$3+$B$4*$A36+$B$5*(R$12-$A36)*4+$B$6*(YEAR(R$13)=2015)+$B$7*(R$11=4)+$B$8*(R$11=3))))+ EXP($B$3+$B$4*$A36+$B$5*((R$12-$A36)*4+1)+$B$6*(YEAR(R$13)=2015)+$B$7*(R$11=4)+$B$8*(R$11=3))/(1+EXP($B$3+$B$4*$A36+$B$5*((R$12-$A36)*4+1)+$B$6*(YEAR(R$13)=2015)+$B$7*(R$11=4)+$B$8*(R$11=3)))+ EXP($B$3+$B$4*$A36+$B$5*((R$12-$A36)*4+2)+$B$6*(YEAR(R$13)=2015)+$B$7*(R$11=4)+$B$8*(R$11=3))/(1+EXP($B$3+$B$4*$A36+$B$5*((R$12-$A36)*4+2)+$B$6*(YEAR(R$13)=2015)+$B$7*(R$11=4)+$B$8*(R$11=3)))+ EXP($B$3+$B$4*$A36+$B$5*((R$12-$A36)*4+3)+$B$6*(YEAR(R$13)=2015)+$B$7*(R$11=4)+$B$8*(R$11=3))/(1+EXP($B$3+$B$4*$A36+$B$5*((R$12-$A36)*4+3)+$B$6*(YEAR(R$13)=2015)+$B$7*(R$11=4)+$B$8*(R$11=3)))), "")</f>
        <v/>
      </c>
      <c r="S36" s="9" t="str">
        <f aca="false">IF('Acquisition-Retention'!V159&lt;&gt;"",'Acquisition-Retention'!V159* (IF(S$12=$A36,1,EXP($B$3+$B$4*$A36+$B$5*(S$12-$A36)*4+$B$6*(YEAR(S$13)=2015)+$B$7*(S$11=4)+$B$8*(S$11=3))/(1+EXP($B$3+$B$4*$A36+$B$5*(S$12-$A36)*4+$B$6*(YEAR(S$13)=2015)+$B$7*(S$11=4)+$B$8*(S$11=3))))+ EXP($B$3+$B$4*$A36+$B$5*((S$12-$A36)*4+1)+$B$6*(YEAR(S$13)=2015)+$B$7*(S$11=4)+$B$8*(S$11=3))/(1+EXP($B$3+$B$4*$A36+$B$5*((S$12-$A36)*4+1)+$B$6*(YEAR(S$13)=2015)+$B$7*(S$11=4)+$B$8*(S$11=3)))+ EXP($B$3+$B$4*$A36+$B$5*((S$12-$A36)*4+2)+$B$6*(YEAR(S$13)=2015)+$B$7*(S$11=4)+$B$8*(S$11=3))/(1+EXP($B$3+$B$4*$A36+$B$5*((S$12-$A36)*4+2)+$B$6*(YEAR(S$13)=2015)+$B$7*(S$11=4)+$B$8*(S$11=3)))+ EXP($B$3+$B$4*$A36+$B$5*((S$12-$A36)*4+3)+$B$6*(YEAR(S$13)=2015)+$B$7*(S$11=4)+$B$8*(S$11=3))/(1+EXP($B$3+$B$4*$A36+$B$5*((S$12-$A36)*4+3)+$B$6*(YEAR(S$13)=2015)+$B$7*(S$11=4)+$B$8*(S$11=3)))), "")</f>
        <v/>
      </c>
      <c r="T36" s="9" t="str">
        <f aca="false">IF('Acquisition-Retention'!W159&lt;&gt;"",'Acquisition-Retention'!W159* (IF(T$12=$A36,1,EXP($B$3+$B$4*$A36+$B$5*(T$12-$A36)*4+$B$6*(YEAR(T$13)=2015)+$B$7*(T$11=4)+$B$8*(T$11=3))/(1+EXP($B$3+$B$4*$A36+$B$5*(T$12-$A36)*4+$B$6*(YEAR(T$13)=2015)+$B$7*(T$11=4)+$B$8*(T$11=3))))+ EXP($B$3+$B$4*$A36+$B$5*((T$12-$A36)*4+1)+$B$6*(YEAR(T$13)=2015)+$B$7*(T$11=4)+$B$8*(T$11=3))/(1+EXP($B$3+$B$4*$A36+$B$5*((T$12-$A36)*4+1)+$B$6*(YEAR(T$13)=2015)+$B$7*(T$11=4)+$B$8*(T$11=3)))+ EXP($B$3+$B$4*$A36+$B$5*((T$12-$A36)*4+2)+$B$6*(YEAR(T$13)=2015)+$B$7*(T$11=4)+$B$8*(T$11=3))/(1+EXP($B$3+$B$4*$A36+$B$5*((T$12-$A36)*4+2)+$B$6*(YEAR(T$13)=2015)+$B$7*(T$11=4)+$B$8*(T$11=3)))+ EXP($B$3+$B$4*$A36+$B$5*((T$12-$A36)*4+3)+$B$6*(YEAR(T$13)=2015)+$B$7*(T$11=4)+$B$8*(T$11=3))/(1+EXP($B$3+$B$4*$A36+$B$5*((T$12-$A36)*4+3)+$B$6*(YEAR(T$13)=2015)+$B$7*(T$11=4)+$B$8*(T$11=3)))), "")</f>
        <v/>
      </c>
      <c r="U36" s="9" t="str">
        <f aca="false">IF('Acquisition-Retention'!X159&lt;&gt;"",'Acquisition-Retention'!X159* (IF(U$12=$A36,1,EXP($B$3+$B$4*$A36+$B$5*(U$12-$A36)*4+$B$6*(YEAR(U$13)=2015)+$B$7*(U$11=4)+$B$8*(U$11=3))/(1+EXP($B$3+$B$4*$A36+$B$5*(U$12-$A36)*4+$B$6*(YEAR(U$13)=2015)+$B$7*(U$11=4)+$B$8*(U$11=3))))+ EXP($B$3+$B$4*$A36+$B$5*((U$12-$A36)*4+1)+$B$6*(YEAR(U$13)=2015)+$B$7*(U$11=4)+$B$8*(U$11=3))/(1+EXP($B$3+$B$4*$A36+$B$5*((U$12-$A36)*4+1)+$B$6*(YEAR(U$13)=2015)+$B$7*(U$11=4)+$B$8*(U$11=3)))+ EXP($B$3+$B$4*$A36+$B$5*((U$12-$A36)*4+2)+$B$6*(YEAR(U$13)=2015)+$B$7*(U$11=4)+$B$8*(U$11=3))/(1+EXP($B$3+$B$4*$A36+$B$5*((U$12-$A36)*4+2)+$B$6*(YEAR(U$13)=2015)+$B$7*(U$11=4)+$B$8*(U$11=3)))+ EXP($B$3+$B$4*$A36+$B$5*((U$12-$A36)*4+3)+$B$6*(YEAR(U$13)=2015)+$B$7*(U$11=4)+$B$8*(U$11=3))/(1+EXP($B$3+$B$4*$A36+$B$5*((U$12-$A36)*4+3)+$B$6*(YEAR(U$13)=2015)+$B$7*(U$11=4)+$B$8*(U$11=3)))), "")</f>
        <v/>
      </c>
      <c r="V36" s="9" t="str">
        <f aca="false">IF('Acquisition-Retention'!Y159&lt;&gt;"",'Acquisition-Retention'!Y159* (IF(V$12=$A36,1,EXP($B$3+$B$4*$A36+$B$5*(V$12-$A36)*4+$B$6*(YEAR(V$13)=2015)+$B$7*(V$11=4)+$B$8*(V$11=3))/(1+EXP($B$3+$B$4*$A36+$B$5*(V$12-$A36)*4+$B$6*(YEAR(V$13)=2015)+$B$7*(V$11=4)+$B$8*(V$11=3))))+ EXP($B$3+$B$4*$A36+$B$5*((V$12-$A36)*4+1)+$B$6*(YEAR(V$13)=2015)+$B$7*(V$11=4)+$B$8*(V$11=3))/(1+EXP($B$3+$B$4*$A36+$B$5*((V$12-$A36)*4+1)+$B$6*(YEAR(V$13)=2015)+$B$7*(V$11=4)+$B$8*(V$11=3)))+ EXP($B$3+$B$4*$A36+$B$5*((V$12-$A36)*4+2)+$B$6*(YEAR(V$13)=2015)+$B$7*(V$11=4)+$B$8*(V$11=3))/(1+EXP($B$3+$B$4*$A36+$B$5*((V$12-$A36)*4+2)+$B$6*(YEAR(V$13)=2015)+$B$7*(V$11=4)+$B$8*(V$11=3)))+ EXP($B$3+$B$4*$A36+$B$5*((V$12-$A36)*4+3)+$B$6*(YEAR(V$13)=2015)+$B$7*(V$11=4)+$B$8*(V$11=3))/(1+EXP($B$3+$B$4*$A36+$B$5*((V$12-$A36)*4+3)+$B$6*(YEAR(V$13)=2015)+$B$7*(V$11=4)+$B$8*(V$11=3)))), "")</f>
        <v/>
      </c>
      <c r="W36" s="9" t="str">
        <f aca="false">IF('Acquisition-Retention'!Z159&lt;&gt;"",'Acquisition-Retention'!Z159* (IF(W$12=$A36,1,EXP($B$3+$B$4*$A36+$B$5*(W$12-$A36)*4+$B$6*(YEAR(W$13)=2015)+$B$7*(W$11=4)+$B$8*(W$11=3))/(1+EXP($B$3+$B$4*$A36+$B$5*(W$12-$A36)*4+$B$6*(YEAR(W$13)=2015)+$B$7*(W$11=4)+$B$8*(W$11=3))))+ EXP($B$3+$B$4*$A36+$B$5*((W$12-$A36)*4+1)+$B$6*(YEAR(W$13)=2015)+$B$7*(W$11=4)+$B$8*(W$11=3))/(1+EXP($B$3+$B$4*$A36+$B$5*((W$12-$A36)*4+1)+$B$6*(YEAR(W$13)=2015)+$B$7*(W$11=4)+$B$8*(W$11=3)))+ EXP($B$3+$B$4*$A36+$B$5*((W$12-$A36)*4+2)+$B$6*(YEAR(W$13)=2015)+$B$7*(W$11=4)+$B$8*(W$11=3))/(1+EXP($B$3+$B$4*$A36+$B$5*((W$12-$A36)*4+2)+$B$6*(YEAR(W$13)=2015)+$B$7*(W$11=4)+$B$8*(W$11=3)))+ EXP($B$3+$B$4*$A36+$B$5*((W$12-$A36)*4+3)+$B$6*(YEAR(W$13)=2015)+$B$7*(W$11=4)+$B$8*(W$11=3))/(1+EXP($B$3+$B$4*$A36+$B$5*((W$12-$A36)*4+3)+$B$6*(YEAR(W$13)=2015)+$B$7*(W$11=4)+$B$8*(W$11=3)))), "")</f>
        <v/>
      </c>
      <c r="X36" s="9" t="str">
        <f aca="false">IF('Acquisition-Retention'!AA159&lt;&gt;"",'Acquisition-Retention'!AA159* (IF(X$12=$A36,1,EXP($B$3+$B$4*$A36+$B$5*(X$12-$A36)*4+$B$6*(YEAR(X$13)=2015)+$B$7*(X$11=4)+$B$8*(X$11=3))/(1+EXP($B$3+$B$4*$A36+$B$5*(X$12-$A36)*4+$B$6*(YEAR(X$13)=2015)+$B$7*(X$11=4)+$B$8*(X$11=3))))+ EXP($B$3+$B$4*$A36+$B$5*((X$12-$A36)*4+1)+$B$6*(YEAR(X$13)=2015)+$B$7*(X$11=4)+$B$8*(X$11=3))/(1+EXP($B$3+$B$4*$A36+$B$5*((X$12-$A36)*4+1)+$B$6*(YEAR(X$13)=2015)+$B$7*(X$11=4)+$B$8*(X$11=3)))+ EXP($B$3+$B$4*$A36+$B$5*((X$12-$A36)*4+2)+$B$6*(YEAR(X$13)=2015)+$B$7*(X$11=4)+$B$8*(X$11=3))/(1+EXP($B$3+$B$4*$A36+$B$5*((X$12-$A36)*4+2)+$B$6*(YEAR(X$13)=2015)+$B$7*(X$11=4)+$B$8*(X$11=3)))+ EXP($B$3+$B$4*$A36+$B$5*((X$12-$A36)*4+3)+$B$6*(YEAR(X$13)=2015)+$B$7*(X$11=4)+$B$8*(X$11=3))/(1+EXP($B$3+$B$4*$A36+$B$5*((X$12-$A36)*4+3)+$B$6*(YEAR(X$13)=2015)+$B$7*(X$11=4)+$B$8*(X$11=3)))), "")</f>
        <v/>
      </c>
      <c r="Y36" s="9" t="n">
        <f aca="false">IF('Acquisition-Retention'!AB159&lt;&gt;"",'Acquisition-Retention'!AB159* (IF(Y$12=$A36,1,EXP($B$3+$B$4*$A36+$B$5*(Y$12-$A36)*4+$B$6*(YEAR(Y$13)=2015)+$B$7*(Y$11=4)+$B$8*(Y$11=3))/(1+EXP($B$3+$B$4*$A36+$B$5*(Y$12-$A36)*4+$B$6*(YEAR(Y$13)=2015)+$B$7*(Y$11=4)+$B$8*(Y$11=3))))+ EXP($B$3+$B$4*$A36+$B$5*((Y$12-$A36)*4+1)+$B$6*(YEAR(Y$13)=2015)+$B$7*(Y$11=4)+$B$8*(Y$11=3))/(1+EXP($B$3+$B$4*$A36+$B$5*((Y$12-$A36)*4+1)+$B$6*(YEAR(Y$13)=2015)+$B$7*(Y$11=4)+$B$8*(Y$11=3)))+ EXP($B$3+$B$4*$A36+$B$5*((Y$12-$A36)*4+2)+$B$6*(YEAR(Y$13)=2015)+$B$7*(Y$11=4)+$B$8*(Y$11=3))/(1+EXP($B$3+$B$4*$A36+$B$5*((Y$12-$A36)*4+2)+$B$6*(YEAR(Y$13)=2015)+$B$7*(Y$11=4)+$B$8*(Y$11=3)))+ EXP($B$3+$B$4*$A36+$B$5*((Y$12-$A36)*4+3)+$B$6*(YEAR(Y$13)=2015)+$B$7*(Y$11=4)+$B$8*(Y$11=3))/(1+EXP($B$3+$B$4*$A36+$B$5*((Y$12-$A36)*4+3)+$B$6*(YEAR(Y$13)=2015)+$B$7*(Y$11=4)+$B$8*(Y$11=3)))), "")</f>
        <v>246.412969806992</v>
      </c>
      <c r="Z36" s="9" t="n">
        <f aca="false">IF('Acquisition-Retention'!AC159&lt;&gt;"",'Acquisition-Retention'!AC159* (IF(Z$12=$A36,1,EXP($B$3+$B$4*$A36+$B$5*(Z$12-$A36)*4+$B$6*(YEAR(Z$13)=2015)+$B$7*(Z$11=4)+$B$8*(Z$11=3))/(1+EXP($B$3+$B$4*$A36+$B$5*(Z$12-$A36)*4+$B$6*(YEAR(Z$13)=2015)+$B$7*(Z$11=4)+$B$8*(Z$11=3))))+ EXP($B$3+$B$4*$A36+$B$5*((Z$12-$A36)*4+1)+$B$6*(YEAR(Z$13)=2015)+$B$7*(Z$11=4)+$B$8*(Z$11=3))/(1+EXP($B$3+$B$4*$A36+$B$5*((Z$12-$A36)*4+1)+$B$6*(YEAR(Z$13)=2015)+$B$7*(Z$11=4)+$B$8*(Z$11=3)))+ EXP($B$3+$B$4*$A36+$B$5*((Z$12-$A36)*4+2)+$B$6*(YEAR(Z$13)=2015)+$B$7*(Z$11=4)+$B$8*(Z$11=3))/(1+EXP($B$3+$B$4*$A36+$B$5*((Z$12-$A36)*4+2)+$B$6*(YEAR(Z$13)=2015)+$B$7*(Z$11=4)+$B$8*(Z$11=3)))+ EXP($B$3+$B$4*$A36+$B$5*((Z$12-$A36)*4+3)+$B$6*(YEAR(Z$13)=2015)+$B$7*(Z$11=4)+$B$8*(Z$11=3))/(1+EXP($B$3+$B$4*$A36+$B$5*((Z$12-$A36)*4+3)+$B$6*(YEAR(Z$13)=2015)+$B$7*(Z$11=4)+$B$8*(Z$11=3)))), "")</f>
        <v>79.4945142213982</v>
      </c>
      <c r="AA36" s="9" t="n">
        <f aca="false">IF('Acquisition-Retention'!AD159&lt;&gt;"",'Acquisition-Retention'!AD159* (IF(AA$12=$A36,1,EXP($B$3+$B$4*$A36+$B$5*(AA$12-$A36)*4+$B$6*(YEAR(AA$13)=2015)+$B$7*(AA$11=4)+$B$8*(AA$11=3))/(1+EXP($B$3+$B$4*$A36+$B$5*(AA$12-$A36)*4+$B$6*(YEAR(AA$13)=2015)+$B$7*(AA$11=4)+$B$8*(AA$11=3))))+ EXP($B$3+$B$4*$A36+$B$5*((AA$12-$A36)*4+1)+$B$6*(YEAR(AA$13)=2015)+$B$7*(AA$11=4)+$B$8*(AA$11=3))/(1+EXP($B$3+$B$4*$A36+$B$5*((AA$12-$A36)*4+1)+$B$6*(YEAR(AA$13)=2015)+$B$7*(AA$11=4)+$B$8*(AA$11=3)))+ EXP($B$3+$B$4*$A36+$B$5*((AA$12-$A36)*4+2)+$B$6*(YEAR(AA$13)=2015)+$B$7*(AA$11=4)+$B$8*(AA$11=3))/(1+EXP($B$3+$B$4*$A36+$B$5*((AA$12-$A36)*4+2)+$B$6*(YEAR(AA$13)=2015)+$B$7*(AA$11=4)+$B$8*(AA$11=3)))+ EXP($B$3+$B$4*$A36+$B$5*((AA$12-$A36)*4+3)+$B$6*(YEAR(AA$13)=2015)+$B$7*(AA$11=4)+$B$8*(AA$11=3))/(1+EXP($B$3+$B$4*$A36+$B$5*((AA$12-$A36)*4+3)+$B$6*(YEAR(AA$13)=2015)+$B$7*(AA$11=4)+$B$8*(AA$11=3)))), "")</f>
        <v>76.9860303994083</v>
      </c>
      <c r="AB36" s="9" t="n">
        <f aca="false">IF('Acquisition-Retention'!AE159&lt;&gt;"",'Acquisition-Retention'!AE159* (IF(AB$12=$A36,1,EXP($B$3+$B$4*$A36+$B$5*(AB$12-$A36)*4+$B$6*(YEAR(AB$13)=2015)+$B$7*(AB$11=4)+$B$8*(AB$11=3))/(1+EXP($B$3+$B$4*$A36+$B$5*(AB$12-$A36)*4+$B$6*(YEAR(AB$13)=2015)+$B$7*(AB$11=4)+$B$8*(AB$11=3))))+ EXP($B$3+$B$4*$A36+$B$5*((AB$12-$A36)*4+1)+$B$6*(YEAR(AB$13)=2015)+$B$7*(AB$11=4)+$B$8*(AB$11=3))/(1+EXP($B$3+$B$4*$A36+$B$5*((AB$12-$A36)*4+1)+$B$6*(YEAR(AB$13)=2015)+$B$7*(AB$11=4)+$B$8*(AB$11=3)))+ EXP($B$3+$B$4*$A36+$B$5*((AB$12-$A36)*4+2)+$B$6*(YEAR(AB$13)=2015)+$B$7*(AB$11=4)+$B$8*(AB$11=3))/(1+EXP($B$3+$B$4*$A36+$B$5*((AB$12-$A36)*4+2)+$B$6*(YEAR(AB$13)=2015)+$B$7*(AB$11=4)+$B$8*(AB$11=3)))+ EXP($B$3+$B$4*$A36+$B$5*((AB$12-$A36)*4+3)+$B$6*(YEAR(AB$13)=2015)+$B$7*(AB$11=4)+$B$8*(AB$11=3))/(1+EXP($B$3+$B$4*$A36+$B$5*((AB$12-$A36)*4+3)+$B$6*(YEAR(AB$13)=2015)+$B$7*(AB$11=4)+$B$8*(AB$11=3)))), "")</f>
        <v>69.3299643801215</v>
      </c>
      <c r="AC36" s="9" t="n">
        <f aca="false">IF('Acquisition-Retention'!AF159&lt;&gt;"",'Acquisition-Retention'!AF159* (IF(AC$12=$A36,1,EXP($B$3+$B$4*$A36+$B$5*(AC$12-$A36)*4+$B$6*(YEAR(AC$13)=2015)+$B$7*(AC$11=4)+$B$8*(AC$11=3))/(1+EXP($B$3+$B$4*$A36+$B$5*(AC$12-$A36)*4+$B$6*(YEAR(AC$13)=2015)+$B$7*(AC$11=4)+$B$8*(AC$11=3))))+ EXP($B$3+$B$4*$A36+$B$5*((AC$12-$A36)*4+1)+$B$6*(YEAR(AC$13)=2015)+$B$7*(AC$11=4)+$B$8*(AC$11=3))/(1+EXP($B$3+$B$4*$A36+$B$5*((AC$12-$A36)*4+1)+$B$6*(YEAR(AC$13)=2015)+$B$7*(AC$11=4)+$B$8*(AC$11=3)))+ EXP($B$3+$B$4*$A36+$B$5*((AC$12-$A36)*4+2)+$B$6*(YEAR(AC$13)=2015)+$B$7*(AC$11=4)+$B$8*(AC$11=3))/(1+EXP($B$3+$B$4*$A36+$B$5*((AC$12-$A36)*4+2)+$B$6*(YEAR(AC$13)=2015)+$B$7*(AC$11=4)+$B$8*(AC$11=3)))+ EXP($B$3+$B$4*$A36+$B$5*((AC$12-$A36)*4+3)+$B$6*(YEAR(AC$13)=2015)+$B$7*(AC$11=4)+$B$8*(AC$11=3))/(1+EXP($B$3+$B$4*$A36+$B$5*((AC$12-$A36)*4+3)+$B$6*(YEAR(AC$13)=2015)+$B$7*(AC$11=4)+$B$8*(AC$11=3)))), "")</f>
        <v>63.5805144368796</v>
      </c>
      <c r="AD36" s="9" t="n">
        <f aca="false">IF('Acquisition-Retention'!AG159&lt;&gt;"",'Acquisition-Retention'!AG159* (IF(AD$12=$A36,1,EXP($B$3+$B$4*$A36+$B$5*(AD$12-$A36)*4+$B$6*(YEAR(AD$13)=2015)+$B$7*(AD$11=4)+$B$8*(AD$11=3))/(1+EXP($B$3+$B$4*$A36+$B$5*(AD$12-$A36)*4+$B$6*(YEAR(AD$13)=2015)+$B$7*(AD$11=4)+$B$8*(AD$11=3))))+ EXP($B$3+$B$4*$A36+$B$5*((AD$12-$A36)*4+1)+$B$6*(YEAR(AD$13)=2015)+$B$7*(AD$11=4)+$B$8*(AD$11=3))/(1+EXP($B$3+$B$4*$A36+$B$5*((AD$12-$A36)*4+1)+$B$6*(YEAR(AD$13)=2015)+$B$7*(AD$11=4)+$B$8*(AD$11=3)))+ EXP($B$3+$B$4*$A36+$B$5*((AD$12-$A36)*4+2)+$B$6*(YEAR(AD$13)=2015)+$B$7*(AD$11=4)+$B$8*(AD$11=3))/(1+EXP($B$3+$B$4*$A36+$B$5*((AD$12-$A36)*4+2)+$B$6*(YEAR(AD$13)=2015)+$B$7*(AD$11=4)+$B$8*(AD$11=3)))+ EXP($B$3+$B$4*$A36+$B$5*((AD$12-$A36)*4+3)+$B$6*(YEAR(AD$13)=2015)+$B$7*(AD$11=4)+$B$8*(AD$11=3))/(1+EXP($B$3+$B$4*$A36+$B$5*((AD$12-$A36)*4+3)+$B$6*(YEAR(AD$13)=2015)+$B$7*(AD$11=4)+$B$8*(AD$11=3)))), "")</f>
        <v>58.8437637756508</v>
      </c>
      <c r="AE36" s="9" t="n">
        <f aca="false">IF('Acquisition-Retention'!AH159&lt;&gt;"",'Acquisition-Retention'!AH159* (IF(AE$12=$A36,1,EXP($B$3+$B$4*$A36+$B$5*(AE$12-$A36)*4+$B$6*(YEAR(AE$13)=2015)+$B$7*(AE$11=4)+$B$8*(AE$11=3))/(1+EXP($B$3+$B$4*$A36+$B$5*(AE$12-$A36)*4+$B$6*(YEAR(AE$13)=2015)+$B$7*(AE$11=4)+$B$8*(AE$11=3))))+ EXP($B$3+$B$4*$A36+$B$5*((AE$12-$A36)*4+1)+$B$6*(YEAR(AE$13)=2015)+$B$7*(AE$11=4)+$B$8*(AE$11=3))/(1+EXP($B$3+$B$4*$A36+$B$5*((AE$12-$A36)*4+1)+$B$6*(YEAR(AE$13)=2015)+$B$7*(AE$11=4)+$B$8*(AE$11=3)))+ EXP($B$3+$B$4*$A36+$B$5*((AE$12-$A36)*4+2)+$B$6*(YEAR(AE$13)=2015)+$B$7*(AE$11=4)+$B$8*(AE$11=3))/(1+EXP($B$3+$B$4*$A36+$B$5*((AE$12-$A36)*4+2)+$B$6*(YEAR(AE$13)=2015)+$B$7*(AE$11=4)+$B$8*(AE$11=3)))+ EXP($B$3+$B$4*$A36+$B$5*((AE$12-$A36)*4+3)+$B$6*(YEAR(AE$13)=2015)+$B$7*(AE$11=4)+$B$8*(AE$11=3))/(1+EXP($B$3+$B$4*$A36+$B$5*((AE$12-$A36)*4+3)+$B$6*(YEAR(AE$13)=2015)+$B$7*(AE$11=4)+$B$8*(AE$11=3)))), "")</f>
        <v>51.8907378295733</v>
      </c>
      <c r="AF36" s="9" t="n">
        <f aca="false">IF('Acquisition-Retention'!AI159&lt;&gt;"",'Acquisition-Retention'!AI159* (IF(AF$12=$A36,1,EXP($B$3+$B$4*$A36+$B$5*(AF$12-$A36)*4+$B$6*(YEAR(AF$13)=2015)+$B$7*(AF$11=4)+$B$8*(AF$11=3))/(1+EXP($B$3+$B$4*$A36+$B$5*(AF$12-$A36)*4+$B$6*(YEAR(AF$13)=2015)+$B$7*(AF$11=4)+$B$8*(AF$11=3))))+ EXP($B$3+$B$4*$A36+$B$5*((AF$12-$A36)*4+1)+$B$6*(YEAR(AF$13)=2015)+$B$7*(AF$11=4)+$B$8*(AF$11=3))/(1+EXP($B$3+$B$4*$A36+$B$5*((AF$12-$A36)*4+1)+$B$6*(YEAR(AF$13)=2015)+$B$7*(AF$11=4)+$B$8*(AF$11=3)))+ EXP($B$3+$B$4*$A36+$B$5*((AF$12-$A36)*4+2)+$B$6*(YEAR(AF$13)=2015)+$B$7*(AF$11=4)+$B$8*(AF$11=3))/(1+EXP($B$3+$B$4*$A36+$B$5*((AF$12-$A36)*4+2)+$B$6*(YEAR(AF$13)=2015)+$B$7*(AF$11=4)+$B$8*(AF$11=3)))+ EXP($B$3+$B$4*$A36+$B$5*((AF$12-$A36)*4+3)+$B$6*(YEAR(AF$13)=2015)+$B$7*(AF$11=4)+$B$8*(AF$11=3))/(1+EXP($B$3+$B$4*$A36+$B$5*((AF$12-$A36)*4+3)+$B$6*(YEAR(AF$13)=2015)+$B$7*(AF$11=4)+$B$8*(AF$11=3)))), "")</f>
        <v>48.1725338389099</v>
      </c>
      <c r="AG36" s="9" t="n">
        <f aca="false">IF('Acquisition-Retention'!AJ159&lt;&gt;"",'Acquisition-Retention'!AJ159* (IF(AG$12=$A36,1,EXP($B$3+$B$4*$A36+$B$5*(AG$12-$A36)*4+$B$6*(YEAR(AG$13)=2015)+$B$7*(AG$11=4)+$B$8*(AG$11=3))/(1+EXP($B$3+$B$4*$A36+$B$5*(AG$12-$A36)*4+$B$6*(YEAR(AG$13)=2015)+$B$7*(AG$11=4)+$B$8*(AG$11=3))))+ EXP($B$3+$B$4*$A36+$B$5*((AG$12-$A36)*4+1)+$B$6*(YEAR(AG$13)=2015)+$B$7*(AG$11=4)+$B$8*(AG$11=3))/(1+EXP($B$3+$B$4*$A36+$B$5*((AG$12-$A36)*4+1)+$B$6*(YEAR(AG$13)=2015)+$B$7*(AG$11=4)+$B$8*(AG$11=3)))+ EXP($B$3+$B$4*$A36+$B$5*((AG$12-$A36)*4+2)+$B$6*(YEAR(AG$13)=2015)+$B$7*(AG$11=4)+$B$8*(AG$11=3))/(1+EXP($B$3+$B$4*$A36+$B$5*((AG$12-$A36)*4+2)+$B$6*(YEAR(AG$13)=2015)+$B$7*(AG$11=4)+$B$8*(AG$11=3)))+ EXP($B$3+$B$4*$A36+$B$5*((AG$12-$A36)*4+3)+$B$6*(YEAR(AG$13)=2015)+$B$7*(AG$11=4)+$B$8*(AG$11=3))/(1+EXP($B$3+$B$4*$A36+$B$5*((AG$12-$A36)*4+3)+$B$6*(YEAR(AG$13)=2015)+$B$7*(AG$11=4)+$B$8*(AG$11=3)))), "")</f>
        <v>40.2274489244093</v>
      </c>
      <c r="AH36" s="9" t="n">
        <f aca="false">IF('Acquisition-Retention'!AK159&lt;&gt;"",'Acquisition-Retention'!AK159* (IF(AH$12=$A36,1,EXP($B$3+$B$4*$A36+$B$5*(AH$12-$A36)*4+$B$6*(YEAR(AH$13)=2015)+$B$7*(AH$11=4)+$B$8*(AH$11=3))/(1+EXP($B$3+$B$4*$A36+$B$5*(AH$12-$A36)*4+$B$6*(YEAR(AH$13)=2015)+$B$7*(AH$11=4)+$B$8*(AH$11=3))))+ EXP($B$3+$B$4*$A36+$B$5*((AH$12-$A36)*4+1)+$B$6*(YEAR(AH$13)=2015)+$B$7*(AH$11=4)+$B$8*(AH$11=3))/(1+EXP($B$3+$B$4*$A36+$B$5*((AH$12-$A36)*4+1)+$B$6*(YEAR(AH$13)=2015)+$B$7*(AH$11=4)+$B$8*(AH$11=3)))+ EXP($B$3+$B$4*$A36+$B$5*((AH$12-$A36)*4+2)+$B$6*(YEAR(AH$13)=2015)+$B$7*(AH$11=4)+$B$8*(AH$11=3))/(1+EXP($B$3+$B$4*$A36+$B$5*((AH$12-$A36)*4+2)+$B$6*(YEAR(AH$13)=2015)+$B$7*(AH$11=4)+$B$8*(AH$11=3)))+ EXP($B$3+$B$4*$A36+$B$5*((AH$12-$A36)*4+3)+$B$6*(YEAR(AH$13)=2015)+$B$7*(AH$11=4)+$B$8*(AH$11=3))/(1+EXP($B$3+$B$4*$A36+$B$5*((AH$12-$A36)*4+3)+$B$6*(YEAR(AH$13)=2015)+$B$7*(AH$11=4)+$B$8*(AH$11=3)))), "")</f>
        <v>38.1379215603086</v>
      </c>
      <c r="AI36" s="9" t="n">
        <f aca="false">IF('Acquisition-Retention'!AL159&lt;&gt;"",'Acquisition-Retention'!AL159* (IF(AI$12=$A36,1,EXP($B$3+$B$4*$A36+$B$5*(AI$12-$A36)*4+$B$6*(YEAR(AI$13)=2015)+$B$7*(AI$11=4)+$B$8*(AI$11=3))/(1+EXP($B$3+$B$4*$A36+$B$5*(AI$12-$A36)*4+$B$6*(YEAR(AI$13)=2015)+$B$7*(AI$11=4)+$B$8*(AI$11=3))))+ EXP($B$3+$B$4*$A36+$B$5*((AI$12-$A36)*4+1)+$B$6*(YEAR(AI$13)=2015)+$B$7*(AI$11=4)+$B$8*(AI$11=3))/(1+EXP($B$3+$B$4*$A36+$B$5*((AI$12-$A36)*4+1)+$B$6*(YEAR(AI$13)=2015)+$B$7*(AI$11=4)+$B$8*(AI$11=3)))+ EXP($B$3+$B$4*$A36+$B$5*((AI$12-$A36)*4+2)+$B$6*(YEAR(AI$13)=2015)+$B$7*(AI$11=4)+$B$8*(AI$11=3))/(1+EXP($B$3+$B$4*$A36+$B$5*((AI$12-$A36)*4+2)+$B$6*(YEAR(AI$13)=2015)+$B$7*(AI$11=4)+$B$8*(AI$11=3)))+ EXP($B$3+$B$4*$A36+$B$5*((AI$12-$A36)*4+3)+$B$6*(YEAR(AI$13)=2015)+$B$7*(AI$11=4)+$B$8*(AI$11=3))/(1+EXP($B$3+$B$4*$A36+$B$5*((AI$12-$A36)*4+3)+$B$6*(YEAR(AI$13)=2015)+$B$7*(AI$11=4)+$B$8*(AI$11=3)))), "")</f>
        <v>36.0339596707858</v>
      </c>
      <c r="AJ36" s="9" t="n">
        <f aca="false">IF('Acquisition-Retention'!AM159&lt;&gt;"",'Acquisition-Retention'!AM159* (IF(AJ$12=$A36,1,EXP($B$3+$B$4*$A36+$B$5*(AJ$12-$A36)*4+$B$6*(YEAR(AJ$13)=2015)+$B$7*(AJ$11=4)+$B$8*(AJ$11=3))/(1+EXP($B$3+$B$4*$A36+$B$5*(AJ$12-$A36)*4+$B$6*(YEAR(AJ$13)=2015)+$B$7*(AJ$11=4)+$B$8*(AJ$11=3))))+ EXP($B$3+$B$4*$A36+$B$5*((AJ$12-$A36)*4+1)+$B$6*(YEAR(AJ$13)=2015)+$B$7*(AJ$11=4)+$B$8*(AJ$11=3))/(1+EXP($B$3+$B$4*$A36+$B$5*((AJ$12-$A36)*4+1)+$B$6*(YEAR(AJ$13)=2015)+$B$7*(AJ$11=4)+$B$8*(AJ$11=3)))+ EXP($B$3+$B$4*$A36+$B$5*((AJ$12-$A36)*4+2)+$B$6*(YEAR(AJ$13)=2015)+$B$7*(AJ$11=4)+$B$8*(AJ$11=3))/(1+EXP($B$3+$B$4*$A36+$B$5*((AJ$12-$A36)*4+2)+$B$6*(YEAR(AJ$13)=2015)+$B$7*(AJ$11=4)+$B$8*(AJ$11=3)))+ EXP($B$3+$B$4*$A36+$B$5*((AJ$12-$A36)*4+3)+$B$6*(YEAR(AJ$13)=2015)+$B$7*(AJ$11=4)+$B$8*(AJ$11=3))/(1+EXP($B$3+$B$4*$A36+$B$5*((AJ$12-$A36)*4+3)+$B$6*(YEAR(AJ$13)=2015)+$B$7*(AJ$11=4)+$B$8*(AJ$11=3)))), "")</f>
        <v>37.0595676554813</v>
      </c>
      <c r="AK36" s="9" t="n">
        <f aca="false">IF('Acquisition-Retention'!AN159&lt;&gt;"",'Acquisition-Retention'!AN159* (IF(AK$12=$A36,1,EXP($B$3+$B$4*$A36+$B$5*(AK$12-$A36)*4+$B$6*(YEAR(AK$13)=2015)+$B$7*(AK$11=4)+$B$8*(AK$11=3))/(1+EXP($B$3+$B$4*$A36+$B$5*(AK$12-$A36)*4+$B$6*(YEAR(AK$13)=2015)+$B$7*(AK$11=4)+$B$8*(AK$11=3))))+ EXP($B$3+$B$4*$A36+$B$5*((AK$12-$A36)*4+1)+$B$6*(YEAR(AK$13)=2015)+$B$7*(AK$11=4)+$B$8*(AK$11=3))/(1+EXP($B$3+$B$4*$A36+$B$5*((AK$12-$A36)*4+1)+$B$6*(YEAR(AK$13)=2015)+$B$7*(AK$11=4)+$B$8*(AK$11=3)))+ EXP($B$3+$B$4*$A36+$B$5*((AK$12-$A36)*4+2)+$B$6*(YEAR(AK$13)=2015)+$B$7*(AK$11=4)+$B$8*(AK$11=3))/(1+EXP($B$3+$B$4*$A36+$B$5*((AK$12-$A36)*4+2)+$B$6*(YEAR(AK$13)=2015)+$B$7*(AK$11=4)+$B$8*(AK$11=3)))+ EXP($B$3+$B$4*$A36+$B$5*((AK$12-$A36)*4+3)+$B$6*(YEAR(AK$13)=2015)+$B$7*(AK$11=4)+$B$8*(AK$11=3))/(1+EXP($B$3+$B$4*$A36+$B$5*((AK$12-$A36)*4+3)+$B$6*(YEAR(AK$13)=2015)+$B$7*(AK$11=4)+$B$8*(AK$11=3)))), "")</f>
        <v>34.8660108614806</v>
      </c>
      <c r="AL36" s="9" t="n">
        <f aca="false">IF('Acquisition-Retention'!AO159&lt;&gt;"",'Acquisition-Retention'!AO159* (IF(AL$12=$A36,1,EXP($B$3+$B$4*$A36+$B$5*(AL$12-$A36)*4+$B$6*(YEAR(AL$13)=2015)+$B$7*(AL$11=4)+$B$8*(AL$11=3))/(1+EXP($B$3+$B$4*$A36+$B$5*(AL$12-$A36)*4+$B$6*(YEAR(AL$13)=2015)+$B$7*(AL$11=4)+$B$8*(AL$11=3))))+ EXP($B$3+$B$4*$A36+$B$5*((AL$12-$A36)*4+1)+$B$6*(YEAR(AL$13)=2015)+$B$7*(AL$11=4)+$B$8*(AL$11=3))/(1+EXP($B$3+$B$4*$A36+$B$5*((AL$12-$A36)*4+1)+$B$6*(YEAR(AL$13)=2015)+$B$7*(AL$11=4)+$B$8*(AL$11=3)))+ EXP($B$3+$B$4*$A36+$B$5*((AL$12-$A36)*4+2)+$B$6*(YEAR(AL$13)=2015)+$B$7*(AL$11=4)+$B$8*(AL$11=3))/(1+EXP($B$3+$B$4*$A36+$B$5*((AL$12-$A36)*4+2)+$B$6*(YEAR(AL$13)=2015)+$B$7*(AL$11=4)+$B$8*(AL$11=3)))+ EXP($B$3+$B$4*$A36+$B$5*((AL$12-$A36)*4+3)+$B$6*(YEAR(AL$13)=2015)+$B$7*(AL$11=4)+$B$8*(AL$11=3))/(1+EXP($B$3+$B$4*$A36+$B$5*((AL$12-$A36)*4+3)+$B$6*(YEAR(AL$13)=2015)+$B$7*(AL$11=4)+$B$8*(AL$11=3)))), "")</f>
        <v>32.7082569792529</v>
      </c>
      <c r="AM36" s="9" t="n">
        <f aca="false">IF('Acquisition-Retention'!AP159&lt;&gt;"",'Acquisition-Retention'!AP159* (IF(AM$12=$A36,1,EXP($B$3+$B$4*$A36+$B$5*(AM$12-$A36)*4+$B$6*(YEAR(AM$13)=2015)+$B$7*(AM$11=4)+$B$8*(AM$11=3))/(1+EXP($B$3+$B$4*$A36+$B$5*(AM$12-$A36)*4+$B$6*(YEAR(AM$13)=2015)+$B$7*(AM$11=4)+$B$8*(AM$11=3))))+ EXP($B$3+$B$4*$A36+$B$5*((AM$12-$A36)*4+1)+$B$6*(YEAR(AM$13)=2015)+$B$7*(AM$11=4)+$B$8*(AM$11=3))/(1+EXP($B$3+$B$4*$A36+$B$5*((AM$12-$A36)*4+1)+$B$6*(YEAR(AM$13)=2015)+$B$7*(AM$11=4)+$B$8*(AM$11=3)))+ EXP($B$3+$B$4*$A36+$B$5*((AM$12-$A36)*4+2)+$B$6*(YEAR(AM$13)=2015)+$B$7*(AM$11=4)+$B$8*(AM$11=3))/(1+EXP($B$3+$B$4*$A36+$B$5*((AM$12-$A36)*4+2)+$B$6*(YEAR(AM$13)=2015)+$B$7*(AM$11=4)+$B$8*(AM$11=3)))+ EXP($B$3+$B$4*$A36+$B$5*((AM$12-$A36)*4+3)+$B$6*(YEAR(AM$13)=2015)+$B$7*(AM$11=4)+$B$8*(AM$11=3))/(1+EXP($B$3+$B$4*$A36+$B$5*((AM$12-$A36)*4+3)+$B$6*(YEAR(AM$13)=2015)+$B$7*(AM$11=4)+$B$8*(AM$11=3)))), "")</f>
        <v>31.8033293431586</v>
      </c>
      <c r="AN36" s="9" t="n">
        <f aca="false">IF('Acquisition-Retention'!AQ159&lt;&gt;"",'Acquisition-Retention'!AQ159* (IF(AN$12=$A36,1,EXP($B$3+$B$4*$A36+$B$5*(AN$12-$A36)*4+$B$6*(YEAR(AN$13)=2015)+$B$7*(AN$11=4)+$B$8*(AN$11=3))/(1+EXP($B$3+$B$4*$A36+$B$5*(AN$12-$A36)*4+$B$6*(YEAR(AN$13)=2015)+$B$7*(AN$11=4)+$B$8*(AN$11=3))))+ EXP($B$3+$B$4*$A36+$B$5*((AN$12-$A36)*4+1)+$B$6*(YEAR(AN$13)=2015)+$B$7*(AN$11=4)+$B$8*(AN$11=3))/(1+EXP($B$3+$B$4*$A36+$B$5*((AN$12-$A36)*4+1)+$B$6*(YEAR(AN$13)=2015)+$B$7*(AN$11=4)+$B$8*(AN$11=3)))+ EXP($B$3+$B$4*$A36+$B$5*((AN$12-$A36)*4+2)+$B$6*(YEAR(AN$13)=2015)+$B$7*(AN$11=4)+$B$8*(AN$11=3))/(1+EXP($B$3+$B$4*$A36+$B$5*((AN$12-$A36)*4+2)+$B$6*(YEAR(AN$13)=2015)+$B$7*(AN$11=4)+$B$8*(AN$11=3)))+ EXP($B$3+$B$4*$A36+$B$5*((AN$12-$A36)*4+3)+$B$6*(YEAR(AN$13)=2015)+$B$7*(AN$11=4)+$B$8*(AN$11=3))/(1+EXP($B$3+$B$4*$A36+$B$5*((AN$12-$A36)*4+3)+$B$6*(YEAR(AN$13)=2015)+$B$7*(AN$11=4)+$B$8*(AN$11=3)))), "")</f>
        <v>29.7468908600716</v>
      </c>
      <c r="AO36" s="9" t="n">
        <f aca="false">IF('Acquisition-Retention'!AR159&lt;&gt;"",'Acquisition-Retention'!AR159* (IF(AO$12=$A36,1,EXP($B$3+$B$4*$A36+$B$5*(AO$12-$A36)*4+$B$6*(YEAR(AO$13)=2015)+$B$7*(AO$11=4)+$B$8*(AO$11=3))/(1+EXP($B$3+$B$4*$A36+$B$5*(AO$12-$A36)*4+$B$6*(YEAR(AO$13)=2015)+$B$7*(AO$11=4)+$B$8*(AO$11=3))))+ EXP($B$3+$B$4*$A36+$B$5*((AO$12-$A36)*4+1)+$B$6*(YEAR(AO$13)=2015)+$B$7*(AO$11=4)+$B$8*(AO$11=3))/(1+EXP($B$3+$B$4*$A36+$B$5*((AO$12-$A36)*4+1)+$B$6*(YEAR(AO$13)=2015)+$B$7*(AO$11=4)+$B$8*(AO$11=3)))+ EXP($B$3+$B$4*$A36+$B$5*((AO$12-$A36)*4+2)+$B$6*(YEAR(AO$13)=2015)+$B$7*(AO$11=4)+$B$8*(AO$11=3))/(1+EXP($B$3+$B$4*$A36+$B$5*((AO$12-$A36)*4+2)+$B$6*(YEAR(AO$13)=2015)+$B$7*(AO$11=4)+$B$8*(AO$11=3)))+ EXP($B$3+$B$4*$A36+$B$5*((AO$12-$A36)*4+3)+$B$6*(YEAR(AO$13)=2015)+$B$7*(AO$11=4)+$B$8*(AO$11=3))/(1+EXP($B$3+$B$4*$A36+$B$5*((AO$12-$A36)*4+3)+$B$6*(YEAR(AO$13)=2015)+$B$7*(AO$11=4)+$B$8*(AO$11=3)))), "")</f>
        <v>27.7831522083738</v>
      </c>
    </row>
    <row r="37" customFormat="false" ht="15" hidden="false" customHeight="false" outlineLevel="0" collapsed="false">
      <c r="A37" s="0" t="n">
        <f aca="false">A36+1</f>
        <v>24</v>
      </c>
      <c r="B37" s="4" t="str">
        <v>Dec 2015</v>
      </c>
      <c r="C37" s="9" t="str">
        <f aca="false">IF('Acquisition-Retention'!F160&lt;&gt;"",'Acquisition-Retention'!F160* (IF(C$12=$A37,1,EXP($B$3+$B$4*$A37+$B$5*(C$12-$A37)*4+$B$6*(YEAR(C$13)=2015)+$B$7*(C$11=4)+$B$8*(C$11=3))/(1+EXP($B$3+$B$4*$A37+$B$5*(C$12-$A37)*4+$B$6*(YEAR(C$13)=2015)+$B$7*(C$11=4)+$B$8*(C$11=3))))+ EXP($B$3+$B$4*$A37+$B$5*((C$12-$A37)*4+1)+$B$6*(YEAR(C$13)=2015)+$B$7*(C$11=4)+$B$8*(C$11=3))/(1+EXP($B$3+$B$4*$A37+$B$5*((C$12-$A37)*4+1)+$B$6*(YEAR(C$13)=2015)+$B$7*(C$11=4)+$B$8*(C$11=3)))+ EXP($B$3+$B$4*$A37+$B$5*((C$12-$A37)*4+2)+$B$6*(YEAR(C$13)=2015)+$B$7*(C$11=4)+$B$8*(C$11=3))/(1+EXP($B$3+$B$4*$A37+$B$5*((C$12-$A37)*4+2)+$B$6*(YEAR(C$13)=2015)+$B$7*(C$11=4)+$B$8*(C$11=3)))+ EXP($B$3+$B$4*$A37+$B$5*((C$12-$A37)*4+3)+$B$6*(YEAR(C$13)=2015)+$B$7*(C$11=4)+$B$8*(C$11=3))/(1+EXP($B$3+$B$4*$A37+$B$5*((C$12-$A37)*4+3)+$B$6*(YEAR(C$13)=2015)+$B$7*(C$11=4)+$B$8*(C$11=3)))), "")</f>
        <v/>
      </c>
      <c r="D37" s="9" t="str">
        <f aca="false">IF('Acquisition-Retention'!G160&lt;&gt;"",'Acquisition-Retention'!G160* (IF(D$12=$A37,1,EXP($B$3+$B$4*$A37+$B$5*(D$12-$A37)*4+$B$6*(YEAR(D$13)=2015)+$B$7*(D$11=4)+$B$8*(D$11=3))/(1+EXP($B$3+$B$4*$A37+$B$5*(D$12-$A37)*4+$B$6*(YEAR(D$13)=2015)+$B$7*(D$11=4)+$B$8*(D$11=3))))+ EXP($B$3+$B$4*$A37+$B$5*((D$12-$A37)*4+1)+$B$6*(YEAR(D$13)=2015)+$B$7*(D$11=4)+$B$8*(D$11=3))/(1+EXP($B$3+$B$4*$A37+$B$5*((D$12-$A37)*4+1)+$B$6*(YEAR(D$13)=2015)+$B$7*(D$11=4)+$B$8*(D$11=3)))+ EXP($B$3+$B$4*$A37+$B$5*((D$12-$A37)*4+2)+$B$6*(YEAR(D$13)=2015)+$B$7*(D$11=4)+$B$8*(D$11=3))/(1+EXP($B$3+$B$4*$A37+$B$5*((D$12-$A37)*4+2)+$B$6*(YEAR(D$13)=2015)+$B$7*(D$11=4)+$B$8*(D$11=3)))+ EXP($B$3+$B$4*$A37+$B$5*((D$12-$A37)*4+3)+$B$6*(YEAR(D$13)=2015)+$B$7*(D$11=4)+$B$8*(D$11=3))/(1+EXP($B$3+$B$4*$A37+$B$5*((D$12-$A37)*4+3)+$B$6*(YEAR(D$13)=2015)+$B$7*(D$11=4)+$B$8*(D$11=3)))), "")</f>
        <v/>
      </c>
      <c r="E37" s="9" t="str">
        <f aca="false">IF('Acquisition-Retention'!H160&lt;&gt;"",'Acquisition-Retention'!H160* (IF(E$12=$A37,1,EXP($B$3+$B$4*$A37+$B$5*(E$12-$A37)*4+$B$6*(YEAR(E$13)=2015)+$B$7*(E$11=4)+$B$8*(E$11=3))/(1+EXP($B$3+$B$4*$A37+$B$5*(E$12-$A37)*4+$B$6*(YEAR(E$13)=2015)+$B$7*(E$11=4)+$B$8*(E$11=3))))+ EXP($B$3+$B$4*$A37+$B$5*((E$12-$A37)*4+1)+$B$6*(YEAR(E$13)=2015)+$B$7*(E$11=4)+$B$8*(E$11=3))/(1+EXP($B$3+$B$4*$A37+$B$5*((E$12-$A37)*4+1)+$B$6*(YEAR(E$13)=2015)+$B$7*(E$11=4)+$B$8*(E$11=3)))+ EXP($B$3+$B$4*$A37+$B$5*((E$12-$A37)*4+2)+$B$6*(YEAR(E$13)=2015)+$B$7*(E$11=4)+$B$8*(E$11=3))/(1+EXP($B$3+$B$4*$A37+$B$5*((E$12-$A37)*4+2)+$B$6*(YEAR(E$13)=2015)+$B$7*(E$11=4)+$B$8*(E$11=3)))+ EXP($B$3+$B$4*$A37+$B$5*((E$12-$A37)*4+3)+$B$6*(YEAR(E$13)=2015)+$B$7*(E$11=4)+$B$8*(E$11=3))/(1+EXP($B$3+$B$4*$A37+$B$5*((E$12-$A37)*4+3)+$B$6*(YEAR(E$13)=2015)+$B$7*(E$11=4)+$B$8*(E$11=3)))), "")</f>
        <v/>
      </c>
      <c r="F37" s="9" t="str">
        <f aca="false">IF('Acquisition-Retention'!I160&lt;&gt;"",'Acquisition-Retention'!I160* (IF(F$12=$A37,1,EXP($B$3+$B$4*$A37+$B$5*(F$12-$A37)*4+$B$6*(YEAR(F$13)=2015)+$B$7*(F$11=4)+$B$8*(F$11=3))/(1+EXP($B$3+$B$4*$A37+$B$5*(F$12-$A37)*4+$B$6*(YEAR(F$13)=2015)+$B$7*(F$11=4)+$B$8*(F$11=3))))+ EXP($B$3+$B$4*$A37+$B$5*((F$12-$A37)*4+1)+$B$6*(YEAR(F$13)=2015)+$B$7*(F$11=4)+$B$8*(F$11=3))/(1+EXP($B$3+$B$4*$A37+$B$5*((F$12-$A37)*4+1)+$B$6*(YEAR(F$13)=2015)+$B$7*(F$11=4)+$B$8*(F$11=3)))+ EXP($B$3+$B$4*$A37+$B$5*((F$12-$A37)*4+2)+$B$6*(YEAR(F$13)=2015)+$B$7*(F$11=4)+$B$8*(F$11=3))/(1+EXP($B$3+$B$4*$A37+$B$5*((F$12-$A37)*4+2)+$B$6*(YEAR(F$13)=2015)+$B$7*(F$11=4)+$B$8*(F$11=3)))+ EXP($B$3+$B$4*$A37+$B$5*((F$12-$A37)*4+3)+$B$6*(YEAR(F$13)=2015)+$B$7*(F$11=4)+$B$8*(F$11=3))/(1+EXP($B$3+$B$4*$A37+$B$5*((F$12-$A37)*4+3)+$B$6*(YEAR(F$13)=2015)+$B$7*(F$11=4)+$B$8*(F$11=3)))), "")</f>
        <v/>
      </c>
      <c r="G37" s="9" t="str">
        <f aca="false">IF('Acquisition-Retention'!J160&lt;&gt;"",'Acquisition-Retention'!J160* (IF(G$12=$A37,1,EXP($B$3+$B$4*$A37+$B$5*(G$12-$A37)*4+$B$6*(YEAR(G$13)=2015)+$B$7*(G$11=4)+$B$8*(G$11=3))/(1+EXP($B$3+$B$4*$A37+$B$5*(G$12-$A37)*4+$B$6*(YEAR(G$13)=2015)+$B$7*(G$11=4)+$B$8*(G$11=3))))+ EXP($B$3+$B$4*$A37+$B$5*((G$12-$A37)*4+1)+$B$6*(YEAR(G$13)=2015)+$B$7*(G$11=4)+$B$8*(G$11=3))/(1+EXP($B$3+$B$4*$A37+$B$5*((G$12-$A37)*4+1)+$B$6*(YEAR(G$13)=2015)+$B$7*(G$11=4)+$B$8*(G$11=3)))+ EXP($B$3+$B$4*$A37+$B$5*((G$12-$A37)*4+2)+$B$6*(YEAR(G$13)=2015)+$B$7*(G$11=4)+$B$8*(G$11=3))/(1+EXP($B$3+$B$4*$A37+$B$5*((G$12-$A37)*4+2)+$B$6*(YEAR(G$13)=2015)+$B$7*(G$11=4)+$B$8*(G$11=3)))+ EXP($B$3+$B$4*$A37+$B$5*((G$12-$A37)*4+3)+$B$6*(YEAR(G$13)=2015)+$B$7*(G$11=4)+$B$8*(G$11=3))/(1+EXP($B$3+$B$4*$A37+$B$5*((G$12-$A37)*4+3)+$B$6*(YEAR(G$13)=2015)+$B$7*(G$11=4)+$B$8*(G$11=3)))), "")</f>
        <v/>
      </c>
      <c r="H37" s="9" t="str">
        <f aca="false">IF('Acquisition-Retention'!K160&lt;&gt;"",'Acquisition-Retention'!K160* (IF(H$12=$A37,1,EXP($B$3+$B$4*$A37+$B$5*(H$12-$A37)*4+$B$6*(YEAR(H$13)=2015)+$B$7*(H$11=4)+$B$8*(H$11=3))/(1+EXP($B$3+$B$4*$A37+$B$5*(H$12-$A37)*4+$B$6*(YEAR(H$13)=2015)+$B$7*(H$11=4)+$B$8*(H$11=3))))+ EXP($B$3+$B$4*$A37+$B$5*((H$12-$A37)*4+1)+$B$6*(YEAR(H$13)=2015)+$B$7*(H$11=4)+$B$8*(H$11=3))/(1+EXP($B$3+$B$4*$A37+$B$5*((H$12-$A37)*4+1)+$B$6*(YEAR(H$13)=2015)+$B$7*(H$11=4)+$B$8*(H$11=3)))+ EXP($B$3+$B$4*$A37+$B$5*((H$12-$A37)*4+2)+$B$6*(YEAR(H$13)=2015)+$B$7*(H$11=4)+$B$8*(H$11=3))/(1+EXP($B$3+$B$4*$A37+$B$5*((H$12-$A37)*4+2)+$B$6*(YEAR(H$13)=2015)+$B$7*(H$11=4)+$B$8*(H$11=3)))+ EXP($B$3+$B$4*$A37+$B$5*((H$12-$A37)*4+3)+$B$6*(YEAR(H$13)=2015)+$B$7*(H$11=4)+$B$8*(H$11=3))/(1+EXP($B$3+$B$4*$A37+$B$5*((H$12-$A37)*4+3)+$B$6*(YEAR(H$13)=2015)+$B$7*(H$11=4)+$B$8*(H$11=3)))), "")</f>
        <v/>
      </c>
      <c r="I37" s="9" t="str">
        <f aca="false">IF('Acquisition-Retention'!L160&lt;&gt;"",'Acquisition-Retention'!L160* (IF(I$12=$A37,1,EXP($B$3+$B$4*$A37+$B$5*(I$12-$A37)*4+$B$6*(YEAR(I$13)=2015)+$B$7*(I$11=4)+$B$8*(I$11=3))/(1+EXP($B$3+$B$4*$A37+$B$5*(I$12-$A37)*4+$B$6*(YEAR(I$13)=2015)+$B$7*(I$11=4)+$B$8*(I$11=3))))+ EXP($B$3+$B$4*$A37+$B$5*((I$12-$A37)*4+1)+$B$6*(YEAR(I$13)=2015)+$B$7*(I$11=4)+$B$8*(I$11=3))/(1+EXP($B$3+$B$4*$A37+$B$5*((I$12-$A37)*4+1)+$B$6*(YEAR(I$13)=2015)+$B$7*(I$11=4)+$B$8*(I$11=3)))+ EXP($B$3+$B$4*$A37+$B$5*((I$12-$A37)*4+2)+$B$6*(YEAR(I$13)=2015)+$B$7*(I$11=4)+$B$8*(I$11=3))/(1+EXP($B$3+$B$4*$A37+$B$5*((I$12-$A37)*4+2)+$B$6*(YEAR(I$13)=2015)+$B$7*(I$11=4)+$B$8*(I$11=3)))+ EXP($B$3+$B$4*$A37+$B$5*((I$12-$A37)*4+3)+$B$6*(YEAR(I$13)=2015)+$B$7*(I$11=4)+$B$8*(I$11=3))/(1+EXP($B$3+$B$4*$A37+$B$5*((I$12-$A37)*4+3)+$B$6*(YEAR(I$13)=2015)+$B$7*(I$11=4)+$B$8*(I$11=3)))), "")</f>
        <v/>
      </c>
      <c r="J37" s="9" t="str">
        <f aca="false">IF('Acquisition-Retention'!M160&lt;&gt;"",'Acquisition-Retention'!M160* (IF(J$12=$A37,1,EXP($B$3+$B$4*$A37+$B$5*(J$12-$A37)*4+$B$6*(YEAR(J$13)=2015)+$B$7*(J$11=4)+$B$8*(J$11=3))/(1+EXP($B$3+$B$4*$A37+$B$5*(J$12-$A37)*4+$B$6*(YEAR(J$13)=2015)+$B$7*(J$11=4)+$B$8*(J$11=3))))+ EXP($B$3+$B$4*$A37+$B$5*((J$12-$A37)*4+1)+$B$6*(YEAR(J$13)=2015)+$B$7*(J$11=4)+$B$8*(J$11=3))/(1+EXP($B$3+$B$4*$A37+$B$5*((J$12-$A37)*4+1)+$B$6*(YEAR(J$13)=2015)+$B$7*(J$11=4)+$B$8*(J$11=3)))+ EXP($B$3+$B$4*$A37+$B$5*((J$12-$A37)*4+2)+$B$6*(YEAR(J$13)=2015)+$B$7*(J$11=4)+$B$8*(J$11=3))/(1+EXP($B$3+$B$4*$A37+$B$5*((J$12-$A37)*4+2)+$B$6*(YEAR(J$13)=2015)+$B$7*(J$11=4)+$B$8*(J$11=3)))+ EXP($B$3+$B$4*$A37+$B$5*((J$12-$A37)*4+3)+$B$6*(YEAR(J$13)=2015)+$B$7*(J$11=4)+$B$8*(J$11=3))/(1+EXP($B$3+$B$4*$A37+$B$5*((J$12-$A37)*4+3)+$B$6*(YEAR(J$13)=2015)+$B$7*(J$11=4)+$B$8*(J$11=3)))), "")</f>
        <v/>
      </c>
      <c r="K37" s="9" t="str">
        <f aca="false">IF('Acquisition-Retention'!N160&lt;&gt;"",'Acquisition-Retention'!N160* (IF(K$12=$A37,1,EXP($B$3+$B$4*$A37+$B$5*(K$12-$A37)*4+$B$6*(YEAR(K$13)=2015)+$B$7*(K$11=4)+$B$8*(K$11=3))/(1+EXP($B$3+$B$4*$A37+$B$5*(K$12-$A37)*4+$B$6*(YEAR(K$13)=2015)+$B$7*(K$11=4)+$B$8*(K$11=3))))+ EXP($B$3+$B$4*$A37+$B$5*((K$12-$A37)*4+1)+$B$6*(YEAR(K$13)=2015)+$B$7*(K$11=4)+$B$8*(K$11=3))/(1+EXP($B$3+$B$4*$A37+$B$5*((K$12-$A37)*4+1)+$B$6*(YEAR(K$13)=2015)+$B$7*(K$11=4)+$B$8*(K$11=3)))+ EXP($B$3+$B$4*$A37+$B$5*((K$12-$A37)*4+2)+$B$6*(YEAR(K$13)=2015)+$B$7*(K$11=4)+$B$8*(K$11=3))/(1+EXP($B$3+$B$4*$A37+$B$5*((K$12-$A37)*4+2)+$B$6*(YEAR(K$13)=2015)+$B$7*(K$11=4)+$B$8*(K$11=3)))+ EXP($B$3+$B$4*$A37+$B$5*((K$12-$A37)*4+3)+$B$6*(YEAR(K$13)=2015)+$B$7*(K$11=4)+$B$8*(K$11=3))/(1+EXP($B$3+$B$4*$A37+$B$5*((K$12-$A37)*4+3)+$B$6*(YEAR(K$13)=2015)+$B$7*(K$11=4)+$B$8*(K$11=3)))), "")</f>
        <v/>
      </c>
      <c r="L37" s="9" t="str">
        <f aca="false">IF('Acquisition-Retention'!O160&lt;&gt;"",'Acquisition-Retention'!O160* (IF(L$12=$A37,1,EXP($B$3+$B$4*$A37+$B$5*(L$12-$A37)*4+$B$6*(YEAR(L$13)=2015)+$B$7*(L$11=4)+$B$8*(L$11=3))/(1+EXP($B$3+$B$4*$A37+$B$5*(L$12-$A37)*4+$B$6*(YEAR(L$13)=2015)+$B$7*(L$11=4)+$B$8*(L$11=3))))+ EXP($B$3+$B$4*$A37+$B$5*((L$12-$A37)*4+1)+$B$6*(YEAR(L$13)=2015)+$B$7*(L$11=4)+$B$8*(L$11=3))/(1+EXP($B$3+$B$4*$A37+$B$5*((L$12-$A37)*4+1)+$B$6*(YEAR(L$13)=2015)+$B$7*(L$11=4)+$B$8*(L$11=3)))+ EXP($B$3+$B$4*$A37+$B$5*((L$12-$A37)*4+2)+$B$6*(YEAR(L$13)=2015)+$B$7*(L$11=4)+$B$8*(L$11=3))/(1+EXP($B$3+$B$4*$A37+$B$5*((L$12-$A37)*4+2)+$B$6*(YEAR(L$13)=2015)+$B$7*(L$11=4)+$B$8*(L$11=3)))+ EXP($B$3+$B$4*$A37+$B$5*((L$12-$A37)*4+3)+$B$6*(YEAR(L$13)=2015)+$B$7*(L$11=4)+$B$8*(L$11=3))/(1+EXP($B$3+$B$4*$A37+$B$5*((L$12-$A37)*4+3)+$B$6*(YEAR(L$13)=2015)+$B$7*(L$11=4)+$B$8*(L$11=3)))), "")</f>
        <v/>
      </c>
      <c r="M37" s="9" t="str">
        <f aca="false">IF('Acquisition-Retention'!P160&lt;&gt;"",'Acquisition-Retention'!P160* (IF(M$12=$A37,1,EXP($B$3+$B$4*$A37+$B$5*(M$12-$A37)*4+$B$6*(YEAR(M$13)=2015)+$B$7*(M$11=4)+$B$8*(M$11=3))/(1+EXP($B$3+$B$4*$A37+$B$5*(M$12-$A37)*4+$B$6*(YEAR(M$13)=2015)+$B$7*(M$11=4)+$B$8*(M$11=3))))+ EXP($B$3+$B$4*$A37+$B$5*((M$12-$A37)*4+1)+$B$6*(YEAR(M$13)=2015)+$B$7*(M$11=4)+$B$8*(M$11=3))/(1+EXP($B$3+$B$4*$A37+$B$5*((M$12-$A37)*4+1)+$B$6*(YEAR(M$13)=2015)+$B$7*(M$11=4)+$B$8*(M$11=3)))+ EXP($B$3+$B$4*$A37+$B$5*((M$12-$A37)*4+2)+$B$6*(YEAR(M$13)=2015)+$B$7*(M$11=4)+$B$8*(M$11=3))/(1+EXP($B$3+$B$4*$A37+$B$5*((M$12-$A37)*4+2)+$B$6*(YEAR(M$13)=2015)+$B$7*(M$11=4)+$B$8*(M$11=3)))+ EXP($B$3+$B$4*$A37+$B$5*((M$12-$A37)*4+3)+$B$6*(YEAR(M$13)=2015)+$B$7*(M$11=4)+$B$8*(M$11=3))/(1+EXP($B$3+$B$4*$A37+$B$5*((M$12-$A37)*4+3)+$B$6*(YEAR(M$13)=2015)+$B$7*(M$11=4)+$B$8*(M$11=3)))), "")</f>
        <v/>
      </c>
      <c r="N37" s="9" t="str">
        <f aca="false">IF('Acquisition-Retention'!Q160&lt;&gt;"",'Acquisition-Retention'!Q160* (IF(N$12=$A37,1,EXP($B$3+$B$4*$A37+$B$5*(N$12-$A37)*4+$B$6*(YEAR(N$13)=2015)+$B$7*(N$11=4)+$B$8*(N$11=3))/(1+EXP($B$3+$B$4*$A37+$B$5*(N$12-$A37)*4+$B$6*(YEAR(N$13)=2015)+$B$7*(N$11=4)+$B$8*(N$11=3))))+ EXP($B$3+$B$4*$A37+$B$5*((N$12-$A37)*4+1)+$B$6*(YEAR(N$13)=2015)+$B$7*(N$11=4)+$B$8*(N$11=3))/(1+EXP($B$3+$B$4*$A37+$B$5*((N$12-$A37)*4+1)+$B$6*(YEAR(N$13)=2015)+$B$7*(N$11=4)+$B$8*(N$11=3)))+ EXP($B$3+$B$4*$A37+$B$5*((N$12-$A37)*4+2)+$B$6*(YEAR(N$13)=2015)+$B$7*(N$11=4)+$B$8*(N$11=3))/(1+EXP($B$3+$B$4*$A37+$B$5*((N$12-$A37)*4+2)+$B$6*(YEAR(N$13)=2015)+$B$7*(N$11=4)+$B$8*(N$11=3)))+ EXP($B$3+$B$4*$A37+$B$5*((N$12-$A37)*4+3)+$B$6*(YEAR(N$13)=2015)+$B$7*(N$11=4)+$B$8*(N$11=3))/(1+EXP($B$3+$B$4*$A37+$B$5*((N$12-$A37)*4+3)+$B$6*(YEAR(N$13)=2015)+$B$7*(N$11=4)+$B$8*(N$11=3)))), "")</f>
        <v/>
      </c>
      <c r="O37" s="9" t="str">
        <f aca="false">IF('Acquisition-Retention'!R160&lt;&gt;"",'Acquisition-Retention'!R160* (IF(O$12=$A37,1,EXP($B$3+$B$4*$A37+$B$5*(O$12-$A37)*4+$B$6*(YEAR(O$13)=2015)+$B$7*(O$11=4)+$B$8*(O$11=3))/(1+EXP($B$3+$B$4*$A37+$B$5*(O$12-$A37)*4+$B$6*(YEAR(O$13)=2015)+$B$7*(O$11=4)+$B$8*(O$11=3))))+ EXP($B$3+$B$4*$A37+$B$5*((O$12-$A37)*4+1)+$B$6*(YEAR(O$13)=2015)+$B$7*(O$11=4)+$B$8*(O$11=3))/(1+EXP($B$3+$B$4*$A37+$B$5*((O$12-$A37)*4+1)+$B$6*(YEAR(O$13)=2015)+$B$7*(O$11=4)+$B$8*(O$11=3)))+ EXP($B$3+$B$4*$A37+$B$5*((O$12-$A37)*4+2)+$B$6*(YEAR(O$13)=2015)+$B$7*(O$11=4)+$B$8*(O$11=3))/(1+EXP($B$3+$B$4*$A37+$B$5*((O$12-$A37)*4+2)+$B$6*(YEAR(O$13)=2015)+$B$7*(O$11=4)+$B$8*(O$11=3)))+ EXP($B$3+$B$4*$A37+$B$5*((O$12-$A37)*4+3)+$B$6*(YEAR(O$13)=2015)+$B$7*(O$11=4)+$B$8*(O$11=3))/(1+EXP($B$3+$B$4*$A37+$B$5*((O$12-$A37)*4+3)+$B$6*(YEAR(O$13)=2015)+$B$7*(O$11=4)+$B$8*(O$11=3)))), "")</f>
        <v/>
      </c>
      <c r="P37" s="9" t="str">
        <f aca="false">IF('Acquisition-Retention'!S160&lt;&gt;"",'Acquisition-Retention'!S160* (IF(P$12=$A37,1,EXP($B$3+$B$4*$A37+$B$5*(P$12-$A37)*4+$B$6*(YEAR(P$13)=2015)+$B$7*(P$11=4)+$B$8*(P$11=3))/(1+EXP($B$3+$B$4*$A37+$B$5*(P$12-$A37)*4+$B$6*(YEAR(P$13)=2015)+$B$7*(P$11=4)+$B$8*(P$11=3))))+ EXP($B$3+$B$4*$A37+$B$5*((P$12-$A37)*4+1)+$B$6*(YEAR(P$13)=2015)+$B$7*(P$11=4)+$B$8*(P$11=3))/(1+EXP($B$3+$B$4*$A37+$B$5*((P$12-$A37)*4+1)+$B$6*(YEAR(P$13)=2015)+$B$7*(P$11=4)+$B$8*(P$11=3)))+ EXP($B$3+$B$4*$A37+$B$5*((P$12-$A37)*4+2)+$B$6*(YEAR(P$13)=2015)+$B$7*(P$11=4)+$B$8*(P$11=3))/(1+EXP($B$3+$B$4*$A37+$B$5*((P$12-$A37)*4+2)+$B$6*(YEAR(P$13)=2015)+$B$7*(P$11=4)+$B$8*(P$11=3)))+ EXP($B$3+$B$4*$A37+$B$5*((P$12-$A37)*4+3)+$B$6*(YEAR(P$13)=2015)+$B$7*(P$11=4)+$B$8*(P$11=3))/(1+EXP($B$3+$B$4*$A37+$B$5*((P$12-$A37)*4+3)+$B$6*(YEAR(P$13)=2015)+$B$7*(P$11=4)+$B$8*(P$11=3)))), "")</f>
        <v/>
      </c>
      <c r="Q37" s="9" t="str">
        <f aca="false">IF('Acquisition-Retention'!T160&lt;&gt;"",'Acquisition-Retention'!T160* (IF(Q$12=$A37,1,EXP($B$3+$B$4*$A37+$B$5*(Q$12-$A37)*4+$B$6*(YEAR(Q$13)=2015)+$B$7*(Q$11=4)+$B$8*(Q$11=3))/(1+EXP($B$3+$B$4*$A37+$B$5*(Q$12-$A37)*4+$B$6*(YEAR(Q$13)=2015)+$B$7*(Q$11=4)+$B$8*(Q$11=3))))+ EXP($B$3+$B$4*$A37+$B$5*((Q$12-$A37)*4+1)+$B$6*(YEAR(Q$13)=2015)+$B$7*(Q$11=4)+$B$8*(Q$11=3))/(1+EXP($B$3+$B$4*$A37+$B$5*((Q$12-$A37)*4+1)+$B$6*(YEAR(Q$13)=2015)+$B$7*(Q$11=4)+$B$8*(Q$11=3)))+ EXP($B$3+$B$4*$A37+$B$5*((Q$12-$A37)*4+2)+$B$6*(YEAR(Q$13)=2015)+$B$7*(Q$11=4)+$B$8*(Q$11=3))/(1+EXP($B$3+$B$4*$A37+$B$5*((Q$12-$A37)*4+2)+$B$6*(YEAR(Q$13)=2015)+$B$7*(Q$11=4)+$B$8*(Q$11=3)))+ EXP($B$3+$B$4*$A37+$B$5*((Q$12-$A37)*4+3)+$B$6*(YEAR(Q$13)=2015)+$B$7*(Q$11=4)+$B$8*(Q$11=3))/(1+EXP($B$3+$B$4*$A37+$B$5*((Q$12-$A37)*4+3)+$B$6*(YEAR(Q$13)=2015)+$B$7*(Q$11=4)+$B$8*(Q$11=3)))), "")</f>
        <v/>
      </c>
      <c r="R37" s="9" t="str">
        <f aca="false">IF('Acquisition-Retention'!U160&lt;&gt;"",'Acquisition-Retention'!U160* (IF(R$12=$A37,1,EXP($B$3+$B$4*$A37+$B$5*(R$12-$A37)*4+$B$6*(YEAR(R$13)=2015)+$B$7*(R$11=4)+$B$8*(R$11=3))/(1+EXP($B$3+$B$4*$A37+$B$5*(R$12-$A37)*4+$B$6*(YEAR(R$13)=2015)+$B$7*(R$11=4)+$B$8*(R$11=3))))+ EXP($B$3+$B$4*$A37+$B$5*((R$12-$A37)*4+1)+$B$6*(YEAR(R$13)=2015)+$B$7*(R$11=4)+$B$8*(R$11=3))/(1+EXP($B$3+$B$4*$A37+$B$5*((R$12-$A37)*4+1)+$B$6*(YEAR(R$13)=2015)+$B$7*(R$11=4)+$B$8*(R$11=3)))+ EXP($B$3+$B$4*$A37+$B$5*((R$12-$A37)*4+2)+$B$6*(YEAR(R$13)=2015)+$B$7*(R$11=4)+$B$8*(R$11=3))/(1+EXP($B$3+$B$4*$A37+$B$5*((R$12-$A37)*4+2)+$B$6*(YEAR(R$13)=2015)+$B$7*(R$11=4)+$B$8*(R$11=3)))+ EXP($B$3+$B$4*$A37+$B$5*((R$12-$A37)*4+3)+$B$6*(YEAR(R$13)=2015)+$B$7*(R$11=4)+$B$8*(R$11=3))/(1+EXP($B$3+$B$4*$A37+$B$5*((R$12-$A37)*4+3)+$B$6*(YEAR(R$13)=2015)+$B$7*(R$11=4)+$B$8*(R$11=3)))), "")</f>
        <v/>
      </c>
      <c r="S37" s="9" t="str">
        <f aca="false">IF('Acquisition-Retention'!V160&lt;&gt;"",'Acquisition-Retention'!V160* (IF(S$12=$A37,1,EXP($B$3+$B$4*$A37+$B$5*(S$12-$A37)*4+$B$6*(YEAR(S$13)=2015)+$B$7*(S$11=4)+$B$8*(S$11=3))/(1+EXP($B$3+$B$4*$A37+$B$5*(S$12-$A37)*4+$B$6*(YEAR(S$13)=2015)+$B$7*(S$11=4)+$B$8*(S$11=3))))+ EXP($B$3+$B$4*$A37+$B$5*((S$12-$A37)*4+1)+$B$6*(YEAR(S$13)=2015)+$B$7*(S$11=4)+$B$8*(S$11=3))/(1+EXP($B$3+$B$4*$A37+$B$5*((S$12-$A37)*4+1)+$B$6*(YEAR(S$13)=2015)+$B$7*(S$11=4)+$B$8*(S$11=3)))+ EXP($B$3+$B$4*$A37+$B$5*((S$12-$A37)*4+2)+$B$6*(YEAR(S$13)=2015)+$B$7*(S$11=4)+$B$8*(S$11=3))/(1+EXP($B$3+$B$4*$A37+$B$5*((S$12-$A37)*4+2)+$B$6*(YEAR(S$13)=2015)+$B$7*(S$11=4)+$B$8*(S$11=3)))+ EXP($B$3+$B$4*$A37+$B$5*((S$12-$A37)*4+3)+$B$6*(YEAR(S$13)=2015)+$B$7*(S$11=4)+$B$8*(S$11=3))/(1+EXP($B$3+$B$4*$A37+$B$5*((S$12-$A37)*4+3)+$B$6*(YEAR(S$13)=2015)+$B$7*(S$11=4)+$B$8*(S$11=3)))), "")</f>
        <v/>
      </c>
      <c r="T37" s="9" t="str">
        <f aca="false">IF('Acquisition-Retention'!W160&lt;&gt;"",'Acquisition-Retention'!W160* (IF(T$12=$A37,1,EXP($B$3+$B$4*$A37+$B$5*(T$12-$A37)*4+$B$6*(YEAR(T$13)=2015)+$B$7*(T$11=4)+$B$8*(T$11=3))/(1+EXP($B$3+$B$4*$A37+$B$5*(T$12-$A37)*4+$B$6*(YEAR(T$13)=2015)+$B$7*(T$11=4)+$B$8*(T$11=3))))+ EXP($B$3+$B$4*$A37+$B$5*((T$12-$A37)*4+1)+$B$6*(YEAR(T$13)=2015)+$B$7*(T$11=4)+$B$8*(T$11=3))/(1+EXP($B$3+$B$4*$A37+$B$5*((T$12-$A37)*4+1)+$B$6*(YEAR(T$13)=2015)+$B$7*(T$11=4)+$B$8*(T$11=3)))+ EXP($B$3+$B$4*$A37+$B$5*((T$12-$A37)*4+2)+$B$6*(YEAR(T$13)=2015)+$B$7*(T$11=4)+$B$8*(T$11=3))/(1+EXP($B$3+$B$4*$A37+$B$5*((T$12-$A37)*4+2)+$B$6*(YEAR(T$13)=2015)+$B$7*(T$11=4)+$B$8*(T$11=3)))+ EXP($B$3+$B$4*$A37+$B$5*((T$12-$A37)*4+3)+$B$6*(YEAR(T$13)=2015)+$B$7*(T$11=4)+$B$8*(T$11=3))/(1+EXP($B$3+$B$4*$A37+$B$5*((T$12-$A37)*4+3)+$B$6*(YEAR(T$13)=2015)+$B$7*(T$11=4)+$B$8*(T$11=3)))), "")</f>
        <v/>
      </c>
      <c r="U37" s="9" t="str">
        <f aca="false">IF('Acquisition-Retention'!X160&lt;&gt;"",'Acquisition-Retention'!X160* (IF(U$12=$A37,1,EXP($B$3+$B$4*$A37+$B$5*(U$12-$A37)*4+$B$6*(YEAR(U$13)=2015)+$B$7*(U$11=4)+$B$8*(U$11=3))/(1+EXP($B$3+$B$4*$A37+$B$5*(U$12-$A37)*4+$B$6*(YEAR(U$13)=2015)+$B$7*(U$11=4)+$B$8*(U$11=3))))+ EXP($B$3+$B$4*$A37+$B$5*((U$12-$A37)*4+1)+$B$6*(YEAR(U$13)=2015)+$B$7*(U$11=4)+$B$8*(U$11=3))/(1+EXP($B$3+$B$4*$A37+$B$5*((U$12-$A37)*4+1)+$B$6*(YEAR(U$13)=2015)+$B$7*(U$11=4)+$B$8*(U$11=3)))+ EXP($B$3+$B$4*$A37+$B$5*((U$12-$A37)*4+2)+$B$6*(YEAR(U$13)=2015)+$B$7*(U$11=4)+$B$8*(U$11=3))/(1+EXP($B$3+$B$4*$A37+$B$5*((U$12-$A37)*4+2)+$B$6*(YEAR(U$13)=2015)+$B$7*(U$11=4)+$B$8*(U$11=3)))+ EXP($B$3+$B$4*$A37+$B$5*((U$12-$A37)*4+3)+$B$6*(YEAR(U$13)=2015)+$B$7*(U$11=4)+$B$8*(U$11=3))/(1+EXP($B$3+$B$4*$A37+$B$5*((U$12-$A37)*4+3)+$B$6*(YEAR(U$13)=2015)+$B$7*(U$11=4)+$B$8*(U$11=3)))), "")</f>
        <v/>
      </c>
      <c r="V37" s="9" t="str">
        <f aca="false">IF('Acquisition-Retention'!Y160&lt;&gt;"",'Acquisition-Retention'!Y160* (IF(V$12=$A37,1,EXP($B$3+$B$4*$A37+$B$5*(V$12-$A37)*4+$B$6*(YEAR(V$13)=2015)+$B$7*(V$11=4)+$B$8*(V$11=3))/(1+EXP($B$3+$B$4*$A37+$B$5*(V$12-$A37)*4+$B$6*(YEAR(V$13)=2015)+$B$7*(V$11=4)+$B$8*(V$11=3))))+ EXP($B$3+$B$4*$A37+$B$5*((V$12-$A37)*4+1)+$B$6*(YEAR(V$13)=2015)+$B$7*(V$11=4)+$B$8*(V$11=3))/(1+EXP($B$3+$B$4*$A37+$B$5*((V$12-$A37)*4+1)+$B$6*(YEAR(V$13)=2015)+$B$7*(V$11=4)+$B$8*(V$11=3)))+ EXP($B$3+$B$4*$A37+$B$5*((V$12-$A37)*4+2)+$B$6*(YEAR(V$13)=2015)+$B$7*(V$11=4)+$B$8*(V$11=3))/(1+EXP($B$3+$B$4*$A37+$B$5*((V$12-$A37)*4+2)+$B$6*(YEAR(V$13)=2015)+$B$7*(V$11=4)+$B$8*(V$11=3)))+ EXP($B$3+$B$4*$A37+$B$5*((V$12-$A37)*4+3)+$B$6*(YEAR(V$13)=2015)+$B$7*(V$11=4)+$B$8*(V$11=3))/(1+EXP($B$3+$B$4*$A37+$B$5*((V$12-$A37)*4+3)+$B$6*(YEAR(V$13)=2015)+$B$7*(V$11=4)+$B$8*(V$11=3)))), "")</f>
        <v/>
      </c>
      <c r="W37" s="9" t="str">
        <f aca="false">IF('Acquisition-Retention'!Z160&lt;&gt;"",'Acquisition-Retention'!Z160* (IF(W$12=$A37,1,EXP($B$3+$B$4*$A37+$B$5*(W$12-$A37)*4+$B$6*(YEAR(W$13)=2015)+$B$7*(W$11=4)+$B$8*(W$11=3))/(1+EXP($B$3+$B$4*$A37+$B$5*(W$12-$A37)*4+$B$6*(YEAR(W$13)=2015)+$B$7*(W$11=4)+$B$8*(W$11=3))))+ EXP($B$3+$B$4*$A37+$B$5*((W$12-$A37)*4+1)+$B$6*(YEAR(W$13)=2015)+$B$7*(W$11=4)+$B$8*(W$11=3))/(1+EXP($B$3+$B$4*$A37+$B$5*((W$12-$A37)*4+1)+$B$6*(YEAR(W$13)=2015)+$B$7*(W$11=4)+$B$8*(W$11=3)))+ EXP($B$3+$B$4*$A37+$B$5*((W$12-$A37)*4+2)+$B$6*(YEAR(W$13)=2015)+$B$7*(W$11=4)+$B$8*(W$11=3))/(1+EXP($B$3+$B$4*$A37+$B$5*((W$12-$A37)*4+2)+$B$6*(YEAR(W$13)=2015)+$B$7*(W$11=4)+$B$8*(W$11=3)))+ EXP($B$3+$B$4*$A37+$B$5*((W$12-$A37)*4+3)+$B$6*(YEAR(W$13)=2015)+$B$7*(W$11=4)+$B$8*(W$11=3))/(1+EXP($B$3+$B$4*$A37+$B$5*((W$12-$A37)*4+3)+$B$6*(YEAR(W$13)=2015)+$B$7*(W$11=4)+$B$8*(W$11=3)))), "")</f>
        <v/>
      </c>
      <c r="X37" s="9" t="str">
        <f aca="false">IF('Acquisition-Retention'!AA160&lt;&gt;"",'Acquisition-Retention'!AA160* (IF(X$12=$A37,1,EXP($B$3+$B$4*$A37+$B$5*(X$12-$A37)*4+$B$6*(YEAR(X$13)=2015)+$B$7*(X$11=4)+$B$8*(X$11=3))/(1+EXP($B$3+$B$4*$A37+$B$5*(X$12-$A37)*4+$B$6*(YEAR(X$13)=2015)+$B$7*(X$11=4)+$B$8*(X$11=3))))+ EXP($B$3+$B$4*$A37+$B$5*((X$12-$A37)*4+1)+$B$6*(YEAR(X$13)=2015)+$B$7*(X$11=4)+$B$8*(X$11=3))/(1+EXP($B$3+$B$4*$A37+$B$5*((X$12-$A37)*4+1)+$B$6*(YEAR(X$13)=2015)+$B$7*(X$11=4)+$B$8*(X$11=3)))+ EXP($B$3+$B$4*$A37+$B$5*((X$12-$A37)*4+2)+$B$6*(YEAR(X$13)=2015)+$B$7*(X$11=4)+$B$8*(X$11=3))/(1+EXP($B$3+$B$4*$A37+$B$5*((X$12-$A37)*4+2)+$B$6*(YEAR(X$13)=2015)+$B$7*(X$11=4)+$B$8*(X$11=3)))+ EXP($B$3+$B$4*$A37+$B$5*((X$12-$A37)*4+3)+$B$6*(YEAR(X$13)=2015)+$B$7*(X$11=4)+$B$8*(X$11=3))/(1+EXP($B$3+$B$4*$A37+$B$5*((X$12-$A37)*4+3)+$B$6*(YEAR(X$13)=2015)+$B$7*(X$11=4)+$B$8*(X$11=3)))), "")</f>
        <v/>
      </c>
      <c r="Y37" s="9" t="str">
        <f aca="false">IF('Acquisition-Retention'!AB160&lt;&gt;"",'Acquisition-Retention'!AB160* (IF(Y$12=$A37,1,EXP($B$3+$B$4*$A37+$B$5*(Y$12-$A37)*4+$B$6*(YEAR(Y$13)=2015)+$B$7*(Y$11=4)+$B$8*(Y$11=3))/(1+EXP($B$3+$B$4*$A37+$B$5*(Y$12-$A37)*4+$B$6*(YEAR(Y$13)=2015)+$B$7*(Y$11=4)+$B$8*(Y$11=3))))+ EXP($B$3+$B$4*$A37+$B$5*((Y$12-$A37)*4+1)+$B$6*(YEAR(Y$13)=2015)+$B$7*(Y$11=4)+$B$8*(Y$11=3))/(1+EXP($B$3+$B$4*$A37+$B$5*((Y$12-$A37)*4+1)+$B$6*(YEAR(Y$13)=2015)+$B$7*(Y$11=4)+$B$8*(Y$11=3)))+ EXP($B$3+$B$4*$A37+$B$5*((Y$12-$A37)*4+2)+$B$6*(YEAR(Y$13)=2015)+$B$7*(Y$11=4)+$B$8*(Y$11=3))/(1+EXP($B$3+$B$4*$A37+$B$5*((Y$12-$A37)*4+2)+$B$6*(YEAR(Y$13)=2015)+$B$7*(Y$11=4)+$B$8*(Y$11=3)))+ EXP($B$3+$B$4*$A37+$B$5*((Y$12-$A37)*4+3)+$B$6*(YEAR(Y$13)=2015)+$B$7*(Y$11=4)+$B$8*(Y$11=3))/(1+EXP($B$3+$B$4*$A37+$B$5*((Y$12-$A37)*4+3)+$B$6*(YEAR(Y$13)=2015)+$B$7*(Y$11=4)+$B$8*(Y$11=3)))), "")</f>
        <v/>
      </c>
      <c r="Z37" s="9" t="n">
        <f aca="false">IF('Acquisition-Retention'!AC160&lt;&gt;"",'Acquisition-Retention'!AC160* (IF(Z$12=$A37,1,EXP($B$3+$B$4*$A37+$B$5*(Z$12-$A37)*4+$B$6*(YEAR(Z$13)=2015)+$B$7*(Z$11=4)+$B$8*(Z$11=3))/(1+EXP($B$3+$B$4*$A37+$B$5*(Z$12-$A37)*4+$B$6*(YEAR(Z$13)=2015)+$B$7*(Z$11=4)+$B$8*(Z$11=3))))+ EXP($B$3+$B$4*$A37+$B$5*((Z$12-$A37)*4+1)+$B$6*(YEAR(Z$13)=2015)+$B$7*(Z$11=4)+$B$8*(Z$11=3))/(1+EXP($B$3+$B$4*$A37+$B$5*((Z$12-$A37)*4+1)+$B$6*(YEAR(Z$13)=2015)+$B$7*(Z$11=4)+$B$8*(Z$11=3)))+ EXP($B$3+$B$4*$A37+$B$5*((Z$12-$A37)*4+2)+$B$6*(YEAR(Z$13)=2015)+$B$7*(Z$11=4)+$B$8*(Z$11=3))/(1+EXP($B$3+$B$4*$A37+$B$5*((Z$12-$A37)*4+2)+$B$6*(YEAR(Z$13)=2015)+$B$7*(Z$11=4)+$B$8*(Z$11=3)))+ EXP($B$3+$B$4*$A37+$B$5*((Z$12-$A37)*4+3)+$B$6*(YEAR(Z$13)=2015)+$B$7*(Z$11=4)+$B$8*(Z$11=3))/(1+EXP($B$3+$B$4*$A37+$B$5*((Z$12-$A37)*4+3)+$B$6*(YEAR(Z$13)=2015)+$B$7*(Z$11=4)+$B$8*(Z$11=3)))), "")</f>
        <v>227.359557233429</v>
      </c>
      <c r="AA37" s="9" t="n">
        <f aca="false">IF('Acquisition-Retention'!AD160&lt;&gt;"",'Acquisition-Retention'!AD160* (IF(AA$12=$A37,1,EXP($B$3+$B$4*$A37+$B$5*(AA$12-$A37)*4+$B$6*(YEAR(AA$13)=2015)+$B$7*(AA$11=4)+$B$8*(AA$11=3))/(1+EXP($B$3+$B$4*$A37+$B$5*(AA$12-$A37)*4+$B$6*(YEAR(AA$13)=2015)+$B$7*(AA$11=4)+$B$8*(AA$11=3))))+ EXP($B$3+$B$4*$A37+$B$5*((AA$12-$A37)*4+1)+$B$6*(YEAR(AA$13)=2015)+$B$7*(AA$11=4)+$B$8*(AA$11=3))/(1+EXP($B$3+$B$4*$A37+$B$5*((AA$12-$A37)*4+1)+$B$6*(YEAR(AA$13)=2015)+$B$7*(AA$11=4)+$B$8*(AA$11=3)))+ EXP($B$3+$B$4*$A37+$B$5*((AA$12-$A37)*4+2)+$B$6*(YEAR(AA$13)=2015)+$B$7*(AA$11=4)+$B$8*(AA$11=3))/(1+EXP($B$3+$B$4*$A37+$B$5*((AA$12-$A37)*4+2)+$B$6*(YEAR(AA$13)=2015)+$B$7*(AA$11=4)+$B$8*(AA$11=3)))+ EXP($B$3+$B$4*$A37+$B$5*((AA$12-$A37)*4+3)+$B$6*(YEAR(AA$13)=2015)+$B$7*(AA$11=4)+$B$8*(AA$11=3))/(1+EXP($B$3+$B$4*$A37+$B$5*((AA$12-$A37)*4+3)+$B$6*(YEAR(AA$13)=2015)+$B$7*(AA$11=4)+$B$8*(AA$11=3)))), "")</f>
        <v>82.5145391452742</v>
      </c>
      <c r="AB37" s="9" t="n">
        <f aca="false">IF('Acquisition-Retention'!AE160&lt;&gt;"",'Acquisition-Retention'!AE160* (IF(AB$12=$A37,1,EXP($B$3+$B$4*$A37+$B$5*(AB$12-$A37)*4+$B$6*(YEAR(AB$13)=2015)+$B$7*(AB$11=4)+$B$8*(AB$11=3))/(1+EXP($B$3+$B$4*$A37+$B$5*(AB$12-$A37)*4+$B$6*(YEAR(AB$13)=2015)+$B$7*(AB$11=4)+$B$8*(AB$11=3))))+ EXP($B$3+$B$4*$A37+$B$5*((AB$12-$A37)*4+1)+$B$6*(YEAR(AB$13)=2015)+$B$7*(AB$11=4)+$B$8*(AB$11=3))/(1+EXP($B$3+$B$4*$A37+$B$5*((AB$12-$A37)*4+1)+$B$6*(YEAR(AB$13)=2015)+$B$7*(AB$11=4)+$B$8*(AB$11=3)))+ EXP($B$3+$B$4*$A37+$B$5*((AB$12-$A37)*4+2)+$B$6*(YEAR(AB$13)=2015)+$B$7*(AB$11=4)+$B$8*(AB$11=3))/(1+EXP($B$3+$B$4*$A37+$B$5*((AB$12-$A37)*4+2)+$B$6*(YEAR(AB$13)=2015)+$B$7*(AB$11=4)+$B$8*(AB$11=3)))+ EXP($B$3+$B$4*$A37+$B$5*((AB$12-$A37)*4+3)+$B$6*(YEAR(AB$13)=2015)+$B$7*(AB$11=4)+$B$8*(AB$11=3))/(1+EXP($B$3+$B$4*$A37+$B$5*((AB$12-$A37)*4+3)+$B$6*(YEAR(AB$13)=2015)+$B$7*(AB$11=4)+$B$8*(AB$11=3)))), "")</f>
        <v>70.8773220069848</v>
      </c>
      <c r="AC37" s="9" t="n">
        <f aca="false">IF('Acquisition-Retention'!AF160&lt;&gt;"",'Acquisition-Retention'!AF160* (IF(AC$12=$A37,1,EXP($B$3+$B$4*$A37+$B$5*(AC$12-$A37)*4+$B$6*(YEAR(AC$13)=2015)+$B$7*(AC$11=4)+$B$8*(AC$11=3))/(1+EXP($B$3+$B$4*$A37+$B$5*(AC$12-$A37)*4+$B$6*(YEAR(AC$13)=2015)+$B$7*(AC$11=4)+$B$8*(AC$11=3))))+ EXP($B$3+$B$4*$A37+$B$5*((AC$12-$A37)*4+1)+$B$6*(YEAR(AC$13)=2015)+$B$7*(AC$11=4)+$B$8*(AC$11=3))/(1+EXP($B$3+$B$4*$A37+$B$5*((AC$12-$A37)*4+1)+$B$6*(YEAR(AC$13)=2015)+$B$7*(AC$11=4)+$B$8*(AC$11=3)))+ EXP($B$3+$B$4*$A37+$B$5*((AC$12-$A37)*4+2)+$B$6*(YEAR(AC$13)=2015)+$B$7*(AC$11=4)+$B$8*(AC$11=3))/(1+EXP($B$3+$B$4*$A37+$B$5*((AC$12-$A37)*4+2)+$B$6*(YEAR(AC$13)=2015)+$B$7*(AC$11=4)+$B$8*(AC$11=3)))+ EXP($B$3+$B$4*$A37+$B$5*((AC$12-$A37)*4+3)+$B$6*(YEAR(AC$13)=2015)+$B$7*(AC$11=4)+$B$8*(AC$11=3))/(1+EXP($B$3+$B$4*$A37+$B$5*((AC$12-$A37)*4+3)+$B$6*(YEAR(AC$13)=2015)+$B$7*(AC$11=4)+$B$8*(AC$11=3)))), "")</f>
        <v>63.8079098591751</v>
      </c>
      <c r="AD37" s="9" t="n">
        <f aca="false">IF('Acquisition-Retention'!AG160&lt;&gt;"",'Acquisition-Retention'!AG160* (IF(AD$12=$A37,1,EXP($B$3+$B$4*$A37+$B$5*(AD$12-$A37)*4+$B$6*(YEAR(AD$13)=2015)+$B$7*(AD$11=4)+$B$8*(AD$11=3))/(1+EXP($B$3+$B$4*$A37+$B$5*(AD$12-$A37)*4+$B$6*(YEAR(AD$13)=2015)+$B$7*(AD$11=4)+$B$8*(AD$11=3))))+ EXP($B$3+$B$4*$A37+$B$5*((AD$12-$A37)*4+1)+$B$6*(YEAR(AD$13)=2015)+$B$7*(AD$11=4)+$B$8*(AD$11=3))/(1+EXP($B$3+$B$4*$A37+$B$5*((AD$12-$A37)*4+1)+$B$6*(YEAR(AD$13)=2015)+$B$7*(AD$11=4)+$B$8*(AD$11=3)))+ EXP($B$3+$B$4*$A37+$B$5*((AD$12-$A37)*4+2)+$B$6*(YEAR(AD$13)=2015)+$B$7*(AD$11=4)+$B$8*(AD$11=3))/(1+EXP($B$3+$B$4*$A37+$B$5*((AD$12-$A37)*4+2)+$B$6*(YEAR(AD$13)=2015)+$B$7*(AD$11=4)+$B$8*(AD$11=3)))+ EXP($B$3+$B$4*$A37+$B$5*((AD$12-$A37)*4+3)+$B$6*(YEAR(AD$13)=2015)+$B$7*(AD$11=4)+$B$8*(AD$11=3))/(1+EXP($B$3+$B$4*$A37+$B$5*((AD$12-$A37)*4+3)+$B$6*(YEAR(AD$13)=2015)+$B$7*(AD$11=4)+$B$8*(AD$11=3)))), "")</f>
        <v>58.4970933883234</v>
      </c>
      <c r="AE37" s="9" t="n">
        <f aca="false">IF('Acquisition-Retention'!AH160&lt;&gt;"",'Acquisition-Retention'!AH160* (IF(AE$12=$A37,1,EXP($B$3+$B$4*$A37+$B$5*(AE$12-$A37)*4+$B$6*(YEAR(AE$13)=2015)+$B$7*(AE$11=4)+$B$8*(AE$11=3))/(1+EXP($B$3+$B$4*$A37+$B$5*(AE$12-$A37)*4+$B$6*(YEAR(AE$13)=2015)+$B$7*(AE$11=4)+$B$8*(AE$11=3))))+ EXP($B$3+$B$4*$A37+$B$5*((AE$12-$A37)*4+1)+$B$6*(YEAR(AE$13)=2015)+$B$7*(AE$11=4)+$B$8*(AE$11=3))/(1+EXP($B$3+$B$4*$A37+$B$5*((AE$12-$A37)*4+1)+$B$6*(YEAR(AE$13)=2015)+$B$7*(AE$11=4)+$B$8*(AE$11=3)))+ EXP($B$3+$B$4*$A37+$B$5*((AE$12-$A37)*4+2)+$B$6*(YEAR(AE$13)=2015)+$B$7*(AE$11=4)+$B$8*(AE$11=3))/(1+EXP($B$3+$B$4*$A37+$B$5*((AE$12-$A37)*4+2)+$B$6*(YEAR(AE$13)=2015)+$B$7*(AE$11=4)+$B$8*(AE$11=3)))+ EXP($B$3+$B$4*$A37+$B$5*((AE$12-$A37)*4+3)+$B$6*(YEAR(AE$13)=2015)+$B$7*(AE$11=4)+$B$8*(AE$11=3))/(1+EXP($B$3+$B$4*$A37+$B$5*((AE$12-$A37)*4+3)+$B$6*(YEAR(AE$13)=2015)+$B$7*(AE$11=4)+$B$8*(AE$11=3)))), "")</f>
        <v>54.1210777820246</v>
      </c>
      <c r="AF37" s="9" t="n">
        <f aca="false">IF('Acquisition-Retention'!AI160&lt;&gt;"",'Acquisition-Retention'!AI160* (IF(AF$12=$A37,1,EXP($B$3+$B$4*$A37+$B$5*(AF$12-$A37)*4+$B$6*(YEAR(AF$13)=2015)+$B$7*(AF$11=4)+$B$8*(AF$11=3))/(1+EXP($B$3+$B$4*$A37+$B$5*(AF$12-$A37)*4+$B$6*(YEAR(AF$13)=2015)+$B$7*(AF$11=4)+$B$8*(AF$11=3))))+ EXP($B$3+$B$4*$A37+$B$5*((AF$12-$A37)*4+1)+$B$6*(YEAR(AF$13)=2015)+$B$7*(AF$11=4)+$B$8*(AF$11=3))/(1+EXP($B$3+$B$4*$A37+$B$5*((AF$12-$A37)*4+1)+$B$6*(YEAR(AF$13)=2015)+$B$7*(AF$11=4)+$B$8*(AF$11=3)))+ EXP($B$3+$B$4*$A37+$B$5*((AF$12-$A37)*4+2)+$B$6*(YEAR(AF$13)=2015)+$B$7*(AF$11=4)+$B$8*(AF$11=3))/(1+EXP($B$3+$B$4*$A37+$B$5*((AF$12-$A37)*4+2)+$B$6*(YEAR(AF$13)=2015)+$B$7*(AF$11=4)+$B$8*(AF$11=3)))+ EXP($B$3+$B$4*$A37+$B$5*((AF$12-$A37)*4+3)+$B$6*(YEAR(AF$13)=2015)+$B$7*(AF$11=4)+$B$8*(AF$11=3))/(1+EXP($B$3+$B$4*$A37+$B$5*((AF$12-$A37)*4+3)+$B$6*(YEAR(AF$13)=2015)+$B$7*(AF$11=4)+$B$8*(AF$11=3)))), "")</f>
        <v>47.7101879558255</v>
      </c>
      <c r="AG37" s="9" t="n">
        <f aca="false">IF('Acquisition-Retention'!AJ160&lt;&gt;"",'Acquisition-Retention'!AJ160* (IF(AG$12=$A37,1,EXP($B$3+$B$4*$A37+$B$5*(AG$12-$A37)*4+$B$6*(YEAR(AG$13)=2015)+$B$7*(AG$11=4)+$B$8*(AG$11=3))/(1+EXP($B$3+$B$4*$A37+$B$5*(AG$12-$A37)*4+$B$6*(YEAR(AG$13)=2015)+$B$7*(AG$11=4)+$B$8*(AG$11=3))))+ EXP($B$3+$B$4*$A37+$B$5*((AG$12-$A37)*4+1)+$B$6*(YEAR(AG$13)=2015)+$B$7*(AG$11=4)+$B$8*(AG$11=3))/(1+EXP($B$3+$B$4*$A37+$B$5*((AG$12-$A37)*4+1)+$B$6*(YEAR(AG$13)=2015)+$B$7*(AG$11=4)+$B$8*(AG$11=3)))+ EXP($B$3+$B$4*$A37+$B$5*((AG$12-$A37)*4+2)+$B$6*(YEAR(AG$13)=2015)+$B$7*(AG$11=4)+$B$8*(AG$11=3))/(1+EXP($B$3+$B$4*$A37+$B$5*((AG$12-$A37)*4+2)+$B$6*(YEAR(AG$13)=2015)+$B$7*(AG$11=4)+$B$8*(AG$11=3)))+ EXP($B$3+$B$4*$A37+$B$5*((AG$12-$A37)*4+3)+$B$6*(YEAR(AG$13)=2015)+$B$7*(AG$11=4)+$B$8*(AG$11=3))/(1+EXP($B$3+$B$4*$A37+$B$5*((AG$12-$A37)*4+3)+$B$6*(YEAR(AG$13)=2015)+$B$7*(AG$11=4)+$B$8*(AG$11=3)))), "")</f>
        <v>39.7476366570534</v>
      </c>
      <c r="AH37" s="9" t="n">
        <f aca="false">IF('Acquisition-Retention'!AK160&lt;&gt;"",'Acquisition-Retention'!AK160* (IF(AH$12=$A37,1,EXP($B$3+$B$4*$A37+$B$5*(AH$12-$A37)*4+$B$6*(YEAR(AH$13)=2015)+$B$7*(AH$11=4)+$B$8*(AH$11=3))/(1+EXP($B$3+$B$4*$A37+$B$5*(AH$12-$A37)*4+$B$6*(YEAR(AH$13)=2015)+$B$7*(AH$11=4)+$B$8*(AH$11=3))))+ EXP($B$3+$B$4*$A37+$B$5*((AH$12-$A37)*4+1)+$B$6*(YEAR(AH$13)=2015)+$B$7*(AH$11=4)+$B$8*(AH$11=3))/(1+EXP($B$3+$B$4*$A37+$B$5*((AH$12-$A37)*4+1)+$B$6*(YEAR(AH$13)=2015)+$B$7*(AH$11=4)+$B$8*(AH$11=3)))+ EXP($B$3+$B$4*$A37+$B$5*((AH$12-$A37)*4+2)+$B$6*(YEAR(AH$13)=2015)+$B$7*(AH$11=4)+$B$8*(AH$11=3))/(1+EXP($B$3+$B$4*$A37+$B$5*((AH$12-$A37)*4+2)+$B$6*(YEAR(AH$13)=2015)+$B$7*(AH$11=4)+$B$8*(AH$11=3)))+ EXP($B$3+$B$4*$A37+$B$5*((AH$12-$A37)*4+3)+$B$6*(YEAR(AH$13)=2015)+$B$7*(AH$11=4)+$B$8*(AH$11=3))/(1+EXP($B$3+$B$4*$A37+$B$5*((AH$12-$A37)*4+3)+$B$6*(YEAR(AH$13)=2015)+$B$7*(AH$11=4)+$B$8*(AH$11=3)))), "")</f>
        <v>36.9339495106738</v>
      </c>
      <c r="AI37" s="9" t="n">
        <f aca="false">IF('Acquisition-Retention'!AL160&lt;&gt;"",'Acquisition-Retention'!AL160* (IF(AI$12=$A37,1,EXP($B$3+$B$4*$A37+$B$5*(AI$12-$A37)*4+$B$6*(YEAR(AI$13)=2015)+$B$7*(AI$11=4)+$B$8*(AI$11=3))/(1+EXP($B$3+$B$4*$A37+$B$5*(AI$12-$A37)*4+$B$6*(YEAR(AI$13)=2015)+$B$7*(AI$11=4)+$B$8*(AI$11=3))))+ EXP($B$3+$B$4*$A37+$B$5*((AI$12-$A37)*4+1)+$B$6*(YEAR(AI$13)=2015)+$B$7*(AI$11=4)+$B$8*(AI$11=3))/(1+EXP($B$3+$B$4*$A37+$B$5*((AI$12-$A37)*4+1)+$B$6*(YEAR(AI$13)=2015)+$B$7*(AI$11=4)+$B$8*(AI$11=3)))+ EXP($B$3+$B$4*$A37+$B$5*((AI$12-$A37)*4+2)+$B$6*(YEAR(AI$13)=2015)+$B$7*(AI$11=4)+$B$8*(AI$11=3))/(1+EXP($B$3+$B$4*$A37+$B$5*((AI$12-$A37)*4+2)+$B$6*(YEAR(AI$13)=2015)+$B$7*(AI$11=4)+$B$8*(AI$11=3)))+ EXP($B$3+$B$4*$A37+$B$5*((AI$12-$A37)*4+3)+$B$6*(YEAR(AI$13)=2015)+$B$7*(AI$11=4)+$B$8*(AI$11=3))/(1+EXP($B$3+$B$4*$A37+$B$5*((AI$12-$A37)*4+3)+$B$6*(YEAR(AI$13)=2015)+$B$7*(AI$11=4)+$B$8*(AI$11=3)))), "")</f>
        <v>35.0043207291196</v>
      </c>
      <c r="AJ37" s="9" t="n">
        <f aca="false">IF('Acquisition-Retention'!AM160&lt;&gt;"",'Acquisition-Retention'!AM160* (IF(AJ$12=$A37,1,EXP($B$3+$B$4*$A37+$B$5*(AJ$12-$A37)*4+$B$6*(YEAR(AJ$13)=2015)+$B$7*(AJ$11=4)+$B$8*(AJ$11=3))/(1+EXP($B$3+$B$4*$A37+$B$5*(AJ$12-$A37)*4+$B$6*(YEAR(AJ$13)=2015)+$B$7*(AJ$11=4)+$B$8*(AJ$11=3))))+ EXP($B$3+$B$4*$A37+$B$5*((AJ$12-$A37)*4+1)+$B$6*(YEAR(AJ$13)=2015)+$B$7*(AJ$11=4)+$B$8*(AJ$11=3))/(1+EXP($B$3+$B$4*$A37+$B$5*((AJ$12-$A37)*4+1)+$B$6*(YEAR(AJ$13)=2015)+$B$7*(AJ$11=4)+$B$8*(AJ$11=3)))+ EXP($B$3+$B$4*$A37+$B$5*((AJ$12-$A37)*4+2)+$B$6*(YEAR(AJ$13)=2015)+$B$7*(AJ$11=4)+$B$8*(AJ$11=3))/(1+EXP($B$3+$B$4*$A37+$B$5*((AJ$12-$A37)*4+2)+$B$6*(YEAR(AJ$13)=2015)+$B$7*(AJ$11=4)+$B$8*(AJ$11=3)))+ EXP($B$3+$B$4*$A37+$B$5*((AJ$12-$A37)*4+3)+$B$6*(YEAR(AJ$13)=2015)+$B$7*(AJ$11=4)+$B$8*(AJ$11=3))/(1+EXP($B$3+$B$4*$A37+$B$5*((AJ$12-$A37)*4+3)+$B$6*(YEAR(AJ$13)=2015)+$B$7*(AJ$11=4)+$B$8*(AJ$11=3)))), "")</f>
        <v>36.0383341776706</v>
      </c>
      <c r="AK37" s="9" t="n">
        <f aca="false">IF('Acquisition-Retention'!AN160&lt;&gt;"",'Acquisition-Retention'!AN160* (IF(AK$12=$A37,1,EXP($B$3+$B$4*$A37+$B$5*(AK$12-$A37)*4+$B$6*(YEAR(AK$13)=2015)+$B$7*(AK$11=4)+$B$8*(AK$11=3))/(1+EXP($B$3+$B$4*$A37+$B$5*(AK$12-$A37)*4+$B$6*(YEAR(AK$13)=2015)+$B$7*(AK$11=4)+$B$8*(AK$11=3))))+ EXP($B$3+$B$4*$A37+$B$5*((AK$12-$A37)*4+1)+$B$6*(YEAR(AK$13)=2015)+$B$7*(AK$11=4)+$B$8*(AK$11=3))/(1+EXP($B$3+$B$4*$A37+$B$5*((AK$12-$A37)*4+1)+$B$6*(YEAR(AK$13)=2015)+$B$7*(AK$11=4)+$B$8*(AK$11=3)))+ EXP($B$3+$B$4*$A37+$B$5*((AK$12-$A37)*4+2)+$B$6*(YEAR(AK$13)=2015)+$B$7*(AK$11=4)+$B$8*(AK$11=3))/(1+EXP($B$3+$B$4*$A37+$B$5*((AK$12-$A37)*4+2)+$B$6*(YEAR(AK$13)=2015)+$B$7*(AK$11=4)+$B$8*(AK$11=3)))+ EXP($B$3+$B$4*$A37+$B$5*((AK$12-$A37)*4+3)+$B$6*(YEAR(AK$13)=2015)+$B$7*(AK$11=4)+$B$8*(AK$11=3))/(1+EXP($B$3+$B$4*$A37+$B$5*((AK$12-$A37)*4+3)+$B$6*(YEAR(AK$13)=2015)+$B$7*(AK$11=4)+$B$8*(AK$11=3)))), "")</f>
        <v>34.0107943937077</v>
      </c>
      <c r="AL37" s="9" t="n">
        <f aca="false">IF('Acquisition-Retention'!AO160&lt;&gt;"",'Acquisition-Retention'!AO160* (IF(AL$12=$A37,1,EXP($B$3+$B$4*$A37+$B$5*(AL$12-$A37)*4+$B$6*(YEAR(AL$13)=2015)+$B$7*(AL$11=4)+$B$8*(AL$11=3))/(1+EXP($B$3+$B$4*$A37+$B$5*(AL$12-$A37)*4+$B$6*(YEAR(AL$13)=2015)+$B$7*(AL$11=4)+$B$8*(AL$11=3))))+ EXP($B$3+$B$4*$A37+$B$5*((AL$12-$A37)*4+1)+$B$6*(YEAR(AL$13)=2015)+$B$7*(AL$11=4)+$B$8*(AL$11=3))/(1+EXP($B$3+$B$4*$A37+$B$5*((AL$12-$A37)*4+1)+$B$6*(YEAR(AL$13)=2015)+$B$7*(AL$11=4)+$B$8*(AL$11=3)))+ EXP($B$3+$B$4*$A37+$B$5*((AL$12-$A37)*4+2)+$B$6*(YEAR(AL$13)=2015)+$B$7*(AL$11=4)+$B$8*(AL$11=3))/(1+EXP($B$3+$B$4*$A37+$B$5*((AL$12-$A37)*4+2)+$B$6*(YEAR(AL$13)=2015)+$B$7*(AL$11=4)+$B$8*(AL$11=3)))+ EXP($B$3+$B$4*$A37+$B$5*((AL$12-$A37)*4+3)+$B$6*(YEAR(AL$13)=2015)+$B$7*(AL$11=4)+$B$8*(AL$11=3))/(1+EXP($B$3+$B$4*$A37+$B$5*((AL$12-$A37)*4+3)+$B$6*(YEAR(AL$13)=2015)+$B$7*(AL$11=4)+$B$8*(AL$11=3)))), "")</f>
        <v>31.9877506909011</v>
      </c>
      <c r="AM37" s="9" t="n">
        <f aca="false">IF('Acquisition-Retention'!AP160&lt;&gt;"",'Acquisition-Retention'!AP160* (IF(AM$12=$A37,1,EXP($B$3+$B$4*$A37+$B$5*(AM$12-$A37)*4+$B$6*(YEAR(AM$13)=2015)+$B$7*(AM$11=4)+$B$8*(AM$11=3))/(1+EXP($B$3+$B$4*$A37+$B$5*(AM$12-$A37)*4+$B$6*(YEAR(AM$13)=2015)+$B$7*(AM$11=4)+$B$8*(AM$11=3))))+ EXP($B$3+$B$4*$A37+$B$5*((AM$12-$A37)*4+1)+$B$6*(YEAR(AM$13)=2015)+$B$7*(AM$11=4)+$B$8*(AM$11=3))/(1+EXP($B$3+$B$4*$A37+$B$5*((AM$12-$A37)*4+1)+$B$6*(YEAR(AM$13)=2015)+$B$7*(AM$11=4)+$B$8*(AM$11=3)))+ EXP($B$3+$B$4*$A37+$B$5*((AM$12-$A37)*4+2)+$B$6*(YEAR(AM$13)=2015)+$B$7*(AM$11=4)+$B$8*(AM$11=3))/(1+EXP($B$3+$B$4*$A37+$B$5*((AM$12-$A37)*4+2)+$B$6*(YEAR(AM$13)=2015)+$B$7*(AM$11=4)+$B$8*(AM$11=3)))+ EXP($B$3+$B$4*$A37+$B$5*((AM$12-$A37)*4+3)+$B$6*(YEAR(AM$13)=2015)+$B$7*(AM$11=4)+$B$8*(AM$11=3))/(1+EXP($B$3+$B$4*$A37+$B$5*((AM$12-$A37)*4+3)+$B$6*(YEAR(AM$13)=2015)+$B$7*(AM$11=4)+$B$8*(AM$11=3)))), "")</f>
        <v>31.1362178150063</v>
      </c>
      <c r="AN37" s="9" t="n">
        <f aca="false">IF('Acquisition-Retention'!AQ160&lt;&gt;"",'Acquisition-Retention'!AQ160* (IF(AN$12=$A37,1,EXP($B$3+$B$4*$A37+$B$5*(AN$12-$A37)*4+$B$6*(YEAR(AN$13)=2015)+$B$7*(AN$11=4)+$B$8*(AN$11=3))/(1+EXP($B$3+$B$4*$A37+$B$5*(AN$12-$A37)*4+$B$6*(YEAR(AN$13)=2015)+$B$7*(AN$11=4)+$B$8*(AN$11=3))))+ EXP($B$3+$B$4*$A37+$B$5*((AN$12-$A37)*4+1)+$B$6*(YEAR(AN$13)=2015)+$B$7*(AN$11=4)+$B$8*(AN$11=3))/(1+EXP($B$3+$B$4*$A37+$B$5*((AN$12-$A37)*4+1)+$B$6*(YEAR(AN$13)=2015)+$B$7*(AN$11=4)+$B$8*(AN$11=3)))+ EXP($B$3+$B$4*$A37+$B$5*((AN$12-$A37)*4+2)+$B$6*(YEAR(AN$13)=2015)+$B$7*(AN$11=4)+$B$8*(AN$11=3))/(1+EXP($B$3+$B$4*$A37+$B$5*((AN$12-$A37)*4+2)+$B$6*(YEAR(AN$13)=2015)+$B$7*(AN$11=4)+$B$8*(AN$11=3)))+ EXP($B$3+$B$4*$A37+$B$5*((AN$12-$A37)*4+3)+$B$6*(YEAR(AN$13)=2015)+$B$7*(AN$11=4)+$B$8*(AN$11=3))/(1+EXP($B$3+$B$4*$A37+$B$5*((AN$12-$A37)*4+3)+$B$6*(YEAR(AN$13)=2015)+$B$7*(AN$11=4)+$B$8*(AN$11=3)))), "")</f>
        <v>29.1661927210494</v>
      </c>
      <c r="AO37" s="9" t="n">
        <f aca="false">IF('Acquisition-Retention'!AR160&lt;&gt;"",'Acquisition-Retention'!AR160* (IF(AO$12=$A37,1,EXP($B$3+$B$4*$A37+$B$5*(AO$12-$A37)*4+$B$6*(YEAR(AO$13)=2015)+$B$7*(AO$11=4)+$B$8*(AO$11=3))/(1+EXP($B$3+$B$4*$A37+$B$5*(AO$12-$A37)*4+$B$6*(YEAR(AO$13)=2015)+$B$7*(AO$11=4)+$B$8*(AO$11=3))))+ EXP($B$3+$B$4*$A37+$B$5*((AO$12-$A37)*4+1)+$B$6*(YEAR(AO$13)=2015)+$B$7*(AO$11=4)+$B$8*(AO$11=3))/(1+EXP($B$3+$B$4*$A37+$B$5*((AO$12-$A37)*4+1)+$B$6*(YEAR(AO$13)=2015)+$B$7*(AO$11=4)+$B$8*(AO$11=3)))+ EXP($B$3+$B$4*$A37+$B$5*((AO$12-$A37)*4+2)+$B$6*(YEAR(AO$13)=2015)+$B$7*(AO$11=4)+$B$8*(AO$11=3))/(1+EXP($B$3+$B$4*$A37+$B$5*((AO$12-$A37)*4+2)+$B$6*(YEAR(AO$13)=2015)+$B$7*(AO$11=4)+$B$8*(AO$11=3)))+ EXP($B$3+$B$4*$A37+$B$5*((AO$12-$A37)*4+3)+$B$6*(YEAR(AO$13)=2015)+$B$7*(AO$11=4)+$B$8*(AO$11=3))/(1+EXP($B$3+$B$4*$A37+$B$5*((AO$12-$A37)*4+3)+$B$6*(YEAR(AO$13)=2015)+$B$7*(AO$11=4)+$B$8*(AO$11=3)))), "")</f>
        <v>27.2722898423182</v>
      </c>
    </row>
    <row r="38" customFormat="false" ht="15" hidden="false" customHeight="false" outlineLevel="0" collapsed="false">
      <c r="A38" s="0" t="n">
        <f aca="false">A37+1</f>
        <v>25</v>
      </c>
      <c r="B38" s="4" t="str">
        <v>Jan 2016</v>
      </c>
      <c r="C38" s="9" t="str">
        <f aca="false">IF('Acquisition-Retention'!F161&lt;&gt;"",'Acquisition-Retention'!F161* (IF(C$12=$A38,1,EXP($B$3+$B$4*$A38+$B$5*(C$12-$A38)*4+$B$6*(YEAR(C$13)=2015)+$B$7*(C$11=4)+$B$8*(C$11=3))/(1+EXP($B$3+$B$4*$A38+$B$5*(C$12-$A38)*4+$B$6*(YEAR(C$13)=2015)+$B$7*(C$11=4)+$B$8*(C$11=3))))+ EXP($B$3+$B$4*$A38+$B$5*((C$12-$A38)*4+1)+$B$6*(YEAR(C$13)=2015)+$B$7*(C$11=4)+$B$8*(C$11=3))/(1+EXP($B$3+$B$4*$A38+$B$5*((C$12-$A38)*4+1)+$B$6*(YEAR(C$13)=2015)+$B$7*(C$11=4)+$B$8*(C$11=3)))+ EXP($B$3+$B$4*$A38+$B$5*((C$12-$A38)*4+2)+$B$6*(YEAR(C$13)=2015)+$B$7*(C$11=4)+$B$8*(C$11=3))/(1+EXP($B$3+$B$4*$A38+$B$5*((C$12-$A38)*4+2)+$B$6*(YEAR(C$13)=2015)+$B$7*(C$11=4)+$B$8*(C$11=3)))+ EXP($B$3+$B$4*$A38+$B$5*((C$12-$A38)*4+3)+$B$6*(YEAR(C$13)=2015)+$B$7*(C$11=4)+$B$8*(C$11=3))/(1+EXP($B$3+$B$4*$A38+$B$5*((C$12-$A38)*4+3)+$B$6*(YEAR(C$13)=2015)+$B$7*(C$11=4)+$B$8*(C$11=3)))), "")</f>
        <v/>
      </c>
      <c r="D38" s="9" t="str">
        <f aca="false">IF('Acquisition-Retention'!G161&lt;&gt;"",'Acquisition-Retention'!G161* (IF(D$12=$A38,1,EXP($B$3+$B$4*$A38+$B$5*(D$12-$A38)*4+$B$6*(YEAR(D$13)=2015)+$B$7*(D$11=4)+$B$8*(D$11=3))/(1+EXP($B$3+$B$4*$A38+$B$5*(D$12-$A38)*4+$B$6*(YEAR(D$13)=2015)+$B$7*(D$11=4)+$B$8*(D$11=3))))+ EXP($B$3+$B$4*$A38+$B$5*((D$12-$A38)*4+1)+$B$6*(YEAR(D$13)=2015)+$B$7*(D$11=4)+$B$8*(D$11=3))/(1+EXP($B$3+$B$4*$A38+$B$5*((D$12-$A38)*4+1)+$B$6*(YEAR(D$13)=2015)+$B$7*(D$11=4)+$B$8*(D$11=3)))+ EXP($B$3+$B$4*$A38+$B$5*((D$12-$A38)*4+2)+$B$6*(YEAR(D$13)=2015)+$B$7*(D$11=4)+$B$8*(D$11=3))/(1+EXP($B$3+$B$4*$A38+$B$5*((D$12-$A38)*4+2)+$B$6*(YEAR(D$13)=2015)+$B$7*(D$11=4)+$B$8*(D$11=3)))+ EXP($B$3+$B$4*$A38+$B$5*((D$12-$A38)*4+3)+$B$6*(YEAR(D$13)=2015)+$B$7*(D$11=4)+$B$8*(D$11=3))/(1+EXP($B$3+$B$4*$A38+$B$5*((D$12-$A38)*4+3)+$B$6*(YEAR(D$13)=2015)+$B$7*(D$11=4)+$B$8*(D$11=3)))), "")</f>
        <v/>
      </c>
      <c r="E38" s="9" t="str">
        <f aca="false">IF('Acquisition-Retention'!H161&lt;&gt;"",'Acquisition-Retention'!H161* (IF(E$12=$A38,1,EXP($B$3+$B$4*$A38+$B$5*(E$12-$A38)*4+$B$6*(YEAR(E$13)=2015)+$B$7*(E$11=4)+$B$8*(E$11=3))/(1+EXP($B$3+$B$4*$A38+$B$5*(E$12-$A38)*4+$B$6*(YEAR(E$13)=2015)+$B$7*(E$11=4)+$B$8*(E$11=3))))+ EXP($B$3+$B$4*$A38+$B$5*((E$12-$A38)*4+1)+$B$6*(YEAR(E$13)=2015)+$B$7*(E$11=4)+$B$8*(E$11=3))/(1+EXP($B$3+$B$4*$A38+$B$5*((E$12-$A38)*4+1)+$B$6*(YEAR(E$13)=2015)+$B$7*(E$11=4)+$B$8*(E$11=3)))+ EXP($B$3+$B$4*$A38+$B$5*((E$12-$A38)*4+2)+$B$6*(YEAR(E$13)=2015)+$B$7*(E$11=4)+$B$8*(E$11=3))/(1+EXP($B$3+$B$4*$A38+$B$5*((E$12-$A38)*4+2)+$B$6*(YEAR(E$13)=2015)+$B$7*(E$11=4)+$B$8*(E$11=3)))+ EXP($B$3+$B$4*$A38+$B$5*((E$12-$A38)*4+3)+$B$6*(YEAR(E$13)=2015)+$B$7*(E$11=4)+$B$8*(E$11=3))/(1+EXP($B$3+$B$4*$A38+$B$5*((E$12-$A38)*4+3)+$B$6*(YEAR(E$13)=2015)+$B$7*(E$11=4)+$B$8*(E$11=3)))), "")</f>
        <v/>
      </c>
      <c r="F38" s="9" t="str">
        <f aca="false">IF('Acquisition-Retention'!I161&lt;&gt;"",'Acquisition-Retention'!I161* (IF(F$12=$A38,1,EXP($B$3+$B$4*$A38+$B$5*(F$12-$A38)*4+$B$6*(YEAR(F$13)=2015)+$B$7*(F$11=4)+$B$8*(F$11=3))/(1+EXP($B$3+$B$4*$A38+$B$5*(F$12-$A38)*4+$B$6*(YEAR(F$13)=2015)+$B$7*(F$11=4)+$B$8*(F$11=3))))+ EXP($B$3+$B$4*$A38+$B$5*((F$12-$A38)*4+1)+$B$6*(YEAR(F$13)=2015)+$B$7*(F$11=4)+$B$8*(F$11=3))/(1+EXP($B$3+$B$4*$A38+$B$5*((F$12-$A38)*4+1)+$B$6*(YEAR(F$13)=2015)+$B$7*(F$11=4)+$B$8*(F$11=3)))+ EXP($B$3+$B$4*$A38+$B$5*((F$12-$A38)*4+2)+$B$6*(YEAR(F$13)=2015)+$B$7*(F$11=4)+$B$8*(F$11=3))/(1+EXP($B$3+$B$4*$A38+$B$5*((F$12-$A38)*4+2)+$B$6*(YEAR(F$13)=2015)+$B$7*(F$11=4)+$B$8*(F$11=3)))+ EXP($B$3+$B$4*$A38+$B$5*((F$12-$A38)*4+3)+$B$6*(YEAR(F$13)=2015)+$B$7*(F$11=4)+$B$8*(F$11=3))/(1+EXP($B$3+$B$4*$A38+$B$5*((F$12-$A38)*4+3)+$B$6*(YEAR(F$13)=2015)+$B$7*(F$11=4)+$B$8*(F$11=3)))), "")</f>
        <v/>
      </c>
      <c r="G38" s="9" t="str">
        <f aca="false">IF('Acquisition-Retention'!J161&lt;&gt;"",'Acquisition-Retention'!J161* (IF(G$12=$A38,1,EXP($B$3+$B$4*$A38+$B$5*(G$12-$A38)*4+$B$6*(YEAR(G$13)=2015)+$B$7*(G$11=4)+$B$8*(G$11=3))/(1+EXP($B$3+$B$4*$A38+$B$5*(G$12-$A38)*4+$B$6*(YEAR(G$13)=2015)+$B$7*(G$11=4)+$B$8*(G$11=3))))+ EXP($B$3+$B$4*$A38+$B$5*((G$12-$A38)*4+1)+$B$6*(YEAR(G$13)=2015)+$B$7*(G$11=4)+$B$8*(G$11=3))/(1+EXP($B$3+$B$4*$A38+$B$5*((G$12-$A38)*4+1)+$B$6*(YEAR(G$13)=2015)+$B$7*(G$11=4)+$B$8*(G$11=3)))+ EXP($B$3+$B$4*$A38+$B$5*((G$12-$A38)*4+2)+$B$6*(YEAR(G$13)=2015)+$B$7*(G$11=4)+$B$8*(G$11=3))/(1+EXP($B$3+$B$4*$A38+$B$5*((G$12-$A38)*4+2)+$B$6*(YEAR(G$13)=2015)+$B$7*(G$11=4)+$B$8*(G$11=3)))+ EXP($B$3+$B$4*$A38+$B$5*((G$12-$A38)*4+3)+$B$6*(YEAR(G$13)=2015)+$B$7*(G$11=4)+$B$8*(G$11=3))/(1+EXP($B$3+$B$4*$A38+$B$5*((G$12-$A38)*4+3)+$B$6*(YEAR(G$13)=2015)+$B$7*(G$11=4)+$B$8*(G$11=3)))), "")</f>
        <v/>
      </c>
      <c r="H38" s="9" t="str">
        <f aca="false">IF('Acquisition-Retention'!K161&lt;&gt;"",'Acquisition-Retention'!K161* (IF(H$12=$A38,1,EXP($B$3+$B$4*$A38+$B$5*(H$12-$A38)*4+$B$6*(YEAR(H$13)=2015)+$B$7*(H$11=4)+$B$8*(H$11=3))/(1+EXP($B$3+$B$4*$A38+$B$5*(H$12-$A38)*4+$B$6*(YEAR(H$13)=2015)+$B$7*(H$11=4)+$B$8*(H$11=3))))+ EXP($B$3+$B$4*$A38+$B$5*((H$12-$A38)*4+1)+$B$6*(YEAR(H$13)=2015)+$B$7*(H$11=4)+$B$8*(H$11=3))/(1+EXP($B$3+$B$4*$A38+$B$5*((H$12-$A38)*4+1)+$B$6*(YEAR(H$13)=2015)+$B$7*(H$11=4)+$B$8*(H$11=3)))+ EXP($B$3+$B$4*$A38+$B$5*((H$12-$A38)*4+2)+$B$6*(YEAR(H$13)=2015)+$B$7*(H$11=4)+$B$8*(H$11=3))/(1+EXP($B$3+$B$4*$A38+$B$5*((H$12-$A38)*4+2)+$B$6*(YEAR(H$13)=2015)+$B$7*(H$11=4)+$B$8*(H$11=3)))+ EXP($B$3+$B$4*$A38+$B$5*((H$12-$A38)*4+3)+$B$6*(YEAR(H$13)=2015)+$B$7*(H$11=4)+$B$8*(H$11=3))/(1+EXP($B$3+$B$4*$A38+$B$5*((H$12-$A38)*4+3)+$B$6*(YEAR(H$13)=2015)+$B$7*(H$11=4)+$B$8*(H$11=3)))), "")</f>
        <v/>
      </c>
      <c r="I38" s="9" t="str">
        <f aca="false">IF('Acquisition-Retention'!L161&lt;&gt;"",'Acquisition-Retention'!L161* (IF(I$12=$A38,1,EXP($B$3+$B$4*$A38+$B$5*(I$12-$A38)*4+$B$6*(YEAR(I$13)=2015)+$B$7*(I$11=4)+$B$8*(I$11=3))/(1+EXP($B$3+$B$4*$A38+$B$5*(I$12-$A38)*4+$B$6*(YEAR(I$13)=2015)+$B$7*(I$11=4)+$B$8*(I$11=3))))+ EXP($B$3+$B$4*$A38+$B$5*((I$12-$A38)*4+1)+$B$6*(YEAR(I$13)=2015)+$B$7*(I$11=4)+$B$8*(I$11=3))/(1+EXP($B$3+$B$4*$A38+$B$5*((I$12-$A38)*4+1)+$B$6*(YEAR(I$13)=2015)+$B$7*(I$11=4)+$B$8*(I$11=3)))+ EXP($B$3+$B$4*$A38+$B$5*((I$12-$A38)*4+2)+$B$6*(YEAR(I$13)=2015)+$B$7*(I$11=4)+$B$8*(I$11=3))/(1+EXP($B$3+$B$4*$A38+$B$5*((I$12-$A38)*4+2)+$B$6*(YEAR(I$13)=2015)+$B$7*(I$11=4)+$B$8*(I$11=3)))+ EXP($B$3+$B$4*$A38+$B$5*((I$12-$A38)*4+3)+$B$6*(YEAR(I$13)=2015)+$B$7*(I$11=4)+$B$8*(I$11=3))/(1+EXP($B$3+$B$4*$A38+$B$5*((I$12-$A38)*4+3)+$B$6*(YEAR(I$13)=2015)+$B$7*(I$11=4)+$B$8*(I$11=3)))), "")</f>
        <v/>
      </c>
      <c r="J38" s="9" t="str">
        <f aca="false">IF('Acquisition-Retention'!M161&lt;&gt;"",'Acquisition-Retention'!M161* (IF(J$12=$A38,1,EXP($B$3+$B$4*$A38+$B$5*(J$12-$A38)*4+$B$6*(YEAR(J$13)=2015)+$B$7*(J$11=4)+$B$8*(J$11=3))/(1+EXP($B$3+$B$4*$A38+$B$5*(J$12-$A38)*4+$B$6*(YEAR(J$13)=2015)+$B$7*(J$11=4)+$B$8*(J$11=3))))+ EXP($B$3+$B$4*$A38+$B$5*((J$12-$A38)*4+1)+$B$6*(YEAR(J$13)=2015)+$B$7*(J$11=4)+$B$8*(J$11=3))/(1+EXP($B$3+$B$4*$A38+$B$5*((J$12-$A38)*4+1)+$B$6*(YEAR(J$13)=2015)+$B$7*(J$11=4)+$B$8*(J$11=3)))+ EXP($B$3+$B$4*$A38+$B$5*((J$12-$A38)*4+2)+$B$6*(YEAR(J$13)=2015)+$B$7*(J$11=4)+$B$8*(J$11=3))/(1+EXP($B$3+$B$4*$A38+$B$5*((J$12-$A38)*4+2)+$B$6*(YEAR(J$13)=2015)+$B$7*(J$11=4)+$B$8*(J$11=3)))+ EXP($B$3+$B$4*$A38+$B$5*((J$12-$A38)*4+3)+$B$6*(YEAR(J$13)=2015)+$B$7*(J$11=4)+$B$8*(J$11=3))/(1+EXP($B$3+$B$4*$A38+$B$5*((J$12-$A38)*4+3)+$B$6*(YEAR(J$13)=2015)+$B$7*(J$11=4)+$B$8*(J$11=3)))), "")</f>
        <v/>
      </c>
      <c r="K38" s="9" t="str">
        <f aca="false">IF('Acquisition-Retention'!N161&lt;&gt;"",'Acquisition-Retention'!N161* (IF(K$12=$A38,1,EXP($B$3+$B$4*$A38+$B$5*(K$12-$A38)*4+$B$6*(YEAR(K$13)=2015)+$B$7*(K$11=4)+$B$8*(K$11=3))/(1+EXP($B$3+$B$4*$A38+$B$5*(K$12-$A38)*4+$B$6*(YEAR(K$13)=2015)+$B$7*(K$11=4)+$B$8*(K$11=3))))+ EXP($B$3+$B$4*$A38+$B$5*((K$12-$A38)*4+1)+$B$6*(YEAR(K$13)=2015)+$B$7*(K$11=4)+$B$8*(K$11=3))/(1+EXP($B$3+$B$4*$A38+$B$5*((K$12-$A38)*4+1)+$B$6*(YEAR(K$13)=2015)+$B$7*(K$11=4)+$B$8*(K$11=3)))+ EXP($B$3+$B$4*$A38+$B$5*((K$12-$A38)*4+2)+$B$6*(YEAR(K$13)=2015)+$B$7*(K$11=4)+$B$8*(K$11=3))/(1+EXP($B$3+$B$4*$A38+$B$5*((K$12-$A38)*4+2)+$B$6*(YEAR(K$13)=2015)+$B$7*(K$11=4)+$B$8*(K$11=3)))+ EXP($B$3+$B$4*$A38+$B$5*((K$12-$A38)*4+3)+$B$6*(YEAR(K$13)=2015)+$B$7*(K$11=4)+$B$8*(K$11=3))/(1+EXP($B$3+$B$4*$A38+$B$5*((K$12-$A38)*4+3)+$B$6*(YEAR(K$13)=2015)+$B$7*(K$11=4)+$B$8*(K$11=3)))), "")</f>
        <v/>
      </c>
      <c r="L38" s="9" t="str">
        <f aca="false">IF('Acquisition-Retention'!O161&lt;&gt;"",'Acquisition-Retention'!O161* (IF(L$12=$A38,1,EXP($B$3+$B$4*$A38+$B$5*(L$12-$A38)*4+$B$6*(YEAR(L$13)=2015)+$B$7*(L$11=4)+$B$8*(L$11=3))/(1+EXP($B$3+$B$4*$A38+$B$5*(L$12-$A38)*4+$B$6*(YEAR(L$13)=2015)+$B$7*(L$11=4)+$B$8*(L$11=3))))+ EXP($B$3+$B$4*$A38+$B$5*((L$12-$A38)*4+1)+$B$6*(YEAR(L$13)=2015)+$B$7*(L$11=4)+$B$8*(L$11=3))/(1+EXP($B$3+$B$4*$A38+$B$5*((L$12-$A38)*4+1)+$B$6*(YEAR(L$13)=2015)+$B$7*(L$11=4)+$B$8*(L$11=3)))+ EXP($B$3+$B$4*$A38+$B$5*((L$12-$A38)*4+2)+$B$6*(YEAR(L$13)=2015)+$B$7*(L$11=4)+$B$8*(L$11=3))/(1+EXP($B$3+$B$4*$A38+$B$5*((L$12-$A38)*4+2)+$B$6*(YEAR(L$13)=2015)+$B$7*(L$11=4)+$B$8*(L$11=3)))+ EXP($B$3+$B$4*$A38+$B$5*((L$12-$A38)*4+3)+$B$6*(YEAR(L$13)=2015)+$B$7*(L$11=4)+$B$8*(L$11=3))/(1+EXP($B$3+$B$4*$A38+$B$5*((L$12-$A38)*4+3)+$B$6*(YEAR(L$13)=2015)+$B$7*(L$11=4)+$B$8*(L$11=3)))), "")</f>
        <v/>
      </c>
      <c r="M38" s="9" t="str">
        <f aca="false">IF('Acquisition-Retention'!P161&lt;&gt;"",'Acquisition-Retention'!P161* (IF(M$12=$A38,1,EXP($B$3+$B$4*$A38+$B$5*(M$12-$A38)*4+$B$6*(YEAR(M$13)=2015)+$B$7*(M$11=4)+$B$8*(M$11=3))/(1+EXP($B$3+$B$4*$A38+$B$5*(M$12-$A38)*4+$B$6*(YEAR(M$13)=2015)+$B$7*(M$11=4)+$B$8*(M$11=3))))+ EXP($B$3+$B$4*$A38+$B$5*((M$12-$A38)*4+1)+$B$6*(YEAR(M$13)=2015)+$B$7*(M$11=4)+$B$8*(M$11=3))/(1+EXP($B$3+$B$4*$A38+$B$5*((M$12-$A38)*4+1)+$B$6*(YEAR(M$13)=2015)+$B$7*(M$11=4)+$B$8*(M$11=3)))+ EXP($B$3+$B$4*$A38+$B$5*((M$12-$A38)*4+2)+$B$6*(YEAR(M$13)=2015)+$B$7*(M$11=4)+$B$8*(M$11=3))/(1+EXP($B$3+$B$4*$A38+$B$5*((M$12-$A38)*4+2)+$B$6*(YEAR(M$13)=2015)+$B$7*(M$11=4)+$B$8*(M$11=3)))+ EXP($B$3+$B$4*$A38+$B$5*((M$12-$A38)*4+3)+$B$6*(YEAR(M$13)=2015)+$B$7*(M$11=4)+$B$8*(M$11=3))/(1+EXP($B$3+$B$4*$A38+$B$5*((M$12-$A38)*4+3)+$B$6*(YEAR(M$13)=2015)+$B$7*(M$11=4)+$B$8*(M$11=3)))), "")</f>
        <v/>
      </c>
      <c r="N38" s="9" t="str">
        <f aca="false">IF('Acquisition-Retention'!Q161&lt;&gt;"",'Acquisition-Retention'!Q161* (IF(N$12=$A38,1,EXP($B$3+$B$4*$A38+$B$5*(N$12-$A38)*4+$B$6*(YEAR(N$13)=2015)+$B$7*(N$11=4)+$B$8*(N$11=3))/(1+EXP($B$3+$B$4*$A38+$B$5*(N$12-$A38)*4+$B$6*(YEAR(N$13)=2015)+$B$7*(N$11=4)+$B$8*(N$11=3))))+ EXP($B$3+$B$4*$A38+$B$5*((N$12-$A38)*4+1)+$B$6*(YEAR(N$13)=2015)+$B$7*(N$11=4)+$B$8*(N$11=3))/(1+EXP($B$3+$B$4*$A38+$B$5*((N$12-$A38)*4+1)+$B$6*(YEAR(N$13)=2015)+$B$7*(N$11=4)+$B$8*(N$11=3)))+ EXP($B$3+$B$4*$A38+$B$5*((N$12-$A38)*4+2)+$B$6*(YEAR(N$13)=2015)+$B$7*(N$11=4)+$B$8*(N$11=3))/(1+EXP($B$3+$B$4*$A38+$B$5*((N$12-$A38)*4+2)+$B$6*(YEAR(N$13)=2015)+$B$7*(N$11=4)+$B$8*(N$11=3)))+ EXP($B$3+$B$4*$A38+$B$5*((N$12-$A38)*4+3)+$B$6*(YEAR(N$13)=2015)+$B$7*(N$11=4)+$B$8*(N$11=3))/(1+EXP($B$3+$B$4*$A38+$B$5*((N$12-$A38)*4+3)+$B$6*(YEAR(N$13)=2015)+$B$7*(N$11=4)+$B$8*(N$11=3)))), "")</f>
        <v/>
      </c>
      <c r="O38" s="9" t="str">
        <f aca="false">IF('Acquisition-Retention'!R161&lt;&gt;"",'Acquisition-Retention'!R161* (IF(O$12=$A38,1,EXP($B$3+$B$4*$A38+$B$5*(O$12-$A38)*4+$B$6*(YEAR(O$13)=2015)+$B$7*(O$11=4)+$B$8*(O$11=3))/(1+EXP($B$3+$B$4*$A38+$B$5*(O$12-$A38)*4+$B$6*(YEAR(O$13)=2015)+$B$7*(O$11=4)+$B$8*(O$11=3))))+ EXP($B$3+$B$4*$A38+$B$5*((O$12-$A38)*4+1)+$B$6*(YEAR(O$13)=2015)+$B$7*(O$11=4)+$B$8*(O$11=3))/(1+EXP($B$3+$B$4*$A38+$B$5*((O$12-$A38)*4+1)+$B$6*(YEAR(O$13)=2015)+$B$7*(O$11=4)+$B$8*(O$11=3)))+ EXP($B$3+$B$4*$A38+$B$5*((O$12-$A38)*4+2)+$B$6*(YEAR(O$13)=2015)+$B$7*(O$11=4)+$B$8*(O$11=3))/(1+EXP($B$3+$B$4*$A38+$B$5*((O$12-$A38)*4+2)+$B$6*(YEAR(O$13)=2015)+$B$7*(O$11=4)+$B$8*(O$11=3)))+ EXP($B$3+$B$4*$A38+$B$5*((O$12-$A38)*4+3)+$B$6*(YEAR(O$13)=2015)+$B$7*(O$11=4)+$B$8*(O$11=3))/(1+EXP($B$3+$B$4*$A38+$B$5*((O$12-$A38)*4+3)+$B$6*(YEAR(O$13)=2015)+$B$7*(O$11=4)+$B$8*(O$11=3)))), "")</f>
        <v/>
      </c>
      <c r="P38" s="9" t="str">
        <f aca="false">IF('Acquisition-Retention'!S161&lt;&gt;"",'Acquisition-Retention'!S161* (IF(P$12=$A38,1,EXP($B$3+$B$4*$A38+$B$5*(P$12-$A38)*4+$B$6*(YEAR(P$13)=2015)+$B$7*(P$11=4)+$B$8*(P$11=3))/(1+EXP($B$3+$B$4*$A38+$B$5*(P$12-$A38)*4+$B$6*(YEAR(P$13)=2015)+$B$7*(P$11=4)+$B$8*(P$11=3))))+ EXP($B$3+$B$4*$A38+$B$5*((P$12-$A38)*4+1)+$B$6*(YEAR(P$13)=2015)+$B$7*(P$11=4)+$B$8*(P$11=3))/(1+EXP($B$3+$B$4*$A38+$B$5*((P$12-$A38)*4+1)+$B$6*(YEAR(P$13)=2015)+$B$7*(P$11=4)+$B$8*(P$11=3)))+ EXP($B$3+$B$4*$A38+$B$5*((P$12-$A38)*4+2)+$B$6*(YEAR(P$13)=2015)+$B$7*(P$11=4)+$B$8*(P$11=3))/(1+EXP($B$3+$B$4*$A38+$B$5*((P$12-$A38)*4+2)+$B$6*(YEAR(P$13)=2015)+$B$7*(P$11=4)+$B$8*(P$11=3)))+ EXP($B$3+$B$4*$A38+$B$5*((P$12-$A38)*4+3)+$B$6*(YEAR(P$13)=2015)+$B$7*(P$11=4)+$B$8*(P$11=3))/(1+EXP($B$3+$B$4*$A38+$B$5*((P$12-$A38)*4+3)+$B$6*(YEAR(P$13)=2015)+$B$7*(P$11=4)+$B$8*(P$11=3)))), "")</f>
        <v/>
      </c>
      <c r="Q38" s="9" t="str">
        <f aca="false">IF('Acquisition-Retention'!T161&lt;&gt;"",'Acquisition-Retention'!T161* (IF(Q$12=$A38,1,EXP($B$3+$B$4*$A38+$B$5*(Q$12-$A38)*4+$B$6*(YEAR(Q$13)=2015)+$B$7*(Q$11=4)+$B$8*(Q$11=3))/(1+EXP($B$3+$B$4*$A38+$B$5*(Q$12-$A38)*4+$B$6*(YEAR(Q$13)=2015)+$B$7*(Q$11=4)+$B$8*(Q$11=3))))+ EXP($B$3+$B$4*$A38+$B$5*((Q$12-$A38)*4+1)+$B$6*(YEAR(Q$13)=2015)+$B$7*(Q$11=4)+$B$8*(Q$11=3))/(1+EXP($B$3+$B$4*$A38+$B$5*((Q$12-$A38)*4+1)+$B$6*(YEAR(Q$13)=2015)+$B$7*(Q$11=4)+$B$8*(Q$11=3)))+ EXP($B$3+$B$4*$A38+$B$5*((Q$12-$A38)*4+2)+$B$6*(YEAR(Q$13)=2015)+$B$7*(Q$11=4)+$B$8*(Q$11=3))/(1+EXP($B$3+$B$4*$A38+$B$5*((Q$12-$A38)*4+2)+$B$6*(YEAR(Q$13)=2015)+$B$7*(Q$11=4)+$B$8*(Q$11=3)))+ EXP($B$3+$B$4*$A38+$B$5*((Q$12-$A38)*4+3)+$B$6*(YEAR(Q$13)=2015)+$B$7*(Q$11=4)+$B$8*(Q$11=3))/(1+EXP($B$3+$B$4*$A38+$B$5*((Q$12-$A38)*4+3)+$B$6*(YEAR(Q$13)=2015)+$B$7*(Q$11=4)+$B$8*(Q$11=3)))), "")</f>
        <v/>
      </c>
      <c r="R38" s="9" t="str">
        <f aca="false">IF('Acquisition-Retention'!U161&lt;&gt;"",'Acquisition-Retention'!U161* (IF(R$12=$A38,1,EXP($B$3+$B$4*$A38+$B$5*(R$12-$A38)*4+$B$6*(YEAR(R$13)=2015)+$B$7*(R$11=4)+$B$8*(R$11=3))/(1+EXP($B$3+$B$4*$A38+$B$5*(R$12-$A38)*4+$B$6*(YEAR(R$13)=2015)+$B$7*(R$11=4)+$B$8*(R$11=3))))+ EXP($B$3+$B$4*$A38+$B$5*((R$12-$A38)*4+1)+$B$6*(YEAR(R$13)=2015)+$B$7*(R$11=4)+$B$8*(R$11=3))/(1+EXP($B$3+$B$4*$A38+$B$5*((R$12-$A38)*4+1)+$B$6*(YEAR(R$13)=2015)+$B$7*(R$11=4)+$B$8*(R$11=3)))+ EXP($B$3+$B$4*$A38+$B$5*((R$12-$A38)*4+2)+$B$6*(YEAR(R$13)=2015)+$B$7*(R$11=4)+$B$8*(R$11=3))/(1+EXP($B$3+$B$4*$A38+$B$5*((R$12-$A38)*4+2)+$B$6*(YEAR(R$13)=2015)+$B$7*(R$11=4)+$B$8*(R$11=3)))+ EXP($B$3+$B$4*$A38+$B$5*((R$12-$A38)*4+3)+$B$6*(YEAR(R$13)=2015)+$B$7*(R$11=4)+$B$8*(R$11=3))/(1+EXP($B$3+$B$4*$A38+$B$5*((R$12-$A38)*4+3)+$B$6*(YEAR(R$13)=2015)+$B$7*(R$11=4)+$B$8*(R$11=3)))), "")</f>
        <v/>
      </c>
      <c r="S38" s="9" t="str">
        <f aca="false">IF('Acquisition-Retention'!V161&lt;&gt;"",'Acquisition-Retention'!V161* (IF(S$12=$A38,1,EXP($B$3+$B$4*$A38+$B$5*(S$12-$A38)*4+$B$6*(YEAR(S$13)=2015)+$B$7*(S$11=4)+$B$8*(S$11=3))/(1+EXP($B$3+$B$4*$A38+$B$5*(S$12-$A38)*4+$B$6*(YEAR(S$13)=2015)+$B$7*(S$11=4)+$B$8*(S$11=3))))+ EXP($B$3+$B$4*$A38+$B$5*((S$12-$A38)*4+1)+$B$6*(YEAR(S$13)=2015)+$B$7*(S$11=4)+$B$8*(S$11=3))/(1+EXP($B$3+$B$4*$A38+$B$5*((S$12-$A38)*4+1)+$B$6*(YEAR(S$13)=2015)+$B$7*(S$11=4)+$B$8*(S$11=3)))+ EXP($B$3+$B$4*$A38+$B$5*((S$12-$A38)*4+2)+$B$6*(YEAR(S$13)=2015)+$B$7*(S$11=4)+$B$8*(S$11=3))/(1+EXP($B$3+$B$4*$A38+$B$5*((S$12-$A38)*4+2)+$B$6*(YEAR(S$13)=2015)+$B$7*(S$11=4)+$B$8*(S$11=3)))+ EXP($B$3+$B$4*$A38+$B$5*((S$12-$A38)*4+3)+$B$6*(YEAR(S$13)=2015)+$B$7*(S$11=4)+$B$8*(S$11=3))/(1+EXP($B$3+$B$4*$A38+$B$5*((S$12-$A38)*4+3)+$B$6*(YEAR(S$13)=2015)+$B$7*(S$11=4)+$B$8*(S$11=3)))), "")</f>
        <v/>
      </c>
      <c r="T38" s="9" t="str">
        <f aca="false">IF('Acquisition-Retention'!W161&lt;&gt;"",'Acquisition-Retention'!W161* (IF(T$12=$A38,1,EXP($B$3+$B$4*$A38+$B$5*(T$12-$A38)*4+$B$6*(YEAR(T$13)=2015)+$B$7*(T$11=4)+$B$8*(T$11=3))/(1+EXP($B$3+$B$4*$A38+$B$5*(T$12-$A38)*4+$B$6*(YEAR(T$13)=2015)+$B$7*(T$11=4)+$B$8*(T$11=3))))+ EXP($B$3+$B$4*$A38+$B$5*((T$12-$A38)*4+1)+$B$6*(YEAR(T$13)=2015)+$B$7*(T$11=4)+$B$8*(T$11=3))/(1+EXP($B$3+$B$4*$A38+$B$5*((T$12-$A38)*4+1)+$B$6*(YEAR(T$13)=2015)+$B$7*(T$11=4)+$B$8*(T$11=3)))+ EXP($B$3+$B$4*$A38+$B$5*((T$12-$A38)*4+2)+$B$6*(YEAR(T$13)=2015)+$B$7*(T$11=4)+$B$8*(T$11=3))/(1+EXP($B$3+$B$4*$A38+$B$5*((T$12-$A38)*4+2)+$B$6*(YEAR(T$13)=2015)+$B$7*(T$11=4)+$B$8*(T$11=3)))+ EXP($B$3+$B$4*$A38+$B$5*((T$12-$A38)*4+3)+$B$6*(YEAR(T$13)=2015)+$B$7*(T$11=4)+$B$8*(T$11=3))/(1+EXP($B$3+$B$4*$A38+$B$5*((T$12-$A38)*4+3)+$B$6*(YEAR(T$13)=2015)+$B$7*(T$11=4)+$B$8*(T$11=3)))), "")</f>
        <v/>
      </c>
      <c r="U38" s="9" t="str">
        <f aca="false">IF('Acquisition-Retention'!X161&lt;&gt;"",'Acquisition-Retention'!X161* (IF(U$12=$A38,1,EXP($B$3+$B$4*$A38+$B$5*(U$12-$A38)*4+$B$6*(YEAR(U$13)=2015)+$B$7*(U$11=4)+$B$8*(U$11=3))/(1+EXP($B$3+$B$4*$A38+$B$5*(U$12-$A38)*4+$B$6*(YEAR(U$13)=2015)+$B$7*(U$11=4)+$B$8*(U$11=3))))+ EXP($B$3+$B$4*$A38+$B$5*((U$12-$A38)*4+1)+$B$6*(YEAR(U$13)=2015)+$B$7*(U$11=4)+$B$8*(U$11=3))/(1+EXP($B$3+$B$4*$A38+$B$5*((U$12-$A38)*4+1)+$B$6*(YEAR(U$13)=2015)+$B$7*(U$11=4)+$B$8*(U$11=3)))+ EXP($B$3+$B$4*$A38+$B$5*((U$12-$A38)*4+2)+$B$6*(YEAR(U$13)=2015)+$B$7*(U$11=4)+$B$8*(U$11=3))/(1+EXP($B$3+$B$4*$A38+$B$5*((U$12-$A38)*4+2)+$B$6*(YEAR(U$13)=2015)+$B$7*(U$11=4)+$B$8*(U$11=3)))+ EXP($B$3+$B$4*$A38+$B$5*((U$12-$A38)*4+3)+$B$6*(YEAR(U$13)=2015)+$B$7*(U$11=4)+$B$8*(U$11=3))/(1+EXP($B$3+$B$4*$A38+$B$5*((U$12-$A38)*4+3)+$B$6*(YEAR(U$13)=2015)+$B$7*(U$11=4)+$B$8*(U$11=3)))), "")</f>
        <v/>
      </c>
      <c r="V38" s="9" t="str">
        <f aca="false">IF('Acquisition-Retention'!Y161&lt;&gt;"",'Acquisition-Retention'!Y161* (IF(V$12=$A38,1,EXP($B$3+$B$4*$A38+$B$5*(V$12-$A38)*4+$B$6*(YEAR(V$13)=2015)+$B$7*(V$11=4)+$B$8*(V$11=3))/(1+EXP($B$3+$B$4*$A38+$B$5*(V$12-$A38)*4+$B$6*(YEAR(V$13)=2015)+$B$7*(V$11=4)+$B$8*(V$11=3))))+ EXP($B$3+$B$4*$A38+$B$5*((V$12-$A38)*4+1)+$B$6*(YEAR(V$13)=2015)+$B$7*(V$11=4)+$B$8*(V$11=3))/(1+EXP($B$3+$B$4*$A38+$B$5*((V$12-$A38)*4+1)+$B$6*(YEAR(V$13)=2015)+$B$7*(V$11=4)+$B$8*(V$11=3)))+ EXP($B$3+$B$4*$A38+$B$5*((V$12-$A38)*4+2)+$B$6*(YEAR(V$13)=2015)+$B$7*(V$11=4)+$B$8*(V$11=3))/(1+EXP($B$3+$B$4*$A38+$B$5*((V$12-$A38)*4+2)+$B$6*(YEAR(V$13)=2015)+$B$7*(V$11=4)+$B$8*(V$11=3)))+ EXP($B$3+$B$4*$A38+$B$5*((V$12-$A38)*4+3)+$B$6*(YEAR(V$13)=2015)+$B$7*(V$11=4)+$B$8*(V$11=3))/(1+EXP($B$3+$B$4*$A38+$B$5*((V$12-$A38)*4+3)+$B$6*(YEAR(V$13)=2015)+$B$7*(V$11=4)+$B$8*(V$11=3)))), "")</f>
        <v/>
      </c>
      <c r="W38" s="9" t="str">
        <f aca="false">IF('Acquisition-Retention'!Z161&lt;&gt;"",'Acquisition-Retention'!Z161* (IF(W$12=$A38,1,EXP($B$3+$B$4*$A38+$B$5*(W$12-$A38)*4+$B$6*(YEAR(W$13)=2015)+$B$7*(W$11=4)+$B$8*(W$11=3))/(1+EXP($B$3+$B$4*$A38+$B$5*(W$12-$A38)*4+$B$6*(YEAR(W$13)=2015)+$B$7*(W$11=4)+$B$8*(W$11=3))))+ EXP($B$3+$B$4*$A38+$B$5*((W$12-$A38)*4+1)+$B$6*(YEAR(W$13)=2015)+$B$7*(W$11=4)+$B$8*(W$11=3))/(1+EXP($B$3+$B$4*$A38+$B$5*((W$12-$A38)*4+1)+$B$6*(YEAR(W$13)=2015)+$B$7*(W$11=4)+$B$8*(W$11=3)))+ EXP($B$3+$B$4*$A38+$B$5*((W$12-$A38)*4+2)+$B$6*(YEAR(W$13)=2015)+$B$7*(W$11=4)+$B$8*(W$11=3))/(1+EXP($B$3+$B$4*$A38+$B$5*((W$12-$A38)*4+2)+$B$6*(YEAR(W$13)=2015)+$B$7*(W$11=4)+$B$8*(W$11=3)))+ EXP($B$3+$B$4*$A38+$B$5*((W$12-$A38)*4+3)+$B$6*(YEAR(W$13)=2015)+$B$7*(W$11=4)+$B$8*(W$11=3))/(1+EXP($B$3+$B$4*$A38+$B$5*((W$12-$A38)*4+3)+$B$6*(YEAR(W$13)=2015)+$B$7*(W$11=4)+$B$8*(W$11=3)))), "")</f>
        <v/>
      </c>
      <c r="X38" s="9" t="str">
        <f aca="false">IF('Acquisition-Retention'!AA161&lt;&gt;"",'Acquisition-Retention'!AA161* (IF(X$12=$A38,1,EXP($B$3+$B$4*$A38+$B$5*(X$12-$A38)*4+$B$6*(YEAR(X$13)=2015)+$B$7*(X$11=4)+$B$8*(X$11=3))/(1+EXP($B$3+$B$4*$A38+$B$5*(X$12-$A38)*4+$B$6*(YEAR(X$13)=2015)+$B$7*(X$11=4)+$B$8*(X$11=3))))+ EXP($B$3+$B$4*$A38+$B$5*((X$12-$A38)*4+1)+$B$6*(YEAR(X$13)=2015)+$B$7*(X$11=4)+$B$8*(X$11=3))/(1+EXP($B$3+$B$4*$A38+$B$5*((X$12-$A38)*4+1)+$B$6*(YEAR(X$13)=2015)+$B$7*(X$11=4)+$B$8*(X$11=3)))+ EXP($B$3+$B$4*$A38+$B$5*((X$12-$A38)*4+2)+$B$6*(YEAR(X$13)=2015)+$B$7*(X$11=4)+$B$8*(X$11=3))/(1+EXP($B$3+$B$4*$A38+$B$5*((X$12-$A38)*4+2)+$B$6*(YEAR(X$13)=2015)+$B$7*(X$11=4)+$B$8*(X$11=3)))+ EXP($B$3+$B$4*$A38+$B$5*((X$12-$A38)*4+3)+$B$6*(YEAR(X$13)=2015)+$B$7*(X$11=4)+$B$8*(X$11=3))/(1+EXP($B$3+$B$4*$A38+$B$5*((X$12-$A38)*4+3)+$B$6*(YEAR(X$13)=2015)+$B$7*(X$11=4)+$B$8*(X$11=3)))), "")</f>
        <v/>
      </c>
      <c r="Y38" s="9" t="str">
        <f aca="false">IF('Acquisition-Retention'!AB161&lt;&gt;"",'Acquisition-Retention'!AB161* (IF(Y$12=$A38,1,EXP($B$3+$B$4*$A38+$B$5*(Y$12-$A38)*4+$B$6*(YEAR(Y$13)=2015)+$B$7*(Y$11=4)+$B$8*(Y$11=3))/(1+EXP($B$3+$B$4*$A38+$B$5*(Y$12-$A38)*4+$B$6*(YEAR(Y$13)=2015)+$B$7*(Y$11=4)+$B$8*(Y$11=3))))+ EXP($B$3+$B$4*$A38+$B$5*((Y$12-$A38)*4+1)+$B$6*(YEAR(Y$13)=2015)+$B$7*(Y$11=4)+$B$8*(Y$11=3))/(1+EXP($B$3+$B$4*$A38+$B$5*((Y$12-$A38)*4+1)+$B$6*(YEAR(Y$13)=2015)+$B$7*(Y$11=4)+$B$8*(Y$11=3)))+ EXP($B$3+$B$4*$A38+$B$5*((Y$12-$A38)*4+2)+$B$6*(YEAR(Y$13)=2015)+$B$7*(Y$11=4)+$B$8*(Y$11=3))/(1+EXP($B$3+$B$4*$A38+$B$5*((Y$12-$A38)*4+2)+$B$6*(YEAR(Y$13)=2015)+$B$7*(Y$11=4)+$B$8*(Y$11=3)))+ EXP($B$3+$B$4*$A38+$B$5*((Y$12-$A38)*4+3)+$B$6*(YEAR(Y$13)=2015)+$B$7*(Y$11=4)+$B$8*(Y$11=3))/(1+EXP($B$3+$B$4*$A38+$B$5*((Y$12-$A38)*4+3)+$B$6*(YEAR(Y$13)=2015)+$B$7*(Y$11=4)+$B$8*(Y$11=3)))), "")</f>
        <v/>
      </c>
      <c r="Z38" s="9" t="str">
        <f aca="false">IF('Acquisition-Retention'!AC161&lt;&gt;"",'Acquisition-Retention'!AC161* (IF(Z$12=$A38,1,EXP($B$3+$B$4*$A38+$B$5*(Z$12-$A38)*4+$B$6*(YEAR(Z$13)=2015)+$B$7*(Z$11=4)+$B$8*(Z$11=3))/(1+EXP($B$3+$B$4*$A38+$B$5*(Z$12-$A38)*4+$B$6*(YEAR(Z$13)=2015)+$B$7*(Z$11=4)+$B$8*(Z$11=3))))+ EXP($B$3+$B$4*$A38+$B$5*((Z$12-$A38)*4+1)+$B$6*(YEAR(Z$13)=2015)+$B$7*(Z$11=4)+$B$8*(Z$11=3))/(1+EXP($B$3+$B$4*$A38+$B$5*((Z$12-$A38)*4+1)+$B$6*(YEAR(Z$13)=2015)+$B$7*(Z$11=4)+$B$8*(Z$11=3)))+ EXP($B$3+$B$4*$A38+$B$5*((Z$12-$A38)*4+2)+$B$6*(YEAR(Z$13)=2015)+$B$7*(Z$11=4)+$B$8*(Z$11=3))/(1+EXP($B$3+$B$4*$A38+$B$5*((Z$12-$A38)*4+2)+$B$6*(YEAR(Z$13)=2015)+$B$7*(Z$11=4)+$B$8*(Z$11=3)))+ EXP($B$3+$B$4*$A38+$B$5*((Z$12-$A38)*4+3)+$B$6*(YEAR(Z$13)=2015)+$B$7*(Z$11=4)+$B$8*(Z$11=3))/(1+EXP($B$3+$B$4*$A38+$B$5*((Z$12-$A38)*4+3)+$B$6*(YEAR(Z$13)=2015)+$B$7*(Z$11=4)+$B$8*(Z$11=3)))), "")</f>
        <v/>
      </c>
      <c r="AA38" s="9" t="n">
        <f aca="false">IF('Acquisition-Retention'!AD161&lt;&gt;"",'Acquisition-Retention'!AD161* (IF(AA$12=$A38,1,EXP($B$3+$B$4*$A38+$B$5*(AA$12-$A38)*4+$B$6*(YEAR(AA$13)=2015)+$B$7*(AA$11=4)+$B$8*(AA$11=3))/(1+EXP($B$3+$B$4*$A38+$B$5*(AA$12-$A38)*4+$B$6*(YEAR(AA$13)=2015)+$B$7*(AA$11=4)+$B$8*(AA$11=3))))+ EXP($B$3+$B$4*$A38+$B$5*((AA$12-$A38)*4+1)+$B$6*(YEAR(AA$13)=2015)+$B$7*(AA$11=4)+$B$8*(AA$11=3))/(1+EXP($B$3+$B$4*$A38+$B$5*((AA$12-$A38)*4+1)+$B$6*(YEAR(AA$13)=2015)+$B$7*(AA$11=4)+$B$8*(AA$11=3)))+ EXP($B$3+$B$4*$A38+$B$5*((AA$12-$A38)*4+2)+$B$6*(YEAR(AA$13)=2015)+$B$7*(AA$11=4)+$B$8*(AA$11=3))/(1+EXP($B$3+$B$4*$A38+$B$5*((AA$12-$A38)*4+2)+$B$6*(YEAR(AA$13)=2015)+$B$7*(AA$11=4)+$B$8*(AA$11=3)))+ EXP($B$3+$B$4*$A38+$B$5*((AA$12-$A38)*4+3)+$B$6*(YEAR(AA$13)=2015)+$B$7*(AA$11=4)+$B$8*(AA$11=3))/(1+EXP($B$3+$B$4*$A38+$B$5*((AA$12-$A38)*4+3)+$B$6*(YEAR(AA$13)=2015)+$B$7*(AA$11=4)+$B$8*(AA$11=3)))), "")</f>
        <v>363.154595055741</v>
      </c>
      <c r="AB38" s="9" t="n">
        <f aca="false">IF('Acquisition-Retention'!AE161&lt;&gt;"",'Acquisition-Retention'!AE161* (IF(AB$12=$A38,1,EXP($B$3+$B$4*$A38+$B$5*(AB$12-$A38)*4+$B$6*(YEAR(AB$13)=2015)+$B$7*(AB$11=4)+$B$8*(AB$11=3))/(1+EXP($B$3+$B$4*$A38+$B$5*(AB$12-$A38)*4+$B$6*(YEAR(AB$13)=2015)+$B$7*(AB$11=4)+$B$8*(AB$11=3))))+ EXP($B$3+$B$4*$A38+$B$5*((AB$12-$A38)*4+1)+$B$6*(YEAR(AB$13)=2015)+$B$7*(AB$11=4)+$B$8*(AB$11=3))/(1+EXP($B$3+$B$4*$A38+$B$5*((AB$12-$A38)*4+1)+$B$6*(YEAR(AB$13)=2015)+$B$7*(AB$11=4)+$B$8*(AB$11=3)))+ EXP($B$3+$B$4*$A38+$B$5*((AB$12-$A38)*4+2)+$B$6*(YEAR(AB$13)=2015)+$B$7*(AB$11=4)+$B$8*(AB$11=3))/(1+EXP($B$3+$B$4*$A38+$B$5*((AB$12-$A38)*4+2)+$B$6*(YEAR(AB$13)=2015)+$B$7*(AB$11=4)+$B$8*(AB$11=3)))+ EXP($B$3+$B$4*$A38+$B$5*((AB$12-$A38)*4+3)+$B$6*(YEAR(AB$13)=2015)+$B$7*(AB$11=4)+$B$8*(AB$11=3))/(1+EXP($B$3+$B$4*$A38+$B$5*((AB$12-$A38)*4+3)+$B$6*(YEAR(AB$13)=2015)+$B$7*(AB$11=4)+$B$8*(AB$11=3)))), "")</f>
        <v>122.152199739851</v>
      </c>
      <c r="AC38" s="9" t="n">
        <f aca="false">IF('Acquisition-Retention'!AF161&lt;&gt;"",'Acquisition-Retention'!AF161* (IF(AC$12=$A38,1,EXP($B$3+$B$4*$A38+$B$5*(AC$12-$A38)*4+$B$6*(YEAR(AC$13)=2015)+$B$7*(AC$11=4)+$B$8*(AC$11=3))/(1+EXP($B$3+$B$4*$A38+$B$5*(AC$12-$A38)*4+$B$6*(YEAR(AC$13)=2015)+$B$7*(AC$11=4)+$B$8*(AC$11=3))))+ EXP($B$3+$B$4*$A38+$B$5*((AC$12-$A38)*4+1)+$B$6*(YEAR(AC$13)=2015)+$B$7*(AC$11=4)+$B$8*(AC$11=3))/(1+EXP($B$3+$B$4*$A38+$B$5*((AC$12-$A38)*4+1)+$B$6*(YEAR(AC$13)=2015)+$B$7*(AC$11=4)+$B$8*(AC$11=3)))+ EXP($B$3+$B$4*$A38+$B$5*((AC$12-$A38)*4+2)+$B$6*(YEAR(AC$13)=2015)+$B$7*(AC$11=4)+$B$8*(AC$11=3))/(1+EXP($B$3+$B$4*$A38+$B$5*((AC$12-$A38)*4+2)+$B$6*(YEAR(AC$13)=2015)+$B$7*(AC$11=4)+$B$8*(AC$11=3)))+ EXP($B$3+$B$4*$A38+$B$5*((AC$12-$A38)*4+3)+$B$6*(YEAR(AC$13)=2015)+$B$7*(AC$11=4)+$B$8*(AC$11=3))/(1+EXP($B$3+$B$4*$A38+$B$5*((AC$12-$A38)*4+3)+$B$6*(YEAR(AC$13)=2015)+$B$7*(AC$11=4)+$B$8*(AC$11=3)))), "")</f>
        <v>104.890902536705</v>
      </c>
      <c r="AD38" s="9" t="n">
        <f aca="false">IF('Acquisition-Retention'!AG161&lt;&gt;"",'Acquisition-Retention'!AG161* (IF(AD$12=$A38,1,EXP($B$3+$B$4*$A38+$B$5*(AD$12-$A38)*4+$B$6*(YEAR(AD$13)=2015)+$B$7*(AD$11=4)+$B$8*(AD$11=3))/(1+EXP($B$3+$B$4*$A38+$B$5*(AD$12-$A38)*4+$B$6*(YEAR(AD$13)=2015)+$B$7*(AD$11=4)+$B$8*(AD$11=3))))+ EXP($B$3+$B$4*$A38+$B$5*((AD$12-$A38)*4+1)+$B$6*(YEAR(AD$13)=2015)+$B$7*(AD$11=4)+$B$8*(AD$11=3))/(1+EXP($B$3+$B$4*$A38+$B$5*((AD$12-$A38)*4+1)+$B$6*(YEAR(AD$13)=2015)+$B$7*(AD$11=4)+$B$8*(AD$11=3)))+ EXP($B$3+$B$4*$A38+$B$5*((AD$12-$A38)*4+2)+$B$6*(YEAR(AD$13)=2015)+$B$7*(AD$11=4)+$B$8*(AD$11=3))/(1+EXP($B$3+$B$4*$A38+$B$5*((AD$12-$A38)*4+2)+$B$6*(YEAR(AD$13)=2015)+$B$7*(AD$11=4)+$B$8*(AD$11=3)))+ EXP($B$3+$B$4*$A38+$B$5*((AD$12-$A38)*4+3)+$B$6*(YEAR(AD$13)=2015)+$B$7*(AD$11=4)+$B$8*(AD$11=3))/(1+EXP($B$3+$B$4*$A38+$B$5*((AD$12-$A38)*4+3)+$B$6*(YEAR(AD$13)=2015)+$B$7*(AD$11=4)+$B$8*(AD$11=3)))), "")</f>
        <v>94.3980233595765</v>
      </c>
      <c r="AE38" s="9" t="n">
        <f aca="false">IF('Acquisition-Retention'!AH161&lt;&gt;"",'Acquisition-Retention'!AH161* (IF(AE$12=$A38,1,EXP($B$3+$B$4*$A38+$B$5*(AE$12-$A38)*4+$B$6*(YEAR(AE$13)=2015)+$B$7*(AE$11=4)+$B$8*(AE$11=3))/(1+EXP($B$3+$B$4*$A38+$B$5*(AE$12-$A38)*4+$B$6*(YEAR(AE$13)=2015)+$B$7*(AE$11=4)+$B$8*(AE$11=3))))+ EXP($B$3+$B$4*$A38+$B$5*((AE$12-$A38)*4+1)+$B$6*(YEAR(AE$13)=2015)+$B$7*(AE$11=4)+$B$8*(AE$11=3))/(1+EXP($B$3+$B$4*$A38+$B$5*((AE$12-$A38)*4+1)+$B$6*(YEAR(AE$13)=2015)+$B$7*(AE$11=4)+$B$8*(AE$11=3)))+ EXP($B$3+$B$4*$A38+$B$5*((AE$12-$A38)*4+2)+$B$6*(YEAR(AE$13)=2015)+$B$7*(AE$11=4)+$B$8*(AE$11=3))/(1+EXP($B$3+$B$4*$A38+$B$5*((AE$12-$A38)*4+2)+$B$6*(YEAR(AE$13)=2015)+$B$7*(AE$11=4)+$B$8*(AE$11=3)))+ EXP($B$3+$B$4*$A38+$B$5*((AE$12-$A38)*4+3)+$B$6*(YEAR(AE$13)=2015)+$B$7*(AE$11=4)+$B$8*(AE$11=3))/(1+EXP($B$3+$B$4*$A38+$B$5*((AE$12-$A38)*4+3)+$B$6*(YEAR(AE$13)=2015)+$B$7*(AE$11=4)+$B$8*(AE$11=3)))), "")</f>
        <v>86.5125591553957</v>
      </c>
      <c r="AF38" s="9" t="n">
        <f aca="false">IF('Acquisition-Retention'!AI161&lt;&gt;"",'Acquisition-Retention'!AI161* (IF(AF$12=$A38,1,EXP($B$3+$B$4*$A38+$B$5*(AF$12-$A38)*4+$B$6*(YEAR(AF$13)=2015)+$B$7*(AF$11=4)+$B$8*(AF$11=3))/(1+EXP($B$3+$B$4*$A38+$B$5*(AF$12-$A38)*4+$B$6*(YEAR(AF$13)=2015)+$B$7*(AF$11=4)+$B$8*(AF$11=3))))+ EXP($B$3+$B$4*$A38+$B$5*((AF$12-$A38)*4+1)+$B$6*(YEAR(AF$13)=2015)+$B$7*(AF$11=4)+$B$8*(AF$11=3))/(1+EXP($B$3+$B$4*$A38+$B$5*((AF$12-$A38)*4+1)+$B$6*(YEAR(AF$13)=2015)+$B$7*(AF$11=4)+$B$8*(AF$11=3)))+ EXP($B$3+$B$4*$A38+$B$5*((AF$12-$A38)*4+2)+$B$6*(YEAR(AF$13)=2015)+$B$7*(AF$11=4)+$B$8*(AF$11=3))/(1+EXP($B$3+$B$4*$A38+$B$5*((AF$12-$A38)*4+2)+$B$6*(YEAR(AF$13)=2015)+$B$7*(AF$11=4)+$B$8*(AF$11=3)))+ EXP($B$3+$B$4*$A38+$B$5*((AF$12-$A38)*4+3)+$B$6*(YEAR(AF$13)=2015)+$B$7*(AF$11=4)+$B$8*(AF$11=3))/(1+EXP($B$3+$B$4*$A38+$B$5*((AF$12-$A38)*4+3)+$B$6*(YEAR(AF$13)=2015)+$B$7*(AF$11=4)+$B$8*(AF$11=3)))), "")</f>
        <v>80.0141743527258</v>
      </c>
      <c r="AG38" s="9" t="n">
        <f aca="false">IF('Acquisition-Retention'!AJ161&lt;&gt;"",'Acquisition-Retention'!AJ161* (IF(AG$12=$A38,1,EXP($B$3+$B$4*$A38+$B$5*(AG$12-$A38)*4+$B$6*(YEAR(AG$13)=2015)+$B$7*(AG$11=4)+$B$8*(AG$11=3))/(1+EXP($B$3+$B$4*$A38+$B$5*(AG$12-$A38)*4+$B$6*(YEAR(AG$13)=2015)+$B$7*(AG$11=4)+$B$8*(AG$11=3))))+ EXP($B$3+$B$4*$A38+$B$5*((AG$12-$A38)*4+1)+$B$6*(YEAR(AG$13)=2015)+$B$7*(AG$11=4)+$B$8*(AG$11=3))/(1+EXP($B$3+$B$4*$A38+$B$5*((AG$12-$A38)*4+1)+$B$6*(YEAR(AG$13)=2015)+$B$7*(AG$11=4)+$B$8*(AG$11=3)))+ EXP($B$3+$B$4*$A38+$B$5*((AG$12-$A38)*4+2)+$B$6*(YEAR(AG$13)=2015)+$B$7*(AG$11=4)+$B$8*(AG$11=3))/(1+EXP($B$3+$B$4*$A38+$B$5*((AG$12-$A38)*4+2)+$B$6*(YEAR(AG$13)=2015)+$B$7*(AG$11=4)+$B$8*(AG$11=3)))+ EXP($B$3+$B$4*$A38+$B$5*((AG$12-$A38)*4+3)+$B$6*(YEAR(AG$13)=2015)+$B$7*(AG$11=4)+$B$8*(AG$11=3))/(1+EXP($B$3+$B$4*$A38+$B$5*((AG$12-$A38)*4+3)+$B$6*(YEAR(AG$13)=2015)+$B$7*(AG$11=4)+$B$8*(AG$11=3)))), "")</f>
        <v>66.9991302516566</v>
      </c>
      <c r="AH38" s="9" t="n">
        <f aca="false">IF('Acquisition-Retention'!AK161&lt;&gt;"",'Acquisition-Retention'!AK161* (IF(AH$12=$A38,1,EXP($B$3+$B$4*$A38+$B$5*(AH$12-$A38)*4+$B$6*(YEAR(AH$13)=2015)+$B$7*(AH$11=4)+$B$8*(AH$11=3))/(1+EXP($B$3+$B$4*$A38+$B$5*(AH$12-$A38)*4+$B$6*(YEAR(AH$13)=2015)+$B$7*(AH$11=4)+$B$8*(AH$11=3))))+ EXP($B$3+$B$4*$A38+$B$5*((AH$12-$A38)*4+1)+$B$6*(YEAR(AH$13)=2015)+$B$7*(AH$11=4)+$B$8*(AH$11=3))/(1+EXP($B$3+$B$4*$A38+$B$5*((AH$12-$A38)*4+1)+$B$6*(YEAR(AH$13)=2015)+$B$7*(AH$11=4)+$B$8*(AH$11=3)))+ EXP($B$3+$B$4*$A38+$B$5*((AH$12-$A38)*4+2)+$B$6*(YEAR(AH$13)=2015)+$B$7*(AH$11=4)+$B$8*(AH$11=3))/(1+EXP($B$3+$B$4*$A38+$B$5*((AH$12-$A38)*4+2)+$B$6*(YEAR(AH$13)=2015)+$B$7*(AH$11=4)+$B$8*(AH$11=3)))+ EXP($B$3+$B$4*$A38+$B$5*((AH$12-$A38)*4+3)+$B$6*(YEAR(AH$13)=2015)+$B$7*(AH$11=4)+$B$8*(AH$11=3))/(1+EXP($B$3+$B$4*$A38+$B$5*((AH$12-$A38)*4+3)+$B$6*(YEAR(AH$13)=2015)+$B$7*(AH$11=4)+$B$8*(AH$11=3)))), "")</f>
        <v>62.2143679942116</v>
      </c>
      <c r="AI38" s="9" t="n">
        <f aca="false">IF('Acquisition-Retention'!AL161&lt;&gt;"",'Acquisition-Retention'!AL161* (IF(AI$12=$A38,1,EXP($B$3+$B$4*$A38+$B$5*(AI$12-$A38)*4+$B$6*(YEAR(AI$13)=2015)+$B$7*(AI$11=4)+$B$8*(AI$11=3))/(1+EXP($B$3+$B$4*$A38+$B$5*(AI$12-$A38)*4+$B$6*(YEAR(AI$13)=2015)+$B$7*(AI$11=4)+$B$8*(AI$11=3))))+ EXP($B$3+$B$4*$A38+$B$5*((AI$12-$A38)*4+1)+$B$6*(YEAR(AI$13)=2015)+$B$7*(AI$11=4)+$B$8*(AI$11=3))/(1+EXP($B$3+$B$4*$A38+$B$5*((AI$12-$A38)*4+1)+$B$6*(YEAR(AI$13)=2015)+$B$7*(AI$11=4)+$B$8*(AI$11=3)))+ EXP($B$3+$B$4*$A38+$B$5*((AI$12-$A38)*4+2)+$B$6*(YEAR(AI$13)=2015)+$B$7*(AI$11=4)+$B$8*(AI$11=3))/(1+EXP($B$3+$B$4*$A38+$B$5*((AI$12-$A38)*4+2)+$B$6*(YEAR(AI$13)=2015)+$B$7*(AI$11=4)+$B$8*(AI$11=3)))+ EXP($B$3+$B$4*$A38+$B$5*((AI$12-$A38)*4+3)+$B$6*(YEAR(AI$13)=2015)+$B$7*(AI$11=4)+$B$8*(AI$11=3))/(1+EXP($B$3+$B$4*$A38+$B$5*((AI$12-$A38)*4+3)+$B$6*(YEAR(AI$13)=2015)+$B$7*(AI$11=4)+$B$8*(AI$11=3)))), "")</f>
        <v>57.8722803834158</v>
      </c>
      <c r="AJ38" s="9" t="n">
        <f aca="false">IF('Acquisition-Retention'!AM161&lt;&gt;"",'Acquisition-Retention'!AM161* (IF(AJ$12=$A38,1,EXP($B$3+$B$4*$A38+$B$5*(AJ$12-$A38)*4+$B$6*(YEAR(AJ$13)=2015)+$B$7*(AJ$11=4)+$B$8*(AJ$11=3))/(1+EXP($B$3+$B$4*$A38+$B$5*(AJ$12-$A38)*4+$B$6*(YEAR(AJ$13)=2015)+$B$7*(AJ$11=4)+$B$8*(AJ$11=3))))+ EXP($B$3+$B$4*$A38+$B$5*((AJ$12-$A38)*4+1)+$B$6*(YEAR(AJ$13)=2015)+$B$7*(AJ$11=4)+$B$8*(AJ$11=3))/(1+EXP($B$3+$B$4*$A38+$B$5*((AJ$12-$A38)*4+1)+$B$6*(YEAR(AJ$13)=2015)+$B$7*(AJ$11=4)+$B$8*(AJ$11=3)))+ EXP($B$3+$B$4*$A38+$B$5*((AJ$12-$A38)*4+2)+$B$6*(YEAR(AJ$13)=2015)+$B$7*(AJ$11=4)+$B$8*(AJ$11=3))/(1+EXP($B$3+$B$4*$A38+$B$5*((AJ$12-$A38)*4+2)+$B$6*(YEAR(AJ$13)=2015)+$B$7*(AJ$11=4)+$B$8*(AJ$11=3)))+ EXP($B$3+$B$4*$A38+$B$5*((AJ$12-$A38)*4+3)+$B$6*(YEAR(AJ$13)=2015)+$B$7*(AJ$11=4)+$B$8*(AJ$11=3))/(1+EXP($B$3+$B$4*$A38+$B$5*((AJ$12-$A38)*4+3)+$B$6*(YEAR(AJ$13)=2015)+$B$7*(AJ$11=4)+$B$8*(AJ$11=3)))), "")</f>
        <v>55.8484153437668</v>
      </c>
      <c r="AK38" s="9" t="n">
        <f aca="false">IF('Acquisition-Retention'!AN161&lt;&gt;"",'Acquisition-Retention'!AN161* (IF(AK$12=$A38,1,EXP($B$3+$B$4*$A38+$B$5*(AK$12-$A38)*4+$B$6*(YEAR(AK$13)=2015)+$B$7*(AK$11=4)+$B$8*(AK$11=3))/(1+EXP($B$3+$B$4*$A38+$B$5*(AK$12-$A38)*4+$B$6*(YEAR(AK$13)=2015)+$B$7*(AK$11=4)+$B$8*(AK$11=3))))+ EXP($B$3+$B$4*$A38+$B$5*((AK$12-$A38)*4+1)+$B$6*(YEAR(AK$13)=2015)+$B$7*(AK$11=4)+$B$8*(AK$11=3))/(1+EXP($B$3+$B$4*$A38+$B$5*((AK$12-$A38)*4+1)+$B$6*(YEAR(AK$13)=2015)+$B$7*(AK$11=4)+$B$8*(AK$11=3)))+ EXP($B$3+$B$4*$A38+$B$5*((AK$12-$A38)*4+2)+$B$6*(YEAR(AK$13)=2015)+$B$7*(AK$11=4)+$B$8*(AK$11=3))/(1+EXP($B$3+$B$4*$A38+$B$5*((AK$12-$A38)*4+2)+$B$6*(YEAR(AK$13)=2015)+$B$7*(AK$11=4)+$B$8*(AK$11=3)))+ EXP($B$3+$B$4*$A38+$B$5*((AK$12-$A38)*4+3)+$B$6*(YEAR(AK$13)=2015)+$B$7*(AK$11=4)+$B$8*(AK$11=3))/(1+EXP($B$3+$B$4*$A38+$B$5*((AK$12-$A38)*4+3)+$B$6*(YEAR(AK$13)=2015)+$B$7*(AK$11=4)+$B$8*(AK$11=3)))), "")</f>
        <v>51.7838907464591</v>
      </c>
      <c r="AL38" s="9" t="n">
        <f aca="false">IF('Acquisition-Retention'!AO161&lt;&gt;"",'Acquisition-Retention'!AO161* (IF(AL$12=$A38,1,EXP($B$3+$B$4*$A38+$B$5*(AL$12-$A38)*4+$B$6*(YEAR(AL$13)=2015)+$B$7*(AL$11=4)+$B$8*(AL$11=3))/(1+EXP($B$3+$B$4*$A38+$B$5*(AL$12-$A38)*4+$B$6*(YEAR(AL$13)=2015)+$B$7*(AL$11=4)+$B$8*(AL$11=3))))+ EXP($B$3+$B$4*$A38+$B$5*((AL$12-$A38)*4+1)+$B$6*(YEAR(AL$13)=2015)+$B$7*(AL$11=4)+$B$8*(AL$11=3))/(1+EXP($B$3+$B$4*$A38+$B$5*((AL$12-$A38)*4+1)+$B$6*(YEAR(AL$13)=2015)+$B$7*(AL$11=4)+$B$8*(AL$11=3)))+ EXP($B$3+$B$4*$A38+$B$5*((AL$12-$A38)*4+2)+$B$6*(YEAR(AL$13)=2015)+$B$7*(AL$11=4)+$B$8*(AL$11=3))/(1+EXP($B$3+$B$4*$A38+$B$5*((AL$12-$A38)*4+2)+$B$6*(YEAR(AL$13)=2015)+$B$7*(AL$11=4)+$B$8*(AL$11=3)))+ EXP($B$3+$B$4*$A38+$B$5*((AL$12-$A38)*4+3)+$B$6*(YEAR(AL$13)=2015)+$B$7*(AL$11=4)+$B$8*(AL$11=3))/(1+EXP($B$3+$B$4*$A38+$B$5*((AL$12-$A38)*4+3)+$B$6*(YEAR(AL$13)=2015)+$B$7*(AL$11=4)+$B$8*(AL$11=3)))), "")</f>
        <v>48.2397154335618</v>
      </c>
      <c r="AM38" s="9" t="n">
        <f aca="false">IF('Acquisition-Retention'!AP161&lt;&gt;"",'Acquisition-Retention'!AP161* (IF(AM$12=$A38,1,EXP($B$3+$B$4*$A38+$B$5*(AM$12-$A38)*4+$B$6*(YEAR(AM$13)=2015)+$B$7*(AM$11=4)+$B$8*(AM$11=3))/(1+EXP($B$3+$B$4*$A38+$B$5*(AM$12-$A38)*4+$B$6*(YEAR(AM$13)=2015)+$B$7*(AM$11=4)+$B$8*(AM$11=3))))+ EXP($B$3+$B$4*$A38+$B$5*((AM$12-$A38)*4+1)+$B$6*(YEAR(AM$13)=2015)+$B$7*(AM$11=4)+$B$8*(AM$11=3))/(1+EXP($B$3+$B$4*$A38+$B$5*((AM$12-$A38)*4+1)+$B$6*(YEAR(AM$13)=2015)+$B$7*(AM$11=4)+$B$8*(AM$11=3)))+ EXP($B$3+$B$4*$A38+$B$5*((AM$12-$A38)*4+2)+$B$6*(YEAR(AM$13)=2015)+$B$7*(AM$11=4)+$B$8*(AM$11=3))/(1+EXP($B$3+$B$4*$A38+$B$5*((AM$12-$A38)*4+2)+$B$6*(YEAR(AM$13)=2015)+$B$7*(AM$11=4)+$B$8*(AM$11=3)))+ EXP($B$3+$B$4*$A38+$B$5*((AM$12-$A38)*4+3)+$B$6*(YEAR(AM$13)=2015)+$B$7*(AM$11=4)+$B$8*(AM$11=3))/(1+EXP($B$3+$B$4*$A38+$B$5*((AM$12-$A38)*4+3)+$B$6*(YEAR(AM$13)=2015)+$B$7*(AM$11=4)+$B$8*(AM$11=3)))), "")</f>
        <v>47.3215038276692</v>
      </c>
      <c r="AN38" s="9" t="n">
        <f aca="false">IF('Acquisition-Retention'!AQ161&lt;&gt;"",'Acquisition-Retention'!AQ161* (IF(AN$12=$A38,1,EXP($B$3+$B$4*$A38+$B$5*(AN$12-$A38)*4+$B$6*(YEAR(AN$13)=2015)+$B$7*(AN$11=4)+$B$8*(AN$11=3))/(1+EXP($B$3+$B$4*$A38+$B$5*(AN$12-$A38)*4+$B$6*(YEAR(AN$13)=2015)+$B$7*(AN$11=4)+$B$8*(AN$11=3))))+ EXP($B$3+$B$4*$A38+$B$5*((AN$12-$A38)*4+1)+$B$6*(YEAR(AN$13)=2015)+$B$7*(AN$11=4)+$B$8*(AN$11=3))/(1+EXP($B$3+$B$4*$A38+$B$5*((AN$12-$A38)*4+1)+$B$6*(YEAR(AN$13)=2015)+$B$7*(AN$11=4)+$B$8*(AN$11=3)))+ EXP($B$3+$B$4*$A38+$B$5*((AN$12-$A38)*4+2)+$B$6*(YEAR(AN$13)=2015)+$B$7*(AN$11=4)+$B$8*(AN$11=3))/(1+EXP($B$3+$B$4*$A38+$B$5*((AN$12-$A38)*4+2)+$B$6*(YEAR(AN$13)=2015)+$B$7*(AN$11=4)+$B$8*(AN$11=3)))+ EXP($B$3+$B$4*$A38+$B$5*((AN$12-$A38)*4+3)+$B$6*(YEAR(AN$13)=2015)+$B$7*(AN$11=4)+$B$8*(AN$11=3))/(1+EXP($B$3+$B$4*$A38+$B$5*((AN$12-$A38)*4+3)+$B$6*(YEAR(AN$13)=2015)+$B$7*(AN$11=4)+$B$8*(AN$11=3)))), "")</f>
        <v>44.70143137627</v>
      </c>
      <c r="AO38" s="9" t="n">
        <f aca="false">IF('Acquisition-Retention'!AR161&lt;&gt;"",'Acquisition-Retention'!AR161* (IF(AO$12=$A38,1,EXP($B$3+$B$4*$A38+$B$5*(AO$12-$A38)*4+$B$6*(YEAR(AO$13)=2015)+$B$7*(AO$11=4)+$B$8*(AO$11=3))/(1+EXP($B$3+$B$4*$A38+$B$5*(AO$12-$A38)*4+$B$6*(YEAR(AO$13)=2015)+$B$7*(AO$11=4)+$B$8*(AO$11=3))))+ EXP($B$3+$B$4*$A38+$B$5*((AO$12-$A38)*4+1)+$B$6*(YEAR(AO$13)=2015)+$B$7*(AO$11=4)+$B$8*(AO$11=3))/(1+EXP($B$3+$B$4*$A38+$B$5*((AO$12-$A38)*4+1)+$B$6*(YEAR(AO$13)=2015)+$B$7*(AO$11=4)+$B$8*(AO$11=3)))+ EXP($B$3+$B$4*$A38+$B$5*((AO$12-$A38)*4+2)+$B$6*(YEAR(AO$13)=2015)+$B$7*(AO$11=4)+$B$8*(AO$11=3))/(1+EXP($B$3+$B$4*$A38+$B$5*((AO$12-$A38)*4+2)+$B$6*(YEAR(AO$13)=2015)+$B$7*(AO$11=4)+$B$8*(AO$11=3)))+ EXP($B$3+$B$4*$A38+$B$5*((AO$12-$A38)*4+3)+$B$6*(YEAR(AO$13)=2015)+$B$7*(AO$11=4)+$B$8*(AO$11=3))/(1+EXP($B$3+$B$4*$A38+$B$5*((AO$12-$A38)*4+3)+$B$6*(YEAR(AO$13)=2015)+$B$7*(AO$11=4)+$B$8*(AO$11=3)))), "")</f>
        <v>42.1146080489189</v>
      </c>
    </row>
    <row r="39" customFormat="false" ht="15" hidden="false" customHeight="false" outlineLevel="0" collapsed="false">
      <c r="A39" s="0" t="n">
        <f aca="false">A38+1</f>
        <v>26</v>
      </c>
      <c r="B39" s="4" t="str">
        <v>Feb 2016</v>
      </c>
      <c r="C39" s="9" t="str">
        <f aca="false">IF('Acquisition-Retention'!F162&lt;&gt;"",'Acquisition-Retention'!F162* (IF(C$12=$A39,1,EXP($B$3+$B$4*$A39+$B$5*(C$12-$A39)*4+$B$6*(YEAR(C$13)=2015)+$B$7*(C$11=4)+$B$8*(C$11=3))/(1+EXP($B$3+$B$4*$A39+$B$5*(C$12-$A39)*4+$B$6*(YEAR(C$13)=2015)+$B$7*(C$11=4)+$B$8*(C$11=3))))+ EXP($B$3+$B$4*$A39+$B$5*((C$12-$A39)*4+1)+$B$6*(YEAR(C$13)=2015)+$B$7*(C$11=4)+$B$8*(C$11=3))/(1+EXP($B$3+$B$4*$A39+$B$5*((C$12-$A39)*4+1)+$B$6*(YEAR(C$13)=2015)+$B$7*(C$11=4)+$B$8*(C$11=3)))+ EXP($B$3+$B$4*$A39+$B$5*((C$12-$A39)*4+2)+$B$6*(YEAR(C$13)=2015)+$B$7*(C$11=4)+$B$8*(C$11=3))/(1+EXP($B$3+$B$4*$A39+$B$5*((C$12-$A39)*4+2)+$B$6*(YEAR(C$13)=2015)+$B$7*(C$11=4)+$B$8*(C$11=3)))+ EXP($B$3+$B$4*$A39+$B$5*((C$12-$A39)*4+3)+$B$6*(YEAR(C$13)=2015)+$B$7*(C$11=4)+$B$8*(C$11=3))/(1+EXP($B$3+$B$4*$A39+$B$5*((C$12-$A39)*4+3)+$B$6*(YEAR(C$13)=2015)+$B$7*(C$11=4)+$B$8*(C$11=3)))), "")</f>
        <v/>
      </c>
      <c r="D39" s="9" t="str">
        <f aca="false">IF('Acquisition-Retention'!G162&lt;&gt;"",'Acquisition-Retention'!G162* (IF(D$12=$A39,1,EXP($B$3+$B$4*$A39+$B$5*(D$12-$A39)*4+$B$6*(YEAR(D$13)=2015)+$B$7*(D$11=4)+$B$8*(D$11=3))/(1+EXP($B$3+$B$4*$A39+$B$5*(D$12-$A39)*4+$B$6*(YEAR(D$13)=2015)+$B$7*(D$11=4)+$B$8*(D$11=3))))+ EXP($B$3+$B$4*$A39+$B$5*((D$12-$A39)*4+1)+$B$6*(YEAR(D$13)=2015)+$B$7*(D$11=4)+$B$8*(D$11=3))/(1+EXP($B$3+$B$4*$A39+$B$5*((D$12-$A39)*4+1)+$B$6*(YEAR(D$13)=2015)+$B$7*(D$11=4)+$B$8*(D$11=3)))+ EXP($B$3+$B$4*$A39+$B$5*((D$12-$A39)*4+2)+$B$6*(YEAR(D$13)=2015)+$B$7*(D$11=4)+$B$8*(D$11=3))/(1+EXP($B$3+$B$4*$A39+$B$5*((D$12-$A39)*4+2)+$B$6*(YEAR(D$13)=2015)+$B$7*(D$11=4)+$B$8*(D$11=3)))+ EXP($B$3+$B$4*$A39+$B$5*((D$12-$A39)*4+3)+$B$6*(YEAR(D$13)=2015)+$B$7*(D$11=4)+$B$8*(D$11=3))/(1+EXP($B$3+$B$4*$A39+$B$5*((D$12-$A39)*4+3)+$B$6*(YEAR(D$13)=2015)+$B$7*(D$11=4)+$B$8*(D$11=3)))), "")</f>
        <v/>
      </c>
      <c r="E39" s="9" t="str">
        <f aca="false">IF('Acquisition-Retention'!H162&lt;&gt;"",'Acquisition-Retention'!H162* (IF(E$12=$A39,1,EXP($B$3+$B$4*$A39+$B$5*(E$12-$A39)*4+$B$6*(YEAR(E$13)=2015)+$B$7*(E$11=4)+$B$8*(E$11=3))/(1+EXP($B$3+$B$4*$A39+$B$5*(E$12-$A39)*4+$B$6*(YEAR(E$13)=2015)+$B$7*(E$11=4)+$B$8*(E$11=3))))+ EXP($B$3+$B$4*$A39+$B$5*((E$12-$A39)*4+1)+$B$6*(YEAR(E$13)=2015)+$B$7*(E$11=4)+$B$8*(E$11=3))/(1+EXP($B$3+$B$4*$A39+$B$5*((E$12-$A39)*4+1)+$B$6*(YEAR(E$13)=2015)+$B$7*(E$11=4)+$B$8*(E$11=3)))+ EXP($B$3+$B$4*$A39+$B$5*((E$12-$A39)*4+2)+$B$6*(YEAR(E$13)=2015)+$B$7*(E$11=4)+$B$8*(E$11=3))/(1+EXP($B$3+$B$4*$A39+$B$5*((E$12-$A39)*4+2)+$B$6*(YEAR(E$13)=2015)+$B$7*(E$11=4)+$B$8*(E$11=3)))+ EXP($B$3+$B$4*$A39+$B$5*((E$12-$A39)*4+3)+$B$6*(YEAR(E$13)=2015)+$B$7*(E$11=4)+$B$8*(E$11=3))/(1+EXP($B$3+$B$4*$A39+$B$5*((E$12-$A39)*4+3)+$B$6*(YEAR(E$13)=2015)+$B$7*(E$11=4)+$B$8*(E$11=3)))), "")</f>
        <v/>
      </c>
      <c r="F39" s="9" t="str">
        <f aca="false">IF('Acquisition-Retention'!I162&lt;&gt;"",'Acquisition-Retention'!I162* (IF(F$12=$A39,1,EXP($B$3+$B$4*$A39+$B$5*(F$12-$A39)*4+$B$6*(YEAR(F$13)=2015)+$B$7*(F$11=4)+$B$8*(F$11=3))/(1+EXP($B$3+$B$4*$A39+$B$5*(F$12-$A39)*4+$B$6*(YEAR(F$13)=2015)+$B$7*(F$11=4)+$B$8*(F$11=3))))+ EXP($B$3+$B$4*$A39+$B$5*((F$12-$A39)*4+1)+$B$6*(YEAR(F$13)=2015)+$B$7*(F$11=4)+$B$8*(F$11=3))/(1+EXP($B$3+$B$4*$A39+$B$5*((F$12-$A39)*4+1)+$B$6*(YEAR(F$13)=2015)+$B$7*(F$11=4)+$B$8*(F$11=3)))+ EXP($B$3+$B$4*$A39+$B$5*((F$12-$A39)*4+2)+$B$6*(YEAR(F$13)=2015)+$B$7*(F$11=4)+$B$8*(F$11=3))/(1+EXP($B$3+$B$4*$A39+$B$5*((F$12-$A39)*4+2)+$B$6*(YEAR(F$13)=2015)+$B$7*(F$11=4)+$B$8*(F$11=3)))+ EXP($B$3+$B$4*$A39+$B$5*((F$12-$A39)*4+3)+$B$6*(YEAR(F$13)=2015)+$B$7*(F$11=4)+$B$8*(F$11=3))/(1+EXP($B$3+$B$4*$A39+$B$5*((F$12-$A39)*4+3)+$B$6*(YEAR(F$13)=2015)+$B$7*(F$11=4)+$B$8*(F$11=3)))), "")</f>
        <v/>
      </c>
      <c r="G39" s="9" t="str">
        <f aca="false">IF('Acquisition-Retention'!J162&lt;&gt;"",'Acquisition-Retention'!J162* (IF(G$12=$A39,1,EXP($B$3+$B$4*$A39+$B$5*(G$12-$A39)*4+$B$6*(YEAR(G$13)=2015)+$B$7*(G$11=4)+$B$8*(G$11=3))/(1+EXP($B$3+$B$4*$A39+$B$5*(G$12-$A39)*4+$B$6*(YEAR(G$13)=2015)+$B$7*(G$11=4)+$B$8*(G$11=3))))+ EXP($B$3+$B$4*$A39+$B$5*((G$12-$A39)*4+1)+$B$6*(YEAR(G$13)=2015)+$B$7*(G$11=4)+$B$8*(G$11=3))/(1+EXP($B$3+$B$4*$A39+$B$5*((G$12-$A39)*4+1)+$B$6*(YEAR(G$13)=2015)+$B$7*(G$11=4)+$B$8*(G$11=3)))+ EXP($B$3+$B$4*$A39+$B$5*((G$12-$A39)*4+2)+$B$6*(YEAR(G$13)=2015)+$B$7*(G$11=4)+$B$8*(G$11=3))/(1+EXP($B$3+$B$4*$A39+$B$5*((G$12-$A39)*4+2)+$B$6*(YEAR(G$13)=2015)+$B$7*(G$11=4)+$B$8*(G$11=3)))+ EXP($B$3+$B$4*$A39+$B$5*((G$12-$A39)*4+3)+$B$6*(YEAR(G$13)=2015)+$B$7*(G$11=4)+$B$8*(G$11=3))/(1+EXP($B$3+$B$4*$A39+$B$5*((G$12-$A39)*4+3)+$B$6*(YEAR(G$13)=2015)+$B$7*(G$11=4)+$B$8*(G$11=3)))), "")</f>
        <v/>
      </c>
      <c r="H39" s="9" t="str">
        <f aca="false">IF('Acquisition-Retention'!K162&lt;&gt;"",'Acquisition-Retention'!K162* (IF(H$12=$A39,1,EXP($B$3+$B$4*$A39+$B$5*(H$12-$A39)*4+$B$6*(YEAR(H$13)=2015)+$B$7*(H$11=4)+$B$8*(H$11=3))/(1+EXP($B$3+$B$4*$A39+$B$5*(H$12-$A39)*4+$B$6*(YEAR(H$13)=2015)+$B$7*(H$11=4)+$B$8*(H$11=3))))+ EXP($B$3+$B$4*$A39+$B$5*((H$12-$A39)*4+1)+$B$6*(YEAR(H$13)=2015)+$B$7*(H$11=4)+$B$8*(H$11=3))/(1+EXP($B$3+$B$4*$A39+$B$5*((H$12-$A39)*4+1)+$B$6*(YEAR(H$13)=2015)+$B$7*(H$11=4)+$B$8*(H$11=3)))+ EXP($B$3+$B$4*$A39+$B$5*((H$12-$A39)*4+2)+$B$6*(YEAR(H$13)=2015)+$B$7*(H$11=4)+$B$8*(H$11=3))/(1+EXP($B$3+$B$4*$A39+$B$5*((H$12-$A39)*4+2)+$B$6*(YEAR(H$13)=2015)+$B$7*(H$11=4)+$B$8*(H$11=3)))+ EXP($B$3+$B$4*$A39+$B$5*((H$12-$A39)*4+3)+$B$6*(YEAR(H$13)=2015)+$B$7*(H$11=4)+$B$8*(H$11=3))/(1+EXP($B$3+$B$4*$A39+$B$5*((H$12-$A39)*4+3)+$B$6*(YEAR(H$13)=2015)+$B$7*(H$11=4)+$B$8*(H$11=3)))), "")</f>
        <v/>
      </c>
      <c r="I39" s="9" t="str">
        <f aca="false">IF('Acquisition-Retention'!L162&lt;&gt;"",'Acquisition-Retention'!L162* (IF(I$12=$A39,1,EXP($B$3+$B$4*$A39+$B$5*(I$12-$A39)*4+$B$6*(YEAR(I$13)=2015)+$B$7*(I$11=4)+$B$8*(I$11=3))/(1+EXP($B$3+$B$4*$A39+$B$5*(I$12-$A39)*4+$B$6*(YEAR(I$13)=2015)+$B$7*(I$11=4)+$B$8*(I$11=3))))+ EXP($B$3+$B$4*$A39+$B$5*((I$12-$A39)*4+1)+$B$6*(YEAR(I$13)=2015)+$B$7*(I$11=4)+$B$8*(I$11=3))/(1+EXP($B$3+$B$4*$A39+$B$5*((I$12-$A39)*4+1)+$B$6*(YEAR(I$13)=2015)+$B$7*(I$11=4)+$B$8*(I$11=3)))+ EXP($B$3+$B$4*$A39+$B$5*((I$12-$A39)*4+2)+$B$6*(YEAR(I$13)=2015)+$B$7*(I$11=4)+$B$8*(I$11=3))/(1+EXP($B$3+$B$4*$A39+$B$5*((I$12-$A39)*4+2)+$B$6*(YEAR(I$13)=2015)+$B$7*(I$11=4)+$B$8*(I$11=3)))+ EXP($B$3+$B$4*$A39+$B$5*((I$12-$A39)*4+3)+$B$6*(YEAR(I$13)=2015)+$B$7*(I$11=4)+$B$8*(I$11=3))/(1+EXP($B$3+$B$4*$A39+$B$5*((I$12-$A39)*4+3)+$B$6*(YEAR(I$13)=2015)+$B$7*(I$11=4)+$B$8*(I$11=3)))), "")</f>
        <v/>
      </c>
      <c r="J39" s="9" t="str">
        <f aca="false">IF('Acquisition-Retention'!M162&lt;&gt;"",'Acquisition-Retention'!M162* (IF(J$12=$A39,1,EXP($B$3+$B$4*$A39+$B$5*(J$12-$A39)*4+$B$6*(YEAR(J$13)=2015)+$B$7*(J$11=4)+$B$8*(J$11=3))/(1+EXP($B$3+$B$4*$A39+$B$5*(J$12-$A39)*4+$B$6*(YEAR(J$13)=2015)+$B$7*(J$11=4)+$B$8*(J$11=3))))+ EXP($B$3+$B$4*$A39+$B$5*((J$12-$A39)*4+1)+$B$6*(YEAR(J$13)=2015)+$B$7*(J$11=4)+$B$8*(J$11=3))/(1+EXP($B$3+$B$4*$A39+$B$5*((J$12-$A39)*4+1)+$B$6*(YEAR(J$13)=2015)+$B$7*(J$11=4)+$B$8*(J$11=3)))+ EXP($B$3+$B$4*$A39+$B$5*((J$12-$A39)*4+2)+$B$6*(YEAR(J$13)=2015)+$B$7*(J$11=4)+$B$8*(J$11=3))/(1+EXP($B$3+$B$4*$A39+$B$5*((J$12-$A39)*4+2)+$B$6*(YEAR(J$13)=2015)+$B$7*(J$11=4)+$B$8*(J$11=3)))+ EXP($B$3+$B$4*$A39+$B$5*((J$12-$A39)*4+3)+$B$6*(YEAR(J$13)=2015)+$B$7*(J$11=4)+$B$8*(J$11=3))/(1+EXP($B$3+$B$4*$A39+$B$5*((J$12-$A39)*4+3)+$B$6*(YEAR(J$13)=2015)+$B$7*(J$11=4)+$B$8*(J$11=3)))), "")</f>
        <v/>
      </c>
      <c r="K39" s="9" t="str">
        <f aca="false">IF('Acquisition-Retention'!N162&lt;&gt;"",'Acquisition-Retention'!N162* (IF(K$12=$A39,1,EXP($B$3+$B$4*$A39+$B$5*(K$12-$A39)*4+$B$6*(YEAR(K$13)=2015)+$B$7*(K$11=4)+$B$8*(K$11=3))/(1+EXP($B$3+$B$4*$A39+$B$5*(K$12-$A39)*4+$B$6*(YEAR(K$13)=2015)+$B$7*(K$11=4)+$B$8*(K$11=3))))+ EXP($B$3+$B$4*$A39+$B$5*((K$12-$A39)*4+1)+$B$6*(YEAR(K$13)=2015)+$B$7*(K$11=4)+$B$8*(K$11=3))/(1+EXP($B$3+$B$4*$A39+$B$5*((K$12-$A39)*4+1)+$B$6*(YEAR(K$13)=2015)+$B$7*(K$11=4)+$B$8*(K$11=3)))+ EXP($B$3+$B$4*$A39+$B$5*((K$12-$A39)*4+2)+$B$6*(YEAR(K$13)=2015)+$B$7*(K$11=4)+$B$8*(K$11=3))/(1+EXP($B$3+$B$4*$A39+$B$5*((K$12-$A39)*4+2)+$B$6*(YEAR(K$13)=2015)+$B$7*(K$11=4)+$B$8*(K$11=3)))+ EXP($B$3+$B$4*$A39+$B$5*((K$12-$A39)*4+3)+$B$6*(YEAR(K$13)=2015)+$B$7*(K$11=4)+$B$8*(K$11=3))/(1+EXP($B$3+$B$4*$A39+$B$5*((K$12-$A39)*4+3)+$B$6*(YEAR(K$13)=2015)+$B$7*(K$11=4)+$B$8*(K$11=3)))), "")</f>
        <v/>
      </c>
      <c r="L39" s="9" t="str">
        <f aca="false">IF('Acquisition-Retention'!O162&lt;&gt;"",'Acquisition-Retention'!O162* (IF(L$12=$A39,1,EXP($B$3+$B$4*$A39+$B$5*(L$12-$A39)*4+$B$6*(YEAR(L$13)=2015)+$B$7*(L$11=4)+$B$8*(L$11=3))/(1+EXP($B$3+$B$4*$A39+$B$5*(L$12-$A39)*4+$B$6*(YEAR(L$13)=2015)+$B$7*(L$11=4)+$B$8*(L$11=3))))+ EXP($B$3+$B$4*$A39+$B$5*((L$12-$A39)*4+1)+$B$6*(YEAR(L$13)=2015)+$B$7*(L$11=4)+$B$8*(L$11=3))/(1+EXP($B$3+$B$4*$A39+$B$5*((L$12-$A39)*4+1)+$B$6*(YEAR(L$13)=2015)+$B$7*(L$11=4)+$B$8*(L$11=3)))+ EXP($B$3+$B$4*$A39+$B$5*((L$12-$A39)*4+2)+$B$6*(YEAR(L$13)=2015)+$B$7*(L$11=4)+$B$8*(L$11=3))/(1+EXP($B$3+$B$4*$A39+$B$5*((L$12-$A39)*4+2)+$B$6*(YEAR(L$13)=2015)+$B$7*(L$11=4)+$B$8*(L$11=3)))+ EXP($B$3+$B$4*$A39+$B$5*((L$12-$A39)*4+3)+$B$6*(YEAR(L$13)=2015)+$B$7*(L$11=4)+$B$8*(L$11=3))/(1+EXP($B$3+$B$4*$A39+$B$5*((L$12-$A39)*4+3)+$B$6*(YEAR(L$13)=2015)+$B$7*(L$11=4)+$B$8*(L$11=3)))), "")</f>
        <v/>
      </c>
      <c r="M39" s="9" t="str">
        <f aca="false">IF('Acquisition-Retention'!P162&lt;&gt;"",'Acquisition-Retention'!P162* (IF(M$12=$A39,1,EXP($B$3+$B$4*$A39+$B$5*(M$12-$A39)*4+$B$6*(YEAR(M$13)=2015)+$B$7*(M$11=4)+$B$8*(M$11=3))/(1+EXP($B$3+$B$4*$A39+$B$5*(M$12-$A39)*4+$B$6*(YEAR(M$13)=2015)+$B$7*(M$11=4)+$B$8*(M$11=3))))+ EXP($B$3+$B$4*$A39+$B$5*((M$12-$A39)*4+1)+$B$6*(YEAR(M$13)=2015)+$B$7*(M$11=4)+$B$8*(M$11=3))/(1+EXP($B$3+$B$4*$A39+$B$5*((M$12-$A39)*4+1)+$B$6*(YEAR(M$13)=2015)+$B$7*(M$11=4)+$B$8*(M$11=3)))+ EXP($B$3+$B$4*$A39+$B$5*((M$12-$A39)*4+2)+$B$6*(YEAR(M$13)=2015)+$B$7*(M$11=4)+$B$8*(M$11=3))/(1+EXP($B$3+$B$4*$A39+$B$5*((M$12-$A39)*4+2)+$B$6*(YEAR(M$13)=2015)+$B$7*(M$11=4)+$B$8*(M$11=3)))+ EXP($B$3+$B$4*$A39+$B$5*((M$12-$A39)*4+3)+$B$6*(YEAR(M$13)=2015)+$B$7*(M$11=4)+$B$8*(M$11=3))/(1+EXP($B$3+$B$4*$A39+$B$5*((M$12-$A39)*4+3)+$B$6*(YEAR(M$13)=2015)+$B$7*(M$11=4)+$B$8*(M$11=3)))), "")</f>
        <v/>
      </c>
      <c r="N39" s="9" t="str">
        <f aca="false">IF('Acquisition-Retention'!Q162&lt;&gt;"",'Acquisition-Retention'!Q162* (IF(N$12=$A39,1,EXP($B$3+$B$4*$A39+$B$5*(N$12-$A39)*4+$B$6*(YEAR(N$13)=2015)+$B$7*(N$11=4)+$B$8*(N$11=3))/(1+EXP($B$3+$B$4*$A39+$B$5*(N$12-$A39)*4+$B$6*(YEAR(N$13)=2015)+$B$7*(N$11=4)+$B$8*(N$11=3))))+ EXP($B$3+$B$4*$A39+$B$5*((N$12-$A39)*4+1)+$B$6*(YEAR(N$13)=2015)+$B$7*(N$11=4)+$B$8*(N$11=3))/(1+EXP($B$3+$B$4*$A39+$B$5*((N$12-$A39)*4+1)+$B$6*(YEAR(N$13)=2015)+$B$7*(N$11=4)+$B$8*(N$11=3)))+ EXP($B$3+$B$4*$A39+$B$5*((N$12-$A39)*4+2)+$B$6*(YEAR(N$13)=2015)+$B$7*(N$11=4)+$B$8*(N$11=3))/(1+EXP($B$3+$B$4*$A39+$B$5*((N$12-$A39)*4+2)+$B$6*(YEAR(N$13)=2015)+$B$7*(N$11=4)+$B$8*(N$11=3)))+ EXP($B$3+$B$4*$A39+$B$5*((N$12-$A39)*4+3)+$B$6*(YEAR(N$13)=2015)+$B$7*(N$11=4)+$B$8*(N$11=3))/(1+EXP($B$3+$B$4*$A39+$B$5*((N$12-$A39)*4+3)+$B$6*(YEAR(N$13)=2015)+$B$7*(N$11=4)+$B$8*(N$11=3)))), "")</f>
        <v/>
      </c>
      <c r="O39" s="9" t="str">
        <f aca="false">IF('Acquisition-Retention'!R162&lt;&gt;"",'Acquisition-Retention'!R162* (IF(O$12=$A39,1,EXP($B$3+$B$4*$A39+$B$5*(O$12-$A39)*4+$B$6*(YEAR(O$13)=2015)+$B$7*(O$11=4)+$B$8*(O$11=3))/(1+EXP($B$3+$B$4*$A39+$B$5*(O$12-$A39)*4+$B$6*(YEAR(O$13)=2015)+$B$7*(O$11=4)+$B$8*(O$11=3))))+ EXP($B$3+$B$4*$A39+$B$5*((O$12-$A39)*4+1)+$B$6*(YEAR(O$13)=2015)+$B$7*(O$11=4)+$B$8*(O$11=3))/(1+EXP($B$3+$B$4*$A39+$B$5*((O$12-$A39)*4+1)+$B$6*(YEAR(O$13)=2015)+$B$7*(O$11=4)+$B$8*(O$11=3)))+ EXP($B$3+$B$4*$A39+$B$5*((O$12-$A39)*4+2)+$B$6*(YEAR(O$13)=2015)+$B$7*(O$11=4)+$B$8*(O$11=3))/(1+EXP($B$3+$B$4*$A39+$B$5*((O$12-$A39)*4+2)+$B$6*(YEAR(O$13)=2015)+$B$7*(O$11=4)+$B$8*(O$11=3)))+ EXP($B$3+$B$4*$A39+$B$5*((O$12-$A39)*4+3)+$B$6*(YEAR(O$13)=2015)+$B$7*(O$11=4)+$B$8*(O$11=3))/(1+EXP($B$3+$B$4*$A39+$B$5*((O$12-$A39)*4+3)+$B$6*(YEAR(O$13)=2015)+$B$7*(O$11=4)+$B$8*(O$11=3)))), "")</f>
        <v/>
      </c>
      <c r="P39" s="9" t="str">
        <f aca="false">IF('Acquisition-Retention'!S162&lt;&gt;"",'Acquisition-Retention'!S162* (IF(P$12=$A39,1,EXP($B$3+$B$4*$A39+$B$5*(P$12-$A39)*4+$B$6*(YEAR(P$13)=2015)+$B$7*(P$11=4)+$B$8*(P$11=3))/(1+EXP($B$3+$B$4*$A39+$B$5*(P$12-$A39)*4+$B$6*(YEAR(P$13)=2015)+$B$7*(P$11=4)+$B$8*(P$11=3))))+ EXP($B$3+$B$4*$A39+$B$5*((P$12-$A39)*4+1)+$B$6*(YEAR(P$13)=2015)+$B$7*(P$11=4)+$B$8*(P$11=3))/(1+EXP($B$3+$B$4*$A39+$B$5*((P$12-$A39)*4+1)+$B$6*(YEAR(P$13)=2015)+$B$7*(P$11=4)+$B$8*(P$11=3)))+ EXP($B$3+$B$4*$A39+$B$5*((P$12-$A39)*4+2)+$B$6*(YEAR(P$13)=2015)+$B$7*(P$11=4)+$B$8*(P$11=3))/(1+EXP($B$3+$B$4*$A39+$B$5*((P$12-$A39)*4+2)+$B$6*(YEAR(P$13)=2015)+$B$7*(P$11=4)+$B$8*(P$11=3)))+ EXP($B$3+$B$4*$A39+$B$5*((P$12-$A39)*4+3)+$B$6*(YEAR(P$13)=2015)+$B$7*(P$11=4)+$B$8*(P$11=3))/(1+EXP($B$3+$B$4*$A39+$B$5*((P$12-$A39)*4+3)+$B$6*(YEAR(P$13)=2015)+$B$7*(P$11=4)+$B$8*(P$11=3)))), "")</f>
        <v/>
      </c>
      <c r="Q39" s="9" t="str">
        <f aca="false">IF('Acquisition-Retention'!T162&lt;&gt;"",'Acquisition-Retention'!T162* (IF(Q$12=$A39,1,EXP($B$3+$B$4*$A39+$B$5*(Q$12-$A39)*4+$B$6*(YEAR(Q$13)=2015)+$B$7*(Q$11=4)+$B$8*(Q$11=3))/(1+EXP($B$3+$B$4*$A39+$B$5*(Q$12-$A39)*4+$B$6*(YEAR(Q$13)=2015)+$B$7*(Q$11=4)+$B$8*(Q$11=3))))+ EXP($B$3+$B$4*$A39+$B$5*((Q$12-$A39)*4+1)+$B$6*(YEAR(Q$13)=2015)+$B$7*(Q$11=4)+$B$8*(Q$11=3))/(1+EXP($B$3+$B$4*$A39+$B$5*((Q$12-$A39)*4+1)+$B$6*(YEAR(Q$13)=2015)+$B$7*(Q$11=4)+$B$8*(Q$11=3)))+ EXP($B$3+$B$4*$A39+$B$5*((Q$12-$A39)*4+2)+$B$6*(YEAR(Q$13)=2015)+$B$7*(Q$11=4)+$B$8*(Q$11=3))/(1+EXP($B$3+$B$4*$A39+$B$5*((Q$12-$A39)*4+2)+$B$6*(YEAR(Q$13)=2015)+$B$7*(Q$11=4)+$B$8*(Q$11=3)))+ EXP($B$3+$B$4*$A39+$B$5*((Q$12-$A39)*4+3)+$B$6*(YEAR(Q$13)=2015)+$B$7*(Q$11=4)+$B$8*(Q$11=3))/(1+EXP($B$3+$B$4*$A39+$B$5*((Q$12-$A39)*4+3)+$B$6*(YEAR(Q$13)=2015)+$B$7*(Q$11=4)+$B$8*(Q$11=3)))), "")</f>
        <v/>
      </c>
      <c r="R39" s="9" t="str">
        <f aca="false">IF('Acquisition-Retention'!U162&lt;&gt;"",'Acquisition-Retention'!U162* (IF(R$12=$A39,1,EXP($B$3+$B$4*$A39+$B$5*(R$12-$A39)*4+$B$6*(YEAR(R$13)=2015)+$B$7*(R$11=4)+$B$8*(R$11=3))/(1+EXP($B$3+$B$4*$A39+$B$5*(R$12-$A39)*4+$B$6*(YEAR(R$13)=2015)+$B$7*(R$11=4)+$B$8*(R$11=3))))+ EXP($B$3+$B$4*$A39+$B$5*((R$12-$A39)*4+1)+$B$6*(YEAR(R$13)=2015)+$B$7*(R$11=4)+$B$8*(R$11=3))/(1+EXP($B$3+$B$4*$A39+$B$5*((R$12-$A39)*4+1)+$B$6*(YEAR(R$13)=2015)+$B$7*(R$11=4)+$B$8*(R$11=3)))+ EXP($B$3+$B$4*$A39+$B$5*((R$12-$A39)*4+2)+$B$6*(YEAR(R$13)=2015)+$B$7*(R$11=4)+$B$8*(R$11=3))/(1+EXP($B$3+$B$4*$A39+$B$5*((R$12-$A39)*4+2)+$B$6*(YEAR(R$13)=2015)+$B$7*(R$11=4)+$B$8*(R$11=3)))+ EXP($B$3+$B$4*$A39+$B$5*((R$12-$A39)*4+3)+$B$6*(YEAR(R$13)=2015)+$B$7*(R$11=4)+$B$8*(R$11=3))/(1+EXP($B$3+$B$4*$A39+$B$5*((R$12-$A39)*4+3)+$B$6*(YEAR(R$13)=2015)+$B$7*(R$11=4)+$B$8*(R$11=3)))), "")</f>
        <v/>
      </c>
      <c r="S39" s="9" t="str">
        <f aca="false">IF('Acquisition-Retention'!V162&lt;&gt;"",'Acquisition-Retention'!V162* (IF(S$12=$A39,1,EXP($B$3+$B$4*$A39+$B$5*(S$12-$A39)*4+$B$6*(YEAR(S$13)=2015)+$B$7*(S$11=4)+$B$8*(S$11=3))/(1+EXP($B$3+$B$4*$A39+$B$5*(S$12-$A39)*4+$B$6*(YEAR(S$13)=2015)+$B$7*(S$11=4)+$B$8*(S$11=3))))+ EXP($B$3+$B$4*$A39+$B$5*((S$12-$A39)*4+1)+$B$6*(YEAR(S$13)=2015)+$B$7*(S$11=4)+$B$8*(S$11=3))/(1+EXP($B$3+$B$4*$A39+$B$5*((S$12-$A39)*4+1)+$B$6*(YEAR(S$13)=2015)+$B$7*(S$11=4)+$B$8*(S$11=3)))+ EXP($B$3+$B$4*$A39+$B$5*((S$12-$A39)*4+2)+$B$6*(YEAR(S$13)=2015)+$B$7*(S$11=4)+$B$8*(S$11=3))/(1+EXP($B$3+$B$4*$A39+$B$5*((S$12-$A39)*4+2)+$B$6*(YEAR(S$13)=2015)+$B$7*(S$11=4)+$B$8*(S$11=3)))+ EXP($B$3+$B$4*$A39+$B$5*((S$12-$A39)*4+3)+$B$6*(YEAR(S$13)=2015)+$B$7*(S$11=4)+$B$8*(S$11=3))/(1+EXP($B$3+$B$4*$A39+$B$5*((S$12-$A39)*4+3)+$B$6*(YEAR(S$13)=2015)+$B$7*(S$11=4)+$B$8*(S$11=3)))), "")</f>
        <v/>
      </c>
      <c r="T39" s="9" t="str">
        <f aca="false">IF('Acquisition-Retention'!W162&lt;&gt;"",'Acquisition-Retention'!W162* (IF(T$12=$A39,1,EXP($B$3+$B$4*$A39+$B$5*(T$12-$A39)*4+$B$6*(YEAR(T$13)=2015)+$B$7*(T$11=4)+$B$8*(T$11=3))/(1+EXP($B$3+$B$4*$A39+$B$5*(T$12-$A39)*4+$B$6*(YEAR(T$13)=2015)+$B$7*(T$11=4)+$B$8*(T$11=3))))+ EXP($B$3+$B$4*$A39+$B$5*((T$12-$A39)*4+1)+$B$6*(YEAR(T$13)=2015)+$B$7*(T$11=4)+$B$8*(T$11=3))/(1+EXP($B$3+$B$4*$A39+$B$5*((T$12-$A39)*4+1)+$B$6*(YEAR(T$13)=2015)+$B$7*(T$11=4)+$B$8*(T$11=3)))+ EXP($B$3+$B$4*$A39+$B$5*((T$12-$A39)*4+2)+$B$6*(YEAR(T$13)=2015)+$B$7*(T$11=4)+$B$8*(T$11=3))/(1+EXP($B$3+$B$4*$A39+$B$5*((T$12-$A39)*4+2)+$B$6*(YEAR(T$13)=2015)+$B$7*(T$11=4)+$B$8*(T$11=3)))+ EXP($B$3+$B$4*$A39+$B$5*((T$12-$A39)*4+3)+$B$6*(YEAR(T$13)=2015)+$B$7*(T$11=4)+$B$8*(T$11=3))/(1+EXP($B$3+$B$4*$A39+$B$5*((T$12-$A39)*4+3)+$B$6*(YEAR(T$13)=2015)+$B$7*(T$11=4)+$B$8*(T$11=3)))), "")</f>
        <v/>
      </c>
      <c r="U39" s="9" t="str">
        <f aca="false">IF('Acquisition-Retention'!X162&lt;&gt;"",'Acquisition-Retention'!X162* (IF(U$12=$A39,1,EXP($B$3+$B$4*$A39+$B$5*(U$12-$A39)*4+$B$6*(YEAR(U$13)=2015)+$B$7*(U$11=4)+$B$8*(U$11=3))/(1+EXP($B$3+$B$4*$A39+$B$5*(U$12-$A39)*4+$B$6*(YEAR(U$13)=2015)+$B$7*(U$11=4)+$B$8*(U$11=3))))+ EXP($B$3+$B$4*$A39+$B$5*((U$12-$A39)*4+1)+$B$6*(YEAR(U$13)=2015)+$B$7*(U$11=4)+$B$8*(U$11=3))/(1+EXP($B$3+$B$4*$A39+$B$5*((U$12-$A39)*4+1)+$B$6*(YEAR(U$13)=2015)+$B$7*(U$11=4)+$B$8*(U$11=3)))+ EXP($B$3+$B$4*$A39+$B$5*((U$12-$A39)*4+2)+$B$6*(YEAR(U$13)=2015)+$B$7*(U$11=4)+$B$8*(U$11=3))/(1+EXP($B$3+$B$4*$A39+$B$5*((U$12-$A39)*4+2)+$B$6*(YEAR(U$13)=2015)+$B$7*(U$11=4)+$B$8*(U$11=3)))+ EXP($B$3+$B$4*$A39+$B$5*((U$12-$A39)*4+3)+$B$6*(YEAR(U$13)=2015)+$B$7*(U$11=4)+$B$8*(U$11=3))/(1+EXP($B$3+$B$4*$A39+$B$5*((U$12-$A39)*4+3)+$B$6*(YEAR(U$13)=2015)+$B$7*(U$11=4)+$B$8*(U$11=3)))), "")</f>
        <v/>
      </c>
      <c r="V39" s="9" t="str">
        <f aca="false">IF('Acquisition-Retention'!Y162&lt;&gt;"",'Acquisition-Retention'!Y162* (IF(V$12=$A39,1,EXP($B$3+$B$4*$A39+$B$5*(V$12-$A39)*4+$B$6*(YEAR(V$13)=2015)+$B$7*(V$11=4)+$B$8*(V$11=3))/(1+EXP($B$3+$B$4*$A39+$B$5*(V$12-$A39)*4+$B$6*(YEAR(V$13)=2015)+$B$7*(V$11=4)+$B$8*(V$11=3))))+ EXP($B$3+$B$4*$A39+$B$5*((V$12-$A39)*4+1)+$B$6*(YEAR(V$13)=2015)+$B$7*(V$11=4)+$B$8*(V$11=3))/(1+EXP($B$3+$B$4*$A39+$B$5*((V$12-$A39)*4+1)+$B$6*(YEAR(V$13)=2015)+$B$7*(V$11=4)+$B$8*(V$11=3)))+ EXP($B$3+$B$4*$A39+$B$5*((V$12-$A39)*4+2)+$B$6*(YEAR(V$13)=2015)+$B$7*(V$11=4)+$B$8*(V$11=3))/(1+EXP($B$3+$B$4*$A39+$B$5*((V$12-$A39)*4+2)+$B$6*(YEAR(V$13)=2015)+$B$7*(V$11=4)+$B$8*(V$11=3)))+ EXP($B$3+$B$4*$A39+$B$5*((V$12-$A39)*4+3)+$B$6*(YEAR(V$13)=2015)+$B$7*(V$11=4)+$B$8*(V$11=3))/(1+EXP($B$3+$B$4*$A39+$B$5*((V$12-$A39)*4+3)+$B$6*(YEAR(V$13)=2015)+$B$7*(V$11=4)+$B$8*(V$11=3)))), "")</f>
        <v/>
      </c>
      <c r="W39" s="9" t="str">
        <f aca="false">IF('Acquisition-Retention'!Z162&lt;&gt;"",'Acquisition-Retention'!Z162* (IF(W$12=$A39,1,EXP($B$3+$B$4*$A39+$B$5*(W$12-$A39)*4+$B$6*(YEAR(W$13)=2015)+$B$7*(W$11=4)+$B$8*(W$11=3))/(1+EXP($B$3+$B$4*$A39+$B$5*(W$12-$A39)*4+$B$6*(YEAR(W$13)=2015)+$B$7*(W$11=4)+$B$8*(W$11=3))))+ EXP($B$3+$B$4*$A39+$B$5*((W$12-$A39)*4+1)+$B$6*(YEAR(W$13)=2015)+$B$7*(W$11=4)+$B$8*(W$11=3))/(1+EXP($B$3+$B$4*$A39+$B$5*((W$12-$A39)*4+1)+$B$6*(YEAR(W$13)=2015)+$B$7*(W$11=4)+$B$8*(W$11=3)))+ EXP($B$3+$B$4*$A39+$B$5*((W$12-$A39)*4+2)+$B$6*(YEAR(W$13)=2015)+$B$7*(W$11=4)+$B$8*(W$11=3))/(1+EXP($B$3+$B$4*$A39+$B$5*((W$12-$A39)*4+2)+$B$6*(YEAR(W$13)=2015)+$B$7*(W$11=4)+$B$8*(W$11=3)))+ EXP($B$3+$B$4*$A39+$B$5*((W$12-$A39)*4+3)+$B$6*(YEAR(W$13)=2015)+$B$7*(W$11=4)+$B$8*(W$11=3))/(1+EXP($B$3+$B$4*$A39+$B$5*((W$12-$A39)*4+3)+$B$6*(YEAR(W$13)=2015)+$B$7*(W$11=4)+$B$8*(W$11=3)))), "")</f>
        <v/>
      </c>
      <c r="X39" s="9" t="str">
        <f aca="false">IF('Acquisition-Retention'!AA162&lt;&gt;"",'Acquisition-Retention'!AA162* (IF(X$12=$A39,1,EXP($B$3+$B$4*$A39+$B$5*(X$12-$A39)*4+$B$6*(YEAR(X$13)=2015)+$B$7*(X$11=4)+$B$8*(X$11=3))/(1+EXP($B$3+$B$4*$A39+$B$5*(X$12-$A39)*4+$B$6*(YEAR(X$13)=2015)+$B$7*(X$11=4)+$B$8*(X$11=3))))+ EXP($B$3+$B$4*$A39+$B$5*((X$12-$A39)*4+1)+$B$6*(YEAR(X$13)=2015)+$B$7*(X$11=4)+$B$8*(X$11=3))/(1+EXP($B$3+$B$4*$A39+$B$5*((X$12-$A39)*4+1)+$B$6*(YEAR(X$13)=2015)+$B$7*(X$11=4)+$B$8*(X$11=3)))+ EXP($B$3+$B$4*$A39+$B$5*((X$12-$A39)*4+2)+$B$6*(YEAR(X$13)=2015)+$B$7*(X$11=4)+$B$8*(X$11=3))/(1+EXP($B$3+$B$4*$A39+$B$5*((X$12-$A39)*4+2)+$B$6*(YEAR(X$13)=2015)+$B$7*(X$11=4)+$B$8*(X$11=3)))+ EXP($B$3+$B$4*$A39+$B$5*((X$12-$A39)*4+3)+$B$6*(YEAR(X$13)=2015)+$B$7*(X$11=4)+$B$8*(X$11=3))/(1+EXP($B$3+$B$4*$A39+$B$5*((X$12-$A39)*4+3)+$B$6*(YEAR(X$13)=2015)+$B$7*(X$11=4)+$B$8*(X$11=3)))), "")</f>
        <v/>
      </c>
      <c r="Y39" s="9" t="str">
        <f aca="false">IF('Acquisition-Retention'!AB162&lt;&gt;"",'Acquisition-Retention'!AB162* (IF(Y$12=$A39,1,EXP($B$3+$B$4*$A39+$B$5*(Y$12-$A39)*4+$B$6*(YEAR(Y$13)=2015)+$B$7*(Y$11=4)+$B$8*(Y$11=3))/(1+EXP($B$3+$B$4*$A39+$B$5*(Y$12-$A39)*4+$B$6*(YEAR(Y$13)=2015)+$B$7*(Y$11=4)+$B$8*(Y$11=3))))+ EXP($B$3+$B$4*$A39+$B$5*((Y$12-$A39)*4+1)+$B$6*(YEAR(Y$13)=2015)+$B$7*(Y$11=4)+$B$8*(Y$11=3))/(1+EXP($B$3+$B$4*$A39+$B$5*((Y$12-$A39)*4+1)+$B$6*(YEAR(Y$13)=2015)+$B$7*(Y$11=4)+$B$8*(Y$11=3)))+ EXP($B$3+$B$4*$A39+$B$5*((Y$12-$A39)*4+2)+$B$6*(YEAR(Y$13)=2015)+$B$7*(Y$11=4)+$B$8*(Y$11=3))/(1+EXP($B$3+$B$4*$A39+$B$5*((Y$12-$A39)*4+2)+$B$6*(YEAR(Y$13)=2015)+$B$7*(Y$11=4)+$B$8*(Y$11=3)))+ EXP($B$3+$B$4*$A39+$B$5*((Y$12-$A39)*4+3)+$B$6*(YEAR(Y$13)=2015)+$B$7*(Y$11=4)+$B$8*(Y$11=3))/(1+EXP($B$3+$B$4*$A39+$B$5*((Y$12-$A39)*4+3)+$B$6*(YEAR(Y$13)=2015)+$B$7*(Y$11=4)+$B$8*(Y$11=3)))), "")</f>
        <v/>
      </c>
      <c r="Z39" s="9" t="str">
        <f aca="false">IF('Acquisition-Retention'!AC162&lt;&gt;"",'Acquisition-Retention'!AC162* (IF(Z$12=$A39,1,EXP($B$3+$B$4*$A39+$B$5*(Z$12-$A39)*4+$B$6*(YEAR(Z$13)=2015)+$B$7*(Z$11=4)+$B$8*(Z$11=3))/(1+EXP($B$3+$B$4*$A39+$B$5*(Z$12-$A39)*4+$B$6*(YEAR(Z$13)=2015)+$B$7*(Z$11=4)+$B$8*(Z$11=3))))+ EXP($B$3+$B$4*$A39+$B$5*((Z$12-$A39)*4+1)+$B$6*(YEAR(Z$13)=2015)+$B$7*(Z$11=4)+$B$8*(Z$11=3))/(1+EXP($B$3+$B$4*$A39+$B$5*((Z$12-$A39)*4+1)+$B$6*(YEAR(Z$13)=2015)+$B$7*(Z$11=4)+$B$8*(Z$11=3)))+ EXP($B$3+$B$4*$A39+$B$5*((Z$12-$A39)*4+2)+$B$6*(YEAR(Z$13)=2015)+$B$7*(Z$11=4)+$B$8*(Z$11=3))/(1+EXP($B$3+$B$4*$A39+$B$5*((Z$12-$A39)*4+2)+$B$6*(YEAR(Z$13)=2015)+$B$7*(Z$11=4)+$B$8*(Z$11=3)))+ EXP($B$3+$B$4*$A39+$B$5*((Z$12-$A39)*4+3)+$B$6*(YEAR(Z$13)=2015)+$B$7*(Z$11=4)+$B$8*(Z$11=3))/(1+EXP($B$3+$B$4*$A39+$B$5*((Z$12-$A39)*4+3)+$B$6*(YEAR(Z$13)=2015)+$B$7*(Z$11=4)+$B$8*(Z$11=3)))), "")</f>
        <v/>
      </c>
      <c r="AA39" s="9" t="str">
        <f aca="false">IF('Acquisition-Retention'!AD162&lt;&gt;"",'Acquisition-Retention'!AD162* (IF(AA$12=$A39,1,EXP($B$3+$B$4*$A39+$B$5*(AA$12-$A39)*4+$B$6*(YEAR(AA$13)=2015)+$B$7*(AA$11=4)+$B$8*(AA$11=3))/(1+EXP($B$3+$B$4*$A39+$B$5*(AA$12-$A39)*4+$B$6*(YEAR(AA$13)=2015)+$B$7*(AA$11=4)+$B$8*(AA$11=3))))+ EXP($B$3+$B$4*$A39+$B$5*((AA$12-$A39)*4+1)+$B$6*(YEAR(AA$13)=2015)+$B$7*(AA$11=4)+$B$8*(AA$11=3))/(1+EXP($B$3+$B$4*$A39+$B$5*((AA$12-$A39)*4+1)+$B$6*(YEAR(AA$13)=2015)+$B$7*(AA$11=4)+$B$8*(AA$11=3)))+ EXP($B$3+$B$4*$A39+$B$5*((AA$12-$A39)*4+2)+$B$6*(YEAR(AA$13)=2015)+$B$7*(AA$11=4)+$B$8*(AA$11=3))/(1+EXP($B$3+$B$4*$A39+$B$5*((AA$12-$A39)*4+2)+$B$6*(YEAR(AA$13)=2015)+$B$7*(AA$11=4)+$B$8*(AA$11=3)))+ EXP($B$3+$B$4*$A39+$B$5*((AA$12-$A39)*4+3)+$B$6*(YEAR(AA$13)=2015)+$B$7*(AA$11=4)+$B$8*(AA$11=3))/(1+EXP($B$3+$B$4*$A39+$B$5*((AA$12-$A39)*4+3)+$B$6*(YEAR(AA$13)=2015)+$B$7*(AA$11=4)+$B$8*(AA$11=3)))), "")</f>
        <v/>
      </c>
      <c r="AB39" s="9" t="n">
        <f aca="false">IF('Acquisition-Retention'!AE162&lt;&gt;"",'Acquisition-Retention'!AE162* (IF(AB$12=$A39,1,EXP($B$3+$B$4*$A39+$B$5*(AB$12-$A39)*4+$B$6*(YEAR(AB$13)=2015)+$B$7*(AB$11=4)+$B$8*(AB$11=3))/(1+EXP($B$3+$B$4*$A39+$B$5*(AB$12-$A39)*4+$B$6*(YEAR(AB$13)=2015)+$B$7*(AB$11=4)+$B$8*(AB$11=3))))+ EXP($B$3+$B$4*$A39+$B$5*((AB$12-$A39)*4+1)+$B$6*(YEAR(AB$13)=2015)+$B$7*(AB$11=4)+$B$8*(AB$11=3))/(1+EXP($B$3+$B$4*$A39+$B$5*((AB$12-$A39)*4+1)+$B$6*(YEAR(AB$13)=2015)+$B$7*(AB$11=4)+$B$8*(AB$11=3)))+ EXP($B$3+$B$4*$A39+$B$5*((AB$12-$A39)*4+2)+$B$6*(YEAR(AB$13)=2015)+$B$7*(AB$11=4)+$B$8*(AB$11=3))/(1+EXP($B$3+$B$4*$A39+$B$5*((AB$12-$A39)*4+2)+$B$6*(YEAR(AB$13)=2015)+$B$7*(AB$11=4)+$B$8*(AB$11=3)))+ EXP($B$3+$B$4*$A39+$B$5*((AB$12-$A39)*4+3)+$B$6*(YEAR(AB$13)=2015)+$B$7*(AB$11=4)+$B$8*(AB$11=3))/(1+EXP($B$3+$B$4*$A39+$B$5*((AB$12-$A39)*4+3)+$B$6*(YEAR(AB$13)=2015)+$B$7*(AB$11=4)+$B$8*(AB$11=3)))), "")</f>
        <v>410.58448814169</v>
      </c>
      <c r="AC39" s="9" t="n">
        <f aca="false">IF('Acquisition-Retention'!AF162&lt;&gt;"",'Acquisition-Retention'!AF162* (IF(AC$12=$A39,1,EXP($B$3+$B$4*$A39+$B$5*(AC$12-$A39)*4+$B$6*(YEAR(AC$13)=2015)+$B$7*(AC$11=4)+$B$8*(AC$11=3))/(1+EXP($B$3+$B$4*$A39+$B$5*(AC$12-$A39)*4+$B$6*(YEAR(AC$13)=2015)+$B$7*(AC$11=4)+$B$8*(AC$11=3))))+ EXP($B$3+$B$4*$A39+$B$5*((AC$12-$A39)*4+1)+$B$6*(YEAR(AC$13)=2015)+$B$7*(AC$11=4)+$B$8*(AC$11=3))/(1+EXP($B$3+$B$4*$A39+$B$5*((AC$12-$A39)*4+1)+$B$6*(YEAR(AC$13)=2015)+$B$7*(AC$11=4)+$B$8*(AC$11=3)))+ EXP($B$3+$B$4*$A39+$B$5*((AC$12-$A39)*4+2)+$B$6*(YEAR(AC$13)=2015)+$B$7*(AC$11=4)+$B$8*(AC$11=3))/(1+EXP($B$3+$B$4*$A39+$B$5*((AC$12-$A39)*4+2)+$B$6*(YEAR(AC$13)=2015)+$B$7*(AC$11=4)+$B$8*(AC$11=3)))+ EXP($B$3+$B$4*$A39+$B$5*((AC$12-$A39)*4+3)+$B$6*(YEAR(AC$13)=2015)+$B$7*(AC$11=4)+$B$8*(AC$11=3))/(1+EXP($B$3+$B$4*$A39+$B$5*((AC$12-$A39)*4+3)+$B$6*(YEAR(AC$13)=2015)+$B$7*(AC$11=4)+$B$8*(AC$11=3)))), "")</f>
        <v>137.769676159259</v>
      </c>
      <c r="AD39" s="9" t="n">
        <f aca="false">IF('Acquisition-Retention'!AG162&lt;&gt;"",'Acquisition-Retention'!AG162* (IF(AD$12=$A39,1,EXP($B$3+$B$4*$A39+$B$5*(AD$12-$A39)*4+$B$6*(YEAR(AD$13)=2015)+$B$7*(AD$11=4)+$B$8*(AD$11=3))/(1+EXP($B$3+$B$4*$A39+$B$5*(AD$12-$A39)*4+$B$6*(YEAR(AD$13)=2015)+$B$7*(AD$11=4)+$B$8*(AD$11=3))))+ EXP($B$3+$B$4*$A39+$B$5*((AD$12-$A39)*4+1)+$B$6*(YEAR(AD$13)=2015)+$B$7*(AD$11=4)+$B$8*(AD$11=3))/(1+EXP($B$3+$B$4*$A39+$B$5*((AD$12-$A39)*4+1)+$B$6*(YEAR(AD$13)=2015)+$B$7*(AD$11=4)+$B$8*(AD$11=3)))+ EXP($B$3+$B$4*$A39+$B$5*((AD$12-$A39)*4+2)+$B$6*(YEAR(AD$13)=2015)+$B$7*(AD$11=4)+$B$8*(AD$11=3))/(1+EXP($B$3+$B$4*$A39+$B$5*((AD$12-$A39)*4+2)+$B$6*(YEAR(AD$13)=2015)+$B$7*(AD$11=4)+$B$8*(AD$11=3)))+ EXP($B$3+$B$4*$A39+$B$5*((AD$12-$A39)*4+3)+$B$6*(YEAR(AD$13)=2015)+$B$7*(AD$11=4)+$B$8*(AD$11=3))/(1+EXP($B$3+$B$4*$A39+$B$5*((AD$12-$A39)*4+3)+$B$6*(YEAR(AD$13)=2015)+$B$7*(AD$11=4)+$B$8*(AD$11=3)))), "")</f>
        <v>118.263164585179</v>
      </c>
      <c r="AE39" s="9" t="n">
        <f aca="false">IF('Acquisition-Retention'!AH162&lt;&gt;"",'Acquisition-Retention'!AH162* (IF(AE$12=$A39,1,EXP($B$3+$B$4*$A39+$B$5*(AE$12-$A39)*4+$B$6*(YEAR(AE$13)=2015)+$B$7*(AE$11=4)+$B$8*(AE$11=3))/(1+EXP($B$3+$B$4*$A39+$B$5*(AE$12-$A39)*4+$B$6*(YEAR(AE$13)=2015)+$B$7*(AE$11=4)+$B$8*(AE$11=3))))+ EXP($B$3+$B$4*$A39+$B$5*((AE$12-$A39)*4+1)+$B$6*(YEAR(AE$13)=2015)+$B$7*(AE$11=4)+$B$8*(AE$11=3))/(1+EXP($B$3+$B$4*$A39+$B$5*((AE$12-$A39)*4+1)+$B$6*(YEAR(AE$13)=2015)+$B$7*(AE$11=4)+$B$8*(AE$11=3)))+ EXP($B$3+$B$4*$A39+$B$5*((AE$12-$A39)*4+2)+$B$6*(YEAR(AE$13)=2015)+$B$7*(AE$11=4)+$B$8*(AE$11=3))/(1+EXP($B$3+$B$4*$A39+$B$5*((AE$12-$A39)*4+2)+$B$6*(YEAR(AE$13)=2015)+$B$7*(AE$11=4)+$B$8*(AE$11=3)))+ EXP($B$3+$B$4*$A39+$B$5*((AE$12-$A39)*4+3)+$B$6*(YEAR(AE$13)=2015)+$B$7*(AE$11=4)+$B$8*(AE$11=3))/(1+EXP($B$3+$B$4*$A39+$B$5*((AE$12-$A39)*4+3)+$B$6*(YEAR(AE$13)=2015)+$B$7*(AE$11=4)+$B$8*(AE$11=3)))), "")</f>
        <v>106.397675836249</v>
      </c>
      <c r="AF39" s="9" t="n">
        <f aca="false">IF('Acquisition-Retention'!AI162&lt;&gt;"",'Acquisition-Retention'!AI162* (IF(AF$12=$A39,1,EXP($B$3+$B$4*$A39+$B$5*(AF$12-$A39)*4+$B$6*(YEAR(AF$13)=2015)+$B$7*(AF$11=4)+$B$8*(AF$11=3))/(1+EXP($B$3+$B$4*$A39+$B$5*(AF$12-$A39)*4+$B$6*(YEAR(AF$13)=2015)+$B$7*(AF$11=4)+$B$8*(AF$11=3))))+ EXP($B$3+$B$4*$A39+$B$5*((AF$12-$A39)*4+1)+$B$6*(YEAR(AF$13)=2015)+$B$7*(AF$11=4)+$B$8*(AF$11=3))/(1+EXP($B$3+$B$4*$A39+$B$5*((AF$12-$A39)*4+1)+$B$6*(YEAR(AF$13)=2015)+$B$7*(AF$11=4)+$B$8*(AF$11=3)))+ EXP($B$3+$B$4*$A39+$B$5*((AF$12-$A39)*4+2)+$B$6*(YEAR(AF$13)=2015)+$B$7*(AF$11=4)+$B$8*(AF$11=3))/(1+EXP($B$3+$B$4*$A39+$B$5*((AF$12-$A39)*4+2)+$B$6*(YEAR(AF$13)=2015)+$B$7*(AF$11=4)+$B$8*(AF$11=3)))+ EXP($B$3+$B$4*$A39+$B$5*((AF$12-$A39)*4+3)+$B$6*(YEAR(AF$13)=2015)+$B$7*(AF$11=4)+$B$8*(AF$11=3))/(1+EXP($B$3+$B$4*$A39+$B$5*((AF$12-$A39)*4+3)+$B$6*(YEAR(AF$13)=2015)+$B$7*(AF$11=4)+$B$8*(AF$11=3)))), "")</f>
        <v>97.477568942279</v>
      </c>
      <c r="AG39" s="9" t="n">
        <f aca="false">IF('Acquisition-Retention'!AJ162&lt;&gt;"",'Acquisition-Retention'!AJ162* (IF(AG$12=$A39,1,EXP($B$3+$B$4*$A39+$B$5*(AG$12-$A39)*4+$B$6*(YEAR(AG$13)=2015)+$B$7*(AG$11=4)+$B$8*(AG$11=3))/(1+EXP($B$3+$B$4*$A39+$B$5*(AG$12-$A39)*4+$B$6*(YEAR(AG$13)=2015)+$B$7*(AG$11=4)+$B$8*(AG$11=3))))+ EXP($B$3+$B$4*$A39+$B$5*((AG$12-$A39)*4+1)+$B$6*(YEAR(AG$13)=2015)+$B$7*(AG$11=4)+$B$8*(AG$11=3))/(1+EXP($B$3+$B$4*$A39+$B$5*((AG$12-$A39)*4+1)+$B$6*(YEAR(AG$13)=2015)+$B$7*(AG$11=4)+$B$8*(AG$11=3)))+ EXP($B$3+$B$4*$A39+$B$5*((AG$12-$A39)*4+2)+$B$6*(YEAR(AG$13)=2015)+$B$7*(AG$11=4)+$B$8*(AG$11=3))/(1+EXP($B$3+$B$4*$A39+$B$5*((AG$12-$A39)*4+2)+$B$6*(YEAR(AG$13)=2015)+$B$7*(AG$11=4)+$B$8*(AG$11=3)))+ EXP($B$3+$B$4*$A39+$B$5*((AG$12-$A39)*4+3)+$B$6*(YEAR(AG$13)=2015)+$B$7*(AG$11=4)+$B$8*(AG$11=3))/(1+EXP($B$3+$B$4*$A39+$B$5*((AG$12-$A39)*4+3)+$B$6*(YEAR(AG$13)=2015)+$B$7*(AG$11=4)+$B$8*(AG$11=3)))), "")</f>
        <v>81.4513102651747</v>
      </c>
      <c r="AH39" s="9" t="n">
        <f aca="false">IF('Acquisition-Retention'!AK162&lt;&gt;"",'Acquisition-Retention'!AK162* (IF(AH$12=$A39,1,EXP($B$3+$B$4*$A39+$B$5*(AH$12-$A39)*4+$B$6*(YEAR(AH$13)=2015)+$B$7*(AH$11=4)+$B$8*(AH$11=3))/(1+EXP($B$3+$B$4*$A39+$B$5*(AH$12-$A39)*4+$B$6*(YEAR(AH$13)=2015)+$B$7*(AH$11=4)+$B$8*(AH$11=3))))+ EXP($B$3+$B$4*$A39+$B$5*((AH$12-$A39)*4+1)+$B$6*(YEAR(AH$13)=2015)+$B$7*(AH$11=4)+$B$8*(AH$11=3))/(1+EXP($B$3+$B$4*$A39+$B$5*((AH$12-$A39)*4+1)+$B$6*(YEAR(AH$13)=2015)+$B$7*(AH$11=4)+$B$8*(AH$11=3)))+ EXP($B$3+$B$4*$A39+$B$5*((AH$12-$A39)*4+2)+$B$6*(YEAR(AH$13)=2015)+$B$7*(AH$11=4)+$B$8*(AH$11=3))/(1+EXP($B$3+$B$4*$A39+$B$5*((AH$12-$A39)*4+2)+$B$6*(YEAR(AH$13)=2015)+$B$7*(AH$11=4)+$B$8*(AH$11=3)))+ EXP($B$3+$B$4*$A39+$B$5*((AH$12-$A39)*4+3)+$B$6*(YEAR(AH$13)=2015)+$B$7*(AH$11=4)+$B$8*(AH$11=3))/(1+EXP($B$3+$B$4*$A39+$B$5*((AH$12-$A39)*4+3)+$B$6*(YEAR(AH$13)=2015)+$B$7*(AH$11=4)+$B$8*(AH$11=3)))), "")</f>
        <v>75.3826573158197</v>
      </c>
      <c r="AI39" s="9" t="n">
        <f aca="false">IF('Acquisition-Retention'!AL162&lt;&gt;"",'Acquisition-Retention'!AL162* (IF(AI$12=$A39,1,EXP($B$3+$B$4*$A39+$B$5*(AI$12-$A39)*4+$B$6*(YEAR(AI$13)=2015)+$B$7*(AI$11=4)+$B$8*(AI$11=3))/(1+EXP($B$3+$B$4*$A39+$B$5*(AI$12-$A39)*4+$B$6*(YEAR(AI$13)=2015)+$B$7*(AI$11=4)+$B$8*(AI$11=3))))+ EXP($B$3+$B$4*$A39+$B$5*((AI$12-$A39)*4+1)+$B$6*(YEAR(AI$13)=2015)+$B$7*(AI$11=4)+$B$8*(AI$11=3))/(1+EXP($B$3+$B$4*$A39+$B$5*((AI$12-$A39)*4+1)+$B$6*(YEAR(AI$13)=2015)+$B$7*(AI$11=4)+$B$8*(AI$11=3)))+ EXP($B$3+$B$4*$A39+$B$5*((AI$12-$A39)*4+2)+$B$6*(YEAR(AI$13)=2015)+$B$7*(AI$11=4)+$B$8*(AI$11=3))/(1+EXP($B$3+$B$4*$A39+$B$5*((AI$12-$A39)*4+2)+$B$6*(YEAR(AI$13)=2015)+$B$7*(AI$11=4)+$B$8*(AI$11=3)))+ EXP($B$3+$B$4*$A39+$B$5*((AI$12-$A39)*4+3)+$B$6*(YEAR(AI$13)=2015)+$B$7*(AI$11=4)+$B$8*(AI$11=3))/(1+EXP($B$3+$B$4*$A39+$B$5*((AI$12-$A39)*4+3)+$B$6*(YEAR(AI$13)=2015)+$B$7*(AI$11=4)+$B$8*(AI$11=3)))), "")</f>
        <v>69.9763069219519</v>
      </c>
      <c r="AJ39" s="9" t="n">
        <f aca="false">IF('Acquisition-Retention'!AM162&lt;&gt;"",'Acquisition-Retention'!AM162* (IF(AJ$12=$A39,1,EXP($B$3+$B$4*$A39+$B$5*(AJ$12-$A39)*4+$B$6*(YEAR(AJ$13)=2015)+$B$7*(AJ$11=4)+$B$8*(AJ$11=3))/(1+EXP($B$3+$B$4*$A39+$B$5*(AJ$12-$A39)*4+$B$6*(YEAR(AJ$13)=2015)+$B$7*(AJ$11=4)+$B$8*(AJ$11=3))))+ EXP($B$3+$B$4*$A39+$B$5*((AJ$12-$A39)*4+1)+$B$6*(YEAR(AJ$13)=2015)+$B$7*(AJ$11=4)+$B$8*(AJ$11=3))/(1+EXP($B$3+$B$4*$A39+$B$5*((AJ$12-$A39)*4+1)+$B$6*(YEAR(AJ$13)=2015)+$B$7*(AJ$11=4)+$B$8*(AJ$11=3)))+ EXP($B$3+$B$4*$A39+$B$5*((AJ$12-$A39)*4+2)+$B$6*(YEAR(AJ$13)=2015)+$B$7*(AJ$11=4)+$B$8*(AJ$11=3))/(1+EXP($B$3+$B$4*$A39+$B$5*((AJ$12-$A39)*4+2)+$B$6*(YEAR(AJ$13)=2015)+$B$7*(AJ$11=4)+$B$8*(AJ$11=3)))+ EXP($B$3+$B$4*$A39+$B$5*((AJ$12-$A39)*4+3)+$B$6*(YEAR(AJ$13)=2015)+$B$7*(AJ$11=4)+$B$8*(AJ$11=3))/(1+EXP($B$3+$B$4*$A39+$B$5*((AJ$12-$A39)*4+3)+$B$6*(YEAR(AJ$13)=2015)+$B$7*(AJ$11=4)+$B$8*(AJ$11=3)))), "")</f>
        <v>67.1760606726335</v>
      </c>
      <c r="AK39" s="9" t="n">
        <f aca="false">IF('Acquisition-Retention'!AN162&lt;&gt;"",'Acquisition-Retention'!AN162* (IF(AK$12=$A39,1,EXP($B$3+$B$4*$A39+$B$5*(AK$12-$A39)*4+$B$6*(YEAR(AK$13)=2015)+$B$7*(AK$11=4)+$B$8*(AK$11=3))/(1+EXP($B$3+$B$4*$A39+$B$5*(AK$12-$A39)*4+$B$6*(YEAR(AK$13)=2015)+$B$7*(AK$11=4)+$B$8*(AK$11=3))))+ EXP($B$3+$B$4*$A39+$B$5*((AK$12-$A39)*4+1)+$B$6*(YEAR(AK$13)=2015)+$B$7*(AK$11=4)+$B$8*(AK$11=3))/(1+EXP($B$3+$B$4*$A39+$B$5*((AK$12-$A39)*4+1)+$B$6*(YEAR(AK$13)=2015)+$B$7*(AK$11=4)+$B$8*(AK$11=3)))+ EXP($B$3+$B$4*$A39+$B$5*((AK$12-$A39)*4+2)+$B$6*(YEAR(AK$13)=2015)+$B$7*(AK$11=4)+$B$8*(AK$11=3))/(1+EXP($B$3+$B$4*$A39+$B$5*((AK$12-$A39)*4+2)+$B$6*(YEAR(AK$13)=2015)+$B$7*(AK$11=4)+$B$8*(AK$11=3)))+ EXP($B$3+$B$4*$A39+$B$5*((AK$12-$A39)*4+3)+$B$6*(YEAR(AK$13)=2015)+$B$7*(AK$11=4)+$B$8*(AK$11=3))/(1+EXP($B$3+$B$4*$A39+$B$5*((AK$12-$A39)*4+3)+$B$6*(YEAR(AK$13)=2015)+$B$7*(AK$11=4)+$B$8*(AK$11=3)))), "")</f>
        <v>62.2834822606501</v>
      </c>
      <c r="AL39" s="9" t="n">
        <f aca="false">IF('Acquisition-Retention'!AO162&lt;&gt;"",'Acquisition-Retention'!AO162* (IF(AL$12=$A39,1,EXP($B$3+$B$4*$A39+$B$5*(AL$12-$A39)*4+$B$6*(YEAR(AL$13)=2015)+$B$7*(AL$11=4)+$B$8*(AL$11=3))/(1+EXP($B$3+$B$4*$A39+$B$5*(AL$12-$A39)*4+$B$6*(YEAR(AL$13)=2015)+$B$7*(AL$11=4)+$B$8*(AL$11=3))))+ EXP($B$3+$B$4*$A39+$B$5*((AL$12-$A39)*4+1)+$B$6*(YEAR(AL$13)=2015)+$B$7*(AL$11=4)+$B$8*(AL$11=3))/(1+EXP($B$3+$B$4*$A39+$B$5*((AL$12-$A39)*4+1)+$B$6*(YEAR(AL$13)=2015)+$B$7*(AL$11=4)+$B$8*(AL$11=3)))+ EXP($B$3+$B$4*$A39+$B$5*((AL$12-$A39)*4+2)+$B$6*(YEAR(AL$13)=2015)+$B$7*(AL$11=4)+$B$8*(AL$11=3))/(1+EXP($B$3+$B$4*$A39+$B$5*((AL$12-$A39)*4+2)+$B$6*(YEAR(AL$13)=2015)+$B$7*(AL$11=4)+$B$8*(AL$11=3)))+ EXP($B$3+$B$4*$A39+$B$5*((AL$12-$A39)*4+3)+$B$6*(YEAR(AL$13)=2015)+$B$7*(AL$11=4)+$B$8*(AL$11=3))/(1+EXP($B$3+$B$4*$A39+$B$5*((AL$12-$A39)*4+3)+$B$6*(YEAR(AL$13)=2015)+$B$7*(AL$11=4)+$B$8*(AL$11=3)))), "")</f>
        <v>58.0256366766391</v>
      </c>
      <c r="AM39" s="9" t="n">
        <f aca="false">IF('Acquisition-Retention'!AP162&lt;&gt;"",'Acquisition-Retention'!AP162* (IF(AM$12=$A39,1,EXP($B$3+$B$4*$A39+$B$5*(AM$12-$A39)*4+$B$6*(YEAR(AM$13)=2015)+$B$7*(AM$11=4)+$B$8*(AM$11=3))/(1+EXP($B$3+$B$4*$A39+$B$5*(AM$12-$A39)*4+$B$6*(YEAR(AM$13)=2015)+$B$7*(AM$11=4)+$B$8*(AM$11=3))))+ EXP($B$3+$B$4*$A39+$B$5*((AM$12-$A39)*4+1)+$B$6*(YEAR(AM$13)=2015)+$B$7*(AM$11=4)+$B$8*(AM$11=3))/(1+EXP($B$3+$B$4*$A39+$B$5*((AM$12-$A39)*4+1)+$B$6*(YEAR(AM$13)=2015)+$B$7*(AM$11=4)+$B$8*(AM$11=3)))+ EXP($B$3+$B$4*$A39+$B$5*((AM$12-$A39)*4+2)+$B$6*(YEAR(AM$13)=2015)+$B$7*(AM$11=4)+$B$8*(AM$11=3))/(1+EXP($B$3+$B$4*$A39+$B$5*((AM$12-$A39)*4+2)+$B$6*(YEAR(AM$13)=2015)+$B$7*(AM$11=4)+$B$8*(AM$11=3)))+ EXP($B$3+$B$4*$A39+$B$5*((AM$12-$A39)*4+3)+$B$6*(YEAR(AM$13)=2015)+$B$7*(AM$11=4)+$B$8*(AM$11=3))/(1+EXP($B$3+$B$4*$A39+$B$5*((AM$12-$A39)*4+3)+$B$6*(YEAR(AM$13)=2015)+$B$7*(AM$11=4)+$B$8*(AM$11=3)))), "")</f>
        <v>56.9366818644702</v>
      </c>
      <c r="AN39" s="9" t="n">
        <f aca="false">IF('Acquisition-Retention'!AQ162&lt;&gt;"",'Acquisition-Retention'!AQ162* (IF(AN$12=$A39,1,EXP($B$3+$B$4*$A39+$B$5*(AN$12-$A39)*4+$B$6*(YEAR(AN$13)=2015)+$B$7*(AN$11=4)+$B$8*(AN$11=3))/(1+EXP($B$3+$B$4*$A39+$B$5*(AN$12-$A39)*4+$B$6*(YEAR(AN$13)=2015)+$B$7*(AN$11=4)+$B$8*(AN$11=3))))+ EXP($B$3+$B$4*$A39+$B$5*((AN$12-$A39)*4+1)+$B$6*(YEAR(AN$13)=2015)+$B$7*(AN$11=4)+$B$8*(AN$11=3))/(1+EXP($B$3+$B$4*$A39+$B$5*((AN$12-$A39)*4+1)+$B$6*(YEAR(AN$13)=2015)+$B$7*(AN$11=4)+$B$8*(AN$11=3)))+ EXP($B$3+$B$4*$A39+$B$5*((AN$12-$A39)*4+2)+$B$6*(YEAR(AN$13)=2015)+$B$7*(AN$11=4)+$B$8*(AN$11=3))/(1+EXP($B$3+$B$4*$A39+$B$5*((AN$12-$A39)*4+2)+$B$6*(YEAR(AN$13)=2015)+$B$7*(AN$11=4)+$B$8*(AN$11=3)))+ EXP($B$3+$B$4*$A39+$B$5*((AN$12-$A39)*4+3)+$B$6*(YEAR(AN$13)=2015)+$B$7*(AN$11=4)+$B$8*(AN$11=3))/(1+EXP($B$3+$B$4*$A39+$B$5*((AN$12-$A39)*4+3)+$B$6*(YEAR(AN$13)=2015)+$B$7*(AN$11=4)+$B$8*(AN$11=3)))), "")</f>
        <v>53.8373283024565</v>
      </c>
      <c r="AO39" s="9" t="n">
        <f aca="false">IF('Acquisition-Retention'!AR162&lt;&gt;"",'Acquisition-Retention'!AR162* (IF(AO$12=$A39,1,EXP($B$3+$B$4*$A39+$B$5*(AO$12-$A39)*4+$B$6*(YEAR(AO$13)=2015)+$B$7*(AO$11=4)+$B$8*(AO$11=3))/(1+EXP($B$3+$B$4*$A39+$B$5*(AO$12-$A39)*4+$B$6*(YEAR(AO$13)=2015)+$B$7*(AO$11=4)+$B$8*(AO$11=3))))+ EXP($B$3+$B$4*$A39+$B$5*((AO$12-$A39)*4+1)+$B$6*(YEAR(AO$13)=2015)+$B$7*(AO$11=4)+$B$8*(AO$11=3))/(1+EXP($B$3+$B$4*$A39+$B$5*((AO$12-$A39)*4+1)+$B$6*(YEAR(AO$13)=2015)+$B$7*(AO$11=4)+$B$8*(AO$11=3)))+ EXP($B$3+$B$4*$A39+$B$5*((AO$12-$A39)*4+2)+$B$6*(YEAR(AO$13)=2015)+$B$7*(AO$11=4)+$B$8*(AO$11=3))/(1+EXP($B$3+$B$4*$A39+$B$5*((AO$12-$A39)*4+2)+$B$6*(YEAR(AO$13)=2015)+$B$7*(AO$11=4)+$B$8*(AO$11=3)))+ EXP($B$3+$B$4*$A39+$B$5*((AO$12-$A39)*4+3)+$B$6*(YEAR(AO$13)=2015)+$B$7*(AO$11=4)+$B$8*(AO$11=3))/(1+EXP($B$3+$B$4*$A39+$B$5*((AO$12-$A39)*4+3)+$B$6*(YEAR(AO$13)=2015)+$B$7*(AO$11=4)+$B$8*(AO$11=3)))), "")</f>
        <v>50.759220309832</v>
      </c>
    </row>
    <row r="40" customFormat="false" ht="15" hidden="false" customHeight="false" outlineLevel="0" collapsed="false">
      <c r="A40" s="0" t="n">
        <f aca="false">A39+1</f>
        <v>27</v>
      </c>
      <c r="B40" s="4" t="str">
        <v>Mar 2016</v>
      </c>
      <c r="C40" s="9" t="str">
        <f aca="false">IF('Acquisition-Retention'!F163&lt;&gt;"",'Acquisition-Retention'!F163* (IF(C$12=$A40,1,EXP($B$3+$B$4*$A40+$B$5*(C$12-$A40)*4+$B$6*(YEAR(C$13)=2015)+$B$7*(C$11=4)+$B$8*(C$11=3))/(1+EXP($B$3+$B$4*$A40+$B$5*(C$12-$A40)*4+$B$6*(YEAR(C$13)=2015)+$B$7*(C$11=4)+$B$8*(C$11=3))))+ EXP($B$3+$B$4*$A40+$B$5*((C$12-$A40)*4+1)+$B$6*(YEAR(C$13)=2015)+$B$7*(C$11=4)+$B$8*(C$11=3))/(1+EXP($B$3+$B$4*$A40+$B$5*((C$12-$A40)*4+1)+$B$6*(YEAR(C$13)=2015)+$B$7*(C$11=4)+$B$8*(C$11=3)))+ EXP($B$3+$B$4*$A40+$B$5*((C$12-$A40)*4+2)+$B$6*(YEAR(C$13)=2015)+$B$7*(C$11=4)+$B$8*(C$11=3))/(1+EXP($B$3+$B$4*$A40+$B$5*((C$12-$A40)*4+2)+$B$6*(YEAR(C$13)=2015)+$B$7*(C$11=4)+$B$8*(C$11=3)))+ EXP($B$3+$B$4*$A40+$B$5*((C$12-$A40)*4+3)+$B$6*(YEAR(C$13)=2015)+$B$7*(C$11=4)+$B$8*(C$11=3))/(1+EXP($B$3+$B$4*$A40+$B$5*((C$12-$A40)*4+3)+$B$6*(YEAR(C$13)=2015)+$B$7*(C$11=4)+$B$8*(C$11=3)))), "")</f>
        <v/>
      </c>
      <c r="D40" s="9" t="str">
        <f aca="false">IF('Acquisition-Retention'!G163&lt;&gt;"",'Acquisition-Retention'!G163* (IF(D$12=$A40,1,EXP($B$3+$B$4*$A40+$B$5*(D$12-$A40)*4+$B$6*(YEAR(D$13)=2015)+$B$7*(D$11=4)+$B$8*(D$11=3))/(1+EXP($B$3+$B$4*$A40+$B$5*(D$12-$A40)*4+$B$6*(YEAR(D$13)=2015)+$B$7*(D$11=4)+$B$8*(D$11=3))))+ EXP($B$3+$B$4*$A40+$B$5*((D$12-$A40)*4+1)+$B$6*(YEAR(D$13)=2015)+$B$7*(D$11=4)+$B$8*(D$11=3))/(1+EXP($B$3+$B$4*$A40+$B$5*((D$12-$A40)*4+1)+$B$6*(YEAR(D$13)=2015)+$B$7*(D$11=4)+$B$8*(D$11=3)))+ EXP($B$3+$B$4*$A40+$B$5*((D$12-$A40)*4+2)+$B$6*(YEAR(D$13)=2015)+$B$7*(D$11=4)+$B$8*(D$11=3))/(1+EXP($B$3+$B$4*$A40+$B$5*((D$12-$A40)*4+2)+$B$6*(YEAR(D$13)=2015)+$B$7*(D$11=4)+$B$8*(D$11=3)))+ EXP($B$3+$B$4*$A40+$B$5*((D$12-$A40)*4+3)+$B$6*(YEAR(D$13)=2015)+$B$7*(D$11=4)+$B$8*(D$11=3))/(1+EXP($B$3+$B$4*$A40+$B$5*((D$12-$A40)*4+3)+$B$6*(YEAR(D$13)=2015)+$B$7*(D$11=4)+$B$8*(D$11=3)))), "")</f>
        <v/>
      </c>
      <c r="E40" s="9" t="str">
        <f aca="false">IF('Acquisition-Retention'!H163&lt;&gt;"",'Acquisition-Retention'!H163* (IF(E$12=$A40,1,EXP($B$3+$B$4*$A40+$B$5*(E$12-$A40)*4+$B$6*(YEAR(E$13)=2015)+$B$7*(E$11=4)+$B$8*(E$11=3))/(1+EXP($B$3+$B$4*$A40+$B$5*(E$12-$A40)*4+$B$6*(YEAR(E$13)=2015)+$B$7*(E$11=4)+$B$8*(E$11=3))))+ EXP($B$3+$B$4*$A40+$B$5*((E$12-$A40)*4+1)+$B$6*(YEAR(E$13)=2015)+$B$7*(E$11=4)+$B$8*(E$11=3))/(1+EXP($B$3+$B$4*$A40+$B$5*((E$12-$A40)*4+1)+$B$6*(YEAR(E$13)=2015)+$B$7*(E$11=4)+$B$8*(E$11=3)))+ EXP($B$3+$B$4*$A40+$B$5*((E$12-$A40)*4+2)+$B$6*(YEAR(E$13)=2015)+$B$7*(E$11=4)+$B$8*(E$11=3))/(1+EXP($B$3+$B$4*$A40+$B$5*((E$12-$A40)*4+2)+$B$6*(YEAR(E$13)=2015)+$B$7*(E$11=4)+$B$8*(E$11=3)))+ EXP($B$3+$B$4*$A40+$B$5*((E$12-$A40)*4+3)+$B$6*(YEAR(E$13)=2015)+$B$7*(E$11=4)+$B$8*(E$11=3))/(1+EXP($B$3+$B$4*$A40+$B$5*((E$12-$A40)*4+3)+$B$6*(YEAR(E$13)=2015)+$B$7*(E$11=4)+$B$8*(E$11=3)))), "")</f>
        <v/>
      </c>
      <c r="F40" s="9" t="str">
        <f aca="false">IF('Acquisition-Retention'!I163&lt;&gt;"",'Acquisition-Retention'!I163* (IF(F$12=$A40,1,EXP($B$3+$B$4*$A40+$B$5*(F$12-$A40)*4+$B$6*(YEAR(F$13)=2015)+$B$7*(F$11=4)+$B$8*(F$11=3))/(1+EXP($B$3+$B$4*$A40+$B$5*(F$12-$A40)*4+$B$6*(YEAR(F$13)=2015)+$B$7*(F$11=4)+$B$8*(F$11=3))))+ EXP($B$3+$B$4*$A40+$B$5*((F$12-$A40)*4+1)+$B$6*(YEAR(F$13)=2015)+$B$7*(F$11=4)+$B$8*(F$11=3))/(1+EXP($B$3+$B$4*$A40+$B$5*((F$12-$A40)*4+1)+$B$6*(YEAR(F$13)=2015)+$B$7*(F$11=4)+$B$8*(F$11=3)))+ EXP($B$3+$B$4*$A40+$B$5*((F$12-$A40)*4+2)+$B$6*(YEAR(F$13)=2015)+$B$7*(F$11=4)+$B$8*(F$11=3))/(1+EXP($B$3+$B$4*$A40+$B$5*((F$12-$A40)*4+2)+$B$6*(YEAR(F$13)=2015)+$B$7*(F$11=4)+$B$8*(F$11=3)))+ EXP($B$3+$B$4*$A40+$B$5*((F$12-$A40)*4+3)+$B$6*(YEAR(F$13)=2015)+$B$7*(F$11=4)+$B$8*(F$11=3))/(1+EXP($B$3+$B$4*$A40+$B$5*((F$12-$A40)*4+3)+$B$6*(YEAR(F$13)=2015)+$B$7*(F$11=4)+$B$8*(F$11=3)))), "")</f>
        <v/>
      </c>
      <c r="G40" s="9" t="str">
        <f aca="false">IF('Acquisition-Retention'!J163&lt;&gt;"",'Acquisition-Retention'!J163* (IF(G$12=$A40,1,EXP($B$3+$B$4*$A40+$B$5*(G$12-$A40)*4+$B$6*(YEAR(G$13)=2015)+$B$7*(G$11=4)+$B$8*(G$11=3))/(1+EXP($B$3+$B$4*$A40+$B$5*(G$12-$A40)*4+$B$6*(YEAR(G$13)=2015)+$B$7*(G$11=4)+$B$8*(G$11=3))))+ EXP($B$3+$B$4*$A40+$B$5*((G$12-$A40)*4+1)+$B$6*(YEAR(G$13)=2015)+$B$7*(G$11=4)+$B$8*(G$11=3))/(1+EXP($B$3+$B$4*$A40+$B$5*((G$12-$A40)*4+1)+$B$6*(YEAR(G$13)=2015)+$B$7*(G$11=4)+$B$8*(G$11=3)))+ EXP($B$3+$B$4*$A40+$B$5*((G$12-$A40)*4+2)+$B$6*(YEAR(G$13)=2015)+$B$7*(G$11=4)+$B$8*(G$11=3))/(1+EXP($B$3+$B$4*$A40+$B$5*((G$12-$A40)*4+2)+$B$6*(YEAR(G$13)=2015)+$B$7*(G$11=4)+$B$8*(G$11=3)))+ EXP($B$3+$B$4*$A40+$B$5*((G$12-$A40)*4+3)+$B$6*(YEAR(G$13)=2015)+$B$7*(G$11=4)+$B$8*(G$11=3))/(1+EXP($B$3+$B$4*$A40+$B$5*((G$12-$A40)*4+3)+$B$6*(YEAR(G$13)=2015)+$B$7*(G$11=4)+$B$8*(G$11=3)))), "")</f>
        <v/>
      </c>
      <c r="H40" s="9" t="str">
        <f aca="false">IF('Acquisition-Retention'!K163&lt;&gt;"",'Acquisition-Retention'!K163* (IF(H$12=$A40,1,EXP($B$3+$B$4*$A40+$B$5*(H$12-$A40)*4+$B$6*(YEAR(H$13)=2015)+$B$7*(H$11=4)+$B$8*(H$11=3))/(1+EXP($B$3+$B$4*$A40+$B$5*(H$12-$A40)*4+$B$6*(YEAR(H$13)=2015)+$B$7*(H$11=4)+$B$8*(H$11=3))))+ EXP($B$3+$B$4*$A40+$B$5*((H$12-$A40)*4+1)+$B$6*(YEAR(H$13)=2015)+$B$7*(H$11=4)+$B$8*(H$11=3))/(1+EXP($B$3+$B$4*$A40+$B$5*((H$12-$A40)*4+1)+$B$6*(YEAR(H$13)=2015)+$B$7*(H$11=4)+$B$8*(H$11=3)))+ EXP($B$3+$B$4*$A40+$B$5*((H$12-$A40)*4+2)+$B$6*(YEAR(H$13)=2015)+$B$7*(H$11=4)+$B$8*(H$11=3))/(1+EXP($B$3+$B$4*$A40+$B$5*((H$12-$A40)*4+2)+$B$6*(YEAR(H$13)=2015)+$B$7*(H$11=4)+$B$8*(H$11=3)))+ EXP($B$3+$B$4*$A40+$B$5*((H$12-$A40)*4+3)+$B$6*(YEAR(H$13)=2015)+$B$7*(H$11=4)+$B$8*(H$11=3))/(1+EXP($B$3+$B$4*$A40+$B$5*((H$12-$A40)*4+3)+$B$6*(YEAR(H$13)=2015)+$B$7*(H$11=4)+$B$8*(H$11=3)))), "")</f>
        <v/>
      </c>
      <c r="I40" s="9" t="str">
        <f aca="false">IF('Acquisition-Retention'!L163&lt;&gt;"",'Acquisition-Retention'!L163* (IF(I$12=$A40,1,EXP($B$3+$B$4*$A40+$B$5*(I$12-$A40)*4+$B$6*(YEAR(I$13)=2015)+$B$7*(I$11=4)+$B$8*(I$11=3))/(1+EXP($B$3+$B$4*$A40+$B$5*(I$12-$A40)*4+$B$6*(YEAR(I$13)=2015)+$B$7*(I$11=4)+$B$8*(I$11=3))))+ EXP($B$3+$B$4*$A40+$B$5*((I$12-$A40)*4+1)+$B$6*(YEAR(I$13)=2015)+$B$7*(I$11=4)+$B$8*(I$11=3))/(1+EXP($B$3+$B$4*$A40+$B$5*((I$12-$A40)*4+1)+$B$6*(YEAR(I$13)=2015)+$B$7*(I$11=4)+$B$8*(I$11=3)))+ EXP($B$3+$B$4*$A40+$B$5*((I$12-$A40)*4+2)+$B$6*(YEAR(I$13)=2015)+$B$7*(I$11=4)+$B$8*(I$11=3))/(1+EXP($B$3+$B$4*$A40+$B$5*((I$12-$A40)*4+2)+$B$6*(YEAR(I$13)=2015)+$B$7*(I$11=4)+$B$8*(I$11=3)))+ EXP($B$3+$B$4*$A40+$B$5*((I$12-$A40)*4+3)+$B$6*(YEAR(I$13)=2015)+$B$7*(I$11=4)+$B$8*(I$11=3))/(1+EXP($B$3+$B$4*$A40+$B$5*((I$12-$A40)*4+3)+$B$6*(YEAR(I$13)=2015)+$B$7*(I$11=4)+$B$8*(I$11=3)))), "")</f>
        <v/>
      </c>
      <c r="J40" s="9" t="str">
        <f aca="false">IF('Acquisition-Retention'!M163&lt;&gt;"",'Acquisition-Retention'!M163* (IF(J$12=$A40,1,EXP($B$3+$B$4*$A40+$B$5*(J$12-$A40)*4+$B$6*(YEAR(J$13)=2015)+$B$7*(J$11=4)+$B$8*(J$11=3))/(1+EXP($B$3+$B$4*$A40+$B$5*(J$12-$A40)*4+$B$6*(YEAR(J$13)=2015)+$B$7*(J$11=4)+$B$8*(J$11=3))))+ EXP($B$3+$B$4*$A40+$B$5*((J$12-$A40)*4+1)+$B$6*(YEAR(J$13)=2015)+$B$7*(J$11=4)+$B$8*(J$11=3))/(1+EXP($B$3+$B$4*$A40+$B$5*((J$12-$A40)*4+1)+$B$6*(YEAR(J$13)=2015)+$B$7*(J$11=4)+$B$8*(J$11=3)))+ EXP($B$3+$B$4*$A40+$B$5*((J$12-$A40)*4+2)+$B$6*(YEAR(J$13)=2015)+$B$7*(J$11=4)+$B$8*(J$11=3))/(1+EXP($B$3+$B$4*$A40+$B$5*((J$12-$A40)*4+2)+$B$6*(YEAR(J$13)=2015)+$B$7*(J$11=4)+$B$8*(J$11=3)))+ EXP($B$3+$B$4*$A40+$B$5*((J$12-$A40)*4+3)+$B$6*(YEAR(J$13)=2015)+$B$7*(J$11=4)+$B$8*(J$11=3))/(1+EXP($B$3+$B$4*$A40+$B$5*((J$12-$A40)*4+3)+$B$6*(YEAR(J$13)=2015)+$B$7*(J$11=4)+$B$8*(J$11=3)))), "")</f>
        <v/>
      </c>
      <c r="K40" s="9" t="str">
        <f aca="false">IF('Acquisition-Retention'!N163&lt;&gt;"",'Acquisition-Retention'!N163* (IF(K$12=$A40,1,EXP($B$3+$B$4*$A40+$B$5*(K$12-$A40)*4+$B$6*(YEAR(K$13)=2015)+$B$7*(K$11=4)+$B$8*(K$11=3))/(1+EXP($B$3+$B$4*$A40+$B$5*(K$12-$A40)*4+$B$6*(YEAR(K$13)=2015)+$B$7*(K$11=4)+$B$8*(K$11=3))))+ EXP($B$3+$B$4*$A40+$B$5*((K$12-$A40)*4+1)+$B$6*(YEAR(K$13)=2015)+$B$7*(K$11=4)+$B$8*(K$11=3))/(1+EXP($B$3+$B$4*$A40+$B$5*((K$12-$A40)*4+1)+$B$6*(YEAR(K$13)=2015)+$B$7*(K$11=4)+$B$8*(K$11=3)))+ EXP($B$3+$B$4*$A40+$B$5*((K$12-$A40)*4+2)+$B$6*(YEAR(K$13)=2015)+$B$7*(K$11=4)+$B$8*(K$11=3))/(1+EXP($B$3+$B$4*$A40+$B$5*((K$12-$A40)*4+2)+$B$6*(YEAR(K$13)=2015)+$B$7*(K$11=4)+$B$8*(K$11=3)))+ EXP($B$3+$B$4*$A40+$B$5*((K$12-$A40)*4+3)+$B$6*(YEAR(K$13)=2015)+$B$7*(K$11=4)+$B$8*(K$11=3))/(1+EXP($B$3+$B$4*$A40+$B$5*((K$12-$A40)*4+3)+$B$6*(YEAR(K$13)=2015)+$B$7*(K$11=4)+$B$8*(K$11=3)))), "")</f>
        <v/>
      </c>
      <c r="L40" s="9" t="str">
        <f aca="false">IF('Acquisition-Retention'!O163&lt;&gt;"",'Acquisition-Retention'!O163* (IF(L$12=$A40,1,EXP($B$3+$B$4*$A40+$B$5*(L$12-$A40)*4+$B$6*(YEAR(L$13)=2015)+$B$7*(L$11=4)+$B$8*(L$11=3))/(1+EXP($B$3+$B$4*$A40+$B$5*(L$12-$A40)*4+$B$6*(YEAR(L$13)=2015)+$B$7*(L$11=4)+$B$8*(L$11=3))))+ EXP($B$3+$B$4*$A40+$B$5*((L$12-$A40)*4+1)+$B$6*(YEAR(L$13)=2015)+$B$7*(L$11=4)+$B$8*(L$11=3))/(1+EXP($B$3+$B$4*$A40+$B$5*((L$12-$A40)*4+1)+$B$6*(YEAR(L$13)=2015)+$B$7*(L$11=4)+$B$8*(L$11=3)))+ EXP($B$3+$B$4*$A40+$B$5*((L$12-$A40)*4+2)+$B$6*(YEAR(L$13)=2015)+$B$7*(L$11=4)+$B$8*(L$11=3))/(1+EXP($B$3+$B$4*$A40+$B$5*((L$12-$A40)*4+2)+$B$6*(YEAR(L$13)=2015)+$B$7*(L$11=4)+$B$8*(L$11=3)))+ EXP($B$3+$B$4*$A40+$B$5*((L$12-$A40)*4+3)+$B$6*(YEAR(L$13)=2015)+$B$7*(L$11=4)+$B$8*(L$11=3))/(1+EXP($B$3+$B$4*$A40+$B$5*((L$12-$A40)*4+3)+$B$6*(YEAR(L$13)=2015)+$B$7*(L$11=4)+$B$8*(L$11=3)))), "")</f>
        <v/>
      </c>
      <c r="M40" s="9" t="str">
        <f aca="false">IF('Acquisition-Retention'!P163&lt;&gt;"",'Acquisition-Retention'!P163* (IF(M$12=$A40,1,EXP($B$3+$B$4*$A40+$B$5*(M$12-$A40)*4+$B$6*(YEAR(M$13)=2015)+$B$7*(M$11=4)+$B$8*(M$11=3))/(1+EXP($B$3+$B$4*$A40+$B$5*(M$12-$A40)*4+$B$6*(YEAR(M$13)=2015)+$B$7*(M$11=4)+$B$8*(M$11=3))))+ EXP($B$3+$B$4*$A40+$B$5*((M$12-$A40)*4+1)+$B$6*(YEAR(M$13)=2015)+$B$7*(M$11=4)+$B$8*(M$11=3))/(1+EXP($B$3+$B$4*$A40+$B$5*((M$12-$A40)*4+1)+$B$6*(YEAR(M$13)=2015)+$B$7*(M$11=4)+$B$8*(M$11=3)))+ EXP($B$3+$B$4*$A40+$B$5*((M$12-$A40)*4+2)+$B$6*(YEAR(M$13)=2015)+$B$7*(M$11=4)+$B$8*(M$11=3))/(1+EXP($B$3+$B$4*$A40+$B$5*((M$12-$A40)*4+2)+$B$6*(YEAR(M$13)=2015)+$B$7*(M$11=4)+$B$8*(M$11=3)))+ EXP($B$3+$B$4*$A40+$B$5*((M$12-$A40)*4+3)+$B$6*(YEAR(M$13)=2015)+$B$7*(M$11=4)+$B$8*(M$11=3))/(1+EXP($B$3+$B$4*$A40+$B$5*((M$12-$A40)*4+3)+$B$6*(YEAR(M$13)=2015)+$B$7*(M$11=4)+$B$8*(M$11=3)))), "")</f>
        <v/>
      </c>
      <c r="N40" s="9" t="str">
        <f aca="false">IF('Acquisition-Retention'!Q163&lt;&gt;"",'Acquisition-Retention'!Q163* (IF(N$12=$A40,1,EXP($B$3+$B$4*$A40+$B$5*(N$12-$A40)*4+$B$6*(YEAR(N$13)=2015)+$B$7*(N$11=4)+$B$8*(N$11=3))/(1+EXP($B$3+$B$4*$A40+$B$5*(N$12-$A40)*4+$B$6*(YEAR(N$13)=2015)+$B$7*(N$11=4)+$B$8*(N$11=3))))+ EXP($B$3+$B$4*$A40+$B$5*((N$12-$A40)*4+1)+$B$6*(YEAR(N$13)=2015)+$B$7*(N$11=4)+$B$8*(N$11=3))/(1+EXP($B$3+$B$4*$A40+$B$5*((N$12-$A40)*4+1)+$B$6*(YEAR(N$13)=2015)+$B$7*(N$11=4)+$B$8*(N$11=3)))+ EXP($B$3+$B$4*$A40+$B$5*((N$12-$A40)*4+2)+$B$6*(YEAR(N$13)=2015)+$B$7*(N$11=4)+$B$8*(N$11=3))/(1+EXP($B$3+$B$4*$A40+$B$5*((N$12-$A40)*4+2)+$B$6*(YEAR(N$13)=2015)+$B$7*(N$11=4)+$B$8*(N$11=3)))+ EXP($B$3+$B$4*$A40+$B$5*((N$12-$A40)*4+3)+$B$6*(YEAR(N$13)=2015)+$B$7*(N$11=4)+$B$8*(N$11=3))/(1+EXP($B$3+$B$4*$A40+$B$5*((N$12-$A40)*4+3)+$B$6*(YEAR(N$13)=2015)+$B$7*(N$11=4)+$B$8*(N$11=3)))), "")</f>
        <v/>
      </c>
      <c r="O40" s="9" t="str">
        <f aca="false">IF('Acquisition-Retention'!R163&lt;&gt;"",'Acquisition-Retention'!R163* (IF(O$12=$A40,1,EXP($B$3+$B$4*$A40+$B$5*(O$12-$A40)*4+$B$6*(YEAR(O$13)=2015)+$B$7*(O$11=4)+$B$8*(O$11=3))/(1+EXP($B$3+$B$4*$A40+$B$5*(O$12-$A40)*4+$B$6*(YEAR(O$13)=2015)+$B$7*(O$11=4)+$B$8*(O$11=3))))+ EXP($B$3+$B$4*$A40+$B$5*((O$12-$A40)*4+1)+$B$6*(YEAR(O$13)=2015)+$B$7*(O$11=4)+$B$8*(O$11=3))/(1+EXP($B$3+$B$4*$A40+$B$5*((O$12-$A40)*4+1)+$B$6*(YEAR(O$13)=2015)+$B$7*(O$11=4)+$B$8*(O$11=3)))+ EXP($B$3+$B$4*$A40+$B$5*((O$12-$A40)*4+2)+$B$6*(YEAR(O$13)=2015)+$B$7*(O$11=4)+$B$8*(O$11=3))/(1+EXP($B$3+$B$4*$A40+$B$5*((O$12-$A40)*4+2)+$B$6*(YEAR(O$13)=2015)+$B$7*(O$11=4)+$B$8*(O$11=3)))+ EXP($B$3+$B$4*$A40+$B$5*((O$12-$A40)*4+3)+$B$6*(YEAR(O$13)=2015)+$B$7*(O$11=4)+$B$8*(O$11=3))/(1+EXP($B$3+$B$4*$A40+$B$5*((O$12-$A40)*4+3)+$B$6*(YEAR(O$13)=2015)+$B$7*(O$11=4)+$B$8*(O$11=3)))), "")</f>
        <v/>
      </c>
      <c r="P40" s="9" t="str">
        <f aca="false">IF('Acquisition-Retention'!S163&lt;&gt;"",'Acquisition-Retention'!S163* (IF(P$12=$A40,1,EXP($B$3+$B$4*$A40+$B$5*(P$12-$A40)*4+$B$6*(YEAR(P$13)=2015)+$B$7*(P$11=4)+$B$8*(P$11=3))/(1+EXP($B$3+$B$4*$A40+$B$5*(P$12-$A40)*4+$B$6*(YEAR(P$13)=2015)+$B$7*(P$11=4)+$B$8*(P$11=3))))+ EXP($B$3+$B$4*$A40+$B$5*((P$12-$A40)*4+1)+$B$6*(YEAR(P$13)=2015)+$B$7*(P$11=4)+$B$8*(P$11=3))/(1+EXP($B$3+$B$4*$A40+$B$5*((P$12-$A40)*4+1)+$B$6*(YEAR(P$13)=2015)+$B$7*(P$11=4)+$B$8*(P$11=3)))+ EXP($B$3+$B$4*$A40+$B$5*((P$12-$A40)*4+2)+$B$6*(YEAR(P$13)=2015)+$B$7*(P$11=4)+$B$8*(P$11=3))/(1+EXP($B$3+$B$4*$A40+$B$5*((P$12-$A40)*4+2)+$B$6*(YEAR(P$13)=2015)+$B$7*(P$11=4)+$B$8*(P$11=3)))+ EXP($B$3+$B$4*$A40+$B$5*((P$12-$A40)*4+3)+$B$6*(YEAR(P$13)=2015)+$B$7*(P$11=4)+$B$8*(P$11=3))/(1+EXP($B$3+$B$4*$A40+$B$5*((P$12-$A40)*4+3)+$B$6*(YEAR(P$13)=2015)+$B$7*(P$11=4)+$B$8*(P$11=3)))), "")</f>
        <v/>
      </c>
      <c r="Q40" s="9" t="str">
        <f aca="false">IF('Acquisition-Retention'!T163&lt;&gt;"",'Acquisition-Retention'!T163* (IF(Q$12=$A40,1,EXP($B$3+$B$4*$A40+$B$5*(Q$12-$A40)*4+$B$6*(YEAR(Q$13)=2015)+$B$7*(Q$11=4)+$B$8*(Q$11=3))/(1+EXP($B$3+$B$4*$A40+$B$5*(Q$12-$A40)*4+$B$6*(YEAR(Q$13)=2015)+$B$7*(Q$11=4)+$B$8*(Q$11=3))))+ EXP($B$3+$B$4*$A40+$B$5*((Q$12-$A40)*4+1)+$B$6*(YEAR(Q$13)=2015)+$B$7*(Q$11=4)+$B$8*(Q$11=3))/(1+EXP($B$3+$B$4*$A40+$B$5*((Q$12-$A40)*4+1)+$B$6*(YEAR(Q$13)=2015)+$B$7*(Q$11=4)+$B$8*(Q$11=3)))+ EXP($B$3+$B$4*$A40+$B$5*((Q$12-$A40)*4+2)+$B$6*(YEAR(Q$13)=2015)+$B$7*(Q$11=4)+$B$8*(Q$11=3))/(1+EXP($B$3+$B$4*$A40+$B$5*((Q$12-$A40)*4+2)+$B$6*(YEAR(Q$13)=2015)+$B$7*(Q$11=4)+$B$8*(Q$11=3)))+ EXP($B$3+$B$4*$A40+$B$5*((Q$12-$A40)*4+3)+$B$6*(YEAR(Q$13)=2015)+$B$7*(Q$11=4)+$B$8*(Q$11=3))/(1+EXP($B$3+$B$4*$A40+$B$5*((Q$12-$A40)*4+3)+$B$6*(YEAR(Q$13)=2015)+$B$7*(Q$11=4)+$B$8*(Q$11=3)))), "")</f>
        <v/>
      </c>
      <c r="R40" s="9" t="str">
        <f aca="false">IF('Acquisition-Retention'!U163&lt;&gt;"",'Acquisition-Retention'!U163* (IF(R$12=$A40,1,EXP($B$3+$B$4*$A40+$B$5*(R$12-$A40)*4+$B$6*(YEAR(R$13)=2015)+$B$7*(R$11=4)+$B$8*(R$11=3))/(1+EXP($B$3+$B$4*$A40+$B$5*(R$12-$A40)*4+$B$6*(YEAR(R$13)=2015)+$B$7*(R$11=4)+$B$8*(R$11=3))))+ EXP($B$3+$B$4*$A40+$B$5*((R$12-$A40)*4+1)+$B$6*(YEAR(R$13)=2015)+$B$7*(R$11=4)+$B$8*(R$11=3))/(1+EXP($B$3+$B$4*$A40+$B$5*((R$12-$A40)*4+1)+$B$6*(YEAR(R$13)=2015)+$B$7*(R$11=4)+$B$8*(R$11=3)))+ EXP($B$3+$B$4*$A40+$B$5*((R$12-$A40)*4+2)+$B$6*(YEAR(R$13)=2015)+$B$7*(R$11=4)+$B$8*(R$11=3))/(1+EXP($B$3+$B$4*$A40+$B$5*((R$12-$A40)*4+2)+$B$6*(YEAR(R$13)=2015)+$B$7*(R$11=4)+$B$8*(R$11=3)))+ EXP($B$3+$B$4*$A40+$B$5*((R$12-$A40)*4+3)+$B$6*(YEAR(R$13)=2015)+$B$7*(R$11=4)+$B$8*(R$11=3))/(1+EXP($B$3+$B$4*$A40+$B$5*((R$12-$A40)*4+3)+$B$6*(YEAR(R$13)=2015)+$B$7*(R$11=4)+$B$8*(R$11=3)))), "")</f>
        <v/>
      </c>
      <c r="S40" s="9" t="str">
        <f aca="false">IF('Acquisition-Retention'!V163&lt;&gt;"",'Acquisition-Retention'!V163* (IF(S$12=$A40,1,EXP($B$3+$B$4*$A40+$B$5*(S$12-$A40)*4+$B$6*(YEAR(S$13)=2015)+$B$7*(S$11=4)+$B$8*(S$11=3))/(1+EXP($B$3+$B$4*$A40+$B$5*(S$12-$A40)*4+$B$6*(YEAR(S$13)=2015)+$B$7*(S$11=4)+$B$8*(S$11=3))))+ EXP($B$3+$B$4*$A40+$B$5*((S$12-$A40)*4+1)+$B$6*(YEAR(S$13)=2015)+$B$7*(S$11=4)+$B$8*(S$11=3))/(1+EXP($B$3+$B$4*$A40+$B$5*((S$12-$A40)*4+1)+$B$6*(YEAR(S$13)=2015)+$B$7*(S$11=4)+$B$8*(S$11=3)))+ EXP($B$3+$B$4*$A40+$B$5*((S$12-$A40)*4+2)+$B$6*(YEAR(S$13)=2015)+$B$7*(S$11=4)+$B$8*(S$11=3))/(1+EXP($B$3+$B$4*$A40+$B$5*((S$12-$A40)*4+2)+$B$6*(YEAR(S$13)=2015)+$B$7*(S$11=4)+$B$8*(S$11=3)))+ EXP($B$3+$B$4*$A40+$B$5*((S$12-$A40)*4+3)+$B$6*(YEAR(S$13)=2015)+$B$7*(S$11=4)+$B$8*(S$11=3))/(1+EXP($B$3+$B$4*$A40+$B$5*((S$12-$A40)*4+3)+$B$6*(YEAR(S$13)=2015)+$B$7*(S$11=4)+$B$8*(S$11=3)))), "")</f>
        <v/>
      </c>
      <c r="T40" s="9" t="str">
        <f aca="false">IF('Acquisition-Retention'!W163&lt;&gt;"",'Acquisition-Retention'!W163* (IF(T$12=$A40,1,EXP($B$3+$B$4*$A40+$B$5*(T$12-$A40)*4+$B$6*(YEAR(T$13)=2015)+$B$7*(T$11=4)+$B$8*(T$11=3))/(1+EXP($B$3+$B$4*$A40+$B$5*(T$12-$A40)*4+$B$6*(YEAR(T$13)=2015)+$B$7*(T$11=4)+$B$8*(T$11=3))))+ EXP($B$3+$B$4*$A40+$B$5*((T$12-$A40)*4+1)+$B$6*(YEAR(T$13)=2015)+$B$7*(T$11=4)+$B$8*(T$11=3))/(1+EXP($B$3+$B$4*$A40+$B$5*((T$12-$A40)*4+1)+$B$6*(YEAR(T$13)=2015)+$B$7*(T$11=4)+$B$8*(T$11=3)))+ EXP($B$3+$B$4*$A40+$B$5*((T$12-$A40)*4+2)+$B$6*(YEAR(T$13)=2015)+$B$7*(T$11=4)+$B$8*(T$11=3))/(1+EXP($B$3+$B$4*$A40+$B$5*((T$12-$A40)*4+2)+$B$6*(YEAR(T$13)=2015)+$B$7*(T$11=4)+$B$8*(T$11=3)))+ EXP($B$3+$B$4*$A40+$B$5*((T$12-$A40)*4+3)+$B$6*(YEAR(T$13)=2015)+$B$7*(T$11=4)+$B$8*(T$11=3))/(1+EXP($B$3+$B$4*$A40+$B$5*((T$12-$A40)*4+3)+$B$6*(YEAR(T$13)=2015)+$B$7*(T$11=4)+$B$8*(T$11=3)))), "")</f>
        <v/>
      </c>
      <c r="U40" s="9" t="str">
        <f aca="false">IF('Acquisition-Retention'!X163&lt;&gt;"",'Acquisition-Retention'!X163* (IF(U$12=$A40,1,EXP($B$3+$B$4*$A40+$B$5*(U$12-$A40)*4+$B$6*(YEAR(U$13)=2015)+$B$7*(U$11=4)+$B$8*(U$11=3))/(1+EXP($B$3+$B$4*$A40+$B$5*(U$12-$A40)*4+$B$6*(YEAR(U$13)=2015)+$B$7*(U$11=4)+$B$8*(U$11=3))))+ EXP($B$3+$B$4*$A40+$B$5*((U$12-$A40)*4+1)+$B$6*(YEAR(U$13)=2015)+$B$7*(U$11=4)+$B$8*(U$11=3))/(1+EXP($B$3+$B$4*$A40+$B$5*((U$12-$A40)*4+1)+$B$6*(YEAR(U$13)=2015)+$B$7*(U$11=4)+$B$8*(U$11=3)))+ EXP($B$3+$B$4*$A40+$B$5*((U$12-$A40)*4+2)+$B$6*(YEAR(U$13)=2015)+$B$7*(U$11=4)+$B$8*(U$11=3))/(1+EXP($B$3+$B$4*$A40+$B$5*((U$12-$A40)*4+2)+$B$6*(YEAR(U$13)=2015)+$B$7*(U$11=4)+$B$8*(U$11=3)))+ EXP($B$3+$B$4*$A40+$B$5*((U$12-$A40)*4+3)+$B$6*(YEAR(U$13)=2015)+$B$7*(U$11=4)+$B$8*(U$11=3))/(1+EXP($B$3+$B$4*$A40+$B$5*((U$12-$A40)*4+3)+$B$6*(YEAR(U$13)=2015)+$B$7*(U$11=4)+$B$8*(U$11=3)))), "")</f>
        <v/>
      </c>
      <c r="V40" s="9" t="str">
        <f aca="false">IF('Acquisition-Retention'!Y163&lt;&gt;"",'Acquisition-Retention'!Y163* (IF(V$12=$A40,1,EXP($B$3+$B$4*$A40+$B$5*(V$12-$A40)*4+$B$6*(YEAR(V$13)=2015)+$B$7*(V$11=4)+$B$8*(V$11=3))/(1+EXP($B$3+$B$4*$A40+$B$5*(V$12-$A40)*4+$B$6*(YEAR(V$13)=2015)+$B$7*(V$11=4)+$B$8*(V$11=3))))+ EXP($B$3+$B$4*$A40+$B$5*((V$12-$A40)*4+1)+$B$6*(YEAR(V$13)=2015)+$B$7*(V$11=4)+$B$8*(V$11=3))/(1+EXP($B$3+$B$4*$A40+$B$5*((V$12-$A40)*4+1)+$B$6*(YEAR(V$13)=2015)+$B$7*(V$11=4)+$B$8*(V$11=3)))+ EXP($B$3+$B$4*$A40+$B$5*((V$12-$A40)*4+2)+$B$6*(YEAR(V$13)=2015)+$B$7*(V$11=4)+$B$8*(V$11=3))/(1+EXP($B$3+$B$4*$A40+$B$5*((V$12-$A40)*4+2)+$B$6*(YEAR(V$13)=2015)+$B$7*(V$11=4)+$B$8*(V$11=3)))+ EXP($B$3+$B$4*$A40+$B$5*((V$12-$A40)*4+3)+$B$6*(YEAR(V$13)=2015)+$B$7*(V$11=4)+$B$8*(V$11=3))/(1+EXP($B$3+$B$4*$A40+$B$5*((V$12-$A40)*4+3)+$B$6*(YEAR(V$13)=2015)+$B$7*(V$11=4)+$B$8*(V$11=3)))), "")</f>
        <v/>
      </c>
      <c r="W40" s="9" t="str">
        <f aca="false">IF('Acquisition-Retention'!Z163&lt;&gt;"",'Acquisition-Retention'!Z163* (IF(W$12=$A40,1,EXP($B$3+$B$4*$A40+$B$5*(W$12-$A40)*4+$B$6*(YEAR(W$13)=2015)+$B$7*(W$11=4)+$B$8*(W$11=3))/(1+EXP($B$3+$B$4*$A40+$B$5*(W$12-$A40)*4+$B$6*(YEAR(W$13)=2015)+$B$7*(W$11=4)+$B$8*(W$11=3))))+ EXP($B$3+$B$4*$A40+$B$5*((W$12-$A40)*4+1)+$B$6*(YEAR(W$13)=2015)+$B$7*(W$11=4)+$B$8*(W$11=3))/(1+EXP($B$3+$B$4*$A40+$B$5*((W$12-$A40)*4+1)+$B$6*(YEAR(W$13)=2015)+$B$7*(W$11=4)+$B$8*(W$11=3)))+ EXP($B$3+$B$4*$A40+$B$5*((W$12-$A40)*4+2)+$B$6*(YEAR(W$13)=2015)+$B$7*(W$11=4)+$B$8*(W$11=3))/(1+EXP($B$3+$B$4*$A40+$B$5*((W$12-$A40)*4+2)+$B$6*(YEAR(W$13)=2015)+$B$7*(W$11=4)+$B$8*(W$11=3)))+ EXP($B$3+$B$4*$A40+$B$5*((W$12-$A40)*4+3)+$B$6*(YEAR(W$13)=2015)+$B$7*(W$11=4)+$B$8*(W$11=3))/(1+EXP($B$3+$B$4*$A40+$B$5*((W$12-$A40)*4+3)+$B$6*(YEAR(W$13)=2015)+$B$7*(W$11=4)+$B$8*(W$11=3)))), "")</f>
        <v/>
      </c>
      <c r="X40" s="9" t="str">
        <f aca="false">IF('Acquisition-Retention'!AA163&lt;&gt;"",'Acquisition-Retention'!AA163* (IF(X$12=$A40,1,EXP($B$3+$B$4*$A40+$B$5*(X$12-$A40)*4+$B$6*(YEAR(X$13)=2015)+$B$7*(X$11=4)+$B$8*(X$11=3))/(1+EXP($B$3+$B$4*$A40+$B$5*(X$12-$A40)*4+$B$6*(YEAR(X$13)=2015)+$B$7*(X$11=4)+$B$8*(X$11=3))))+ EXP($B$3+$B$4*$A40+$B$5*((X$12-$A40)*4+1)+$B$6*(YEAR(X$13)=2015)+$B$7*(X$11=4)+$B$8*(X$11=3))/(1+EXP($B$3+$B$4*$A40+$B$5*((X$12-$A40)*4+1)+$B$6*(YEAR(X$13)=2015)+$B$7*(X$11=4)+$B$8*(X$11=3)))+ EXP($B$3+$B$4*$A40+$B$5*((X$12-$A40)*4+2)+$B$6*(YEAR(X$13)=2015)+$B$7*(X$11=4)+$B$8*(X$11=3))/(1+EXP($B$3+$B$4*$A40+$B$5*((X$12-$A40)*4+2)+$B$6*(YEAR(X$13)=2015)+$B$7*(X$11=4)+$B$8*(X$11=3)))+ EXP($B$3+$B$4*$A40+$B$5*((X$12-$A40)*4+3)+$B$6*(YEAR(X$13)=2015)+$B$7*(X$11=4)+$B$8*(X$11=3))/(1+EXP($B$3+$B$4*$A40+$B$5*((X$12-$A40)*4+3)+$B$6*(YEAR(X$13)=2015)+$B$7*(X$11=4)+$B$8*(X$11=3)))), "")</f>
        <v/>
      </c>
      <c r="Y40" s="9" t="str">
        <f aca="false">IF('Acquisition-Retention'!AB163&lt;&gt;"",'Acquisition-Retention'!AB163* (IF(Y$12=$A40,1,EXP($B$3+$B$4*$A40+$B$5*(Y$12-$A40)*4+$B$6*(YEAR(Y$13)=2015)+$B$7*(Y$11=4)+$B$8*(Y$11=3))/(1+EXP($B$3+$B$4*$A40+$B$5*(Y$12-$A40)*4+$B$6*(YEAR(Y$13)=2015)+$B$7*(Y$11=4)+$B$8*(Y$11=3))))+ EXP($B$3+$B$4*$A40+$B$5*((Y$12-$A40)*4+1)+$B$6*(YEAR(Y$13)=2015)+$B$7*(Y$11=4)+$B$8*(Y$11=3))/(1+EXP($B$3+$B$4*$A40+$B$5*((Y$12-$A40)*4+1)+$B$6*(YEAR(Y$13)=2015)+$B$7*(Y$11=4)+$B$8*(Y$11=3)))+ EXP($B$3+$B$4*$A40+$B$5*((Y$12-$A40)*4+2)+$B$6*(YEAR(Y$13)=2015)+$B$7*(Y$11=4)+$B$8*(Y$11=3))/(1+EXP($B$3+$B$4*$A40+$B$5*((Y$12-$A40)*4+2)+$B$6*(YEAR(Y$13)=2015)+$B$7*(Y$11=4)+$B$8*(Y$11=3)))+ EXP($B$3+$B$4*$A40+$B$5*((Y$12-$A40)*4+3)+$B$6*(YEAR(Y$13)=2015)+$B$7*(Y$11=4)+$B$8*(Y$11=3))/(1+EXP($B$3+$B$4*$A40+$B$5*((Y$12-$A40)*4+3)+$B$6*(YEAR(Y$13)=2015)+$B$7*(Y$11=4)+$B$8*(Y$11=3)))), "")</f>
        <v/>
      </c>
      <c r="Z40" s="9" t="str">
        <f aca="false">IF('Acquisition-Retention'!AC163&lt;&gt;"",'Acquisition-Retention'!AC163* (IF(Z$12=$A40,1,EXP($B$3+$B$4*$A40+$B$5*(Z$12-$A40)*4+$B$6*(YEAR(Z$13)=2015)+$B$7*(Z$11=4)+$B$8*(Z$11=3))/(1+EXP($B$3+$B$4*$A40+$B$5*(Z$12-$A40)*4+$B$6*(YEAR(Z$13)=2015)+$B$7*(Z$11=4)+$B$8*(Z$11=3))))+ EXP($B$3+$B$4*$A40+$B$5*((Z$12-$A40)*4+1)+$B$6*(YEAR(Z$13)=2015)+$B$7*(Z$11=4)+$B$8*(Z$11=3))/(1+EXP($B$3+$B$4*$A40+$B$5*((Z$12-$A40)*4+1)+$B$6*(YEAR(Z$13)=2015)+$B$7*(Z$11=4)+$B$8*(Z$11=3)))+ EXP($B$3+$B$4*$A40+$B$5*((Z$12-$A40)*4+2)+$B$6*(YEAR(Z$13)=2015)+$B$7*(Z$11=4)+$B$8*(Z$11=3))/(1+EXP($B$3+$B$4*$A40+$B$5*((Z$12-$A40)*4+2)+$B$6*(YEAR(Z$13)=2015)+$B$7*(Z$11=4)+$B$8*(Z$11=3)))+ EXP($B$3+$B$4*$A40+$B$5*((Z$12-$A40)*4+3)+$B$6*(YEAR(Z$13)=2015)+$B$7*(Z$11=4)+$B$8*(Z$11=3))/(1+EXP($B$3+$B$4*$A40+$B$5*((Z$12-$A40)*4+3)+$B$6*(YEAR(Z$13)=2015)+$B$7*(Z$11=4)+$B$8*(Z$11=3)))), "")</f>
        <v/>
      </c>
      <c r="AA40" s="9" t="str">
        <f aca="false">IF('Acquisition-Retention'!AD163&lt;&gt;"",'Acquisition-Retention'!AD163* (IF(AA$12=$A40,1,EXP($B$3+$B$4*$A40+$B$5*(AA$12-$A40)*4+$B$6*(YEAR(AA$13)=2015)+$B$7*(AA$11=4)+$B$8*(AA$11=3))/(1+EXP($B$3+$B$4*$A40+$B$5*(AA$12-$A40)*4+$B$6*(YEAR(AA$13)=2015)+$B$7*(AA$11=4)+$B$8*(AA$11=3))))+ EXP($B$3+$B$4*$A40+$B$5*((AA$12-$A40)*4+1)+$B$6*(YEAR(AA$13)=2015)+$B$7*(AA$11=4)+$B$8*(AA$11=3))/(1+EXP($B$3+$B$4*$A40+$B$5*((AA$12-$A40)*4+1)+$B$6*(YEAR(AA$13)=2015)+$B$7*(AA$11=4)+$B$8*(AA$11=3)))+ EXP($B$3+$B$4*$A40+$B$5*((AA$12-$A40)*4+2)+$B$6*(YEAR(AA$13)=2015)+$B$7*(AA$11=4)+$B$8*(AA$11=3))/(1+EXP($B$3+$B$4*$A40+$B$5*((AA$12-$A40)*4+2)+$B$6*(YEAR(AA$13)=2015)+$B$7*(AA$11=4)+$B$8*(AA$11=3)))+ EXP($B$3+$B$4*$A40+$B$5*((AA$12-$A40)*4+3)+$B$6*(YEAR(AA$13)=2015)+$B$7*(AA$11=4)+$B$8*(AA$11=3))/(1+EXP($B$3+$B$4*$A40+$B$5*((AA$12-$A40)*4+3)+$B$6*(YEAR(AA$13)=2015)+$B$7*(AA$11=4)+$B$8*(AA$11=3)))), "")</f>
        <v/>
      </c>
      <c r="AB40" s="9" t="str">
        <f aca="false">IF('Acquisition-Retention'!AE163&lt;&gt;"",'Acquisition-Retention'!AE163* (IF(AB$12=$A40,1,EXP($B$3+$B$4*$A40+$B$5*(AB$12-$A40)*4+$B$6*(YEAR(AB$13)=2015)+$B$7*(AB$11=4)+$B$8*(AB$11=3))/(1+EXP($B$3+$B$4*$A40+$B$5*(AB$12-$A40)*4+$B$6*(YEAR(AB$13)=2015)+$B$7*(AB$11=4)+$B$8*(AB$11=3))))+ EXP($B$3+$B$4*$A40+$B$5*((AB$12-$A40)*4+1)+$B$6*(YEAR(AB$13)=2015)+$B$7*(AB$11=4)+$B$8*(AB$11=3))/(1+EXP($B$3+$B$4*$A40+$B$5*((AB$12-$A40)*4+1)+$B$6*(YEAR(AB$13)=2015)+$B$7*(AB$11=4)+$B$8*(AB$11=3)))+ EXP($B$3+$B$4*$A40+$B$5*((AB$12-$A40)*4+2)+$B$6*(YEAR(AB$13)=2015)+$B$7*(AB$11=4)+$B$8*(AB$11=3))/(1+EXP($B$3+$B$4*$A40+$B$5*((AB$12-$A40)*4+2)+$B$6*(YEAR(AB$13)=2015)+$B$7*(AB$11=4)+$B$8*(AB$11=3)))+ EXP($B$3+$B$4*$A40+$B$5*((AB$12-$A40)*4+3)+$B$6*(YEAR(AB$13)=2015)+$B$7*(AB$11=4)+$B$8*(AB$11=3))/(1+EXP($B$3+$B$4*$A40+$B$5*((AB$12-$A40)*4+3)+$B$6*(YEAR(AB$13)=2015)+$B$7*(AB$11=4)+$B$8*(AB$11=3)))), "")</f>
        <v/>
      </c>
      <c r="AC40" s="9" t="n">
        <f aca="false">IF('Acquisition-Retention'!AF163&lt;&gt;"",'Acquisition-Retention'!AF163* (IF(AC$12=$A40,1,EXP($B$3+$B$4*$A40+$B$5*(AC$12-$A40)*4+$B$6*(YEAR(AC$13)=2015)+$B$7*(AC$11=4)+$B$8*(AC$11=3))/(1+EXP($B$3+$B$4*$A40+$B$5*(AC$12-$A40)*4+$B$6*(YEAR(AC$13)=2015)+$B$7*(AC$11=4)+$B$8*(AC$11=3))))+ EXP($B$3+$B$4*$A40+$B$5*((AC$12-$A40)*4+1)+$B$6*(YEAR(AC$13)=2015)+$B$7*(AC$11=4)+$B$8*(AC$11=3))/(1+EXP($B$3+$B$4*$A40+$B$5*((AC$12-$A40)*4+1)+$B$6*(YEAR(AC$13)=2015)+$B$7*(AC$11=4)+$B$8*(AC$11=3)))+ EXP($B$3+$B$4*$A40+$B$5*((AC$12-$A40)*4+2)+$B$6*(YEAR(AC$13)=2015)+$B$7*(AC$11=4)+$B$8*(AC$11=3))/(1+EXP($B$3+$B$4*$A40+$B$5*((AC$12-$A40)*4+2)+$B$6*(YEAR(AC$13)=2015)+$B$7*(AC$11=4)+$B$8*(AC$11=3)))+ EXP($B$3+$B$4*$A40+$B$5*((AC$12-$A40)*4+3)+$B$6*(YEAR(AC$13)=2015)+$B$7*(AC$11=4)+$B$8*(AC$11=3))/(1+EXP($B$3+$B$4*$A40+$B$5*((AC$12-$A40)*4+3)+$B$6*(YEAR(AC$13)=2015)+$B$7*(AC$11=4)+$B$8*(AC$11=3)))), "")</f>
        <v>445.079337109746</v>
      </c>
      <c r="AD40" s="9" t="n">
        <f aca="false">IF('Acquisition-Retention'!AG163&lt;&gt;"",'Acquisition-Retention'!AG163* (IF(AD$12=$A40,1,EXP($B$3+$B$4*$A40+$B$5*(AD$12-$A40)*4+$B$6*(YEAR(AD$13)=2015)+$B$7*(AD$11=4)+$B$8*(AD$11=3))/(1+EXP($B$3+$B$4*$A40+$B$5*(AD$12-$A40)*4+$B$6*(YEAR(AD$13)=2015)+$B$7*(AD$11=4)+$B$8*(AD$11=3))))+ EXP($B$3+$B$4*$A40+$B$5*((AD$12-$A40)*4+1)+$B$6*(YEAR(AD$13)=2015)+$B$7*(AD$11=4)+$B$8*(AD$11=3))/(1+EXP($B$3+$B$4*$A40+$B$5*((AD$12-$A40)*4+1)+$B$6*(YEAR(AD$13)=2015)+$B$7*(AD$11=4)+$B$8*(AD$11=3)))+ EXP($B$3+$B$4*$A40+$B$5*((AD$12-$A40)*4+2)+$B$6*(YEAR(AD$13)=2015)+$B$7*(AD$11=4)+$B$8*(AD$11=3))/(1+EXP($B$3+$B$4*$A40+$B$5*((AD$12-$A40)*4+2)+$B$6*(YEAR(AD$13)=2015)+$B$7*(AD$11=4)+$B$8*(AD$11=3)))+ EXP($B$3+$B$4*$A40+$B$5*((AD$12-$A40)*4+3)+$B$6*(YEAR(AD$13)=2015)+$B$7*(AD$11=4)+$B$8*(AD$11=3))/(1+EXP($B$3+$B$4*$A40+$B$5*((AD$12-$A40)*4+3)+$B$6*(YEAR(AD$13)=2015)+$B$7*(AD$11=4)+$B$8*(AD$11=3)))), "")</f>
        <v>148.976122745847</v>
      </c>
      <c r="AE40" s="9" t="n">
        <f aca="false">IF('Acquisition-Retention'!AH163&lt;&gt;"",'Acquisition-Retention'!AH163* (IF(AE$12=$A40,1,EXP($B$3+$B$4*$A40+$B$5*(AE$12-$A40)*4+$B$6*(YEAR(AE$13)=2015)+$B$7*(AE$11=4)+$B$8*(AE$11=3))/(1+EXP($B$3+$B$4*$A40+$B$5*(AE$12-$A40)*4+$B$6*(YEAR(AE$13)=2015)+$B$7*(AE$11=4)+$B$8*(AE$11=3))))+ EXP($B$3+$B$4*$A40+$B$5*((AE$12-$A40)*4+1)+$B$6*(YEAR(AE$13)=2015)+$B$7*(AE$11=4)+$B$8*(AE$11=3))/(1+EXP($B$3+$B$4*$A40+$B$5*((AE$12-$A40)*4+1)+$B$6*(YEAR(AE$13)=2015)+$B$7*(AE$11=4)+$B$8*(AE$11=3)))+ EXP($B$3+$B$4*$A40+$B$5*((AE$12-$A40)*4+2)+$B$6*(YEAR(AE$13)=2015)+$B$7*(AE$11=4)+$B$8*(AE$11=3))/(1+EXP($B$3+$B$4*$A40+$B$5*((AE$12-$A40)*4+2)+$B$6*(YEAR(AE$13)=2015)+$B$7*(AE$11=4)+$B$8*(AE$11=3)))+ EXP($B$3+$B$4*$A40+$B$5*((AE$12-$A40)*4+3)+$B$6*(YEAR(AE$13)=2015)+$B$7*(AE$11=4)+$B$8*(AE$11=3))/(1+EXP($B$3+$B$4*$A40+$B$5*((AE$12-$A40)*4+3)+$B$6*(YEAR(AE$13)=2015)+$B$7*(AE$11=4)+$B$8*(AE$11=3)))), "")</f>
        <v>127.841391731843</v>
      </c>
      <c r="AF40" s="9" t="n">
        <f aca="false">IF('Acquisition-Retention'!AI163&lt;&gt;"",'Acquisition-Retention'!AI163* (IF(AF$12=$A40,1,EXP($B$3+$B$4*$A40+$B$5*(AF$12-$A40)*4+$B$6*(YEAR(AF$13)=2015)+$B$7*(AF$11=4)+$B$8*(AF$11=3))/(1+EXP($B$3+$B$4*$A40+$B$5*(AF$12-$A40)*4+$B$6*(YEAR(AF$13)=2015)+$B$7*(AF$11=4)+$B$8*(AF$11=3))))+ EXP($B$3+$B$4*$A40+$B$5*((AF$12-$A40)*4+1)+$B$6*(YEAR(AF$13)=2015)+$B$7*(AF$11=4)+$B$8*(AF$11=3))/(1+EXP($B$3+$B$4*$A40+$B$5*((AF$12-$A40)*4+1)+$B$6*(YEAR(AF$13)=2015)+$B$7*(AF$11=4)+$B$8*(AF$11=3)))+ EXP($B$3+$B$4*$A40+$B$5*((AF$12-$A40)*4+2)+$B$6*(YEAR(AF$13)=2015)+$B$7*(AF$11=4)+$B$8*(AF$11=3))/(1+EXP($B$3+$B$4*$A40+$B$5*((AF$12-$A40)*4+2)+$B$6*(YEAR(AF$13)=2015)+$B$7*(AF$11=4)+$B$8*(AF$11=3)))+ EXP($B$3+$B$4*$A40+$B$5*((AF$12-$A40)*4+3)+$B$6*(YEAR(AF$13)=2015)+$B$7*(AF$11=4)+$B$8*(AF$11=3))/(1+EXP($B$3+$B$4*$A40+$B$5*((AF$12-$A40)*4+3)+$B$6*(YEAR(AF$13)=2015)+$B$7*(AF$11=4)+$B$8*(AF$11=3)))), "")</f>
        <v>114.977120162911</v>
      </c>
      <c r="AG40" s="9" t="n">
        <f aca="false">IF('Acquisition-Retention'!AJ163&lt;&gt;"",'Acquisition-Retention'!AJ163* (IF(AG$12=$A40,1,EXP($B$3+$B$4*$A40+$B$5*(AG$12-$A40)*4+$B$6*(YEAR(AG$13)=2015)+$B$7*(AG$11=4)+$B$8*(AG$11=3))/(1+EXP($B$3+$B$4*$A40+$B$5*(AG$12-$A40)*4+$B$6*(YEAR(AG$13)=2015)+$B$7*(AG$11=4)+$B$8*(AG$11=3))))+ EXP($B$3+$B$4*$A40+$B$5*((AG$12-$A40)*4+1)+$B$6*(YEAR(AG$13)=2015)+$B$7*(AG$11=4)+$B$8*(AG$11=3))/(1+EXP($B$3+$B$4*$A40+$B$5*((AG$12-$A40)*4+1)+$B$6*(YEAR(AG$13)=2015)+$B$7*(AG$11=4)+$B$8*(AG$11=3)))+ EXP($B$3+$B$4*$A40+$B$5*((AG$12-$A40)*4+2)+$B$6*(YEAR(AG$13)=2015)+$B$7*(AG$11=4)+$B$8*(AG$11=3))/(1+EXP($B$3+$B$4*$A40+$B$5*((AG$12-$A40)*4+2)+$B$6*(YEAR(AG$13)=2015)+$B$7*(AG$11=4)+$B$8*(AG$11=3)))+ EXP($B$3+$B$4*$A40+$B$5*((AG$12-$A40)*4+3)+$B$6*(YEAR(AG$13)=2015)+$B$7*(AG$11=4)+$B$8*(AG$11=3))/(1+EXP($B$3+$B$4*$A40+$B$5*((AG$12-$A40)*4+3)+$B$6*(YEAR(AG$13)=2015)+$B$7*(AG$11=4)+$B$8*(AG$11=3)))), "")</f>
        <v>95.4891607603307</v>
      </c>
      <c r="AH40" s="9" t="n">
        <f aca="false">IF('Acquisition-Retention'!AK163&lt;&gt;"",'Acquisition-Retention'!AK163* (IF(AH$12=$A40,1,EXP($B$3+$B$4*$A40+$B$5*(AH$12-$A40)*4+$B$6*(YEAR(AH$13)=2015)+$B$7*(AH$11=4)+$B$8*(AH$11=3))/(1+EXP($B$3+$B$4*$A40+$B$5*(AH$12-$A40)*4+$B$6*(YEAR(AH$13)=2015)+$B$7*(AH$11=4)+$B$8*(AH$11=3))))+ EXP($B$3+$B$4*$A40+$B$5*((AH$12-$A40)*4+1)+$B$6*(YEAR(AH$13)=2015)+$B$7*(AH$11=4)+$B$8*(AH$11=3))/(1+EXP($B$3+$B$4*$A40+$B$5*((AH$12-$A40)*4+1)+$B$6*(YEAR(AH$13)=2015)+$B$7*(AH$11=4)+$B$8*(AH$11=3)))+ EXP($B$3+$B$4*$A40+$B$5*((AH$12-$A40)*4+2)+$B$6*(YEAR(AH$13)=2015)+$B$7*(AH$11=4)+$B$8*(AH$11=3))/(1+EXP($B$3+$B$4*$A40+$B$5*((AH$12-$A40)*4+2)+$B$6*(YEAR(AH$13)=2015)+$B$7*(AH$11=4)+$B$8*(AH$11=3)))+ EXP($B$3+$B$4*$A40+$B$5*((AH$12-$A40)*4+3)+$B$6*(YEAR(AH$13)=2015)+$B$7*(AH$11=4)+$B$8*(AH$11=3))/(1+EXP($B$3+$B$4*$A40+$B$5*((AH$12-$A40)*4+3)+$B$6*(YEAR(AH$13)=2015)+$B$7*(AH$11=4)+$B$8*(AH$11=3)))), "")</f>
        <v>87.8928748792853</v>
      </c>
      <c r="AI40" s="9" t="n">
        <f aca="false">IF('Acquisition-Retention'!AL163&lt;&gt;"",'Acquisition-Retention'!AL163* (IF(AI$12=$A40,1,EXP($B$3+$B$4*$A40+$B$5*(AI$12-$A40)*4+$B$6*(YEAR(AI$13)=2015)+$B$7*(AI$11=4)+$B$8*(AI$11=3))/(1+EXP($B$3+$B$4*$A40+$B$5*(AI$12-$A40)*4+$B$6*(YEAR(AI$13)=2015)+$B$7*(AI$11=4)+$B$8*(AI$11=3))))+ EXP($B$3+$B$4*$A40+$B$5*((AI$12-$A40)*4+1)+$B$6*(YEAR(AI$13)=2015)+$B$7*(AI$11=4)+$B$8*(AI$11=3))/(1+EXP($B$3+$B$4*$A40+$B$5*((AI$12-$A40)*4+1)+$B$6*(YEAR(AI$13)=2015)+$B$7*(AI$11=4)+$B$8*(AI$11=3)))+ EXP($B$3+$B$4*$A40+$B$5*((AI$12-$A40)*4+2)+$B$6*(YEAR(AI$13)=2015)+$B$7*(AI$11=4)+$B$8*(AI$11=3))/(1+EXP($B$3+$B$4*$A40+$B$5*((AI$12-$A40)*4+2)+$B$6*(YEAR(AI$13)=2015)+$B$7*(AI$11=4)+$B$8*(AI$11=3)))+ EXP($B$3+$B$4*$A40+$B$5*((AI$12-$A40)*4+3)+$B$6*(YEAR(AI$13)=2015)+$B$7*(AI$11=4)+$B$8*(AI$11=3))/(1+EXP($B$3+$B$4*$A40+$B$5*((AI$12-$A40)*4+3)+$B$6*(YEAR(AI$13)=2015)+$B$7*(AI$11=4)+$B$8*(AI$11=3)))), "")</f>
        <v>81.3174755916258</v>
      </c>
      <c r="AJ40" s="9" t="n">
        <f aca="false">IF('Acquisition-Retention'!AM163&lt;&gt;"",'Acquisition-Retention'!AM163* (IF(AJ$12=$A40,1,EXP($B$3+$B$4*$A40+$B$5*(AJ$12-$A40)*4+$B$6*(YEAR(AJ$13)=2015)+$B$7*(AJ$11=4)+$B$8*(AJ$11=3))/(1+EXP($B$3+$B$4*$A40+$B$5*(AJ$12-$A40)*4+$B$6*(YEAR(AJ$13)=2015)+$B$7*(AJ$11=4)+$B$8*(AJ$11=3))))+ EXP($B$3+$B$4*$A40+$B$5*((AJ$12-$A40)*4+1)+$B$6*(YEAR(AJ$13)=2015)+$B$7*(AJ$11=4)+$B$8*(AJ$11=3))/(1+EXP($B$3+$B$4*$A40+$B$5*((AJ$12-$A40)*4+1)+$B$6*(YEAR(AJ$13)=2015)+$B$7*(AJ$11=4)+$B$8*(AJ$11=3)))+ EXP($B$3+$B$4*$A40+$B$5*((AJ$12-$A40)*4+2)+$B$6*(YEAR(AJ$13)=2015)+$B$7*(AJ$11=4)+$B$8*(AJ$11=3))/(1+EXP($B$3+$B$4*$A40+$B$5*((AJ$12-$A40)*4+2)+$B$6*(YEAR(AJ$13)=2015)+$B$7*(AJ$11=4)+$B$8*(AJ$11=3)))+ EXP($B$3+$B$4*$A40+$B$5*((AJ$12-$A40)*4+3)+$B$6*(YEAR(AJ$13)=2015)+$B$7*(AJ$11=4)+$B$8*(AJ$11=3))/(1+EXP($B$3+$B$4*$A40+$B$5*((AJ$12-$A40)*4+3)+$B$6*(YEAR(AJ$13)=2015)+$B$7*(AJ$11=4)+$B$8*(AJ$11=3)))), "")</f>
        <v>77.5807345010651</v>
      </c>
      <c r="AK40" s="9" t="n">
        <f aca="false">IF('Acquisition-Retention'!AN163&lt;&gt;"",'Acquisition-Retention'!AN163* (IF(AK$12=$A40,1,EXP($B$3+$B$4*$A40+$B$5*(AK$12-$A40)*4+$B$6*(YEAR(AK$13)=2015)+$B$7*(AK$11=4)+$B$8*(AK$11=3))/(1+EXP($B$3+$B$4*$A40+$B$5*(AK$12-$A40)*4+$B$6*(YEAR(AK$13)=2015)+$B$7*(AK$11=4)+$B$8*(AK$11=3))))+ EXP($B$3+$B$4*$A40+$B$5*((AK$12-$A40)*4+1)+$B$6*(YEAR(AK$13)=2015)+$B$7*(AK$11=4)+$B$8*(AK$11=3))/(1+EXP($B$3+$B$4*$A40+$B$5*((AK$12-$A40)*4+1)+$B$6*(YEAR(AK$13)=2015)+$B$7*(AK$11=4)+$B$8*(AK$11=3)))+ EXP($B$3+$B$4*$A40+$B$5*((AK$12-$A40)*4+2)+$B$6*(YEAR(AK$13)=2015)+$B$7*(AK$11=4)+$B$8*(AK$11=3))/(1+EXP($B$3+$B$4*$A40+$B$5*((AK$12-$A40)*4+2)+$B$6*(YEAR(AK$13)=2015)+$B$7*(AK$11=4)+$B$8*(AK$11=3)))+ EXP($B$3+$B$4*$A40+$B$5*((AK$12-$A40)*4+3)+$B$6*(YEAR(AK$13)=2015)+$B$7*(AK$11=4)+$B$8*(AK$11=3))/(1+EXP($B$3+$B$4*$A40+$B$5*((AK$12-$A40)*4+3)+$B$6*(YEAR(AK$13)=2015)+$B$7*(AK$11=4)+$B$8*(AK$11=3)))), "")</f>
        <v>71.8964940331612</v>
      </c>
      <c r="AL40" s="9" t="n">
        <f aca="false">IF('Acquisition-Retention'!AO163&lt;&gt;"",'Acquisition-Retention'!AO163* (IF(AL$12=$A40,1,EXP($B$3+$B$4*$A40+$B$5*(AL$12-$A40)*4+$B$6*(YEAR(AL$13)=2015)+$B$7*(AL$11=4)+$B$8*(AL$11=3))/(1+EXP($B$3+$B$4*$A40+$B$5*(AL$12-$A40)*4+$B$6*(YEAR(AL$13)=2015)+$B$7*(AL$11=4)+$B$8*(AL$11=3))))+ EXP($B$3+$B$4*$A40+$B$5*((AL$12-$A40)*4+1)+$B$6*(YEAR(AL$13)=2015)+$B$7*(AL$11=4)+$B$8*(AL$11=3))/(1+EXP($B$3+$B$4*$A40+$B$5*((AL$12-$A40)*4+1)+$B$6*(YEAR(AL$13)=2015)+$B$7*(AL$11=4)+$B$8*(AL$11=3)))+ EXP($B$3+$B$4*$A40+$B$5*((AL$12-$A40)*4+2)+$B$6*(YEAR(AL$13)=2015)+$B$7*(AL$11=4)+$B$8*(AL$11=3))/(1+EXP($B$3+$B$4*$A40+$B$5*((AL$12-$A40)*4+2)+$B$6*(YEAR(AL$13)=2015)+$B$7*(AL$11=4)+$B$8*(AL$11=3)))+ EXP($B$3+$B$4*$A40+$B$5*((AL$12-$A40)*4+3)+$B$6*(YEAR(AL$13)=2015)+$B$7*(AL$11=4)+$B$8*(AL$11=3))/(1+EXP($B$3+$B$4*$A40+$B$5*((AL$12-$A40)*4+3)+$B$6*(YEAR(AL$13)=2015)+$B$7*(AL$11=4)+$B$8*(AL$11=3)))), "")</f>
        <v>66.9641800998233</v>
      </c>
      <c r="AM40" s="9" t="n">
        <f aca="false">IF('Acquisition-Retention'!AP163&lt;&gt;"",'Acquisition-Retention'!AP163* (IF(AM$12=$A40,1,EXP($B$3+$B$4*$A40+$B$5*(AM$12-$A40)*4+$B$6*(YEAR(AM$13)=2015)+$B$7*(AM$11=4)+$B$8*(AM$11=3))/(1+EXP($B$3+$B$4*$A40+$B$5*(AM$12-$A40)*4+$B$6*(YEAR(AM$13)=2015)+$B$7*(AM$11=4)+$B$8*(AM$11=3))))+ EXP($B$3+$B$4*$A40+$B$5*((AM$12-$A40)*4+1)+$B$6*(YEAR(AM$13)=2015)+$B$7*(AM$11=4)+$B$8*(AM$11=3))/(1+EXP($B$3+$B$4*$A40+$B$5*((AM$12-$A40)*4+1)+$B$6*(YEAR(AM$13)=2015)+$B$7*(AM$11=4)+$B$8*(AM$11=3)))+ EXP($B$3+$B$4*$A40+$B$5*((AM$12-$A40)*4+2)+$B$6*(YEAR(AM$13)=2015)+$B$7*(AM$11=4)+$B$8*(AM$11=3))/(1+EXP($B$3+$B$4*$A40+$B$5*((AM$12-$A40)*4+2)+$B$6*(YEAR(AM$13)=2015)+$B$7*(AM$11=4)+$B$8*(AM$11=3)))+ EXP($B$3+$B$4*$A40+$B$5*((AM$12-$A40)*4+3)+$B$6*(YEAR(AM$13)=2015)+$B$7*(AM$11=4)+$B$8*(AM$11=3))/(1+EXP($B$3+$B$4*$A40+$B$5*((AM$12-$A40)*4+3)+$B$6*(YEAR(AM$13)=2015)+$B$7*(AM$11=4)+$B$8*(AM$11=3)))), "")</f>
        <v>65.7222750473356</v>
      </c>
      <c r="AN40" s="9" t="n">
        <f aca="false">IF('Acquisition-Retention'!AQ163&lt;&gt;"",'Acquisition-Retention'!AQ163* (IF(AN$12=$A40,1,EXP($B$3+$B$4*$A40+$B$5*(AN$12-$A40)*4+$B$6*(YEAR(AN$13)=2015)+$B$7*(AN$11=4)+$B$8*(AN$11=3))/(1+EXP($B$3+$B$4*$A40+$B$5*(AN$12-$A40)*4+$B$6*(YEAR(AN$13)=2015)+$B$7*(AN$11=4)+$B$8*(AN$11=3))))+ EXP($B$3+$B$4*$A40+$B$5*((AN$12-$A40)*4+1)+$B$6*(YEAR(AN$13)=2015)+$B$7*(AN$11=4)+$B$8*(AN$11=3))/(1+EXP($B$3+$B$4*$A40+$B$5*((AN$12-$A40)*4+1)+$B$6*(YEAR(AN$13)=2015)+$B$7*(AN$11=4)+$B$8*(AN$11=3)))+ EXP($B$3+$B$4*$A40+$B$5*((AN$12-$A40)*4+2)+$B$6*(YEAR(AN$13)=2015)+$B$7*(AN$11=4)+$B$8*(AN$11=3))/(1+EXP($B$3+$B$4*$A40+$B$5*((AN$12-$A40)*4+2)+$B$6*(YEAR(AN$13)=2015)+$B$7*(AN$11=4)+$B$8*(AN$11=3)))+ EXP($B$3+$B$4*$A40+$B$5*((AN$12-$A40)*4+3)+$B$6*(YEAR(AN$13)=2015)+$B$7*(AN$11=4)+$B$8*(AN$11=3))/(1+EXP($B$3+$B$4*$A40+$B$5*((AN$12-$A40)*4+3)+$B$6*(YEAR(AN$13)=2015)+$B$7*(AN$11=4)+$B$8*(AN$11=3)))), "")</f>
        <v>62.1995987919388</v>
      </c>
      <c r="AO40" s="9" t="n">
        <f aca="false">IF('Acquisition-Retention'!AR163&lt;&gt;"",'Acquisition-Retention'!AR163* (IF(AO$12=$A40,1,EXP($B$3+$B$4*$A40+$B$5*(AO$12-$A40)*4+$B$6*(YEAR(AO$13)=2015)+$B$7*(AO$11=4)+$B$8*(AO$11=3))/(1+EXP($B$3+$B$4*$A40+$B$5*(AO$12-$A40)*4+$B$6*(YEAR(AO$13)=2015)+$B$7*(AO$11=4)+$B$8*(AO$11=3))))+ EXP($B$3+$B$4*$A40+$B$5*((AO$12-$A40)*4+1)+$B$6*(YEAR(AO$13)=2015)+$B$7*(AO$11=4)+$B$8*(AO$11=3))/(1+EXP($B$3+$B$4*$A40+$B$5*((AO$12-$A40)*4+1)+$B$6*(YEAR(AO$13)=2015)+$B$7*(AO$11=4)+$B$8*(AO$11=3)))+ EXP($B$3+$B$4*$A40+$B$5*((AO$12-$A40)*4+2)+$B$6*(YEAR(AO$13)=2015)+$B$7*(AO$11=4)+$B$8*(AO$11=3))/(1+EXP($B$3+$B$4*$A40+$B$5*((AO$12-$A40)*4+2)+$B$6*(YEAR(AO$13)=2015)+$B$7*(AO$11=4)+$B$8*(AO$11=3)))+ EXP($B$3+$B$4*$A40+$B$5*((AO$12-$A40)*4+3)+$B$6*(YEAR(AO$13)=2015)+$B$7*(AO$11=4)+$B$8*(AO$11=3))/(1+EXP($B$3+$B$4*$A40+$B$5*((AO$12-$A40)*4+3)+$B$6*(YEAR(AO$13)=2015)+$B$7*(AO$11=4)+$B$8*(AO$11=3)))), "")</f>
        <v>58.6763366646177</v>
      </c>
    </row>
    <row r="41" customFormat="false" ht="15" hidden="false" customHeight="false" outlineLevel="0" collapsed="false">
      <c r="A41" s="0" t="n">
        <f aca="false">A40+1</f>
        <v>28</v>
      </c>
      <c r="B41" s="4" t="str">
        <v>Apr 2016</v>
      </c>
      <c r="C41" s="9" t="str">
        <f aca="false">IF('Acquisition-Retention'!F164&lt;&gt;"",'Acquisition-Retention'!F164* (IF(C$12=$A41,1,EXP($B$3+$B$4*$A41+$B$5*(C$12-$A41)*4+$B$6*(YEAR(C$13)=2015)+$B$7*(C$11=4)+$B$8*(C$11=3))/(1+EXP($B$3+$B$4*$A41+$B$5*(C$12-$A41)*4+$B$6*(YEAR(C$13)=2015)+$B$7*(C$11=4)+$B$8*(C$11=3))))+ EXP($B$3+$B$4*$A41+$B$5*((C$12-$A41)*4+1)+$B$6*(YEAR(C$13)=2015)+$B$7*(C$11=4)+$B$8*(C$11=3))/(1+EXP($B$3+$B$4*$A41+$B$5*((C$12-$A41)*4+1)+$B$6*(YEAR(C$13)=2015)+$B$7*(C$11=4)+$B$8*(C$11=3)))+ EXP($B$3+$B$4*$A41+$B$5*((C$12-$A41)*4+2)+$B$6*(YEAR(C$13)=2015)+$B$7*(C$11=4)+$B$8*(C$11=3))/(1+EXP($B$3+$B$4*$A41+$B$5*((C$12-$A41)*4+2)+$B$6*(YEAR(C$13)=2015)+$B$7*(C$11=4)+$B$8*(C$11=3)))+ EXP($B$3+$B$4*$A41+$B$5*((C$12-$A41)*4+3)+$B$6*(YEAR(C$13)=2015)+$B$7*(C$11=4)+$B$8*(C$11=3))/(1+EXP($B$3+$B$4*$A41+$B$5*((C$12-$A41)*4+3)+$B$6*(YEAR(C$13)=2015)+$B$7*(C$11=4)+$B$8*(C$11=3)))), "")</f>
        <v/>
      </c>
      <c r="D41" s="9" t="str">
        <f aca="false">IF('Acquisition-Retention'!G164&lt;&gt;"",'Acquisition-Retention'!G164* (IF(D$12=$A41,1,EXP($B$3+$B$4*$A41+$B$5*(D$12-$A41)*4+$B$6*(YEAR(D$13)=2015)+$B$7*(D$11=4)+$B$8*(D$11=3))/(1+EXP($B$3+$B$4*$A41+$B$5*(D$12-$A41)*4+$B$6*(YEAR(D$13)=2015)+$B$7*(D$11=4)+$B$8*(D$11=3))))+ EXP($B$3+$B$4*$A41+$B$5*((D$12-$A41)*4+1)+$B$6*(YEAR(D$13)=2015)+$B$7*(D$11=4)+$B$8*(D$11=3))/(1+EXP($B$3+$B$4*$A41+$B$5*((D$12-$A41)*4+1)+$B$6*(YEAR(D$13)=2015)+$B$7*(D$11=4)+$B$8*(D$11=3)))+ EXP($B$3+$B$4*$A41+$B$5*((D$12-$A41)*4+2)+$B$6*(YEAR(D$13)=2015)+$B$7*(D$11=4)+$B$8*(D$11=3))/(1+EXP($B$3+$B$4*$A41+$B$5*((D$12-$A41)*4+2)+$B$6*(YEAR(D$13)=2015)+$B$7*(D$11=4)+$B$8*(D$11=3)))+ EXP($B$3+$B$4*$A41+$B$5*((D$12-$A41)*4+3)+$B$6*(YEAR(D$13)=2015)+$B$7*(D$11=4)+$B$8*(D$11=3))/(1+EXP($B$3+$B$4*$A41+$B$5*((D$12-$A41)*4+3)+$B$6*(YEAR(D$13)=2015)+$B$7*(D$11=4)+$B$8*(D$11=3)))), "")</f>
        <v/>
      </c>
      <c r="E41" s="9" t="str">
        <f aca="false">IF('Acquisition-Retention'!H164&lt;&gt;"",'Acquisition-Retention'!H164* (IF(E$12=$A41,1,EXP($B$3+$B$4*$A41+$B$5*(E$12-$A41)*4+$B$6*(YEAR(E$13)=2015)+$B$7*(E$11=4)+$B$8*(E$11=3))/(1+EXP($B$3+$B$4*$A41+$B$5*(E$12-$A41)*4+$B$6*(YEAR(E$13)=2015)+$B$7*(E$11=4)+$B$8*(E$11=3))))+ EXP($B$3+$B$4*$A41+$B$5*((E$12-$A41)*4+1)+$B$6*(YEAR(E$13)=2015)+$B$7*(E$11=4)+$B$8*(E$11=3))/(1+EXP($B$3+$B$4*$A41+$B$5*((E$12-$A41)*4+1)+$B$6*(YEAR(E$13)=2015)+$B$7*(E$11=4)+$B$8*(E$11=3)))+ EXP($B$3+$B$4*$A41+$B$5*((E$12-$A41)*4+2)+$B$6*(YEAR(E$13)=2015)+$B$7*(E$11=4)+$B$8*(E$11=3))/(1+EXP($B$3+$B$4*$A41+$B$5*((E$12-$A41)*4+2)+$B$6*(YEAR(E$13)=2015)+$B$7*(E$11=4)+$B$8*(E$11=3)))+ EXP($B$3+$B$4*$A41+$B$5*((E$12-$A41)*4+3)+$B$6*(YEAR(E$13)=2015)+$B$7*(E$11=4)+$B$8*(E$11=3))/(1+EXP($B$3+$B$4*$A41+$B$5*((E$12-$A41)*4+3)+$B$6*(YEAR(E$13)=2015)+$B$7*(E$11=4)+$B$8*(E$11=3)))), "")</f>
        <v/>
      </c>
      <c r="F41" s="9" t="str">
        <f aca="false">IF('Acquisition-Retention'!I164&lt;&gt;"",'Acquisition-Retention'!I164* (IF(F$12=$A41,1,EXP($B$3+$B$4*$A41+$B$5*(F$12-$A41)*4+$B$6*(YEAR(F$13)=2015)+$B$7*(F$11=4)+$B$8*(F$11=3))/(1+EXP($B$3+$B$4*$A41+$B$5*(F$12-$A41)*4+$B$6*(YEAR(F$13)=2015)+$B$7*(F$11=4)+$B$8*(F$11=3))))+ EXP($B$3+$B$4*$A41+$B$5*((F$12-$A41)*4+1)+$B$6*(YEAR(F$13)=2015)+$B$7*(F$11=4)+$B$8*(F$11=3))/(1+EXP($B$3+$B$4*$A41+$B$5*((F$12-$A41)*4+1)+$B$6*(YEAR(F$13)=2015)+$B$7*(F$11=4)+$B$8*(F$11=3)))+ EXP($B$3+$B$4*$A41+$B$5*((F$12-$A41)*4+2)+$B$6*(YEAR(F$13)=2015)+$B$7*(F$11=4)+$B$8*(F$11=3))/(1+EXP($B$3+$B$4*$A41+$B$5*((F$12-$A41)*4+2)+$B$6*(YEAR(F$13)=2015)+$B$7*(F$11=4)+$B$8*(F$11=3)))+ EXP($B$3+$B$4*$A41+$B$5*((F$12-$A41)*4+3)+$B$6*(YEAR(F$13)=2015)+$B$7*(F$11=4)+$B$8*(F$11=3))/(1+EXP($B$3+$B$4*$A41+$B$5*((F$12-$A41)*4+3)+$B$6*(YEAR(F$13)=2015)+$B$7*(F$11=4)+$B$8*(F$11=3)))), "")</f>
        <v/>
      </c>
      <c r="G41" s="9" t="str">
        <f aca="false">IF('Acquisition-Retention'!J164&lt;&gt;"",'Acquisition-Retention'!J164* (IF(G$12=$A41,1,EXP($B$3+$B$4*$A41+$B$5*(G$12-$A41)*4+$B$6*(YEAR(G$13)=2015)+$B$7*(G$11=4)+$B$8*(G$11=3))/(1+EXP($B$3+$B$4*$A41+$B$5*(G$12-$A41)*4+$B$6*(YEAR(G$13)=2015)+$B$7*(G$11=4)+$B$8*(G$11=3))))+ EXP($B$3+$B$4*$A41+$B$5*((G$12-$A41)*4+1)+$B$6*(YEAR(G$13)=2015)+$B$7*(G$11=4)+$B$8*(G$11=3))/(1+EXP($B$3+$B$4*$A41+$B$5*((G$12-$A41)*4+1)+$B$6*(YEAR(G$13)=2015)+$B$7*(G$11=4)+$B$8*(G$11=3)))+ EXP($B$3+$B$4*$A41+$B$5*((G$12-$A41)*4+2)+$B$6*(YEAR(G$13)=2015)+$B$7*(G$11=4)+$B$8*(G$11=3))/(1+EXP($B$3+$B$4*$A41+$B$5*((G$12-$A41)*4+2)+$B$6*(YEAR(G$13)=2015)+$B$7*(G$11=4)+$B$8*(G$11=3)))+ EXP($B$3+$B$4*$A41+$B$5*((G$12-$A41)*4+3)+$B$6*(YEAR(G$13)=2015)+$B$7*(G$11=4)+$B$8*(G$11=3))/(1+EXP($B$3+$B$4*$A41+$B$5*((G$12-$A41)*4+3)+$B$6*(YEAR(G$13)=2015)+$B$7*(G$11=4)+$B$8*(G$11=3)))), "")</f>
        <v/>
      </c>
      <c r="H41" s="9" t="str">
        <f aca="false">IF('Acquisition-Retention'!K164&lt;&gt;"",'Acquisition-Retention'!K164* (IF(H$12=$A41,1,EXP($B$3+$B$4*$A41+$B$5*(H$12-$A41)*4+$B$6*(YEAR(H$13)=2015)+$B$7*(H$11=4)+$B$8*(H$11=3))/(1+EXP($B$3+$B$4*$A41+$B$5*(H$12-$A41)*4+$B$6*(YEAR(H$13)=2015)+$B$7*(H$11=4)+$B$8*(H$11=3))))+ EXP($B$3+$B$4*$A41+$B$5*((H$12-$A41)*4+1)+$B$6*(YEAR(H$13)=2015)+$B$7*(H$11=4)+$B$8*(H$11=3))/(1+EXP($B$3+$B$4*$A41+$B$5*((H$12-$A41)*4+1)+$B$6*(YEAR(H$13)=2015)+$B$7*(H$11=4)+$B$8*(H$11=3)))+ EXP($B$3+$B$4*$A41+$B$5*((H$12-$A41)*4+2)+$B$6*(YEAR(H$13)=2015)+$B$7*(H$11=4)+$B$8*(H$11=3))/(1+EXP($B$3+$B$4*$A41+$B$5*((H$12-$A41)*4+2)+$B$6*(YEAR(H$13)=2015)+$B$7*(H$11=4)+$B$8*(H$11=3)))+ EXP($B$3+$B$4*$A41+$B$5*((H$12-$A41)*4+3)+$B$6*(YEAR(H$13)=2015)+$B$7*(H$11=4)+$B$8*(H$11=3))/(1+EXP($B$3+$B$4*$A41+$B$5*((H$12-$A41)*4+3)+$B$6*(YEAR(H$13)=2015)+$B$7*(H$11=4)+$B$8*(H$11=3)))), "")</f>
        <v/>
      </c>
      <c r="I41" s="9" t="str">
        <f aca="false">IF('Acquisition-Retention'!L164&lt;&gt;"",'Acquisition-Retention'!L164* (IF(I$12=$A41,1,EXP($B$3+$B$4*$A41+$B$5*(I$12-$A41)*4+$B$6*(YEAR(I$13)=2015)+$B$7*(I$11=4)+$B$8*(I$11=3))/(1+EXP($B$3+$B$4*$A41+$B$5*(I$12-$A41)*4+$B$6*(YEAR(I$13)=2015)+$B$7*(I$11=4)+$B$8*(I$11=3))))+ EXP($B$3+$B$4*$A41+$B$5*((I$12-$A41)*4+1)+$B$6*(YEAR(I$13)=2015)+$B$7*(I$11=4)+$B$8*(I$11=3))/(1+EXP($B$3+$B$4*$A41+$B$5*((I$12-$A41)*4+1)+$B$6*(YEAR(I$13)=2015)+$B$7*(I$11=4)+$B$8*(I$11=3)))+ EXP($B$3+$B$4*$A41+$B$5*((I$12-$A41)*4+2)+$B$6*(YEAR(I$13)=2015)+$B$7*(I$11=4)+$B$8*(I$11=3))/(1+EXP($B$3+$B$4*$A41+$B$5*((I$12-$A41)*4+2)+$B$6*(YEAR(I$13)=2015)+$B$7*(I$11=4)+$B$8*(I$11=3)))+ EXP($B$3+$B$4*$A41+$B$5*((I$12-$A41)*4+3)+$B$6*(YEAR(I$13)=2015)+$B$7*(I$11=4)+$B$8*(I$11=3))/(1+EXP($B$3+$B$4*$A41+$B$5*((I$12-$A41)*4+3)+$B$6*(YEAR(I$13)=2015)+$B$7*(I$11=4)+$B$8*(I$11=3)))), "")</f>
        <v/>
      </c>
      <c r="J41" s="9" t="str">
        <f aca="false">IF('Acquisition-Retention'!M164&lt;&gt;"",'Acquisition-Retention'!M164* (IF(J$12=$A41,1,EXP($B$3+$B$4*$A41+$B$5*(J$12-$A41)*4+$B$6*(YEAR(J$13)=2015)+$B$7*(J$11=4)+$B$8*(J$11=3))/(1+EXP($B$3+$B$4*$A41+$B$5*(J$12-$A41)*4+$B$6*(YEAR(J$13)=2015)+$B$7*(J$11=4)+$B$8*(J$11=3))))+ EXP($B$3+$B$4*$A41+$B$5*((J$12-$A41)*4+1)+$B$6*(YEAR(J$13)=2015)+$B$7*(J$11=4)+$B$8*(J$11=3))/(1+EXP($B$3+$B$4*$A41+$B$5*((J$12-$A41)*4+1)+$B$6*(YEAR(J$13)=2015)+$B$7*(J$11=4)+$B$8*(J$11=3)))+ EXP($B$3+$B$4*$A41+$B$5*((J$12-$A41)*4+2)+$B$6*(YEAR(J$13)=2015)+$B$7*(J$11=4)+$B$8*(J$11=3))/(1+EXP($B$3+$B$4*$A41+$B$5*((J$12-$A41)*4+2)+$B$6*(YEAR(J$13)=2015)+$B$7*(J$11=4)+$B$8*(J$11=3)))+ EXP($B$3+$B$4*$A41+$B$5*((J$12-$A41)*4+3)+$B$6*(YEAR(J$13)=2015)+$B$7*(J$11=4)+$B$8*(J$11=3))/(1+EXP($B$3+$B$4*$A41+$B$5*((J$12-$A41)*4+3)+$B$6*(YEAR(J$13)=2015)+$B$7*(J$11=4)+$B$8*(J$11=3)))), "")</f>
        <v/>
      </c>
      <c r="K41" s="9" t="str">
        <f aca="false">IF('Acquisition-Retention'!N164&lt;&gt;"",'Acquisition-Retention'!N164* (IF(K$12=$A41,1,EXP($B$3+$B$4*$A41+$B$5*(K$12-$A41)*4+$B$6*(YEAR(K$13)=2015)+$B$7*(K$11=4)+$B$8*(K$11=3))/(1+EXP($B$3+$B$4*$A41+$B$5*(K$12-$A41)*4+$B$6*(YEAR(K$13)=2015)+$B$7*(K$11=4)+$B$8*(K$11=3))))+ EXP($B$3+$B$4*$A41+$B$5*((K$12-$A41)*4+1)+$B$6*(YEAR(K$13)=2015)+$B$7*(K$11=4)+$B$8*(K$11=3))/(1+EXP($B$3+$B$4*$A41+$B$5*((K$12-$A41)*4+1)+$B$6*(YEAR(K$13)=2015)+$B$7*(K$11=4)+$B$8*(K$11=3)))+ EXP($B$3+$B$4*$A41+$B$5*((K$12-$A41)*4+2)+$B$6*(YEAR(K$13)=2015)+$B$7*(K$11=4)+$B$8*(K$11=3))/(1+EXP($B$3+$B$4*$A41+$B$5*((K$12-$A41)*4+2)+$B$6*(YEAR(K$13)=2015)+$B$7*(K$11=4)+$B$8*(K$11=3)))+ EXP($B$3+$B$4*$A41+$B$5*((K$12-$A41)*4+3)+$B$6*(YEAR(K$13)=2015)+$B$7*(K$11=4)+$B$8*(K$11=3))/(1+EXP($B$3+$B$4*$A41+$B$5*((K$12-$A41)*4+3)+$B$6*(YEAR(K$13)=2015)+$B$7*(K$11=4)+$B$8*(K$11=3)))), "")</f>
        <v/>
      </c>
      <c r="L41" s="9" t="str">
        <f aca="false">IF('Acquisition-Retention'!O164&lt;&gt;"",'Acquisition-Retention'!O164* (IF(L$12=$A41,1,EXP($B$3+$B$4*$A41+$B$5*(L$12-$A41)*4+$B$6*(YEAR(L$13)=2015)+$B$7*(L$11=4)+$B$8*(L$11=3))/(1+EXP($B$3+$B$4*$A41+$B$5*(L$12-$A41)*4+$B$6*(YEAR(L$13)=2015)+$B$7*(L$11=4)+$B$8*(L$11=3))))+ EXP($B$3+$B$4*$A41+$B$5*((L$12-$A41)*4+1)+$B$6*(YEAR(L$13)=2015)+$B$7*(L$11=4)+$B$8*(L$11=3))/(1+EXP($B$3+$B$4*$A41+$B$5*((L$12-$A41)*4+1)+$B$6*(YEAR(L$13)=2015)+$B$7*(L$11=4)+$B$8*(L$11=3)))+ EXP($B$3+$B$4*$A41+$B$5*((L$12-$A41)*4+2)+$B$6*(YEAR(L$13)=2015)+$B$7*(L$11=4)+$B$8*(L$11=3))/(1+EXP($B$3+$B$4*$A41+$B$5*((L$12-$A41)*4+2)+$B$6*(YEAR(L$13)=2015)+$B$7*(L$11=4)+$B$8*(L$11=3)))+ EXP($B$3+$B$4*$A41+$B$5*((L$12-$A41)*4+3)+$B$6*(YEAR(L$13)=2015)+$B$7*(L$11=4)+$B$8*(L$11=3))/(1+EXP($B$3+$B$4*$A41+$B$5*((L$12-$A41)*4+3)+$B$6*(YEAR(L$13)=2015)+$B$7*(L$11=4)+$B$8*(L$11=3)))), "")</f>
        <v/>
      </c>
      <c r="M41" s="9" t="str">
        <f aca="false">IF('Acquisition-Retention'!P164&lt;&gt;"",'Acquisition-Retention'!P164* (IF(M$12=$A41,1,EXP($B$3+$B$4*$A41+$B$5*(M$12-$A41)*4+$B$6*(YEAR(M$13)=2015)+$B$7*(M$11=4)+$B$8*(M$11=3))/(1+EXP($B$3+$B$4*$A41+$B$5*(M$12-$A41)*4+$B$6*(YEAR(M$13)=2015)+$B$7*(M$11=4)+$B$8*(M$11=3))))+ EXP($B$3+$B$4*$A41+$B$5*((M$12-$A41)*4+1)+$B$6*(YEAR(M$13)=2015)+$B$7*(M$11=4)+$B$8*(M$11=3))/(1+EXP($B$3+$B$4*$A41+$B$5*((M$12-$A41)*4+1)+$B$6*(YEAR(M$13)=2015)+$B$7*(M$11=4)+$B$8*(M$11=3)))+ EXP($B$3+$B$4*$A41+$B$5*((M$12-$A41)*4+2)+$B$6*(YEAR(M$13)=2015)+$B$7*(M$11=4)+$B$8*(M$11=3))/(1+EXP($B$3+$B$4*$A41+$B$5*((M$12-$A41)*4+2)+$B$6*(YEAR(M$13)=2015)+$B$7*(M$11=4)+$B$8*(M$11=3)))+ EXP($B$3+$B$4*$A41+$B$5*((M$12-$A41)*4+3)+$B$6*(YEAR(M$13)=2015)+$B$7*(M$11=4)+$B$8*(M$11=3))/(1+EXP($B$3+$B$4*$A41+$B$5*((M$12-$A41)*4+3)+$B$6*(YEAR(M$13)=2015)+$B$7*(M$11=4)+$B$8*(M$11=3)))), "")</f>
        <v/>
      </c>
      <c r="N41" s="9" t="str">
        <f aca="false">IF('Acquisition-Retention'!Q164&lt;&gt;"",'Acquisition-Retention'!Q164* (IF(N$12=$A41,1,EXP($B$3+$B$4*$A41+$B$5*(N$12-$A41)*4+$B$6*(YEAR(N$13)=2015)+$B$7*(N$11=4)+$B$8*(N$11=3))/(1+EXP($B$3+$B$4*$A41+$B$5*(N$12-$A41)*4+$B$6*(YEAR(N$13)=2015)+$B$7*(N$11=4)+$B$8*(N$11=3))))+ EXP($B$3+$B$4*$A41+$B$5*((N$12-$A41)*4+1)+$B$6*(YEAR(N$13)=2015)+$B$7*(N$11=4)+$B$8*(N$11=3))/(1+EXP($B$3+$B$4*$A41+$B$5*((N$12-$A41)*4+1)+$B$6*(YEAR(N$13)=2015)+$B$7*(N$11=4)+$B$8*(N$11=3)))+ EXP($B$3+$B$4*$A41+$B$5*((N$12-$A41)*4+2)+$B$6*(YEAR(N$13)=2015)+$B$7*(N$11=4)+$B$8*(N$11=3))/(1+EXP($B$3+$B$4*$A41+$B$5*((N$12-$A41)*4+2)+$B$6*(YEAR(N$13)=2015)+$B$7*(N$11=4)+$B$8*(N$11=3)))+ EXP($B$3+$B$4*$A41+$B$5*((N$12-$A41)*4+3)+$B$6*(YEAR(N$13)=2015)+$B$7*(N$11=4)+$B$8*(N$11=3))/(1+EXP($B$3+$B$4*$A41+$B$5*((N$12-$A41)*4+3)+$B$6*(YEAR(N$13)=2015)+$B$7*(N$11=4)+$B$8*(N$11=3)))), "")</f>
        <v/>
      </c>
      <c r="O41" s="9" t="str">
        <f aca="false">IF('Acquisition-Retention'!R164&lt;&gt;"",'Acquisition-Retention'!R164* (IF(O$12=$A41,1,EXP($B$3+$B$4*$A41+$B$5*(O$12-$A41)*4+$B$6*(YEAR(O$13)=2015)+$B$7*(O$11=4)+$B$8*(O$11=3))/(1+EXP($B$3+$B$4*$A41+$B$5*(O$12-$A41)*4+$B$6*(YEAR(O$13)=2015)+$B$7*(O$11=4)+$B$8*(O$11=3))))+ EXP($B$3+$B$4*$A41+$B$5*((O$12-$A41)*4+1)+$B$6*(YEAR(O$13)=2015)+$B$7*(O$11=4)+$B$8*(O$11=3))/(1+EXP($B$3+$B$4*$A41+$B$5*((O$12-$A41)*4+1)+$B$6*(YEAR(O$13)=2015)+$B$7*(O$11=4)+$B$8*(O$11=3)))+ EXP($B$3+$B$4*$A41+$B$5*((O$12-$A41)*4+2)+$B$6*(YEAR(O$13)=2015)+$B$7*(O$11=4)+$B$8*(O$11=3))/(1+EXP($B$3+$B$4*$A41+$B$5*((O$12-$A41)*4+2)+$B$6*(YEAR(O$13)=2015)+$B$7*(O$11=4)+$B$8*(O$11=3)))+ EXP($B$3+$B$4*$A41+$B$5*((O$12-$A41)*4+3)+$B$6*(YEAR(O$13)=2015)+$B$7*(O$11=4)+$B$8*(O$11=3))/(1+EXP($B$3+$B$4*$A41+$B$5*((O$12-$A41)*4+3)+$B$6*(YEAR(O$13)=2015)+$B$7*(O$11=4)+$B$8*(O$11=3)))), "")</f>
        <v/>
      </c>
      <c r="P41" s="9" t="str">
        <f aca="false">IF('Acquisition-Retention'!S164&lt;&gt;"",'Acquisition-Retention'!S164* (IF(P$12=$A41,1,EXP($B$3+$B$4*$A41+$B$5*(P$12-$A41)*4+$B$6*(YEAR(P$13)=2015)+$B$7*(P$11=4)+$B$8*(P$11=3))/(1+EXP($B$3+$B$4*$A41+$B$5*(P$12-$A41)*4+$B$6*(YEAR(P$13)=2015)+$B$7*(P$11=4)+$B$8*(P$11=3))))+ EXP($B$3+$B$4*$A41+$B$5*((P$12-$A41)*4+1)+$B$6*(YEAR(P$13)=2015)+$B$7*(P$11=4)+$B$8*(P$11=3))/(1+EXP($B$3+$B$4*$A41+$B$5*((P$12-$A41)*4+1)+$B$6*(YEAR(P$13)=2015)+$B$7*(P$11=4)+$B$8*(P$11=3)))+ EXP($B$3+$B$4*$A41+$B$5*((P$12-$A41)*4+2)+$B$6*(YEAR(P$13)=2015)+$B$7*(P$11=4)+$B$8*(P$11=3))/(1+EXP($B$3+$B$4*$A41+$B$5*((P$12-$A41)*4+2)+$B$6*(YEAR(P$13)=2015)+$B$7*(P$11=4)+$B$8*(P$11=3)))+ EXP($B$3+$B$4*$A41+$B$5*((P$12-$A41)*4+3)+$B$6*(YEAR(P$13)=2015)+$B$7*(P$11=4)+$B$8*(P$11=3))/(1+EXP($B$3+$B$4*$A41+$B$5*((P$12-$A41)*4+3)+$B$6*(YEAR(P$13)=2015)+$B$7*(P$11=4)+$B$8*(P$11=3)))), "")</f>
        <v/>
      </c>
      <c r="Q41" s="9" t="str">
        <f aca="false">IF('Acquisition-Retention'!T164&lt;&gt;"",'Acquisition-Retention'!T164* (IF(Q$12=$A41,1,EXP($B$3+$B$4*$A41+$B$5*(Q$12-$A41)*4+$B$6*(YEAR(Q$13)=2015)+$B$7*(Q$11=4)+$B$8*(Q$11=3))/(1+EXP($B$3+$B$4*$A41+$B$5*(Q$12-$A41)*4+$B$6*(YEAR(Q$13)=2015)+$B$7*(Q$11=4)+$B$8*(Q$11=3))))+ EXP($B$3+$B$4*$A41+$B$5*((Q$12-$A41)*4+1)+$B$6*(YEAR(Q$13)=2015)+$B$7*(Q$11=4)+$B$8*(Q$11=3))/(1+EXP($B$3+$B$4*$A41+$B$5*((Q$12-$A41)*4+1)+$B$6*(YEAR(Q$13)=2015)+$B$7*(Q$11=4)+$B$8*(Q$11=3)))+ EXP($B$3+$B$4*$A41+$B$5*((Q$12-$A41)*4+2)+$B$6*(YEAR(Q$13)=2015)+$B$7*(Q$11=4)+$B$8*(Q$11=3))/(1+EXP($B$3+$B$4*$A41+$B$5*((Q$12-$A41)*4+2)+$B$6*(YEAR(Q$13)=2015)+$B$7*(Q$11=4)+$B$8*(Q$11=3)))+ EXP($B$3+$B$4*$A41+$B$5*((Q$12-$A41)*4+3)+$B$6*(YEAR(Q$13)=2015)+$B$7*(Q$11=4)+$B$8*(Q$11=3))/(1+EXP($B$3+$B$4*$A41+$B$5*((Q$12-$A41)*4+3)+$B$6*(YEAR(Q$13)=2015)+$B$7*(Q$11=4)+$B$8*(Q$11=3)))), "")</f>
        <v/>
      </c>
      <c r="R41" s="9" t="str">
        <f aca="false">IF('Acquisition-Retention'!U164&lt;&gt;"",'Acquisition-Retention'!U164* (IF(R$12=$A41,1,EXP($B$3+$B$4*$A41+$B$5*(R$12-$A41)*4+$B$6*(YEAR(R$13)=2015)+$B$7*(R$11=4)+$B$8*(R$11=3))/(1+EXP($B$3+$B$4*$A41+$B$5*(R$12-$A41)*4+$B$6*(YEAR(R$13)=2015)+$B$7*(R$11=4)+$B$8*(R$11=3))))+ EXP($B$3+$B$4*$A41+$B$5*((R$12-$A41)*4+1)+$B$6*(YEAR(R$13)=2015)+$B$7*(R$11=4)+$B$8*(R$11=3))/(1+EXP($B$3+$B$4*$A41+$B$5*((R$12-$A41)*4+1)+$B$6*(YEAR(R$13)=2015)+$B$7*(R$11=4)+$B$8*(R$11=3)))+ EXP($B$3+$B$4*$A41+$B$5*((R$12-$A41)*4+2)+$B$6*(YEAR(R$13)=2015)+$B$7*(R$11=4)+$B$8*(R$11=3))/(1+EXP($B$3+$B$4*$A41+$B$5*((R$12-$A41)*4+2)+$B$6*(YEAR(R$13)=2015)+$B$7*(R$11=4)+$B$8*(R$11=3)))+ EXP($B$3+$B$4*$A41+$B$5*((R$12-$A41)*4+3)+$B$6*(YEAR(R$13)=2015)+$B$7*(R$11=4)+$B$8*(R$11=3))/(1+EXP($B$3+$B$4*$A41+$B$5*((R$12-$A41)*4+3)+$B$6*(YEAR(R$13)=2015)+$B$7*(R$11=4)+$B$8*(R$11=3)))), "")</f>
        <v/>
      </c>
      <c r="S41" s="9" t="str">
        <f aca="false">IF('Acquisition-Retention'!V164&lt;&gt;"",'Acquisition-Retention'!V164* (IF(S$12=$A41,1,EXP($B$3+$B$4*$A41+$B$5*(S$12-$A41)*4+$B$6*(YEAR(S$13)=2015)+$B$7*(S$11=4)+$B$8*(S$11=3))/(1+EXP($B$3+$B$4*$A41+$B$5*(S$12-$A41)*4+$B$6*(YEAR(S$13)=2015)+$B$7*(S$11=4)+$B$8*(S$11=3))))+ EXP($B$3+$B$4*$A41+$B$5*((S$12-$A41)*4+1)+$B$6*(YEAR(S$13)=2015)+$B$7*(S$11=4)+$B$8*(S$11=3))/(1+EXP($B$3+$B$4*$A41+$B$5*((S$12-$A41)*4+1)+$B$6*(YEAR(S$13)=2015)+$B$7*(S$11=4)+$B$8*(S$11=3)))+ EXP($B$3+$B$4*$A41+$B$5*((S$12-$A41)*4+2)+$B$6*(YEAR(S$13)=2015)+$B$7*(S$11=4)+$B$8*(S$11=3))/(1+EXP($B$3+$B$4*$A41+$B$5*((S$12-$A41)*4+2)+$B$6*(YEAR(S$13)=2015)+$B$7*(S$11=4)+$B$8*(S$11=3)))+ EXP($B$3+$B$4*$A41+$B$5*((S$12-$A41)*4+3)+$B$6*(YEAR(S$13)=2015)+$B$7*(S$11=4)+$B$8*(S$11=3))/(1+EXP($B$3+$B$4*$A41+$B$5*((S$12-$A41)*4+3)+$B$6*(YEAR(S$13)=2015)+$B$7*(S$11=4)+$B$8*(S$11=3)))), "")</f>
        <v/>
      </c>
      <c r="T41" s="9" t="str">
        <f aca="false">IF('Acquisition-Retention'!W164&lt;&gt;"",'Acquisition-Retention'!W164* (IF(T$12=$A41,1,EXP($B$3+$B$4*$A41+$B$5*(T$12-$A41)*4+$B$6*(YEAR(T$13)=2015)+$B$7*(T$11=4)+$B$8*(T$11=3))/(1+EXP($B$3+$B$4*$A41+$B$5*(T$12-$A41)*4+$B$6*(YEAR(T$13)=2015)+$B$7*(T$11=4)+$B$8*(T$11=3))))+ EXP($B$3+$B$4*$A41+$B$5*((T$12-$A41)*4+1)+$B$6*(YEAR(T$13)=2015)+$B$7*(T$11=4)+$B$8*(T$11=3))/(1+EXP($B$3+$B$4*$A41+$B$5*((T$12-$A41)*4+1)+$B$6*(YEAR(T$13)=2015)+$B$7*(T$11=4)+$B$8*(T$11=3)))+ EXP($B$3+$B$4*$A41+$B$5*((T$12-$A41)*4+2)+$B$6*(YEAR(T$13)=2015)+$B$7*(T$11=4)+$B$8*(T$11=3))/(1+EXP($B$3+$B$4*$A41+$B$5*((T$12-$A41)*4+2)+$B$6*(YEAR(T$13)=2015)+$B$7*(T$11=4)+$B$8*(T$11=3)))+ EXP($B$3+$B$4*$A41+$B$5*((T$12-$A41)*4+3)+$B$6*(YEAR(T$13)=2015)+$B$7*(T$11=4)+$B$8*(T$11=3))/(1+EXP($B$3+$B$4*$A41+$B$5*((T$12-$A41)*4+3)+$B$6*(YEAR(T$13)=2015)+$B$7*(T$11=4)+$B$8*(T$11=3)))), "")</f>
        <v/>
      </c>
      <c r="U41" s="9" t="str">
        <f aca="false">IF('Acquisition-Retention'!X164&lt;&gt;"",'Acquisition-Retention'!X164* (IF(U$12=$A41,1,EXP($B$3+$B$4*$A41+$B$5*(U$12-$A41)*4+$B$6*(YEAR(U$13)=2015)+$B$7*(U$11=4)+$B$8*(U$11=3))/(1+EXP($B$3+$B$4*$A41+$B$5*(U$12-$A41)*4+$B$6*(YEAR(U$13)=2015)+$B$7*(U$11=4)+$B$8*(U$11=3))))+ EXP($B$3+$B$4*$A41+$B$5*((U$12-$A41)*4+1)+$B$6*(YEAR(U$13)=2015)+$B$7*(U$11=4)+$B$8*(U$11=3))/(1+EXP($B$3+$B$4*$A41+$B$5*((U$12-$A41)*4+1)+$B$6*(YEAR(U$13)=2015)+$B$7*(U$11=4)+$B$8*(U$11=3)))+ EXP($B$3+$B$4*$A41+$B$5*((U$12-$A41)*4+2)+$B$6*(YEAR(U$13)=2015)+$B$7*(U$11=4)+$B$8*(U$11=3))/(1+EXP($B$3+$B$4*$A41+$B$5*((U$12-$A41)*4+2)+$B$6*(YEAR(U$13)=2015)+$B$7*(U$11=4)+$B$8*(U$11=3)))+ EXP($B$3+$B$4*$A41+$B$5*((U$12-$A41)*4+3)+$B$6*(YEAR(U$13)=2015)+$B$7*(U$11=4)+$B$8*(U$11=3))/(1+EXP($B$3+$B$4*$A41+$B$5*((U$12-$A41)*4+3)+$B$6*(YEAR(U$13)=2015)+$B$7*(U$11=4)+$B$8*(U$11=3)))), "")</f>
        <v/>
      </c>
      <c r="V41" s="9" t="str">
        <f aca="false">IF('Acquisition-Retention'!Y164&lt;&gt;"",'Acquisition-Retention'!Y164* (IF(V$12=$A41,1,EXP($B$3+$B$4*$A41+$B$5*(V$12-$A41)*4+$B$6*(YEAR(V$13)=2015)+$B$7*(V$11=4)+$B$8*(V$11=3))/(1+EXP($B$3+$B$4*$A41+$B$5*(V$12-$A41)*4+$B$6*(YEAR(V$13)=2015)+$B$7*(V$11=4)+$B$8*(V$11=3))))+ EXP($B$3+$B$4*$A41+$B$5*((V$12-$A41)*4+1)+$B$6*(YEAR(V$13)=2015)+$B$7*(V$11=4)+$B$8*(V$11=3))/(1+EXP($B$3+$B$4*$A41+$B$5*((V$12-$A41)*4+1)+$B$6*(YEAR(V$13)=2015)+$B$7*(V$11=4)+$B$8*(V$11=3)))+ EXP($B$3+$B$4*$A41+$B$5*((V$12-$A41)*4+2)+$B$6*(YEAR(V$13)=2015)+$B$7*(V$11=4)+$B$8*(V$11=3))/(1+EXP($B$3+$B$4*$A41+$B$5*((V$12-$A41)*4+2)+$B$6*(YEAR(V$13)=2015)+$B$7*(V$11=4)+$B$8*(V$11=3)))+ EXP($B$3+$B$4*$A41+$B$5*((V$12-$A41)*4+3)+$B$6*(YEAR(V$13)=2015)+$B$7*(V$11=4)+$B$8*(V$11=3))/(1+EXP($B$3+$B$4*$A41+$B$5*((V$12-$A41)*4+3)+$B$6*(YEAR(V$13)=2015)+$B$7*(V$11=4)+$B$8*(V$11=3)))), "")</f>
        <v/>
      </c>
      <c r="W41" s="9" t="str">
        <f aca="false">IF('Acquisition-Retention'!Z164&lt;&gt;"",'Acquisition-Retention'!Z164* (IF(W$12=$A41,1,EXP($B$3+$B$4*$A41+$B$5*(W$12-$A41)*4+$B$6*(YEAR(W$13)=2015)+$B$7*(W$11=4)+$B$8*(W$11=3))/(1+EXP($B$3+$B$4*$A41+$B$5*(W$12-$A41)*4+$B$6*(YEAR(W$13)=2015)+$B$7*(W$11=4)+$B$8*(W$11=3))))+ EXP($B$3+$B$4*$A41+$B$5*((W$12-$A41)*4+1)+$B$6*(YEAR(W$13)=2015)+$B$7*(W$11=4)+$B$8*(W$11=3))/(1+EXP($B$3+$B$4*$A41+$B$5*((W$12-$A41)*4+1)+$B$6*(YEAR(W$13)=2015)+$B$7*(W$11=4)+$B$8*(W$11=3)))+ EXP($B$3+$B$4*$A41+$B$5*((W$12-$A41)*4+2)+$B$6*(YEAR(W$13)=2015)+$B$7*(W$11=4)+$B$8*(W$11=3))/(1+EXP($B$3+$B$4*$A41+$B$5*((W$12-$A41)*4+2)+$B$6*(YEAR(W$13)=2015)+$B$7*(W$11=4)+$B$8*(W$11=3)))+ EXP($B$3+$B$4*$A41+$B$5*((W$12-$A41)*4+3)+$B$6*(YEAR(W$13)=2015)+$B$7*(W$11=4)+$B$8*(W$11=3))/(1+EXP($B$3+$B$4*$A41+$B$5*((W$12-$A41)*4+3)+$B$6*(YEAR(W$13)=2015)+$B$7*(W$11=4)+$B$8*(W$11=3)))), "")</f>
        <v/>
      </c>
      <c r="X41" s="9" t="str">
        <f aca="false">IF('Acquisition-Retention'!AA164&lt;&gt;"",'Acquisition-Retention'!AA164* (IF(X$12=$A41,1,EXP($B$3+$B$4*$A41+$B$5*(X$12-$A41)*4+$B$6*(YEAR(X$13)=2015)+$B$7*(X$11=4)+$B$8*(X$11=3))/(1+EXP($B$3+$B$4*$A41+$B$5*(X$12-$A41)*4+$B$6*(YEAR(X$13)=2015)+$B$7*(X$11=4)+$B$8*(X$11=3))))+ EXP($B$3+$B$4*$A41+$B$5*((X$12-$A41)*4+1)+$B$6*(YEAR(X$13)=2015)+$B$7*(X$11=4)+$B$8*(X$11=3))/(1+EXP($B$3+$B$4*$A41+$B$5*((X$12-$A41)*4+1)+$B$6*(YEAR(X$13)=2015)+$B$7*(X$11=4)+$B$8*(X$11=3)))+ EXP($B$3+$B$4*$A41+$B$5*((X$12-$A41)*4+2)+$B$6*(YEAR(X$13)=2015)+$B$7*(X$11=4)+$B$8*(X$11=3))/(1+EXP($B$3+$B$4*$A41+$B$5*((X$12-$A41)*4+2)+$B$6*(YEAR(X$13)=2015)+$B$7*(X$11=4)+$B$8*(X$11=3)))+ EXP($B$3+$B$4*$A41+$B$5*((X$12-$A41)*4+3)+$B$6*(YEAR(X$13)=2015)+$B$7*(X$11=4)+$B$8*(X$11=3))/(1+EXP($B$3+$B$4*$A41+$B$5*((X$12-$A41)*4+3)+$B$6*(YEAR(X$13)=2015)+$B$7*(X$11=4)+$B$8*(X$11=3)))), "")</f>
        <v/>
      </c>
      <c r="Y41" s="9" t="str">
        <f aca="false">IF('Acquisition-Retention'!AB164&lt;&gt;"",'Acquisition-Retention'!AB164* (IF(Y$12=$A41,1,EXP($B$3+$B$4*$A41+$B$5*(Y$12-$A41)*4+$B$6*(YEAR(Y$13)=2015)+$B$7*(Y$11=4)+$B$8*(Y$11=3))/(1+EXP($B$3+$B$4*$A41+$B$5*(Y$12-$A41)*4+$B$6*(YEAR(Y$13)=2015)+$B$7*(Y$11=4)+$B$8*(Y$11=3))))+ EXP($B$3+$B$4*$A41+$B$5*((Y$12-$A41)*4+1)+$B$6*(YEAR(Y$13)=2015)+$B$7*(Y$11=4)+$B$8*(Y$11=3))/(1+EXP($B$3+$B$4*$A41+$B$5*((Y$12-$A41)*4+1)+$B$6*(YEAR(Y$13)=2015)+$B$7*(Y$11=4)+$B$8*(Y$11=3)))+ EXP($B$3+$B$4*$A41+$B$5*((Y$12-$A41)*4+2)+$B$6*(YEAR(Y$13)=2015)+$B$7*(Y$11=4)+$B$8*(Y$11=3))/(1+EXP($B$3+$B$4*$A41+$B$5*((Y$12-$A41)*4+2)+$B$6*(YEAR(Y$13)=2015)+$B$7*(Y$11=4)+$B$8*(Y$11=3)))+ EXP($B$3+$B$4*$A41+$B$5*((Y$12-$A41)*4+3)+$B$6*(YEAR(Y$13)=2015)+$B$7*(Y$11=4)+$B$8*(Y$11=3))/(1+EXP($B$3+$B$4*$A41+$B$5*((Y$12-$A41)*4+3)+$B$6*(YEAR(Y$13)=2015)+$B$7*(Y$11=4)+$B$8*(Y$11=3)))), "")</f>
        <v/>
      </c>
      <c r="Z41" s="9" t="str">
        <f aca="false">IF('Acquisition-Retention'!AC164&lt;&gt;"",'Acquisition-Retention'!AC164* (IF(Z$12=$A41,1,EXP($B$3+$B$4*$A41+$B$5*(Z$12-$A41)*4+$B$6*(YEAR(Z$13)=2015)+$B$7*(Z$11=4)+$B$8*(Z$11=3))/(1+EXP($B$3+$B$4*$A41+$B$5*(Z$12-$A41)*4+$B$6*(YEAR(Z$13)=2015)+$B$7*(Z$11=4)+$B$8*(Z$11=3))))+ EXP($B$3+$B$4*$A41+$B$5*((Z$12-$A41)*4+1)+$B$6*(YEAR(Z$13)=2015)+$B$7*(Z$11=4)+$B$8*(Z$11=3))/(1+EXP($B$3+$B$4*$A41+$B$5*((Z$12-$A41)*4+1)+$B$6*(YEAR(Z$13)=2015)+$B$7*(Z$11=4)+$B$8*(Z$11=3)))+ EXP($B$3+$B$4*$A41+$B$5*((Z$12-$A41)*4+2)+$B$6*(YEAR(Z$13)=2015)+$B$7*(Z$11=4)+$B$8*(Z$11=3))/(1+EXP($B$3+$B$4*$A41+$B$5*((Z$12-$A41)*4+2)+$B$6*(YEAR(Z$13)=2015)+$B$7*(Z$11=4)+$B$8*(Z$11=3)))+ EXP($B$3+$B$4*$A41+$B$5*((Z$12-$A41)*4+3)+$B$6*(YEAR(Z$13)=2015)+$B$7*(Z$11=4)+$B$8*(Z$11=3))/(1+EXP($B$3+$B$4*$A41+$B$5*((Z$12-$A41)*4+3)+$B$6*(YEAR(Z$13)=2015)+$B$7*(Z$11=4)+$B$8*(Z$11=3)))), "")</f>
        <v/>
      </c>
      <c r="AA41" s="9" t="str">
        <f aca="false">IF('Acquisition-Retention'!AD164&lt;&gt;"",'Acquisition-Retention'!AD164* (IF(AA$12=$A41,1,EXP($B$3+$B$4*$A41+$B$5*(AA$12-$A41)*4+$B$6*(YEAR(AA$13)=2015)+$B$7*(AA$11=4)+$B$8*(AA$11=3))/(1+EXP($B$3+$B$4*$A41+$B$5*(AA$12-$A41)*4+$B$6*(YEAR(AA$13)=2015)+$B$7*(AA$11=4)+$B$8*(AA$11=3))))+ EXP($B$3+$B$4*$A41+$B$5*((AA$12-$A41)*4+1)+$B$6*(YEAR(AA$13)=2015)+$B$7*(AA$11=4)+$B$8*(AA$11=3))/(1+EXP($B$3+$B$4*$A41+$B$5*((AA$12-$A41)*4+1)+$B$6*(YEAR(AA$13)=2015)+$B$7*(AA$11=4)+$B$8*(AA$11=3)))+ EXP($B$3+$B$4*$A41+$B$5*((AA$12-$A41)*4+2)+$B$6*(YEAR(AA$13)=2015)+$B$7*(AA$11=4)+$B$8*(AA$11=3))/(1+EXP($B$3+$B$4*$A41+$B$5*((AA$12-$A41)*4+2)+$B$6*(YEAR(AA$13)=2015)+$B$7*(AA$11=4)+$B$8*(AA$11=3)))+ EXP($B$3+$B$4*$A41+$B$5*((AA$12-$A41)*4+3)+$B$6*(YEAR(AA$13)=2015)+$B$7*(AA$11=4)+$B$8*(AA$11=3))/(1+EXP($B$3+$B$4*$A41+$B$5*((AA$12-$A41)*4+3)+$B$6*(YEAR(AA$13)=2015)+$B$7*(AA$11=4)+$B$8*(AA$11=3)))), "")</f>
        <v/>
      </c>
      <c r="AB41" s="9" t="str">
        <f aca="false">IF('Acquisition-Retention'!AE164&lt;&gt;"",'Acquisition-Retention'!AE164* (IF(AB$12=$A41,1,EXP($B$3+$B$4*$A41+$B$5*(AB$12-$A41)*4+$B$6*(YEAR(AB$13)=2015)+$B$7*(AB$11=4)+$B$8*(AB$11=3))/(1+EXP($B$3+$B$4*$A41+$B$5*(AB$12-$A41)*4+$B$6*(YEAR(AB$13)=2015)+$B$7*(AB$11=4)+$B$8*(AB$11=3))))+ EXP($B$3+$B$4*$A41+$B$5*((AB$12-$A41)*4+1)+$B$6*(YEAR(AB$13)=2015)+$B$7*(AB$11=4)+$B$8*(AB$11=3))/(1+EXP($B$3+$B$4*$A41+$B$5*((AB$12-$A41)*4+1)+$B$6*(YEAR(AB$13)=2015)+$B$7*(AB$11=4)+$B$8*(AB$11=3)))+ EXP($B$3+$B$4*$A41+$B$5*((AB$12-$A41)*4+2)+$B$6*(YEAR(AB$13)=2015)+$B$7*(AB$11=4)+$B$8*(AB$11=3))/(1+EXP($B$3+$B$4*$A41+$B$5*((AB$12-$A41)*4+2)+$B$6*(YEAR(AB$13)=2015)+$B$7*(AB$11=4)+$B$8*(AB$11=3)))+ EXP($B$3+$B$4*$A41+$B$5*((AB$12-$A41)*4+3)+$B$6*(YEAR(AB$13)=2015)+$B$7*(AB$11=4)+$B$8*(AB$11=3))/(1+EXP($B$3+$B$4*$A41+$B$5*((AB$12-$A41)*4+3)+$B$6*(YEAR(AB$13)=2015)+$B$7*(AB$11=4)+$B$8*(AB$11=3)))), "")</f>
        <v/>
      </c>
      <c r="AC41" s="9" t="str">
        <f aca="false">IF('Acquisition-Retention'!AF164&lt;&gt;"",'Acquisition-Retention'!AF164* (IF(AC$12=$A41,1,EXP($B$3+$B$4*$A41+$B$5*(AC$12-$A41)*4+$B$6*(YEAR(AC$13)=2015)+$B$7*(AC$11=4)+$B$8*(AC$11=3))/(1+EXP($B$3+$B$4*$A41+$B$5*(AC$12-$A41)*4+$B$6*(YEAR(AC$13)=2015)+$B$7*(AC$11=4)+$B$8*(AC$11=3))))+ EXP($B$3+$B$4*$A41+$B$5*((AC$12-$A41)*4+1)+$B$6*(YEAR(AC$13)=2015)+$B$7*(AC$11=4)+$B$8*(AC$11=3))/(1+EXP($B$3+$B$4*$A41+$B$5*((AC$12-$A41)*4+1)+$B$6*(YEAR(AC$13)=2015)+$B$7*(AC$11=4)+$B$8*(AC$11=3)))+ EXP($B$3+$B$4*$A41+$B$5*((AC$12-$A41)*4+2)+$B$6*(YEAR(AC$13)=2015)+$B$7*(AC$11=4)+$B$8*(AC$11=3))/(1+EXP($B$3+$B$4*$A41+$B$5*((AC$12-$A41)*4+2)+$B$6*(YEAR(AC$13)=2015)+$B$7*(AC$11=4)+$B$8*(AC$11=3)))+ EXP($B$3+$B$4*$A41+$B$5*((AC$12-$A41)*4+3)+$B$6*(YEAR(AC$13)=2015)+$B$7*(AC$11=4)+$B$8*(AC$11=3))/(1+EXP($B$3+$B$4*$A41+$B$5*((AC$12-$A41)*4+3)+$B$6*(YEAR(AC$13)=2015)+$B$7*(AC$11=4)+$B$8*(AC$11=3)))), "")</f>
        <v/>
      </c>
      <c r="AD41" s="9" t="n">
        <f aca="false">IF('Acquisition-Retention'!AG164&lt;&gt;"",'Acquisition-Retention'!AG164* (IF(AD$12=$A41,1,EXP($B$3+$B$4*$A41+$B$5*(AD$12-$A41)*4+$B$6*(YEAR(AD$13)=2015)+$B$7*(AD$11=4)+$B$8*(AD$11=3))/(1+EXP($B$3+$B$4*$A41+$B$5*(AD$12-$A41)*4+$B$6*(YEAR(AD$13)=2015)+$B$7*(AD$11=4)+$B$8*(AD$11=3))))+ EXP($B$3+$B$4*$A41+$B$5*((AD$12-$A41)*4+1)+$B$6*(YEAR(AD$13)=2015)+$B$7*(AD$11=4)+$B$8*(AD$11=3))/(1+EXP($B$3+$B$4*$A41+$B$5*((AD$12-$A41)*4+1)+$B$6*(YEAR(AD$13)=2015)+$B$7*(AD$11=4)+$B$8*(AD$11=3)))+ EXP($B$3+$B$4*$A41+$B$5*((AD$12-$A41)*4+2)+$B$6*(YEAR(AD$13)=2015)+$B$7*(AD$11=4)+$B$8*(AD$11=3))/(1+EXP($B$3+$B$4*$A41+$B$5*((AD$12-$A41)*4+2)+$B$6*(YEAR(AD$13)=2015)+$B$7*(AD$11=4)+$B$8*(AD$11=3)))+ EXP($B$3+$B$4*$A41+$B$5*((AD$12-$A41)*4+3)+$B$6*(YEAR(AD$13)=2015)+$B$7*(AD$11=4)+$B$8*(AD$11=3))/(1+EXP($B$3+$B$4*$A41+$B$5*((AD$12-$A41)*4+3)+$B$6*(YEAR(AD$13)=2015)+$B$7*(AD$11=4)+$B$8*(AD$11=3)))), "")</f>
        <v>407.393334169065</v>
      </c>
      <c r="AE41" s="9" t="n">
        <f aca="false">IF('Acquisition-Retention'!AH164&lt;&gt;"",'Acquisition-Retention'!AH164* (IF(AE$12=$A41,1,EXP($B$3+$B$4*$A41+$B$5*(AE$12-$A41)*4+$B$6*(YEAR(AE$13)=2015)+$B$7*(AE$11=4)+$B$8*(AE$11=3))/(1+EXP($B$3+$B$4*$A41+$B$5*(AE$12-$A41)*4+$B$6*(YEAR(AE$13)=2015)+$B$7*(AE$11=4)+$B$8*(AE$11=3))))+ EXP($B$3+$B$4*$A41+$B$5*((AE$12-$A41)*4+1)+$B$6*(YEAR(AE$13)=2015)+$B$7*(AE$11=4)+$B$8*(AE$11=3))/(1+EXP($B$3+$B$4*$A41+$B$5*((AE$12-$A41)*4+1)+$B$6*(YEAR(AE$13)=2015)+$B$7*(AE$11=4)+$B$8*(AE$11=3)))+ EXP($B$3+$B$4*$A41+$B$5*((AE$12-$A41)*4+2)+$B$6*(YEAR(AE$13)=2015)+$B$7*(AE$11=4)+$B$8*(AE$11=3))/(1+EXP($B$3+$B$4*$A41+$B$5*((AE$12-$A41)*4+2)+$B$6*(YEAR(AE$13)=2015)+$B$7*(AE$11=4)+$B$8*(AE$11=3)))+ EXP($B$3+$B$4*$A41+$B$5*((AE$12-$A41)*4+3)+$B$6*(YEAR(AE$13)=2015)+$B$7*(AE$11=4)+$B$8*(AE$11=3))/(1+EXP($B$3+$B$4*$A41+$B$5*((AE$12-$A41)*4+3)+$B$6*(YEAR(AE$13)=2015)+$B$7*(AE$11=4)+$B$8*(AE$11=3)))), "")</f>
        <v>136.021618389614</v>
      </c>
      <c r="AF41" s="9" t="n">
        <f aca="false">IF('Acquisition-Retention'!AI164&lt;&gt;"",'Acquisition-Retention'!AI164* (IF(AF$12=$A41,1,EXP($B$3+$B$4*$A41+$B$5*(AF$12-$A41)*4+$B$6*(YEAR(AF$13)=2015)+$B$7*(AF$11=4)+$B$8*(AF$11=3))/(1+EXP($B$3+$B$4*$A41+$B$5*(AF$12-$A41)*4+$B$6*(YEAR(AF$13)=2015)+$B$7*(AF$11=4)+$B$8*(AF$11=3))))+ EXP($B$3+$B$4*$A41+$B$5*((AF$12-$A41)*4+1)+$B$6*(YEAR(AF$13)=2015)+$B$7*(AF$11=4)+$B$8*(AF$11=3))/(1+EXP($B$3+$B$4*$A41+$B$5*((AF$12-$A41)*4+1)+$B$6*(YEAR(AF$13)=2015)+$B$7*(AF$11=4)+$B$8*(AF$11=3)))+ EXP($B$3+$B$4*$A41+$B$5*((AF$12-$A41)*4+2)+$B$6*(YEAR(AF$13)=2015)+$B$7*(AF$11=4)+$B$8*(AF$11=3))/(1+EXP($B$3+$B$4*$A41+$B$5*((AF$12-$A41)*4+2)+$B$6*(YEAR(AF$13)=2015)+$B$7*(AF$11=4)+$B$8*(AF$11=3)))+ EXP($B$3+$B$4*$A41+$B$5*((AF$12-$A41)*4+3)+$B$6*(YEAR(AF$13)=2015)+$B$7*(AF$11=4)+$B$8*(AF$11=3))/(1+EXP($B$3+$B$4*$A41+$B$5*((AF$12-$A41)*4+3)+$B$6*(YEAR(AF$13)=2015)+$B$7*(AF$11=4)+$B$8*(AF$11=3)))), "")</f>
        <v>116.686705135141</v>
      </c>
      <c r="AG41" s="9" t="n">
        <f aca="false">IF('Acquisition-Retention'!AJ164&lt;&gt;"",'Acquisition-Retention'!AJ164* (IF(AG$12=$A41,1,EXP($B$3+$B$4*$A41+$B$5*(AG$12-$A41)*4+$B$6*(YEAR(AG$13)=2015)+$B$7*(AG$11=4)+$B$8*(AG$11=3))/(1+EXP($B$3+$B$4*$A41+$B$5*(AG$12-$A41)*4+$B$6*(YEAR(AG$13)=2015)+$B$7*(AG$11=4)+$B$8*(AG$11=3))))+ EXP($B$3+$B$4*$A41+$B$5*((AG$12-$A41)*4+1)+$B$6*(YEAR(AG$13)=2015)+$B$7*(AG$11=4)+$B$8*(AG$11=3))/(1+EXP($B$3+$B$4*$A41+$B$5*((AG$12-$A41)*4+1)+$B$6*(YEAR(AG$13)=2015)+$B$7*(AG$11=4)+$B$8*(AG$11=3)))+ EXP($B$3+$B$4*$A41+$B$5*((AG$12-$A41)*4+2)+$B$6*(YEAR(AG$13)=2015)+$B$7*(AG$11=4)+$B$8*(AG$11=3))/(1+EXP($B$3+$B$4*$A41+$B$5*((AG$12-$A41)*4+2)+$B$6*(YEAR(AG$13)=2015)+$B$7*(AG$11=4)+$B$8*(AG$11=3)))+ EXP($B$3+$B$4*$A41+$B$5*((AG$12-$A41)*4+3)+$B$6*(YEAR(AG$13)=2015)+$B$7*(AG$11=4)+$B$8*(AG$11=3))/(1+EXP($B$3+$B$4*$A41+$B$5*((AG$12-$A41)*4+3)+$B$6*(YEAR(AG$13)=2015)+$B$7*(AG$11=4)+$B$8*(AG$11=3)))), "")</f>
        <v>95.4543967827113</v>
      </c>
      <c r="AH41" s="9" t="n">
        <f aca="false">IF('Acquisition-Retention'!AK164&lt;&gt;"",'Acquisition-Retention'!AK164* (IF(AH$12=$A41,1,EXP($B$3+$B$4*$A41+$B$5*(AH$12-$A41)*4+$B$6*(YEAR(AH$13)=2015)+$B$7*(AH$11=4)+$B$8*(AH$11=3))/(1+EXP($B$3+$B$4*$A41+$B$5*(AH$12-$A41)*4+$B$6*(YEAR(AH$13)=2015)+$B$7*(AH$11=4)+$B$8*(AH$11=3))))+ EXP($B$3+$B$4*$A41+$B$5*((AH$12-$A41)*4+1)+$B$6*(YEAR(AH$13)=2015)+$B$7*(AH$11=4)+$B$8*(AH$11=3))/(1+EXP($B$3+$B$4*$A41+$B$5*((AH$12-$A41)*4+1)+$B$6*(YEAR(AH$13)=2015)+$B$7*(AH$11=4)+$B$8*(AH$11=3)))+ EXP($B$3+$B$4*$A41+$B$5*((AH$12-$A41)*4+2)+$B$6*(YEAR(AH$13)=2015)+$B$7*(AH$11=4)+$B$8*(AH$11=3))/(1+EXP($B$3+$B$4*$A41+$B$5*((AH$12-$A41)*4+2)+$B$6*(YEAR(AH$13)=2015)+$B$7*(AH$11=4)+$B$8*(AH$11=3)))+ EXP($B$3+$B$4*$A41+$B$5*((AH$12-$A41)*4+3)+$B$6*(YEAR(AH$13)=2015)+$B$7*(AH$11=4)+$B$8*(AH$11=3))/(1+EXP($B$3+$B$4*$A41+$B$5*((AH$12-$A41)*4+3)+$B$6*(YEAR(AH$13)=2015)+$B$7*(AH$11=4)+$B$8*(AH$11=3)))), "")</f>
        <v>87.032467514881</v>
      </c>
      <c r="AI41" s="9" t="n">
        <f aca="false">IF('Acquisition-Retention'!AL164&lt;&gt;"",'Acquisition-Retention'!AL164* (IF(AI$12=$A41,1,EXP($B$3+$B$4*$A41+$B$5*(AI$12-$A41)*4+$B$6*(YEAR(AI$13)=2015)+$B$7*(AI$11=4)+$B$8*(AI$11=3))/(1+EXP($B$3+$B$4*$A41+$B$5*(AI$12-$A41)*4+$B$6*(YEAR(AI$13)=2015)+$B$7*(AI$11=4)+$B$8*(AI$11=3))))+ EXP($B$3+$B$4*$A41+$B$5*((AI$12-$A41)*4+1)+$B$6*(YEAR(AI$13)=2015)+$B$7*(AI$11=4)+$B$8*(AI$11=3))/(1+EXP($B$3+$B$4*$A41+$B$5*((AI$12-$A41)*4+1)+$B$6*(YEAR(AI$13)=2015)+$B$7*(AI$11=4)+$B$8*(AI$11=3)))+ EXP($B$3+$B$4*$A41+$B$5*((AI$12-$A41)*4+2)+$B$6*(YEAR(AI$13)=2015)+$B$7*(AI$11=4)+$B$8*(AI$11=3))/(1+EXP($B$3+$B$4*$A41+$B$5*((AI$12-$A41)*4+2)+$B$6*(YEAR(AI$13)=2015)+$B$7*(AI$11=4)+$B$8*(AI$11=3)))+ EXP($B$3+$B$4*$A41+$B$5*((AI$12-$A41)*4+3)+$B$6*(YEAR(AI$13)=2015)+$B$7*(AI$11=4)+$B$8*(AI$11=3))/(1+EXP($B$3+$B$4*$A41+$B$5*((AI$12-$A41)*4+3)+$B$6*(YEAR(AI$13)=2015)+$B$7*(AI$11=4)+$B$8*(AI$11=3)))), "")</f>
        <v>80.0823614051239</v>
      </c>
      <c r="AJ41" s="9" t="n">
        <f aca="false">IF('Acquisition-Retention'!AM164&lt;&gt;"",'Acquisition-Retention'!AM164* (IF(AJ$12=$A41,1,EXP($B$3+$B$4*$A41+$B$5*(AJ$12-$A41)*4+$B$6*(YEAR(AJ$13)=2015)+$B$7*(AJ$11=4)+$B$8*(AJ$11=3))/(1+EXP($B$3+$B$4*$A41+$B$5*(AJ$12-$A41)*4+$B$6*(YEAR(AJ$13)=2015)+$B$7*(AJ$11=4)+$B$8*(AJ$11=3))))+ EXP($B$3+$B$4*$A41+$B$5*((AJ$12-$A41)*4+1)+$B$6*(YEAR(AJ$13)=2015)+$B$7*(AJ$11=4)+$B$8*(AJ$11=3))/(1+EXP($B$3+$B$4*$A41+$B$5*((AJ$12-$A41)*4+1)+$B$6*(YEAR(AJ$13)=2015)+$B$7*(AJ$11=4)+$B$8*(AJ$11=3)))+ EXP($B$3+$B$4*$A41+$B$5*((AJ$12-$A41)*4+2)+$B$6*(YEAR(AJ$13)=2015)+$B$7*(AJ$11=4)+$B$8*(AJ$11=3))/(1+EXP($B$3+$B$4*$A41+$B$5*((AJ$12-$A41)*4+2)+$B$6*(YEAR(AJ$13)=2015)+$B$7*(AJ$11=4)+$B$8*(AJ$11=3)))+ EXP($B$3+$B$4*$A41+$B$5*((AJ$12-$A41)*4+3)+$B$6*(YEAR(AJ$13)=2015)+$B$7*(AJ$11=4)+$B$8*(AJ$11=3))/(1+EXP($B$3+$B$4*$A41+$B$5*((AJ$12-$A41)*4+3)+$B$6*(YEAR(AJ$13)=2015)+$B$7*(AJ$11=4)+$B$8*(AJ$11=3)))), "")</f>
        <v>75.8229552784254</v>
      </c>
      <c r="AK41" s="9" t="n">
        <f aca="false">IF('Acquisition-Retention'!AN164&lt;&gt;"",'Acquisition-Retention'!AN164* (IF(AK$12=$A41,1,EXP($B$3+$B$4*$A41+$B$5*(AK$12-$A41)*4+$B$6*(YEAR(AK$13)=2015)+$B$7*(AK$11=4)+$B$8*(AK$11=3))/(1+EXP($B$3+$B$4*$A41+$B$5*(AK$12-$A41)*4+$B$6*(YEAR(AK$13)=2015)+$B$7*(AK$11=4)+$B$8*(AK$11=3))))+ EXP($B$3+$B$4*$A41+$B$5*((AK$12-$A41)*4+1)+$B$6*(YEAR(AK$13)=2015)+$B$7*(AK$11=4)+$B$8*(AK$11=3))/(1+EXP($B$3+$B$4*$A41+$B$5*((AK$12-$A41)*4+1)+$B$6*(YEAR(AK$13)=2015)+$B$7*(AK$11=4)+$B$8*(AK$11=3)))+ EXP($B$3+$B$4*$A41+$B$5*((AK$12-$A41)*4+2)+$B$6*(YEAR(AK$13)=2015)+$B$7*(AK$11=4)+$B$8*(AK$11=3))/(1+EXP($B$3+$B$4*$A41+$B$5*((AK$12-$A41)*4+2)+$B$6*(YEAR(AK$13)=2015)+$B$7*(AK$11=4)+$B$8*(AK$11=3)))+ EXP($B$3+$B$4*$A41+$B$5*((AK$12-$A41)*4+3)+$B$6*(YEAR(AK$13)=2015)+$B$7*(AK$11=4)+$B$8*(AK$11=3))/(1+EXP($B$3+$B$4*$A41+$B$5*((AK$12-$A41)*4+3)+$B$6*(YEAR(AK$13)=2015)+$B$7*(AK$11=4)+$B$8*(AK$11=3)))), "")</f>
        <v>70.1889980211499</v>
      </c>
      <c r="AL41" s="9" t="n">
        <f aca="false">IF('Acquisition-Retention'!AO164&lt;&gt;"",'Acquisition-Retention'!AO164* (IF(AL$12=$A41,1,EXP($B$3+$B$4*$A41+$B$5*(AL$12-$A41)*4+$B$6*(YEAR(AL$13)=2015)+$B$7*(AL$11=4)+$B$8*(AL$11=3))/(1+EXP($B$3+$B$4*$A41+$B$5*(AL$12-$A41)*4+$B$6*(YEAR(AL$13)=2015)+$B$7*(AL$11=4)+$B$8*(AL$11=3))))+ EXP($B$3+$B$4*$A41+$B$5*((AL$12-$A41)*4+1)+$B$6*(YEAR(AL$13)=2015)+$B$7*(AL$11=4)+$B$8*(AL$11=3))/(1+EXP($B$3+$B$4*$A41+$B$5*((AL$12-$A41)*4+1)+$B$6*(YEAR(AL$13)=2015)+$B$7*(AL$11=4)+$B$8*(AL$11=3)))+ EXP($B$3+$B$4*$A41+$B$5*((AL$12-$A41)*4+2)+$B$6*(YEAR(AL$13)=2015)+$B$7*(AL$11=4)+$B$8*(AL$11=3))/(1+EXP($B$3+$B$4*$A41+$B$5*((AL$12-$A41)*4+2)+$B$6*(YEAR(AL$13)=2015)+$B$7*(AL$11=4)+$B$8*(AL$11=3)))+ EXP($B$3+$B$4*$A41+$B$5*((AL$12-$A41)*4+3)+$B$6*(YEAR(AL$13)=2015)+$B$7*(AL$11=4)+$B$8*(AL$11=3))/(1+EXP($B$3+$B$4*$A41+$B$5*((AL$12-$A41)*4+3)+$B$6*(YEAR(AL$13)=2015)+$B$7*(AL$11=4)+$B$8*(AL$11=3)))), "")</f>
        <v>65.3232576439106</v>
      </c>
      <c r="AM41" s="9" t="n">
        <f aca="false">IF('Acquisition-Retention'!AP164&lt;&gt;"",'Acquisition-Retention'!AP164* (IF(AM$12=$A41,1,EXP($B$3+$B$4*$A41+$B$5*(AM$12-$A41)*4+$B$6*(YEAR(AM$13)=2015)+$B$7*(AM$11=4)+$B$8*(AM$11=3))/(1+EXP($B$3+$B$4*$A41+$B$5*(AM$12-$A41)*4+$B$6*(YEAR(AM$13)=2015)+$B$7*(AM$11=4)+$B$8*(AM$11=3))))+ EXP($B$3+$B$4*$A41+$B$5*((AM$12-$A41)*4+1)+$B$6*(YEAR(AM$13)=2015)+$B$7*(AM$11=4)+$B$8*(AM$11=3))/(1+EXP($B$3+$B$4*$A41+$B$5*((AM$12-$A41)*4+1)+$B$6*(YEAR(AM$13)=2015)+$B$7*(AM$11=4)+$B$8*(AM$11=3)))+ EXP($B$3+$B$4*$A41+$B$5*((AM$12-$A41)*4+2)+$B$6*(YEAR(AM$13)=2015)+$B$7*(AM$11=4)+$B$8*(AM$11=3))/(1+EXP($B$3+$B$4*$A41+$B$5*((AM$12-$A41)*4+2)+$B$6*(YEAR(AM$13)=2015)+$B$7*(AM$11=4)+$B$8*(AM$11=3)))+ EXP($B$3+$B$4*$A41+$B$5*((AM$12-$A41)*4+3)+$B$6*(YEAR(AM$13)=2015)+$B$7*(AM$11=4)+$B$8*(AM$11=3))/(1+EXP($B$3+$B$4*$A41+$B$5*((AM$12-$A41)*4+3)+$B$6*(YEAR(AM$13)=2015)+$B$7*(AM$11=4)+$B$8*(AM$11=3)))), "")</f>
        <v>64.1213519104978</v>
      </c>
      <c r="AN41" s="9" t="n">
        <f aca="false">IF('Acquisition-Retention'!AQ164&lt;&gt;"",'Acquisition-Retention'!AQ164* (IF(AN$12=$A41,1,EXP($B$3+$B$4*$A41+$B$5*(AN$12-$A41)*4+$B$6*(YEAR(AN$13)=2015)+$B$7*(AN$11=4)+$B$8*(AN$11=3))/(1+EXP($B$3+$B$4*$A41+$B$5*(AN$12-$A41)*4+$B$6*(YEAR(AN$13)=2015)+$B$7*(AN$11=4)+$B$8*(AN$11=3))))+ EXP($B$3+$B$4*$A41+$B$5*((AN$12-$A41)*4+1)+$B$6*(YEAR(AN$13)=2015)+$B$7*(AN$11=4)+$B$8*(AN$11=3))/(1+EXP($B$3+$B$4*$A41+$B$5*((AN$12-$A41)*4+1)+$B$6*(YEAR(AN$13)=2015)+$B$7*(AN$11=4)+$B$8*(AN$11=3)))+ EXP($B$3+$B$4*$A41+$B$5*((AN$12-$A41)*4+2)+$B$6*(YEAR(AN$13)=2015)+$B$7*(AN$11=4)+$B$8*(AN$11=3))/(1+EXP($B$3+$B$4*$A41+$B$5*((AN$12-$A41)*4+2)+$B$6*(YEAR(AN$13)=2015)+$B$7*(AN$11=4)+$B$8*(AN$11=3)))+ EXP($B$3+$B$4*$A41+$B$5*((AN$12-$A41)*4+3)+$B$6*(YEAR(AN$13)=2015)+$B$7*(AN$11=4)+$B$8*(AN$11=3))/(1+EXP($B$3+$B$4*$A41+$B$5*((AN$12-$A41)*4+3)+$B$6*(YEAR(AN$13)=2015)+$B$7*(AN$11=4)+$B$8*(AN$11=3)))), "")</f>
        <v>60.7274870014262</v>
      </c>
      <c r="AO41" s="9" t="n">
        <f aca="false">IF('Acquisition-Retention'!AR164&lt;&gt;"",'Acquisition-Retention'!AR164* (IF(AO$12=$A41,1,EXP($B$3+$B$4*$A41+$B$5*(AO$12-$A41)*4+$B$6*(YEAR(AO$13)=2015)+$B$7*(AO$11=4)+$B$8*(AO$11=3))/(1+EXP($B$3+$B$4*$A41+$B$5*(AO$12-$A41)*4+$B$6*(YEAR(AO$13)=2015)+$B$7*(AO$11=4)+$B$8*(AO$11=3))))+ EXP($B$3+$B$4*$A41+$B$5*((AO$12-$A41)*4+1)+$B$6*(YEAR(AO$13)=2015)+$B$7*(AO$11=4)+$B$8*(AO$11=3))/(1+EXP($B$3+$B$4*$A41+$B$5*((AO$12-$A41)*4+1)+$B$6*(YEAR(AO$13)=2015)+$B$7*(AO$11=4)+$B$8*(AO$11=3)))+ EXP($B$3+$B$4*$A41+$B$5*((AO$12-$A41)*4+2)+$B$6*(YEAR(AO$13)=2015)+$B$7*(AO$11=4)+$B$8*(AO$11=3))/(1+EXP($B$3+$B$4*$A41+$B$5*((AO$12-$A41)*4+2)+$B$6*(YEAR(AO$13)=2015)+$B$7*(AO$11=4)+$B$8*(AO$11=3)))+ EXP($B$3+$B$4*$A41+$B$5*((AO$12-$A41)*4+3)+$B$6*(YEAR(AO$13)=2015)+$B$7*(AO$11=4)+$B$8*(AO$11=3))/(1+EXP($B$3+$B$4*$A41+$B$5*((AO$12-$A41)*4+3)+$B$6*(YEAR(AO$13)=2015)+$B$7*(AO$11=4)+$B$8*(AO$11=3)))), "")</f>
        <v>57.3037710083631</v>
      </c>
    </row>
    <row r="42" customFormat="false" ht="15" hidden="false" customHeight="false" outlineLevel="0" collapsed="false">
      <c r="A42" s="0" t="n">
        <f aca="false">A41+1</f>
        <v>29</v>
      </c>
      <c r="B42" s="4" t="str">
        <v>May 2016</v>
      </c>
      <c r="C42" s="9" t="str">
        <f aca="false">IF('Acquisition-Retention'!F165&lt;&gt;"",'Acquisition-Retention'!F165* (IF(C$12=$A42,1,EXP($B$3+$B$4*$A42+$B$5*(C$12-$A42)*4+$B$6*(YEAR(C$13)=2015)+$B$7*(C$11=4)+$B$8*(C$11=3))/(1+EXP($B$3+$B$4*$A42+$B$5*(C$12-$A42)*4+$B$6*(YEAR(C$13)=2015)+$B$7*(C$11=4)+$B$8*(C$11=3))))+ EXP($B$3+$B$4*$A42+$B$5*((C$12-$A42)*4+1)+$B$6*(YEAR(C$13)=2015)+$B$7*(C$11=4)+$B$8*(C$11=3))/(1+EXP($B$3+$B$4*$A42+$B$5*((C$12-$A42)*4+1)+$B$6*(YEAR(C$13)=2015)+$B$7*(C$11=4)+$B$8*(C$11=3)))+ EXP($B$3+$B$4*$A42+$B$5*((C$12-$A42)*4+2)+$B$6*(YEAR(C$13)=2015)+$B$7*(C$11=4)+$B$8*(C$11=3))/(1+EXP($B$3+$B$4*$A42+$B$5*((C$12-$A42)*4+2)+$B$6*(YEAR(C$13)=2015)+$B$7*(C$11=4)+$B$8*(C$11=3)))+ EXP($B$3+$B$4*$A42+$B$5*((C$12-$A42)*4+3)+$B$6*(YEAR(C$13)=2015)+$B$7*(C$11=4)+$B$8*(C$11=3))/(1+EXP($B$3+$B$4*$A42+$B$5*((C$12-$A42)*4+3)+$B$6*(YEAR(C$13)=2015)+$B$7*(C$11=4)+$B$8*(C$11=3)))), "")</f>
        <v/>
      </c>
      <c r="D42" s="9" t="str">
        <f aca="false">IF('Acquisition-Retention'!G165&lt;&gt;"",'Acquisition-Retention'!G165* (IF(D$12=$A42,1,EXP($B$3+$B$4*$A42+$B$5*(D$12-$A42)*4+$B$6*(YEAR(D$13)=2015)+$B$7*(D$11=4)+$B$8*(D$11=3))/(1+EXP($B$3+$B$4*$A42+$B$5*(D$12-$A42)*4+$B$6*(YEAR(D$13)=2015)+$B$7*(D$11=4)+$B$8*(D$11=3))))+ EXP($B$3+$B$4*$A42+$B$5*((D$12-$A42)*4+1)+$B$6*(YEAR(D$13)=2015)+$B$7*(D$11=4)+$B$8*(D$11=3))/(1+EXP($B$3+$B$4*$A42+$B$5*((D$12-$A42)*4+1)+$B$6*(YEAR(D$13)=2015)+$B$7*(D$11=4)+$B$8*(D$11=3)))+ EXP($B$3+$B$4*$A42+$B$5*((D$12-$A42)*4+2)+$B$6*(YEAR(D$13)=2015)+$B$7*(D$11=4)+$B$8*(D$11=3))/(1+EXP($B$3+$B$4*$A42+$B$5*((D$12-$A42)*4+2)+$B$6*(YEAR(D$13)=2015)+$B$7*(D$11=4)+$B$8*(D$11=3)))+ EXP($B$3+$B$4*$A42+$B$5*((D$12-$A42)*4+3)+$B$6*(YEAR(D$13)=2015)+$B$7*(D$11=4)+$B$8*(D$11=3))/(1+EXP($B$3+$B$4*$A42+$B$5*((D$12-$A42)*4+3)+$B$6*(YEAR(D$13)=2015)+$B$7*(D$11=4)+$B$8*(D$11=3)))), "")</f>
        <v/>
      </c>
      <c r="E42" s="9" t="str">
        <f aca="false">IF('Acquisition-Retention'!H165&lt;&gt;"",'Acquisition-Retention'!H165* (IF(E$12=$A42,1,EXP($B$3+$B$4*$A42+$B$5*(E$12-$A42)*4+$B$6*(YEAR(E$13)=2015)+$B$7*(E$11=4)+$B$8*(E$11=3))/(1+EXP($B$3+$B$4*$A42+$B$5*(E$12-$A42)*4+$B$6*(YEAR(E$13)=2015)+$B$7*(E$11=4)+$B$8*(E$11=3))))+ EXP($B$3+$B$4*$A42+$B$5*((E$12-$A42)*4+1)+$B$6*(YEAR(E$13)=2015)+$B$7*(E$11=4)+$B$8*(E$11=3))/(1+EXP($B$3+$B$4*$A42+$B$5*((E$12-$A42)*4+1)+$B$6*(YEAR(E$13)=2015)+$B$7*(E$11=4)+$B$8*(E$11=3)))+ EXP($B$3+$B$4*$A42+$B$5*((E$12-$A42)*4+2)+$B$6*(YEAR(E$13)=2015)+$B$7*(E$11=4)+$B$8*(E$11=3))/(1+EXP($B$3+$B$4*$A42+$B$5*((E$12-$A42)*4+2)+$B$6*(YEAR(E$13)=2015)+$B$7*(E$11=4)+$B$8*(E$11=3)))+ EXP($B$3+$B$4*$A42+$B$5*((E$12-$A42)*4+3)+$B$6*(YEAR(E$13)=2015)+$B$7*(E$11=4)+$B$8*(E$11=3))/(1+EXP($B$3+$B$4*$A42+$B$5*((E$12-$A42)*4+3)+$B$6*(YEAR(E$13)=2015)+$B$7*(E$11=4)+$B$8*(E$11=3)))), "")</f>
        <v/>
      </c>
      <c r="F42" s="9" t="str">
        <f aca="false">IF('Acquisition-Retention'!I165&lt;&gt;"",'Acquisition-Retention'!I165* (IF(F$12=$A42,1,EXP($B$3+$B$4*$A42+$B$5*(F$12-$A42)*4+$B$6*(YEAR(F$13)=2015)+$B$7*(F$11=4)+$B$8*(F$11=3))/(1+EXP($B$3+$B$4*$A42+$B$5*(F$12-$A42)*4+$B$6*(YEAR(F$13)=2015)+$B$7*(F$11=4)+$B$8*(F$11=3))))+ EXP($B$3+$B$4*$A42+$B$5*((F$12-$A42)*4+1)+$B$6*(YEAR(F$13)=2015)+$B$7*(F$11=4)+$B$8*(F$11=3))/(1+EXP($B$3+$B$4*$A42+$B$5*((F$12-$A42)*4+1)+$B$6*(YEAR(F$13)=2015)+$B$7*(F$11=4)+$B$8*(F$11=3)))+ EXP($B$3+$B$4*$A42+$B$5*((F$12-$A42)*4+2)+$B$6*(YEAR(F$13)=2015)+$B$7*(F$11=4)+$B$8*(F$11=3))/(1+EXP($B$3+$B$4*$A42+$B$5*((F$12-$A42)*4+2)+$B$6*(YEAR(F$13)=2015)+$B$7*(F$11=4)+$B$8*(F$11=3)))+ EXP($B$3+$B$4*$A42+$B$5*((F$12-$A42)*4+3)+$B$6*(YEAR(F$13)=2015)+$B$7*(F$11=4)+$B$8*(F$11=3))/(1+EXP($B$3+$B$4*$A42+$B$5*((F$12-$A42)*4+3)+$B$6*(YEAR(F$13)=2015)+$B$7*(F$11=4)+$B$8*(F$11=3)))), "")</f>
        <v/>
      </c>
      <c r="G42" s="9" t="str">
        <f aca="false">IF('Acquisition-Retention'!J165&lt;&gt;"",'Acquisition-Retention'!J165* (IF(G$12=$A42,1,EXP($B$3+$B$4*$A42+$B$5*(G$12-$A42)*4+$B$6*(YEAR(G$13)=2015)+$B$7*(G$11=4)+$B$8*(G$11=3))/(1+EXP($B$3+$B$4*$A42+$B$5*(G$12-$A42)*4+$B$6*(YEAR(G$13)=2015)+$B$7*(G$11=4)+$B$8*(G$11=3))))+ EXP($B$3+$B$4*$A42+$B$5*((G$12-$A42)*4+1)+$B$6*(YEAR(G$13)=2015)+$B$7*(G$11=4)+$B$8*(G$11=3))/(1+EXP($B$3+$B$4*$A42+$B$5*((G$12-$A42)*4+1)+$B$6*(YEAR(G$13)=2015)+$B$7*(G$11=4)+$B$8*(G$11=3)))+ EXP($B$3+$B$4*$A42+$B$5*((G$12-$A42)*4+2)+$B$6*(YEAR(G$13)=2015)+$B$7*(G$11=4)+$B$8*(G$11=3))/(1+EXP($B$3+$B$4*$A42+$B$5*((G$12-$A42)*4+2)+$B$6*(YEAR(G$13)=2015)+$B$7*(G$11=4)+$B$8*(G$11=3)))+ EXP($B$3+$B$4*$A42+$B$5*((G$12-$A42)*4+3)+$B$6*(YEAR(G$13)=2015)+$B$7*(G$11=4)+$B$8*(G$11=3))/(1+EXP($B$3+$B$4*$A42+$B$5*((G$12-$A42)*4+3)+$B$6*(YEAR(G$13)=2015)+$B$7*(G$11=4)+$B$8*(G$11=3)))), "")</f>
        <v/>
      </c>
      <c r="H42" s="9" t="str">
        <f aca="false">IF('Acquisition-Retention'!K165&lt;&gt;"",'Acquisition-Retention'!K165* (IF(H$12=$A42,1,EXP($B$3+$B$4*$A42+$B$5*(H$12-$A42)*4+$B$6*(YEAR(H$13)=2015)+$B$7*(H$11=4)+$B$8*(H$11=3))/(1+EXP($B$3+$B$4*$A42+$B$5*(H$12-$A42)*4+$B$6*(YEAR(H$13)=2015)+$B$7*(H$11=4)+$B$8*(H$11=3))))+ EXP($B$3+$B$4*$A42+$B$5*((H$12-$A42)*4+1)+$B$6*(YEAR(H$13)=2015)+$B$7*(H$11=4)+$B$8*(H$11=3))/(1+EXP($B$3+$B$4*$A42+$B$5*((H$12-$A42)*4+1)+$B$6*(YEAR(H$13)=2015)+$B$7*(H$11=4)+$B$8*(H$11=3)))+ EXP($B$3+$B$4*$A42+$B$5*((H$12-$A42)*4+2)+$B$6*(YEAR(H$13)=2015)+$B$7*(H$11=4)+$B$8*(H$11=3))/(1+EXP($B$3+$B$4*$A42+$B$5*((H$12-$A42)*4+2)+$B$6*(YEAR(H$13)=2015)+$B$7*(H$11=4)+$B$8*(H$11=3)))+ EXP($B$3+$B$4*$A42+$B$5*((H$12-$A42)*4+3)+$B$6*(YEAR(H$13)=2015)+$B$7*(H$11=4)+$B$8*(H$11=3))/(1+EXP($B$3+$B$4*$A42+$B$5*((H$12-$A42)*4+3)+$B$6*(YEAR(H$13)=2015)+$B$7*(H$11=4)+$B$8*(H$11=3)))), "")</f>
        <v/>
      </c>
      <c r="I42" s="9" t="str">
        <f aca="false">IF('Acquisition-Retention'!L165&lt;&gt;"",'Acquisition-Retention'!L165* (IF(I$12=$A42,1,EXP($B$3+$B$4*$A42+$B$5*(I$12-$A42)*4+$B$6*(YEAR(I$13)=2015)+$B$7*(I$11=4)+$B$8*(I$11=3))/(1+EXP($B$3+$B$4*$A42+$B$5*(I$12-$A42)*4+$B$6*(YEAR(I$13)=2015)+$B$7*(I$11=4)+$B$8*(I$11=3))))+ EXP($B$3+$B$4*$A42+$B$5*((I$12-$A42)*4+1)+$B$6*(YEAR(I$13)=2015)+$B$7*(I$11=4)+$B$8*(I$11=3))/(1+EXP($B$3+$B$4*$A42+$B$5*((I$12-$A42)*4+1)+$B$6*(YEAR(I$13)=2015)+$B$7*(I$11=4)+$B$8*(I$11=3)))+ EXP($B$3+$B$4*$A42+$B$5*((I$12-$A42)*4+2)+$B$6*(YEAR(I$13)=2015)+$B$7*(I$11=4)+$B$8*(I$11=3))/(1+EXP($B$3+$B$4*$A42+$B$5*((I$12-$A42)*4+2)+$B$6*(YEAR(I$13)=2015)+$B$7*(I$11=4)+$B$8*(I$11=3)))+ EXP($B$3+$B$4*$A42+$B$5*((I$12-$A42)*4+3)+$B$6*(YEAR(I$13)=2015)+$B$7*(I$11=4)+$B$8*(I$11=3))/(1+EXP($B$3+$B$4*$A42+$B$5*((I$12-$A42)*4+3)+$B$6*(YEAR(I$13)=2015)+$B$7*(I$11=4)+$B$8*(I$11=3)))), "")</f>
        <v/>
      </c>
      <c r="J42" s="9" t="str">
        <f aca="false">IF('Acquisition-Retention'!M165&lt;&gt;"",'Acquisition-Retention'!M165* (IF(J$12=$A42,1,EXP($B$3+$B$4*$A42+$B$5*(J$12-$A42)*4+$B$6*(YEAR(J$13)=2015)+$B$7*(J$11=4)+$B$8*(J$11=3))/(1+EXP($B$3+$B$4*$A42+$B$5*(J$12-$A42)*4+$B$6*(YEAR(J$13)=2015)+$B$7*(J$11=4)+$B$8*(J$11=3))))+ EXP($B$3+$B$4*$A42+$B$5*((J$12-$A42)*4+1)+$B$6*(YEAR(J$13)=2015)+$B$7*(J$11=4)+$B$8*(J$11=3))/(1+EXP($B$3+$B$4*$A42+$B$5*((J$12-$A42)*4+1)+$B$6*(YEAR(J$13)=2015)+$B$7*(J$11=4)+$B$8*(J$11=3)))+ EXP($B$3+$B$4*$A42+$B$5*((J$12-$A42)*4+2)+$B$6*(YEAR(J$13)=2015)+$B$7*(J$11=4)+$B$8*(J$11=3))/(1+EXP($B$3+$B$4*$A42+$B$5*((J$12-$A42)*4+2)+$B$6*(YEAR(J$13)=2015)+$B$7*(J$11=4)+$B$8*(J$11=3)))+ EXP($B$3+$B$4*$A42+$B$5*((J$12-$A42)*4+3)+$B$6*(YEAR(J$13)=2015)+$B$7*(J$11=4)+$B$8*(J$11=3))/(1+EXP($B$3+$B$4*$A42+$B$5*((J$12-$A42)*4+3)+$B$6*(YEAR(J$13)=2015)+$B$7*(J$11=4)+$B$8*(J$11=3)))), "")</f>
        <v/>
      </c>
      <c r="K42" s="9" t="str">
        <f aca="false">IF('Acquisition-Retention'!N165&lt;&gt;"",'Acquisition-Retention'!N165* (IF(K$12=$A42,1,EXP($B$3+$B$4*$A42+$B$5*(K$12-$A42)*4+$B$6*(YEAR(K$13)=2015)+$B$7*(K$11=4)+$B$8*(K$11=3))/(1+EXP($B$3+$B$4*$A42+$B$5*(K$12-$A42)*4+$B$6*(YEAR(K$13)=2015)+$B$7*(K$11=4)+$B$8*(K$11=3))))+ EXP($B$3+$B$4*$A42+$B$5*((K$12-$A42)*4+1)+$B$6*(YEAR(K$13)=2015)+$B$7*(K$11=4)+$B$8*(K$11=3))/(1+EXP($B$3+$B$4*$A42+$B$5*((K$12-$A42)*4+1)+$B$6*(YEAR(K$13)=2015)+$B$7*(K$11=4)+$B$8*(K$11=3)))+ EXP($B$3+$B$4*$A42+$B$5*((K$12-$A42)*4+2)+$B$6*(YEAR(K$13)=2015)+$B$7*(K$11=4)+$B$8*(K$11=3))/(1+EXP($B$3+$B$4*$A42+$B$5*((K$12-$A42)*4+2)+$B$6*(YEAR(K$13)=2015)+$B$7*(K$11=4)+$B$8*(K$11=3)))+ EXP($B$3+$B$4*$A42+$B$5*((K$12-$A42)*4+3)+$B$6*(YEAR(K$13)=2015)+$B$7*(K$11=4)+$B$8*(K$11=3))/(1+EXP($B$3+$B$4*$A42+$B$5*((K$12-$A42)*4+3)+$B$6*(YEAR(K$13)=2015)+$B$7*(K$11=4)+$B$8*(K$11=3)))), "")</f>
        <v/>
      </c>
      <c r="L42" s="9" t="str">
        <f aca="false">IF('Acquisition-Retention'!O165&lt;&gt;"",'Acquisition-Retention'!O165* (IF(L$12=$A42,1,EXP($B$3+$B$4*$A42+$B$5*(L$12-$A42)*4+$B$6*(YEAR(L$13)=2015)+$B$7*(L$11=4)+$B$8*(L$11=3))/(1+EXP($B$3+$B$4*$A42+$B$5*(L$12-$A42)*4+$B$6*(YEAR(L$13)=2015)+$B$7*(L$11=4)+$B$8*(L$11=3))))+ EXP($B$3+$B$4*$A42+$B$5*((L$12-$A42)*4+1)+$B$6*(YEAR(L$13)=2015)+$B$7*(L$11=4)+$B$8*(L$11=3))/(1+EXP($B$3+$B$4*$A42+$B$5*((L$12-$A42)*4+1)+$B$6*(YEAR(L$13)=2015)+$B$7*(L$11=4)+$B$8*(L$11=3)))+ EXP($B$3+$B$4*$A42+$B$5*((L$12-$A42)*4+2)+$B$6*(YEAR(L$13)=2015)+$B$7*(L$11=4)+$B$8*(L$11=3))/(1+EXP($B$3+$B$4*$A42+$B$5*((L$12-$A42)*4+2)+$B$6*(YEAR(L$13)=2015)+$B$7*(L$11=4)+$B$8*(L$11=3)))+ EXP($B$3+$B$4*$A42+$B$5*((L$12-$A42)*4+3)+$B$6*(YEAR(L$13)=2015)+$B$7*(L$11=4)+$B$8*(L$11=3))/(1+EXP($B$3+$B$4*$A42+$B$5*((L$12-$A42)*4+3)+$B$6*(YEAR(L$13)=2015)+$B$7*(L$11=4)+$B$8*(L$11=3)))), "")</f>
        <v/>
      </c>
      <c r="M42" s="9" t="str">
        <f aca="false">IF('Acquisition-Retention'!P165&lt;&gt;"",'Acquisition-Retention'!P165* (IF(M$12=$A42,1,EXP($B$3+$B$4*$A42+$B$5*(M$12-$A42)*4+$B$6*(YEAR(M$13)=2015)+$B$7*(M$11=4)+$B$8*(M$11=3))/(1+EXP($B$3+$B$4*$A42+$B$5*(M$12-$A42)*4+$B$6*(YEAR(M$13)=2015)+$B$7*(M$11=4)+$B$8*(M$11=3))))+ EXP($B$3+$B$4*$A42+$B$5*((M$12-$A42)*4+1)+$B$6*(YEAR(M$13)=2015)+$B$7*(M$11=4)+$B$8*(M$11=3))/(1+EXP($B$3+$B$4*$A42+$B$5*((M$12-$A42)*4+1)+$B$6*(YEAR(M$13)=2015)+$B$7*(M$11=4)+$B$8*(M$11=3)))+ EXP($B$3+$B$4*$A42+$B$5*((M$12-$A42)*4+2)+$B$6*(YEAR(M$13)=2015)+$B$7*(M$11=4)+$B$8*(M$11=3))/(1+EXP($B$3+$B$4*$A42+$B$5*((M$12-$A42)*4+2)+$B$6*(YEAR(M$13)=2015)+$B$7*(M$11=4)+$B$8*(M$11=3)))+ EXP($B$3+$B$4*$A42+$B$5*((M$12-$A42)*4+3)+$B$6*(YEAR(M$13)=2015)+$B$7*(M$11=4)+$B$8*(M$11=3))/(1+EXP($B$3+$B$4*$A42+$B$5*((M$12-$A42)*4+3)+$B$6*(YEAR(M$13)=2015)+$B$7*(M$11=4)+$B$8*(M$11=3)))), "")</f>
        <v/>
      </c>
      <c r="N42" s="9" t="str">
        <f aca="false">IF('Acquisition-Retention'!Q165&lt;&gt;"",'Acquisition-Retention'!Q165* (IF(N$12=$A42,1,EXP($B$3+$B$4*$A42+$B$5*(N$12-$A42)*4+$B$6*(YEAR(N$13)=2015)+$B$7*(N$11=4)+$B$8*(N$11=3))/(1+EXP($B$3+$B$4*$A42+$B$5*(N$12-$A42)*4+$B$6*(YEAR(N$13)=2015)+$B$7*(N$11=4)+$B$8*(N$11=3))))+ EXP($B$3+$B$4*$A42+$B$5*((N$12-$A42)*4+1)+$B$6*(YEAR(N$13)=2015)+$B$7*(N$11=4)+$B$8*(N$11=3))/(1+EXP($B$3+$B$4*$A42+$B$5*((N$12-$A42)*4+1)+$B$6*(YEAR(N$13)=2015)+$B$7*(N$11=4)+$B$8*(N$11=3)))+ EXP($B$3+$B$4*$A42+$B$5*((N$12-$A42)*4+2)+$B$6*(YEAR(N$13)=2015)+$B$7*(N$11=4)+$B$8*(N$11=3))/(1+EXP($B$3+$B$4*$A42+$B$5*((N$12-$A42)*4+2)+$B$6*(YEAR(N$13)=2015)+$B$7*(N$11=4)+$B$8*(N$11=3)))+ EXP($B$3+$B$4*$A42+$B$5*((N$12-$A42)*4+3)+$B$6*(YEAR(N$13)=2015)+$B$7*(N$11=4)+$B$8*(N$11=3))/(1+EXP($B$3+$B$4*$A42+$B$5*((N$12-$A42)*4+3)+$B$6*(YEAR(N$13)=2015)+$B$7*(N$11=4)+$B$8*(N$11=3)))), "")</f>
        <v/>
      </c>
      <c r="O42" s="9" t="str">
        <f aca="false">IF('Acquisition-Retention'!R165&lt;&gt;"",'Acquisition-Retention'!R165* (IF(O$12=$A42,1,EXP($B$3+$B$4*$A42+$B$5*(O$12-$A42)*4+$B$6*(YEAR(O$13)=2015)+$B$7*(O$11=4)+$B$8*(O$11=3))/(1+EXP($B$3+$B$4*$A42+$B$5*(O$12-$A42)*4+$B$6*(YEAR(O$13)=2015)+$B$7*(O$11=4)+$B$8*(O$11=3))))+ EXP($B$3+$B$4*$A42+$B$5*((O$12-$A42)*4+1)+$B$6*(YEAR(O$13)=2015)+$B$7*(O$11=4)+$B$8*(O$11=3))/(1+EXP($B$3+$B$4*$A42+$B$5*((O$12-$A42)*4+1)+$B$6*(YEAR(O$13)=2015)+$B$7*(O$11=4)+$B$8*(O$11=3)))+ EXP($B$3+$B$4*$A42+$B$5*((O$12-$A42)*4+2)+$B$6*(YEAR(O$13)=2015)+$B$7*(O$11=4)+$B$8*(O$11=3))/(1+EXP($B$3+$B$4*$A42+$B$5*((O$12-$A42)*4+2)+$B$6*(YEAR(O$13)=2015)+$B$7*(O$11=4)+$B$8*(O$11=3)))+ EXP($B$3+$B$4*$A42+$B$5*((O$12-$A42)*4+3)+$B$6*(YEAR(O$13)=2015)+$B$7*(O$11=4)+$B$8*(O$11=3))/(1+EXP($B$3+$B$4*$A42+$B$5*((O$12-$A42)*4+3)+$B$6*(YEAR(O$13)=2015)+$B$7*(O$11=4)+$B$8*(O$11=3)))), "")</f>
        <v/>
      </c>
      <c r="P42" s="9" t="str">
        <f aca="false">IF('Acquisition-Retention'!S165&lt;&gt;"",'Acquisition-Retention'!S165* (IF(P$12=$A42,1,EXP($B$3+$B$4*$A42+$B$5*(P$12-$A42)*4+$B$6*(YEAR(P$13)=2015)+$B$7*(P$11=4)+$B$8*(P$11=3))/(1+EXP($B$3+$B$4*$A42+$B$5*(P$12-$A42)*4+$B$6*(YEAR(P$13)=2015)+$B$7*(P$11=4)+$B$8*(P$11=3))))+ EXP($B$3+$B$4*$A42+$B$5*((P$12-$A42)*4+1)+$B$6*(YEAR(P$13)=2015)+$B$7*(P$11=4)+$B$8*(P$11=3))/(1+EXP($B$3+$B$4*$A42+$B$5*((P$12-$A42)*4+1)+$B$6*(YEAR(P$13)=2015)+$B$7*(P$11=4)+$B$8*(P$11=3)))+ EXP($B$3+$B$4*$A42+$B$5*((P$12-$A42)*4+2)+$B$6*(YEAR(P$13)=2015)+$B$7*(P$11=4)+$B$8*(P$11=3))/(1+EXP($B$3+$B$4*$A42+$B$5*((P$12-$A42)*4+2)+$B$6*(YEAR(P$13)=2015)+$B$7*(P$11=4)+$B$8*(P$11=3)))+ EXP($B$3+$B$4*$A42+$B$5*((P$12-$A42)*4+3)+$B$6*(YEAR(P$13)=2015)+$B$7*(P$11=4)+$B$8*(P$11=3))/(1+EXP($B$3+$B$4*$A42+$B$5*((P$12-$A42)*4+3)+$B$6*(YEAR(P$13)=2015)+$B$7*(P$11=4)+$B$8*(P$11=3)))), "")</f>
        <v/>
      </c>
      <c r="Q42" s="9" t="str">
        <f aca="false">IF('Acquisition-Retention'!T165&lt;&gt;"",'Acquisition-Retention'!T165* (IF(Q$12=$A42,1,EXP($B$3+$B$4*$A42+$B$5*(Q$12-$A42)*4+$B$6*(YEAR(Q$13)=2015)+$B$7*(Q$11=4)+$B$8*(Q$11=3))/(1+EXP($B$3+$B$4*$A42+$B$5*(Q$12-$A42)*4+$B$6*(YEAR(Q$13)=2015)+$B$7*(Q$11=4)+$B$8*(Q$11=3))))+ EXP($B$3+$B$4*$A42+$B$5*((Q$12-$A42)*4+1)+$B$6*(YEAR(Q$13)=2015)+$B$7*(Q$11=4)+$B$8*(Q$11=3))/(1+EXP($B$3+$B$4*$A42+$B$5*((Q$12-$A42)*4+1)+$B$6*(YEAR(Q$13)=2015)+$B$7*(Q$11=4)+$B$8*(Q$11=3)))+ EXP($B$3+$B$4*$A42+$B$5*((Q$12-$A42)*4+2)+$B$6*(YEAR(Q$13)=2015)+$B$7*(Q$11=4)+$B$8*(Q$11=3))/(1+EXP($B$3+$B$4*$A42+$B$5*((Q$12-$A42)*4+2)+$B$6*(YEAR(Q$13)=2015)+$B$7*(Q$11=4)+$B$8*(Q$11=3)))+ EXP($B$3+$B$4*$A42+$B$5*((Q$12-$A42)*4+3)+$B$6*(YEAR(Q$13)=2015)+$B$7*(Q$11=4)+$B$8*(Q$11=3))/(1+EXP($B$3+$B$4*$A42+$B$5*((Q$12-$A42)*4+3)+$B$6*(YEAR(Q$13)=2015)+$B$7*(Q$11=4)+$B$8*(Q$11=3)))), "")</f>
        <v/>
      </c>
      <c r="R42" s="9" t="str">
        <f aca="false">IF('Acquisition-Retention'!U165&lt;&gt;"",'Acquisition-Retention'!U165* (IF(R$12=$A42,1,EXP($B$3+$B$4*$A42+$B$5*(R$12-$A42)*4+$B$6*(YEAR(R$13)=2015)+$B$7*(R$11=4)+$B$8*(R$11=3))/(1+EXP($B$3+$B$4*$A42+$B$5*(R$12-$A42)*4+$B$6*(YEAR(R$13)=2015)+$B$7*(R$11=4)+$B$8*(R$11=3))))+ EXP($B$3+$B$4*$A42+$B$5*((R$12-$A42)*4+1)+$B$6*(YEAR(R$13)=2015)+$B$7*(R$11=4)+$B$8*(R$11=3))/(1+EXP($B$3+$B$4*$A42+$B$5*((R$12-$A42)*4+1)+$B$6*(YEAR(R$13)=2015)+$B$7*(R$11=4)+$B$8*(R$11=3)))+ EXP($B$3+$B$4*$A42+$B$5*((R$12-$A42)*4+2)+$B$6*(YEAR(R$13)=2015)+$B$7*(R$11=4)+$B$8*(R$11=3))/(1+EXP($B$3+$B$4*$A42+$B$5*((R$12-$A42)*4+2)+$B$6*(YEAR(R$13)=2015)+$B$7*(R$11=4)+$B$8*(R$11=3)))+ EXP($B$3+$B$4*$A42+$B$5*((R$12-$A42)*4+3)+$B$6*(YEAR(R$13)=2015)+$B$7*(R$11=4)+$B$8*(R$11=3))/(1+EXP($B$3+$B$4*$A42+$B$5*((R$12-$A42)*4+3)+$B$6*(YEAR(R$13)=2015)+$B$7*(R$11=4)+$B$8*(R$11=3)))), "")</f>
        <v/>
      </c>
      <c r="S42" s="9" t="str">
        <f aca="false">IF('Acquisition-Retention'!V165&lt;&gt;"",'Acquisition-Retention'!V165* (IF(S$12=$A42,1,EXP($B$3+$B$4*$A42+$B$5*(S$12-$A42)*4+$B$6*(YEAR(S$13)=2015)+$B$7*(S$11=4)+$B$8*(S$11=3))/(1+EXP($B$3+$B$4*$A42+$B$5*(S$12-$A42)*4+$B$6*(YEAR(S$13)=2015)+$B$7*(S$11=4)+$B$8*(S$11=3))))+ EXP($B$3+$B$4*$A42+$B$5*((S$12-$A42)*4+1)+$B$6*(YEAR(S$13)=2015)+$B$7*(S$11=4)+$B$8*(S$11=3))/(1+EXP($B$3+$B$4*$A42+$B$5*((S$12-$A42)*4+1)+$B$6*(YEAR(S$13)=2015)+$B$7*(S$11=4)+$B$8*(S$11=3)))+ EXP($B$3+$B$4*$A42+$B$5*((S$12-$A42)*4+2)+$B$6*(YEAR(S$13)=2015)+$B$7*(S$11=4)+$B$8*(S$11=3))/(1+EXP($B$3+$B$4*$A42+$B$5*((S$12-$A42)*4+2)+$B$6*(YEAR(S$13)=2015)+$B$7*(S$11=4)+$B$8*(S$11=3)))+ EXP($B$3+$B$4*$A42+$B$5*((S$12-$A42)*4+3)+$B$6*(YEAR(S$13)=2015)+$B$7*(S$11=4)+$B$8*(S$11=3))/(1+EXP($B$3+$B$4*$A42+$B$5*((S$12-$A42)*4+3)+$B$6*(YEAR(S$13)=2015)+$B$7*(S$11=4)+$B$8*(S$11=3)))), "")</f>
        <v/>
      </c>
      <c r="T42" s="9" t="str">
        <f aca="false">IF('Acquisition-Retention'!W165&lt;&gt;"",'Acquisition-Retention'!W165* (IF(T$12=$A42,1,EXP($B$3+$B$4*$A42+$B$5*(T$12-$A42)*4+$B$6*(YEAR(T$13)=2015)+$B$7*(T$11=4)+$B$8*(T$11=3))/(1+EXP($B$3+$B$4*$A42+$B$5*(T$12-$A42)*4+$B$6*(YEAR(T$13)=2015)+$B$7*(T$11=4)+$B$8*(T$11=3))))+ EXP($B$3+$B$4*$A42+$B$5*((T$12-$A42)*4+1)+$B$6*(YEAR(T$13)=2015)+$B$7*(T$11=4)+$B$8*(T$11=3))/(1+EXP($B$3+$B$4*$A42+$B$5*((T$12-$A42)*4+1)+$B$6*(YEAR(T$13)=2015)+$B$7*(T$11=4)+$B$8*(T$11=3)))+ EXP($B$3+$B$4*$A42+$B$5*((T$12-$A42)*4+2)+$B$6*(YEAR(T$13)=2015)+$B$7*(T$11=4)+$B$8*(T$11=3))/(1+EXP($B$3+$B$4*$A42+$B$5*((T$12-$A42)*4+2)+$B$6*(YEAR(T$13)=2015)+$B$7*(T$11=4)+$B$8*(T$11=3)))+ EXP($B$3+$B$4*$A42+$B$5*((T$12-$A42)*4+3)+$B$6*(YEAR(T$13)=2015)+$B$7*(T$11=4)+$B$8*(T$11=3))/(1+EXP($B$3+$B$4*$A42+$B$5*((T$12-$A42)*4+3)+$B$6*(YEAR(T$13)=2015)+$B$7*(T$11=4)+$B$8*(T$11=3)))), "")</f>
        <v/>
      </c>
      <c r="U42" s="9" t="str">
        <f aca="false">IF('Acquisition-Retention'!X165&lt;&gt;"",'Acquisition-Retention'!X165* (IF(U$12=$A42,1,EXP($B$3+$B$4*$A42+$B$5*(U$12-$A42)*4+$B$6*(YEAR(U$13)=2015)+$B$7*(U$11=4)+$B$8*(U$11=3))/(1+EXP($B$3+$B$4*$A42+$B$5*(U$12-$A42)*4+$B$6*(YEAR(U$13)=2015)+$B$7*(U$11=4)+$B$8*(U$11=3))))+ EXP($B$3+$B$4*$A42+$B$5*((U$12-$A42)*4+1)+$B$6*(YEAR(U$13)=2015)+$B$7*(U$11=4)+$B$8*(U$11=3))/(1+EXP($B$3+$B$4*$A42+$B$5*((U$12-$A42)*4+1)+$B$6*(YEAR(U$13)=2015)+$B$7*(U$11=4)+$B$8*(U$11=3)))+ EXP($B$3+$B$4*$A42+$B$5*((U$12-$A42)*4+2)+$B$6*(YEAR(U$13)=2015)+$B$7*(U$11=4)+$B$8*(U$11=3))/(1+EXP($B$3+$B$4*$A42+$B$5*((U$12-$A42)*4+2)+$B$6*(YEAR(U$13)=2015)+$B$7*(U$11=4)+$B$8*(U$11=3)))+ EXP($B$3+$B$4*$A42+$B$5*((U$12-$A42)*4+3)+$B$6*(YEAR(U$13)=2015)+$B$7*(U$11=4)+$B$8*(U$11=3))/(1+EXP($B$3+$B$4*$A42+$B$5*((U$12-$A42)*4+3)+$B$6*(YEAR(U$13)=2015)+$B$7*(U$11=4)+$B$8*(U$11=3)))), "")</f>
        <v/>
      </c>
      <c r="V42" s="9" t="str">
        <f aca="false">IF('Acquisition-Retention'!Y165&lt;&gt;"",'Acquisition-Retention'!Y165* (IF(V$12=$A42,1,EXP($B$3+$B$4*$A42+$B$5*(V$12-$A42)*4+$B$6*(YEAR(V$13)=2015)+$B$7*(V$11=4)+$B$8*(V$11=3))/(1+EXP($B$3+$B$4*$A42+$B$5*(V$12-$A42)*4+$B$6*(YEAR(V$13)=2015)+$B$7*(V$11=4)+$B$8*(V$11=3))))+ EXP($B$3+$B$4*$A42+$B$5*((V$12-$A42)*4+1)+$B$6*(YEAR(V$13)=2015)+$B$7*(V$11=4)+$B$8*(V$11=3))/(1+EXP($B$3+$B$4*$A42+$B$5*((V$12-$A42)*4+1)+$B$6*(YEAR(V$13)=2015)+$B$7*(V$11=4)+$B$8*(V$11=3)))+ EXP($B$3+$B$4*$A42+$B$5*((V$12-$A42)*4+2)+$B$6*(YEAR(V$13)=2015)+$B$7*(V$11=4)+$B$8*(V$11=3))/(1+EXP($B$3+$B$4*$A42+$B$5*((V$12-$A42)*4+2)+$B$6*(YEAR(V$13)=2015)+$B$7*(V$11=4)+$B$8*(V$11=3)))+ EXP($B$3+$B$4*$A42+$B$5*((V$12-$A42)*4+3)+$B$6*(YEAR(V$13)=2015)+$B$7*(V$11=4)+$B$8*(V$11=3))/(1+EXP($B$3+$B$4*$A42+$B$5*((V$12-$A42)*4+3)+$B$6*(YEAR(V$13)=2015)+$B$7*(V$11=4)+$B$8*(V$11=3)))), "")</f>
        <v/>
      </c>
      <c r="W42" s="9" t="str">
        <f aca="false">IF('Acquisition-Retention'!Z165&lt;&gt;"",'Acquisition-Retention'!Z165* (IF(W$12=$A42,1,EXP($B$3+$B$4*$A42+$B$5*(W$12-$A42)*4+$B$6*(YEAR(W$13)=2015)+$B$7*(W$11=4)+$B$8*(W$11=3))/(1+EXP($B$3+$B$4*$A42+$B$5*(W$12-$A42)*4+$B$6*(YEAR(W$13)=2015)+$B$7*(W$11=4)+$B$8*(W$11=3))))+ EXP($B$3+$B$4*$A42+$B$5*((W$12-$A42)*4+1)+$B$6*(YEAR(W$13)=2015)+$B$7*(W$11=4)+$B$8*(W$11=3))/(1+EXP($B$3+$B$4*$A42+$B$5*((W$12-$A42)*4+1)+$B$6*(YEAR(W$13)=2015)+$B$7*(W$11=4)+$B$8*(W$11=3)))+ EXP($B$3+$B$4*$A42+$B$5*((W$12-$A42)*4+2)+$B$6*(YEAR(W$13)=2015)+$B$7*(W$11=4)+$B$8*(W$11=3))/(1+EXP($B$3+$B$4*$A42+$B$5*((W$12-$A42)*4+2)+$B$6*(YEAR(W$13)=2015)+$B$7*(W$11=4)+$B$8*(W$11=3)))+ EXP($B$3+$B$4*$A42+$B$5*((W$12-$A42)*4+3)+$B$6*(YEAR(W$13)=2015)+$B$7*(W$11=4)+$B$8*(W$11=3))/(1+EXP($B$3+$B$4*$A42+$B$5*((W$12-$A42)*4+3)+$B$6*(YEAR(W$13)=2015)+$B$7*(W$11=4)+$B$8*(W$11=3)))), "")</f>
        <v/>
      </c>
      <c r="X42" s="9" t="str">
        <f aca="false">IF('Acquisition-Retention'!AA165&lt;&gt;"",'Acquisition-Retention'!AA165* (IF(X$12=$A42,1,EXP($B$3+$B$4*$A42+$B$5*(X$12-$A42)*4+$B$6*(YEAR(X$13)=2015)+$B$7*(X$11=4)+$B$8*(X$11=3))/(1+EXP($B$3+$B$4*$A42+$B$5*(X$12-$A42)*4+$B$6*(YEAR(X$13)=2015)+$B$7*(X$11=4)+$B$8*(X$11=3))))+ EXP($B$3+$B$4*$A42+$B$5*((X$12-$A42)*4+1)+$B$6*(YEAR(X$13)=2015)+$B$7*(X$11=4)+$B$8*(X$11=3))/(1+EXP($B$3+$B$4*$A42+$B$5*((X$12-$A42)*4+1)+$B$6*(YEAR(X$13)=2015)+$B$7*(X$11=4)+$B$8*(X$11=3)))+ EXP($B$3+$B$4*$A42+$B$5*((X$12-$A42)*4+2)+$B$6*(YEAR(X$13)=2015)+$B$7*(X$11=4)+$B$8*(X$11=3))/(1+EXP($B$3+$B$4*$A42+$B$5*((X$12-$A42)*4+2)+$B$6*(YEAR(X$13)=2015)+$B$7*(X$11=4)+$B$8*(X$11=3)))+ EXP($B$3+$B$4*$A42+$B$5*((X$12-$A42)*4+3)+$B$6*(YEAR(X$13)=2015)+$B$7*(X$11=4)+$B$8*(X$11=3))/(1+EXP($B$3+$B$4*$A42+$B$5*((X$12-$A42)*4+3)+$B$6*(YEAR(X$13)=2015)+$B$7*(X$11=4)+$B$8*(X$11=3)))), "")</f>
        <v/>
      </c>
      <c r="Y42" s="9" t="str">
        <f aca="false">IF('Acquisition-Retention'!AB165&lt;&gt;"",'Acquisition-Retention'!AB165* (IF(Y$12=$A42,1,EXP($B$3+$B$4*$A42+$B$5*(Y$12-$A42)*4+$B$6*(YEAR(Y$13)=2015)+$B$7*(Y$11=4)+$B$8*(Y$11=3))/(1+EXP($B$3+$B$4*$A42+$B$5*(Y$12-$A42)*4+$B$6*(YEAR(Y$13)=2015)+$B$7*(Y$11=4)+$B$8*(Y$11=3))))+ EXP($B$3+$B$4*$A42+$B$5*((Y$12-$A42)*4+1)+$B$6*(YEAR(Y$13)=2015)+$B$7*(Y$11=4)+$B$8*(Y$11=3))/(1+EXP($B$3+$B$4*$A42+$B$5*((Y$12-$A42)*4+1)+$B$6*(YEAR(Y$13)=2015)+$B$7*(Y$11=4)+$B$8*(Y$11=3)))+ EXP($B$3+$B$4*$A42+$B$5*((Y$12-$A42)*4+2)+$B$6*(YEAR(Y$13)=2015)+$B$7*(Y$11=4)+$B$8*(Y$11=3))/(1+EXP($B$3+$B$4*$A42+$B$5*((Y$12-$A42)*4+2)+$B$6*(YEAR(Y$13)=2015)+$B$7*(Y$11=4)+$B$8*(Y$11=3)))+ EXP($B$3+$B$4*$A42+$B$5*((Y$12-$A42)*4+3)+$B$6*(YEAR(Y$13)=2015)+$B$7*(Y$11=4)+$B$8*(Y$11=3))/(1+EXP($B$3+$B$4*$A42+$B$5*((Y$12-$A42)*4+3)+$B$6*(YEAR(Y$13)=2015)+$B$7*(Y$11=4)+$B$8*(Y$11=3)))), "")</f>
        <v/>
      </c>
      <c r="Z42" s="9" t="str">
        <f aca="false">IF('Acquisition-Retention'!AC165&lt;&gt;"",'Acquisition-Retention'!AC165* (IF(Z$12=$A42,1,EXP($B$3+$B$4*$A42+$B$5*(Z$12-$A42)*4+$B$6*(YEAR(Z$13)=2015)+$B$7*(Z$11=4)+$B$8*(Z$11=3))/(1+EXP($B$3+$B$4*$A42+$B$5*(Z$12-$A42)*4+$B$6*(YEAR(Z$13)=2015)+$B$7*(Z$11=4)+$B$8*(Z$11=3))))+ EXP($B$3+$B$4*$A42+$B$5*((Z$12-$A42)*4+1)+$B$6*(YEAR(Z$13)=2015)+$B$7*(Z$11=4)+$B$8*(Z$11=3))/(1+EXP($B$3+$B$4*$A42+$B$5*((Z$12-$A42)*4+1)+$B$6*(YEAR(Z$13)=2015)+$B$7*(Z$11=4)+$B$8*(Z$11=3)))+ EXP($B$3+$B$4*$A42+$B$5*((Z$12-$A42)*4+2)+$B$6*(YEAR(Z$13)=2015)+$B$7*(Z$11=4)+$B$8*(Z$11=3))/(1+EXP($B$3+$B$4*$A42+$B$5*((Z$12-$A42)*4+2)+$B$6*(YEAR(Z$13)=2015)+$B$7*(Z$11=4)+$B$8*(Z$11=3)))+ EXP($B$3+$B$4*$A42+$B$5*((Z$12-$A42)*4+3)+$B$6*(YEAR(Z$13)=2015)+$B$7*(Z$11=4)+$B$8*(Z$11=3))/(1+EXP($B$3+$B$4*$A42+$B$5*((Z$12-$A42)*4+3)+$B$6*(YEAR(Z$13)=2015)+$B$7*(Z$11=4)+$B$8*(Z$11=3)))), "")</f>
        <v/>
      </c>
      <c r="AA42" s="9" t="str">
        <f aca="false">IF('Acquisition-Retention'!AD165&lt;&gt;"",'Acquisition-Retention'!AD165* (IF(AA$12=$A42,1,EXP($B$3+$B$4*$A42+$B$5*(AA$12-$A42)*4+$B$6*(YEAR(AA$13)=2015)+$B$7*(AA$11=4)+$B$8*(AA$11=3))/(1+EXP($B$3+$B$4*$A42+$B$5*(AA$12-$A42)*4+$B$6*(YEAR(AA$13)=2015)+$B$7*(AA$11=4)+$B$8*(AA$11=3))))+ EXP($B$3+$B$4*$A42+$B$5*((AA$12-$A42)*4+1)+$B$6*(YEAR(AA$13)=2015)+$B$7*(AA$11=4)+$B$8*(AA$11=3))/(1+EXP($B$3+$B$4*$A42+$B$5*((AA$12-$A42)*4+1)+$B$6*(YEAR(AA$13)=2015)+$B$7*(AA$11=4)+$B$8*(AA$11=3)))+ EXP($B$3+$B$4*$A42+$B$5*((AA$12-$A42)*4+2)+$B$6*(YEAR(AA$13)=2015)+$B$7*(AA$11=4)+$B$8*(AA$11=3))/(1+EXP($B$3+$B$4*$A42+$B$5*((AA$12-$A42)*4+2)+$B$6*(YEAR(AA$13)=2015)+$B$7*(AA$11=4)+$B$8*(AA$11=3)))+ EXP($B$3+$B$4*$A42+$B$5*((AA$12-$A42)*4+3)+$B$6*(YEAR(AA$13)=2015)+$B$7*(AA$11=4)+$B$8*(AA$11=3))/(1+EXP($B$3+$B$4*$A42+$B$5*((AA$12-$A42)*4+3)+$B$6*(YEAR(AA$13)=2015)+$B$7*(AA$11=4)+$B$8*(AA$11=3)))), "")</f>
        <v/>
      </c>
      <c r="AB42" s="9" t="str">
        <f aca="false">IF('Acquisition-Retention'!AE165&lt;&gt;"",'Acquisition-Retention'!AE165* (IF(AB$12=$A42,1,EXP($B$3+$B$4*$A42+$B$5*(AB$12-$A42)*4+$B$6*(YEAR(AB$13)=2015)+$B$7*(AB$11=4)+$B$8*(AB$11=3))/(1+EXP($B$3+$B$4*$A42+$B$5*(AB$12-$A42)*4+$B$6*(YEAR(AB$13)=2015)+$B$7*(AB$11=4)+$B$8*(AB$11=3))))+ EXP($B$3+$B$4*$A42+$B$5*((AB$12-$A42)*4+1)+$B$6*(YEAR(AB$13)=2015)+$B$7*(AB$11=4)+$B$8*(AB$11=3))/(1+EXP($B$3+$B$4*$A42+$B$5*((AB$12-$A42)*4+1)+$B$6*(YEAR(AB$13)=2015)+$B$7*(AB$11=4)+$B$8*(AB$11=3)))+ EXP($B$3+$B$4*$A42+$B$5*((AB$12-$A42)*4+2)+$B$6*(YEAR(AB$13)=2015)+$B$7*(AB$11=4)+$B$8*(AB$11=3))/(1+EXP($B$3+$B$4*$A42+$B$5*((AB$12-$A42)*4+2)+$B$6*(YEAR(AB$13)=2015)+$B$7*(AB$11=4)+$B$8*(AB$11=3)))+ EXP($B$3+$B$4*$A42+$B$5*((AB$12-$A42)*4+3)+$B$6*(YEAR(AB$13)=2015)+$B$7*(AB$11=4)+$B$8*(AB$11=3))/(1+EXP($B$3+$B$4*$A42+$B$5*((AB$12-$A42)*4+3)+$B$6*(YEAR(AB$13)=2015)+$B$7*(AB$11=4)+$B$8*(AB$11=3)))), "")</f>
        <v/>
      </c>
      <c r="AC42" s="9" t="str">
        <f aca="false">IF('Acquisition-Retention'!AF165&lt;&gt;"",'Acquisition-Retention'!AF165* (IF(AC$12=$A42,1,EXP($B$3+$B$4*$A42+$B$5*(AC$12-$A42)*4+$B$6*(YEAR(AC$13)=2015)+$B$7*(AC$11=4)+$B$8*(AC$11=3))/(1+EXP($B$3+$B$4*$A42+$B$5*(AC$12-$A42)*4+$B$6*(YEAR(AC$13)=2015)+$B$7*(AC$11=4)+$B$8*(AC$11=3))))+ EXP($B$3+$B$4*$A42+$B$5*((AC$12-$A42)*4+1)+$B$6*(YEAR(AC$13)=2015)+$B$7*(AC$11=4)+$B$8*(AC$11=3))/(1+EXP($B$3+$B$4*$A42+$B$5*((AC$12-$A42)*4+1)+$B$6*(YEAR(AC$13)=2015)+$B$7*(AC$11=4)+$B$8*(AC$11=3)))+ EXP($B$3+$B$4*$A42+$B$5*((AC$12-$A42)*4+2)+$B$6*(YEAR(AC$13)=2015)+$B$7*(AC$11=4)+$B$8*(AC$11=3))/(1+EXP($B$3+$B$4*$A42+$B$5*((AC$12-$A42)*4+2)+$B$6*(YEAR(AC$13)=2015)+$B$7*(AC$11=4)+$B$8*(AC$11=3)))+ EXP($B$3+$B$4*$A42+$B$5*((AC$12-$A42)*4+3)+$B$6*(YEAR(AC$13)=2015)+$B$7*(AC$11=4)+$B$8*(AC$11=3))/(1+EXP($B$3+$B$4*$A42+$B$5*((AC$12-$A42)*4+3)+$B$6*(YEAR(AC$13)=2015)+$B$7*(AC$11=4)+$B$8*(AC$11=3)))), "")</f>
        <v/>
      </c>
      <c r="AD42" s="9" t="str">
        <f aca="false">IF('Acquisition-Retention'!AG165&lt;&gt;"",'Acquisition-Retention'!AG165* (IF(AD$12=$A42,1,EXP($B$3+$B$4*$A42+$B$5*(AD$12-$A42)*4+$B$6*(YEAR(AD$13)=2015)+$B$7*(AD$11=4)+$B$8*(AD$11=3))/(1+EXP($B$3+$B$4*$A42+$B$5*(AD$12-$A42)*4+$B$6*(YEAR(AD$13)=2015)+$B$7*(AD$11=4)+$B$8*(AD$11=3))))+ EXP($B$3+$B$4*$A42+$B$5*((AD$12-$A42)*4+1)+$B$6*(YEAR(AD$13)=2015)+$B$7*(AD$11=4)+$B$8*(AD$11=3))/(1+EXP($B$3+$B$4*$A42+$B$5*((AD$12-$A42)*4+1)+$B$6*(YEAR(AD$13)=2015)+$B$7*(AD$11=4)+$B$8*(AD$11=3)))+ EXP($B$3+$B$4*$A42+$B$5*((AD$12-$A42)*4+2)+$B$6*(YEAR(AD$13)=2015)+$B$7*(AD$11=4)+$B$8*(AD$11=3))/(1+EXP($B$3+$B$4*$A42+$B$5*((AD$12-$A42)*4+2)+$B$6*(YEAR(AD$13)=2015)+$B$7*(AD$11=4)+$B$8*(AD$11=3)))+ EXP($B$3+$B$4*$A42+$B$5*((AD$12-$A42)*4+3)+$B$6*(YEAR(AD$13)=2015)+$B$7*(AD$11=4)+$B$8*(AD$11=3))/(1+EXP($B$3+$B$4*$A42+$B$5*((AD$12-$A42)*4+3)+$B$6*(YEAR(AD$13)=2015)+$B$7*(AD$11=4)+$B$8*(AD$11=3)))), "")</f>
        <v/>
      </c>
      <c r="AE42" s="9" t="n">
        <f aca="false">IF('Acquisition-Retention'!AH165&lt;&gt;"",'Acquisition-Retention'!AH165* (IF(AE$12=$A42,1,EXP($B$3+$B$4*$A42+$B$5*(AE$12-$A42)*4+$B$6*(YEAR(AE$13)=2015)+$B$7*(AE$11=4)+$B$8*(AE$11=3))/(1+EXP($B$3+$B$4*$A42+$B$5*(AE$12-$A42)*4+$B$6*(YEAR(AE$13)=2015)+$B$7*(AE$11=4)+$B$8*(AE$11=3))))+ EXP($B$3+$B$4*$A42+$B$5*((AE$12-$A42)*4+1)+$B$6*(YEAR(AE$13)=2015)+$B$7*(AE$11=4)+$B$8*(AE$11=3))/(1+EXP($B$3+$B$4*$A42+$B$5*((AE$12-$A42)*4+1)+$B$6*(YEAR(AE$13)=2015)+$B$7*(AE$11=4)+$B$8*(AE$11=3)))+ EXP($B$3+$B$4*$A42+$B$5*((AE$12-$A42)*4+2)+$B$6*(YEAR(AE$13)=2015)+$B$7*(AE$11=4)+$B$8*(AE$11=3))/(1+EXP($B$3+$B$4*$A42+$B$5*((AE$12-$A42)*4+2)+$B$6*(YEAR(AE$13)=2015)+$B$7*(AE$11=4)+$B$8*(AE$11=3)))+ EXP($B$3+$B$4*$A42+$B$5*((AE$12-$A42)*4+3)+$B$6*(YEAR(AE$13)=2015)+$B$7*(AE$11=4)+$B$8*(AE$11=3))/(1+EXP($B$3+$B$4*$A42+$B$5*((AE$12-$A42)*4+3)+$B$6*(YEAR(AE$13)=2015)+$B$7*(AE$11=4)+$B$8*(AE$11=3)))), "")</f>
        <v>406.77864674101</v>
      </c>
      <c r="AF42" s="9" t="n">
        <f aca="false">IF('Acquisition-Retention'!AI165&lt;&gt;"",'Acquisition-Retention'!AI165* (IF(AF$12=$A42,1,EXP($B$3+$B$4*$A42+$B$5*(AF$12-$A42)*4+$B$6*(YEAR(AF$13)=2015)+$B$7*(AF$11=4)+$B$8*(AF$11=3))/(1+EXP($B$3+$B$4*$A42+$B$5*(AF$12-$A42)*4+$B$6*(YEAR(AF$13)=2015)+$B$7*(AF$11=4)+$B$8*(AF$11=3))))+ EXP($B$3+$B$4*$A42+$B$5*((AF$12-$A42)*4+1)+$B$6*(YEAR(AF$13)=2015)+$B$7*(AF$11=4)+$B$8*(AF$11=3))/(1+EXP($B$3+$B$4*$A42+$B$5*((AF$12-$A42)*4+1)+$B$6*(YEAR(AF$13)=2015)+$B$7*(AF$11=4)+$B$8*(AF$11=3)))+ EXP($B$3+$B$4*$A42+$B$5*((AF$12-$A42)*4+2)+$B$6*(YEAR(AF$13)=2015)+$B$7*(AF$11=4)+$B$8*(AF$11=3))/(1+EXP($B$3+$B$4*$A42+$B$5*((AF$12-$A42)*4+2)+$B$6*(YEAR(AF$13)=2015)+$B$7*(AF$11=4)+$B$8*(AF$11=3)))+ EXP($B$3+$B$4*$A42+$B$5*((AF$12-$A42)*4+3)+$B$6*(YEAR(AF$13)=2015)+$B$7*(AF$11=4)+$B$8*(AF$11=3))/(1+EXP($B$3+$B$4*$A42+$B$5*((AF$12-$A42)*4+3)+$B$6*(YEAR(AF$13)=2015)+$B$7*(AF$11=4)+$B$8*(AF$11=3)))), "")</f>
        <v>135.473223917453</v>
      </c>
      <c r="AG42" s="9" t="n">
        <f aca="false">IF('Acquisition-Retention'!AJ165&lt;&gt;"",'Acquisition-Retention'!AJ165* (IF(AG$12=$A42,1,EXP($B$3+$B$4*$A42+$B$5*(AG$12-$A42)*4+$B$6*(YEAR(AG$13)=2015)+$B$7*(AG$11=4)+$B$8*(AG$11=3))/(1+EXP($B$3+$B$4*$A42+$B$5*(AG$12-$A42)*4+$B$6*(YEAR(AG$13)=2015)+$B$7*(AG$11=4)+$B$8*(AG$11=3))))+ EXP($B$3+$B$4*$A42+$B$5*((AG$12-$A42)*4+1)+$B$6*(YEAR(AG$13)=2015)+$B$7*(AG$11=4)+$B$8*(AG$11=3))/(1+EXP($B$3+$B$4*$A42+$B$5*((AG$12-$A42)*4+1)+$B$6*(YEAR(AG$13)=2015)+$B$7*(AG$11=4)+$B$8*(AG$11=3)))+ EXP($B$3+$B$4*$A42+$B$5*((AG$12-$A42)*4+2)+$B$6*(YEAR(AG$13)=2015)+$B$7*(AG$11=4)+$B$8*(AG$11=3))/(1+EXP($B$3+$B$4*$A42+$B$5*((AG$12-$A42)*4+2)+$B$6*(YEAR(AG$13)=2015)+$B$7*(AG$11=4)+$B$8*(AG$11=3)))+ EXP($B$3+$B$4*$A42+$B$5*((AG$12-$A42)*4+3)+$B$6*(YEAR(AG$13)=2015)+$B$7*(AG$11=4)+$B$8*(AG$11=3))/(1+EXP($B$3+$B$4*$A42+$B$5*((AG$12-$A42)*4+3)+$B$6*(YEAR(AG$13)=2015)+$B$7*(AG$11=4)+$B$8*(AG$11=3)))), "")</f>
        <v>106.062689278812</v>
      </c>
      <c r="AH42" s="9" t="n">
        <f aca="false">IF('Acquisition-Retention'!AK165&lt;&gt;"",'Acquisition-Retention'!AK165* (IF(AH$12=$A42,1,EXP($B$3+$B$4*$A42+$B$5*(AH$12-$A42)*4+$B$6*(YEAR(AH$13)=2015)+$B$7*(AH$11=4)+$B$8*(AH$11=3))/(1+EXP($B$3+$B$4*$A42+$B$5*(AH$12-$A42)*4+$B$6*(YEAR(AH$13)=2015)+$B$7*(AH$11=4)+$B$8*(AH$11=3))))+ EXP($B$3+$B$4*$A42+$B$5*((AH$12-$A42)*4+1)+$B$6*(YEAR(AH$13)=2015)+$B$7*(AH$11=4)+$B$8*(AH$11=3))/(1+EXP($B$3+$B$4*$A42+$B$5*((AH$12-$A42)*4+1)+$B$6*(YEAR(AH$13)=2015)+$B$7*(AH$11=4)+$B$8*(AH$11=3)))+ EXP($B$3+$B$4*$A42+$B$5*((AH$12-$A42)*4+2)+$B$6*(YEAR(AH$13)=2015)+$B$7*(AH$11=4)+$B$8*(AH$11=3))/(1+EXP($B$3+$B$4*$A42+$B$5*((AH$12-$A42)*4+2)+$B$6*(YEAR(AH$13)=2015)+$B$7*(AH$11=4)+$B$8*(AH$11=3)))+ EXP($B$3+$B$4*$A42+$B$5*((AH$12-$A42)*4+3)+$B$6*(YEAR(AH$13)=2015)+$B$7*(AH$11=4)+$B$8*(AH$11=3))/(1+EXP($B$3+$B$4*$A42+$B$5*((AH$12-$A42)*4+3)+$B$6*(YEAR(AH$13)=2015)+$B$7*(AH$11=4)+$B$8*(AH$11=3)))), "")</f>
        <v>94.9338894774772</v>
      </c>
      <c r="AI42" s="9" t="n">
        <f aca="false">IF('Acquisition-Retention'!AL165&lt;&gt;"",'Acquisition-Retention'!AL165* (IF(AI$12=$A42,1,EXP($B$3+$B$4*$A42+$B$5*(AI$12-$A42)*4+$B$6*(YEAR(AI$13)=2015)+$B$7*(AI$11=4)+$B$8*(AI$11=3))/(1+EXP($B$3+$B$4*$A42+$B$5*(AI$12-$A42)*4+$B$6*(YEAR(AI$13)=2015)+$B$7*(AI$11=4)+$B$8*(AI$11=3))))+ EXP($B$3+$B$4*$A42+$B$5*((AI$12-$A42)*4+1)+$B$6*(YEAR(AI$13)=2015)+$B$7*(AI$11=4)+$B$8*(AI$11=3))/(1+EXP($B$3+$B$4*$A42+$B$5*((AI$12-$A42)*4+1)+$B$6*(YEAR(AI$13)=2015)+$B$7*(AI$11=4)+$B$8*(AI$11=3)))+ EXP($B$3+$B$4*$A42+$B$5*((AI$12-$A42)*4+2)+$B$6*(YEAR(AI$13)=2015)+$B$7*(AI$11=4)+$B$8*(AI$11=3))/(1+EXP($B$3+$B$4*$A42+$B$5*((AI$12-$A42)*4+2)+$B$6*(YEAR(AI$13)=2015)+$B$7*(AI$11=4)+$B$8*(AI$11=3)))+ EXP($B$3+$B$4*$A42+$B$5*((AI$12-$A42)*4+3)+$B$6*(YEAR(AI$13)=2015)+$B$7*(AI$11=4)+$B$8*(AI$11=3))/(1+EXP($B$3+$B$4*$A42+$B$5*((AI$12-$A42)*4+3)+$B$6*(YEAR(AI$13)=2015)+$B$7*(AI$11=4)+$B$8*(AI$11=3)))), "")</f>
        <v>86.52907865749</v>
      </c>
      <c r="AJ42" s="9" t="n">
        <f aca="false">IF('Acquisition-Retention'!AM165&lt;&gt;"",'Acquisition-Retention'!AM165* (IF(AJ$12=$A42,1,EXP($B$3+$B$4*$A42+$B$5*(AJ$12-$A42)*4+$B$6*(YEAR(AJ$13)=2015)+$B$7*(AJ$11=4)+$B$8*(AJ$11=3))/(1+EXP($B$3+$B$4*$A42+$B$5*(AJ$12-$A42)*4+$B$6*(YEAR(AJ$13)=2015)+$B$7*(AJ$11=4)+$B$8*(AJ$11=3))))+ EXP($B$3+$B$4*$A42+$B$5*((AJ$12-$A42)*4+1)+$B$6*(YEAR(AJ$13)=2015)+$B$7*(AJ$11=4)+$B$8*(AJ$11=3))/(1+EXP($B$3+$B$4*$A42+$B$5*((AJ$12-$A42)*4+1)+$B$6*(YEAR(AJ$13)=2015)+$B$7*(AJ$11=4)+$B$8*(AJ$11=3)))+ EXP($B$3+$B$4*$A42+$B$5*((AJ$12-$A42)*4+2)+$B$6*(YEAR(AJ$13)=2015)+$B$7*(AJ$11=4)+$B$8*(AJ$11=3))/(1+EXP($B$3+$B$4*$A42+$B$5*((AJ$12-$A42)*4+2)+$B$6*(YEAR(AJ$13)=2015)+$B$7*(AJ$11=4)+$B$8*(AJ$11=3)))+ EXP($B$3+$B$4*$A42+$B$5*((AJ$12-$A42)*4+3)+$B$6*(YEAR(AJ$13)=2015)+$B$7*(AJ$11=4)+$B$8*(AJ$11=3))/(1+EXP($B$3+$B$4*$A42+$B$5*((AJ$12-$A42)*4+3)+$B$6*(YEAR(AJ$13)=2015)+$B$7*(AJ$11=4)+$B$8*(AJ$11=3)))), "")</f>
        <v>85.7493171954705</v>
      </c>
      <c r="AK42" s="9" t="n">
        <f aca="false">IF('Acquisition-Retention'!AN165&lt;&gt;"",'Acquisition-Retention'!AN165* (IF(AK$12=$A42,1,EXP($B$3+$B$4*$A42+$B$5*(AK$12-$A42)*4+$B$6*(YEAR(AK$13)=2015)+$B$7*(AK$11=4)+$B$8*(AK$11=3))/(1+EXP($B$3+$B$4*$A42+$B$5*(AK$12-$A42)*4+$B$6*(YEAR(AK$13)=2015)+$B$7*(AK$11=4)+$B$8*(AK$11=3))))+ EXP($B$3+$B$4*$A42+$B$5*((AK$12-$A42)*4+1)+$B$6*(YEAR(AK$13)=2015)+$B$7*(AK$11=4)+$B$8*(AK$11=3))/(1+EXP($B$3+$B$4*$A42+$B$5*((AK$12-$A42)*4+1)+$B$6*(YEAR(AK$13)=2015)+$B$7*(AK$11=4)+$B$8*(AK$11=3)))+ EXP($B$3+$B$4*$A42+$B$5*((AK$12-$A42)*4+2)+$B$6*(YEAR(AK$13)=2015)+$B$7*(AK$11=4)+$B$8*(AK$11=3))/(1+EXP($B$3+$B$4*$A42+$B$5*((AK$12-$A42)*4+2)+$B$6*(YEAR(AK$13)=2015)+$B$7*(AK$11=4)+$B$8*(AK$11=3)))+ EXP($B$3+$B$4*$A42+$B$5*((AK$12-$A42)*4+3)+$B$6*(YEAR(AK$13)=2015)+$B$7*(AK$11=4)+$B$8*(AK$11=3))/(1+EXP($B$3+$B$4*$A42+$B$5*((AK$12-$A42)*4+3)+$B$6*(YEAR(AK$13)=2015)+$B$7*(AK$11=4)+$B$8*(AK$11=3)))), "")</f>
        <v>75.3755920206829</v>
      </c>
      <c r="AL42" s="9" t="n">
        <f aca="false">IF('Acquisition-Retention'!AO165&lt;&gt;"",'Acquisition-Retention'!AO165* (IF(AL$12=$A42,1,EXP($B$3+$B$4*$A42+$B$5*(AL$12-$A42)*4+$B$6*(YEAR(AL$13)=2015)+$B$7*(AL$11=4)+$B$8*(AL$11=3))/(1+EXP($B$3+$B$4*$A42+$B$5*(AL$12-$A42)*4+$B$6*(YEAR(AL$13)=2015)+$B$7*(AL$11=4)+$B$8*(AL$11=3))))+ EXP($B$3+$B$4*$A42+$B$5*((AL$12-$A42)*4+1)+$B$6*(YEAR(AL$13)=2015)+$B$7*(AL$11=4)+$B$8*(AL$11=3))/(1+EXP($B$3+$B$4*$A42+$B$5*((AL$12-$A42)*4+1)+$B$6*(YEAR(AL$13)=2015)+$B$7*(AL$11=4)+$B$8*(AL$11=3)))+ EXP($B$3+$B$4*$A42+$B$5*((AL$12-$A42)*4+2)+$B$6*(YEAR(AL$13)=2015)+$B$7*(AL$11=4)+$B$8*(AL$11=3))/(1+EXP($B$3+$B$4*$A42+$B$5*((AL$12-$A42)*4+2)+$B$6*(YEAR(AL$13)=2015)+$B$7*(AL$11=4)+$B$8*(AL$11=3)))+ EXP($B$3+$B$4*$A42+$B$5*((AL$12-$A42)*4+3)+$B$6*(YEAR(AL$13)=2015)+$B$7*(AL$11=4)+$B$8*(AL$11=3))/(1+EXP($B$3+$B$4*$A42+$B$5*((AL$12-$A42)*4+3)+$B$6*(YEAR(AL$13)=2015)+$B$7*(AL$11=4)+$B$8*(AL$11=3)))), "")</f>
        <v>69.7518275115443</v>
      </c>
      <c r="AM42" s="9" t="n">
        <f aca="false">IF('Acquisition-Retention'!AP165&lt;&gt;"",'Acquisition-Retention'!AP165* (IF(AM$12=$A42,1,EXP($B$3+$B$4*$A42+$B$5*(AM$12-$A42)*4+$B$6*(YEAR(AM$13)=2015)+$B$7*(AM$11=4)+$B$8*(AM$11=3))/(1+EXP($B$3+$B$4*$A42+$B$5*(AM$12-$A42)*4+$B$6*(YEAR(AM$13)=2015)+$B$7*(AM$11=4)+$B$8*(AM$11=3))))+ EXP($B$3+$B$4*$A42+$B$5*((AM$12-$A42)*4+1)+$B$6*(YEAR(AM$13)=2015)+$B$7*(AM$11=4)+$B$8*(AM$11=3))/(1+EXP($B$3+$B$4*$A42+$B$5*((AM$12-$A42)*4+1)+$B$6*(YEAR(AM$13)=2015)+$B$7*(AM$11=4)+$B$8*(AM$11=3)))+ EXP($B$3+$B$4*$A42+$B$5*((AM$12-$A42)*4+2)+$B$6*(YEAR(AM$13)=2015)+$B$7*(AM$11=4)+$B$8*(AM$11=3))/(1+EXP($B$3+$B$4*$A42+$B$5*((AM$12-$A42)*4+2)+$B$6*(YEAR(AM$13)=2015)+$B$7*(AM$11=4)+$B$8*(AM$11=3)))+ EXP($B$3+$B$4*$A42+$B$5*((AM$12-$A42)*4+3)+$B$6*(YEAR(AM$13)=2015)+$B$7*(AM$11=4)+$B$8*(AM$11=3))/(1+EXP($B$3+$B$4*$A42+$B$5*((AM$12-$A42)*4+3)+$B$6*(YEAR(AM$13)=2015)+$B$7*(AM$11=4)+$B$8*(AM$11=3)))), "")</f>
        <v>67.0445234798227</v>
      </c>
      <c r="AN42" s="9" t="n">
        <f aca="false">IF('Acquisition-Retention'!AQ165&lt;&gt;"",'Acquisition-Retention'!AQ165* (IF(AN$12=$A42,1,EXP($B$3+$B$4*$A42+$B$5*(AN$12-$A42)*4+$B$6*(YEAR(AN$13)=2015)+$B$7*(AN$11=4)+$B$8*(AN$11=3))/(1+EXP($B$3+$B$4*$A42+$B$5*(AN$12-$A42)*4+$B$6*(YEAR(AN$13)=2015)+$B$7*(AN$11=4)+$B$8*(AN$11=3))))+ EXP($B$3+$B$4*$A42+$B$5*((AN$12-$A42)*4+1)+$B$6*(YEAR(AN$13)=2015)+$B$7*(AN$11=4)+$B$8*(AN$11=3))/(1+EXP($B$3+$B$4*$A42+$B$5*((AN$12-$A42)*4+1)+$B$6*(YEAR(AN$13)=2015)+$B$7*(AN$11=4)+$B$8*(AN$11=3)))+ EXP($B$3+$B$4*$A42+$B$5*((AN$12-$A42)*4+2)+$B$6*(YEAR(AN$13)=2015)+$B$7*(AN$11=4)+$B$8*(AN$11=3))/(1+EXP($B$3+$B$4*$A42+$B$5*((AN$12-$A42)*4+2)+$B$6*(YEAR(AN$13)=2015)+$B$7*(AN$11=4)+$B$8*(AN$11=3)))+ EXP($B$3+$B$4*$A42+$B$5*((AN$12-$A42)*4+3)+$B$6*(YEAR(AN$13)=2015)+$B$7*(AN$11=4)+$B$8*(AN$11=3))/(1+EXP($B$3+$B$4*$A42+$B$5*((AN$12-$A42)*4+3)+$B$6*(YEAR(AN$13)=2015)+$B$7*(AN$11=4)+$B$8*(AN$11=3)))), "")</f>
        <v>63.6943551959062</v>
      </c>
      <c r="AO42" s="9" t="n">
        <f aca="false">IF('Acquisition-Retention'!AR165&lt;&gt;"",'Acquisition-Retention'!AR165* (IF(AO$12=$A42,1,EXP($B$3+$B$4*$A42+$B$5*(AO$12-$A42)*4+$B$6*(YEAR(AO$13)=2015)+$B$7*(AO$11=4)+$B$8*(AO$11=3))/(1+EXP($B$3+$B$4*$A42+$B$5*(AO$12-$A42)*4+$B$6*(YEAR(AO$13)=2015)+$B$7*(AO$11=4)+$B$8*(AO$11=3))))+ EXP($B$3+$B$4*$A42+$B$5*((AO$12-$A42)*4+1)+$B$6*(YEAR(AO$13)=2015)+$B$7*(AO$11=4)+$B$8*(AO$11=3))/(1+EXP($B$3+$B$4*$A42+$B$5*((AO$12-$A42)*4+1)+$B$6*(YEAR(AO$13)=2015)+$B$7*(AO$11=4)+$B$8*(AO$11=3)))+ EXP($B$3+$B$4*$A42+$B$5*((AO$12-$A42)*4+2)+$B$6*(YEAR(AO$13)=2015)+$B$7*(AO$11=4)+$B$8*(AO$11=3))/(1+EXP($B$3+$B$4*$A42+$B$5*((AO$12-$A42)*4+2)+$B$6*(YEAR(AO$13)=2015)+$B$7*(AO$11=4)+$B$8*(AO$11=3)))+ EXP($B$3+$B$4*$A42+$B$5*((AO$12-$A42)*4+3)+$B$6*(YEAR(AO$13)=2015)+$B$7*(AO$11=4)+$B$8*(AO$11=3))/(1+EXP($B$3+$B$4*$A42+$B$5*((AO$12-$A42)*4+3)+$B$6*(YEAR(AO$13)=2015)+$B$7*(AO$11=4)+$B$8*(AO$11=3)))), "")</f>
        <v>60.3037135269234</v>
      </c>
    </row>
    <row r="43" customFormat="false" ht="15" hidden="false" customHeight="false" outlineLevel="0" collapsed="false">
      <c r="A43" s="0" t="n">
        <f aca="false">A42+1</f>
        <v>30</v>
      </c>
      <c r="B43" s="4" t="str">
        <v>Jun 2016</v>
      </c>
      <c r="C43" s="9" t="str">
        <f aca="false">IF('Acquisition-Retention'!F166&lt;&gt;"",'Acquisition-Retention'!F166* (IF(C$12=$A43,1,EXP($B$3+$B$4*$A43+$B$5*(C$12-$A43)*4+$B$6*(YEAR(C$13)=2015)+$B$7*(C$11=4)+$B$8*(C$11=3))/(1+EXP($B$3+$B$4*$A43+$B$5*(C$12-$A43)*4+$B$6*(YEAR(C$13)=2015)+$B$7*(C$11=4)+$B$8*(C$11=3))))+ EXP($B$3+$B$4*$A43+$B$5*((C$12-$A43)*4+1)+$B$6*(YEAR(C$13)=2015)+$B$7*(C$11=4)+$B$8*(C$11=3))/(1+EXP($B$3+$B$4*$A43+$B$5*((C$12-$A43)*4+1)+$B$6*(YEAR(C$13)=2015)+$B$7*(C$11=4)+$B$8*(C$11=3)))+ EXP($B$3+$B$4*$A43+$B$5*((C$12-$A43)*4+2)+$B$6*(YEAR(C$13)=2015)+$B$7*(C$11=4)+$B$8*(C$11=3))/(1+EXP($B$3+$B$4*$A43+$B$5*((C$12-$A43)*4+2)+$B$6*(YEAR(C$13)=2015)+$B$7*(C$11=4)+$B$8*(C$11=3)))+ EXP($B$3+$B$4*$A43+$B$5*((C$12-$A43)*4+3)+$B$6*(YEAR(C$13)=2015)+$B$7*(C$11=4)+$B$8*(C$11=3))/(1+EXP($B$3+$B$4*$A43+$B$5*((C$12-$A43)*4+3)+$B$6*(YEAR(C$13)=2015)+$B$7*(C$11=4)+$B$8*(C$11=3)))), "")</f>
        <v/>
      </c>
      <c r="D43" s="9" t="str">
        <f aca="false">IF('Acquisition-Retention'!G166&lt;&gt;"",'Acquisition-Retention'!G166* (IF(D$12=$A43,1,EXP($B$3+$B$4*$A43+$B$5*(D$12-$A43)*4+$B$6*(YEAR(D$13)=2015)+$B$7*(D$11=4)+$B$8*(D$11=3))/(1+EXP($B$3+$B$4*$A43+$B$5*(D$12-$A43)*4+$B$6*(YEAR(D$13)=2015)+$B$7*(D$11=4)+$B$8*(D$11=3))))+ EXP($B$3+$B$4*$A43+$B$5*((D$12-$A43)*4+1)+$B$6*(YEAR(D$13)=2015)+$B$7*(D$11=4)+$B$8*(D$11=3))/(1+EXP($B$3+$B$4*$A43+$B$5*((D$12-$A43)*4+1)+$B$6*(YEAR(D$13)=2015)+$B$7*(D$11=4)+$B$8*(D$11=3)))+ EXP($B$3+$B$4*$A43+$B$5*((D$12-$A43)*4+2)+$B$6*(YEAR(D$13)=2015)+$B$7*(D$11=4)+$B$8*(D$11=3))/(1+EXP($B$3+$B$4*$A43+$B$5*((D$12-$A43)*4+2)+$B$6*(YEAR(D$13)=2015)+$B$7*(D$11=4)+$B$8*(D$11=3)))+ EXP($B$3+$B$4*$A43+$B$5*((D$12-$A43)*4+3)+$B$6*(YEAR(D$13)=2015)+$B$7*(D$11=4)+$B$8*(D$11=3))/(1+EXP($B$3+$B$4*$A43+$B$5*((D$12-$A43)*4+3)+$B$6*(YEAR(D$13)=2015)+$B$7*(D$11=4)+$B$8*(D$11=3)))), "")</f>
        <v/>
      </c>
      <c r="E43" s="9" t="str">
        <f aca="false">IF('Acquisition-Retention'!H166&lt;&gt;"",'Acquisition-Retention'!H166* (IF(E$12=$A43,1,EXP($B$3+$B$4*$A43+$B$5*(E$12-$A43)*4+$B$6*(YEAR(E$13)=2015)+$B$7*(E$11=4)+$B$8*(E$11=3))/(1+EXP($B$3+$B$4*$A43+$B$5*(E$12-$A43)*4+$B$6*(YEAR(E$13)=2015)+$B$7*(E$11=4)+$B$8*(E$11=3))))+ EXP($B$3+$B$4*$A43+$B$5*((E$12-$A43)*4+1)+$B$6*(YEAR(E$13)=2015)+$B$7*(E$11=4)+$B$8*(E$11=3))/(1+EXP($B$3+$B$4*$A43+$B$5*((E$12-$A43)*4+1)+$B$6*(YEAR(E$13)=2015)+$B$7*(E$11=4)+$B$8*(E$11=3)))+ EXP($B$3+$B$4*$A43+$B$5*((E$12-$A43)*4+2)+$B$6*(YEAR(E$13)=2015)+$B$7*(E$11=4)+$B$8*(E$11=3))/(1+EXP($B$3+$B$4*$A43+$B$5*((E$12-$A43)*4+2)+$B$6*(YEAR(E$13)=2015)+$B$7*(E$11=4)+$B$8*(E$11=3)))+ EXP($B$3+$B$4*$A43+$B$5*((E$12-$A43)*4+3)+$B$6*(YEAR(E$13)=2015)+$B$7*(E$11=4)+$B$8*(E$11=3))/(1+EXP($B$3+$B$4*$A43+$B$5*((E$12-$A43)*4+3)+$B$6*(YEAR(E$13)=2015)+$B$7*(E$11=4)+$B$8*(E$11=3)))), "")</f>
        <v/>
      </c>
      <c r="F43" s="9" t="str">
        <f aca="false">IF('Acquisition-Retention'!I166&lt;&gt;"",'Acquisition-Retention'!I166* (IF(F$12=$A43,1,EXP($B$3+$B$4*$A43+$B$5*(F$12-$A43)*4+$B$6*(YEAR(F$13)=2015)+$B$7*(F$11=4)+$B$8*(F$11=3))/(1+EXP($B$3+$B$4*$A43+$B$5*(F$12-$A43)*4+$B$6*(YEAR(F$13)=2015)+$B$7*(F$11=4)+$B$8*(F$11=3))))+ EXP($B$3+$B$4*$A43+$B$5*((F$12-$A43)*4+1)+$B$6*(YEAR(F$13)=2015)+$B$7*(F$11=4)+$B$8*(F$11=3))/(1+EXP($B$3+$B$4*$A43+$B$5*((F$12-$A43)*4+1)+$B$6*(YEAR(F$13)=2015)+$B$7*(F$11=4)+$B$8*(F$11=3)))+ EXP($B$3+$B$4*$A43+$B$5*((F$12-$A43)*4+2)+$B$6*(YEAR(F$13)=2015)+$B$7*(F$11=4)+$B$8*(F$11=3))/(1+EXP($B$3+$B$4*$A43+$B$5*((F$12-$A43)*4+2)+$B$6*(YEAR(F$13)=2015)+$B$7*(F$11=4)+$B$8*(F$11=3)))+ EXP($B$3+$B$4*$A43+$B$5*((F$12-$A43)*4+3)+$B$6*(YEAR(F$13)=2015)+$B$7*(F$11=4)+$B$8*(F$11=3))/(1+EXP($B$3+$B$4*$A43+$B$5*((F$12-$A43)*4+3)+$B$6*(YEAR(F$13)=2015)+$B$7*(F$11=4)+$B$8*(F$11=3)))), "")</f>
        <v/>
      </c>
      <c r="G43" s="9" t="str">
        <f aca="false">IF('Acquisition-Retention'!J166&lt;&gt;"",'Acquisition-Retention'!J166* (IF(G$12=$A43,1,EXP($B$3+$B$4*$A43+$B$5*(G$12-$A43)*4+$B$6*(YEAR(G$13)=2015)+$B$7*(G$11=4)+$B$8*(G$11=3))/(1+EXP($B$3+$B$4*$A43+$B$5*(G$12-$A43)*4+$B$6*(YEAR(G$13)=2015)+$B$7*(G$11=4)+$B$8*(G$11=3))))+ EXP($B$3+$B$4*$A43+$B$5*((G$12-$A43)*4+1)+$B$6*(YEAR(G$13)=2015)+$B$7*(G$11=4)+$B$8*(G$11=3))/(1+EXP($B$3+$B$4*$A43+$B$5*((G$12-$A43)*4+1)+$B$6*(YEAR(G$13)=2015)+$B$7*(G$11=4)+$B$8*(G$11=3)))+ EXP($B$3+$B$4*$A43+$B$5*((G$12-$A43)*4+2)+$B$6*(YEAR(G$13)=2015)+$B$7*(G$11=4)+$B$8*(G$11=3))/(1+EXP($B$3+$B$4*$A43+$B$5*((G$12-$A43)*4+2)+$B$6*(YEAR(G$13)=2015)+$B$7*(G$11=4)+$B$8*(G$11=3)))+ EXP($B$3+$B$4*$A43+$B$5*((G$12-$A43)*4+3)+$B$6*(YEAR(G$13)=2015)+$B$7*(G$11=4)+$B$8*(G$11=3))/(1+EXP($B$3+$B$4*$A43+$B$5*((G$12-$A43)*4+3)+$B$6*(YEAR(G$13)=2015)+$B$7*(G$11=4)+$B$8*(G$11=3)))), "")</f>
        <v/>
      </c>
      <c r="H43" s="9" t="str">
        <f aca="false">IF('Acquisition-Retention'!K166&lt;&gt;"",'Acquisition-Retention'!K166* (IF(H$12=$A43,1,EXP($B$3+$B$4*$A43+$B$5*(H$12-$A43)*4+$B$6*(YEAR(H$13)=2015)+$B$7*(H$11=4)+$B$8*(H$11=3))/(1+EXP($B$3+$B$4*$A43+$B$5*(H$12-$A43)*4+$B$6*(YEAR(H$13)=2015)+$B$7*(H$11=4)+$B$8*(H$11=3))))+ EXP($B$3+$B$4*$A43+$B$5*((H$12-$A43)*4+1)+$B$6*(YEAR(H$13)=2015)+$B$7*(H$11=4)+$B$8*(H$11=3))/(1+EXP($B$3+$B$4*$A43+$B$5*((H$12-$A43)*4+1)+$B$6*(YEAR(H$13)=2015)+$B$7*(H$11=4)+$B$8*(H$11=3)))+ EXP($B$3+$B$4*$A43+$B$5*((H$12-$A43)*4+2)+$B$6*(YEAR(H$13)=2015)+$B$7*(H$11=4)+$B$8*(H$11=3))/(1+EXP($B$3+$B$4*$A43+$B$5*((H$12-$A43)*4+2)+$B$6*(YEAR(H$13)=2015)+$B$7*(H$11=4)+$B$8*(H$11=3)))+ EXP($B$3+$B$4*$A43+$B$5*((H$12-$A43)*4+3)+$B$6*(YEAR(H$13)=2015)+$B$7*(H$11=4)+$B$8*(H$11=3))/(1+EXP($B$3+$B$4*$A43+$B$5*((H$12-$A43)*4+3)+$B$6*(YEAR(H$13)=2015)+$B$7*(H$11=4)+$B$8*(H$11=3)))), "")</f>
        <v/>
      </c>
      <c r="I43" s="9" t="str">
        <f aca="false">IF('Acquisition-Retention'!L166&lt;&gt;"",'Acquisition-Retention'!L166* (IF(I$12=$A43,1,EXP($B$3+$B$4*$A43+$B$5*(I$12-$A43)*4+$B$6*(YEAR(I$13)=2015)+$B$7*(I$11=4)+$B$8*(I$11=3))/(1+EXP($B$3+$B$4*$A43+$B$5*(I$12-$A43)*4+$B$6*(YEAR(I$13)=2015)+$B$7*(I$11=4)+$B$8*(I$11=3))))+ EXP($B$3+$B$4*$A43+$B$5*((I$12-$A43)*4+1)+$B$6*(YEAR(I$13)=2015)+$B$7*(I$11=4)+$B$8*(I$11=3))/(1+EXP($B$3+$B$4*$A43+$B$5*((I$12-$A43)*4+1)+$B$6*(YEAR(I$13)=2015)+$B$7*(I$11=4)+$B$8*(I$11=3)))+ EXP($B$3+$B$4*$A43+$B$5*((I$12-$A43)*4+2)+$B$6*(YEAR(I$13)=2015)+$B$7*(I$11=4)+$B$8*(I$11=3))/(1+EXP($B$3+$B$4*$A43+$B$5*((I$12-$A43)*4+2)+$B$6*(YEAR(I$13)=2015)+$B$7*(I$11=4)+$B$8*(I$11=3)))+ EXP($B$3+$B$4*$A43+$B$5*((I$12-$A43)*4+3)+$B$6*(YEAR(I$13)=2015)+$B$7*(I$11=4)+$B$8*(I$11=3))/(1+EXP($B$3+$B$4*$A43+$B$5*((I$12-$A43)*4+3)+$B$6*(YEAR(I$13)=2015)+$B$7*(I$11=4)+$B$8*(I$11=3)))), "")</f>
        <v/>
      </c>
      <c r="J43" s="9" t="str">
        <f aca="false">IF('Acquisition-Retention'!M166&lt;&gt;"",'Acquisition-Retention'!M166* (IF(J$12=$A43,1,EXP($B$3+$B$4*$A43+$B$5*(J$12-$A43)*4+$B$6*(YEAR(J$13)=2015)+$B$7*(J$11=4)+$B$8*(J$11=3))/(1+EXP($B$3+$B$4*$A43+$B$5*(J$12-$A43)*4+$B$6*(YEAR(J$13)=2015)+$B$7*(J$11=4)+$B$8*(J$11=3))))+ EXP($B$3+$B$4*$A43+$B$5*((J$12-$A43)*4+1)+$B$6*(YEAR(J$13)=2015)+$B$7*(J$11=4)+$B$8*(J$11=3))/(1+EXP($B$3+$B$4*$A43+$B$5*((J$12-$A43)*4+1)+$B$6*(YEAR(J$13)=2015)+$B$7*(J$11=4)+$B$8*(J$11=3)))+ EXP($B$3+$B$4*$A43+$B$5*((J$12-$A43)*4+2)+$B$6*(YEAR(J$13)=2015)+$B$7*(J$11=4)+$B$8*(J$11=3))/(1+EXP($B$3+$B$4*$A43+$B$5*((J$12-$A43)*4+2)+$B$6*(YEAR(J$13)=2015)+$B$7*(J$11=4)+$B$8*(J$11=3)))+ EXP($B$3+$B$4*$A43+$B$5*((J$12-$A43)*4+3)+$B$6*(YEAR(J$13)=2015)+$B$7*(J$11=4)+$B$8*(J$11=3))/(1+EXP($B$3+$B$4*$A43+$B$5*((J$12-$A43)*4+3)+$B$6*(YEAR(J$13)=2015)+$B$7*(J$11=4)+$B$8*(J$11=3)))), "")</f>
        <v/>
      </c>
      <c r="K43" s="9" t="str">
        <f aca="false">IF('Acquisition-Retention'!N166&lt;&gt;"",'Acquisition-Retention'!N166* (IF(K$12=$A43,1,EXP($B$3+$B$4*$A43+$B$5*(K$12-$A43)*4+$B$6*(YEAR(K$13)=2015)+$B$7*(K$11=4)+$B$8*(K$11=3))/(1+EXP($B$3+$B$4*$A43+$B$5*(K$12-$A43)*4+$B$6*(YEAR(K$13)=2015)+$B$7*(K$11=4)+$B$8*(K$11=3))))+ EXP($B$3+$B$4*$A43+$B$5*((K$12-$A43)*4+1)+$B$6*(YEAR(K$13)=2015)+$B$7*(K$11=4)+$B$8*(K$11=3))/(1+EXP($B$3+$B$4*$A43+$B$5*((K$12-$A43)*4+1)+$B$6*(YEAR(K$13)=2015)+$B$7*(K$11=4)+$B$8*(K$11=3)))+ EXP($B$3+$B$4*$A43+$B$5*((K$12-$A43)*4+2)+$B$6*(YEAR(K$13)=2015)+$B$7*(K$11=4)+$B$8*(K$11=3))/(1+EXP($B$3+$B$4*$A43+$B$5*((K$12-$A43)*4+2)+$B$6*(YEAR(K$13)=2015)+$B$7*(K$11=4)+$B$8*(K$11=3)))+ EXP($B$3+$B$4*$A43+$B$5*((K$12-$A43)*4+3)+$B$6*(YEAR(K$13)=2015)+$B$7*(K$11=4)+$B$8*(K$11=3))/(1+EXP($B$3+$B$4*$A43+$B$5*((K$12-$A43)*4+3)+$B$6*(YEAR(K$13)=2015)+$B$7*(K$11=4)+$B$8*(K$11=3)))), "")</f>
        <v/>
      </c>
      <c r="L43" s="9" t="str">
        <f aca="false">IF('Acquisition-Retention'!O166&lt;&gt;"",'Acquisition-Retention'!O166* (IF(L$12=$A43,1,EXP($B$3+$B$4*$A43+$B$5*(L$12-$A43)*4+$B$6*(YEAR(L$13)=2015)+$B$7*(L$11=4)+$B$8*(L$11=3))/(1+EXP($B$3+$B$4*$A43+$B$5*(L$12-$A43)*4+$B$6*(YEAR(L$13)=2015)+$B$7*(L$11=4)+$B$8*(L$11=3))))+ EXP($B$3+$B$4*$A43+$B$5*((L$12-$A43)*4+1)+$B$6*(YEAR(L$13)=2015)+$B$7*(L$11=4)+$B$8*(L$11=3))/(1+EXP($B$3+$B$4*$A43+$B$5*((L$12-$A43)*4+1)+$B$6*(YEAR(L$13)=2015)+$B$7*(L$11=4)+$B$8*(L$11=3)))+ EXP($B$3+$B$4*$A43+$B$5*((L$12-$A43)*4+2)+$B$6*(YEAR(L$13)=2015)+$B$7*(L$11=4)+$B$8*(L$11=3))/(1+EXP($B$3+$B$4*$A43+$B$5*((L$12-$A43)*4+2)+$B$6*(YEAR(L$13)=2015)+$B$7*(L$11=4)+$B$8*(L$11=3)))+ EXP($B$3+$B$4*$A43+$B$5*((L$12-$A43)*4+3)+$B$6*(YEAR(L$13)=2015)+$B$7*(L$11=4)+$B$8*(L$11=3))/(1+EXP($B$3+$B$4*$A43+$B$5*((L$12-$A43)*4+3)+$B$6*(YEAR(L$13)=2015)+$B$7*(L$11=4)+$B$8*(L$11=3)))), "")</f>
        <v/>
      </c>
      <c r="M43" s="9" t="str">
        <f aca="false">IF('Acquisition-Retention'!P166&lt;&gt;"",'Acquisition-Retention'!P166* (IF(M$12=$A43,1,EXP($B$3+$B$4*$A43+$B$5*(M$12-$A43)*4+$B$6*(YEAR(M$13)=2015)+$B$7*(M$11=4)+$B$8*(M$11=3))/(1+EXP($B$3+$B$4*$A43+$B$5*(M$12-$A43)*4+$B$6*(YEAR(M$13)=2015)+$B$7*(M$11=4)+$B$8*(M$11=3))))+ EXP($B$3+$B$4*$A43+$B$5*((M$12-$A43)*4+1)+$B$6*(YEAR(M$13)=2015)+$B$7*(M$11=4)+$B$8*(M$11=3))/(1+EXP($B$3+$B$4*$A43+$B$5*((M$12-$A43)*4+1)+$B$6*(YEAR(M$13)=2015)+$B$7*(M$11=4)+$B$8*(M$11=3)))+ EXP($B$3+$B$4*$A43+$B$5*((M$12-$A43)*4+2)+$B$6*(YEAR(M$13)=2015)+$B$7*(M$11=4)+$B$8*(M$11=3))/(1+EXP($B$3+$B$4*$A43+$B$5*((M$12-$A43)*4+2)+$B$6*(YEAR(M$13)=2015)+$B$7*(M$11=4)+$B$8*(M$11=3)))+ EXP($B$3+$B$4*$A43+$B$5*((M$12-$A43)*4+3)+$B$6*(YEAR(M$13)=2015)+$B$7*(M$11=4)+$B$8*(M$11=3))/(1+EXP($B$3+$B$4*$A43+$B$5*((M$12-$A43)*4+3)+$B$6*(YEAR(M$13)=2015)+$B$7*(M$11=4)+$B$8*(M$11=3)))), "")</f>
        <v/>
      </c>
      <c r="N43" s="9" t="str">
        <f aca="false">IF('Acquisition-Retention'!Q166&lt;&gt;"",'Acquisition-Retention'!Q166* (IF(N$12=$A43,1,EXP($B$3+$B$4*$A43+$B$5*(N$12-$A43)*4+$B$6*(YEAR(N$13)=2015)+$B$7*(N$11=4)+$B$8*(N$11=3))/(1+EXP($B$3+$B$4*$A43+$B$5*(N$12-$A43)*4+$B$6*(YEAR(N$13)=2015)+$B$7*(N$11=4)+$B$8*(N$11=3))))+ EXP($B$3+$B$4*$A43+$B$5*((N$12-$A43)*4+1)+$B$6*(YEAR(N$13)=2015)+$B$7*(N$11=4)+$B$8*(N$11=3))/(1+EXP($B$3+$B$4*$A43+$B$5*((N$12-$A43)*4+1)+$B$6*(YEAR(N$13)=2015)+$B$7*(N$11=4)+$B$8*(N$11=3)))+ EXP($B$3+$B$4*$A43+$B$5*((N$12-$A43)*4+2)+$B$6*(YEAR(N$13)=2015)+$B$7*(N$11=4)+$B$8*(N$11=3))/(1+EXP($B$3+$B$4*$A43+$B$5*((N$12-$A43)*4+2)+$B$6*(YEAR(N$13)=2015)+$B$7*(N$11=4)+$B$8*(N$11=3)))+ EXP($B$3+$B$4*$A43+$B$5*((N$12-$A43)*4+3)+$B$6*(YEAR(N$13)=2015)+$B$7*(N$11=4)+$B$8*(N$11=3))/(1+EXP($B$3+$B$4*$A43+$B$5*((N$12-$A43)*4+3)+$B$6*(YEAR(N$13)=2015)+$B$7*(N$11=4)+$B$8*(N$11=3)))), "")</f>
        <v/>
      </c>
      <c r="O43" s="9" t="str">
        <f aca="false">IF('Acquisition-Retention'!R166&lt;&gt;"",'Acquisition-Retention'!R166* (IF(O$12=$A43,1,EXP($B$3+$B$4*$A43+$B$5*(O$12-$A43)*4+$B$6*(YEAR(O$13)=2015)+$B$7*(O$11=4)+$B$8*(O$11=3))/(1+EXP($B$3+$B$4*$A43+$B$5*(O$12-$A43)*4+$B$6*(YEAR(O$13)=2015)+$B$7*(O$11=4)+$B$8*(O$11=3))))+ EXP($B$3+$B$4*$A43+$B$5*((O$12-$A43)*4+1)+$B$6*(YEAR(O$13)=2015)+$B$7*(O$11=4)+$B$8*(O$11=3))/(1+EXP($B$3+$B$4*$A43+$B$5*((O$12-$A43)*4+1)+$B$6*(YEAR(O$13)=2015)+$B$7*(O$11=4)+$B$8*(O$11=3)))+ EXP($B$3+$B$4*$A43+$B$5*((O$12-$A43)*4+2)+$B$6*(YEAR(O$13)=2015)+$B$7*(O$11=4)+$B$8*(O$11=3))/(1+EXP($B$3+$B$4*$A43+$B$5*((O$12-$A43)*4+2)+$B$6*(YEAR(O$13)=2015)+$B$7*(O$11=4)+$B$8*(O$11=3)))+ EXP($B$3+$B$4*$A43+$B$5*((O$12-$A43)*4+3)+$B$6*(YEAR(O$13)=2015)+$B$7*(O$11=4)+$B$8*(O$11=3))/(1+EXP($B$3+$B$4*$A43+$B$5*((O$12-$A43)*4+3)+$B$6*(YEAR(O$13)=2015)+$B$7*(O$11=4)+$B$8*(O$11=3)))), "")</f>
        <v/>
      </c>
      <c r="P43" s="9" t="str">
        <f aca="false">IF('Acquisition-Retention'!S166&lt;&gt;"",'Acquisition-Retention'!S166* (IF(P$12=$A43,1,EXP($B$3+$B$4*$A43+$B$5*(P$12-$A43)*4+$B$6*(YEAR(P$13)=2015)+$B$7*(P$11=4)+$B$8*(P$11=3))/(1+EXP($B$3+$B$4*$A43+$B$5*(P$12-$A43)*4+$B$6*(YEAR(P$13)=2015)+$B$7*(P$11=4)+$B$8*(P$11=3))))+ EXP($B$3+$B$4*$A43+$B$5*((P$12-$A43)*4+1)+$B$6*(YEAR(P$13)=2015)+$B$7*(P$11=4)+$B$8*(P$11=3))/(1+EXP($B$3+$B$4*$A43+$B$5*((P$12-$A43)*4+1)+$B$6*(YEAR(P$13)=2015)+$B$7*(P$11=4)+$B$8*(P$11=3)))+ EXP($B$3+$B$4*$A43+$B$5*((P$12-$A43)*4+2)+$B$6*(YEAR(P$13)=2015)+$B$7*(P$11=4)+$B$8*(P$11=3))/(1+EXP($B$3+$B$4*$A43+$B$5*((P$12-$A43)*4+2)+$B$6*(YEAR(P$13)=2015)+$B$7*(P$11=4)+$B$8*(P$11=3)))+ EXP($B$3+$B$4*$A43+$B$5*((P$12-$A43)*4+3)+$B$6*(YEAR(P$13)=2015)+$B$7*(P$11=4)+$B$8*(P$11=3))/(1+EXP($B$3+$B$4*$A43+$B$5*((P$12-$A43)*4+3)+$B$6*(YEAR(P$13)=2015)+$B$7*(P$11=4)+$B$8*(P$11=3)))), "")</f>
        <v/>
      </c>
      <c r="Q43" s="9" t="str">
        <f aca="false">IF('Acquisition-Retention'!T166&lt;&gt;"",'Acquisition-Retention'!T166* (IF(Q$12=$A43,1,EXP($B$3+$B$4*$A43+$B$5*(Q$12-$A43)*4+$B$6*(YEAR(Q$13)=2015)+$B$7*(Q$11=4)+$B$8*(Q$11=3))/(1+EXP($B$3+$B$4*$A43+$B$5*(Q$12-$A43)*4+$B$6*(YEAR(Q$13)=2015)+$B$7*(Q$11=4)+$B$8*(Q$11=3))))+ EXP($B$3+$B$4*$A43+$B$5*((Q$12-$A43)*4+1)+$B$6*(YEAR(Q$13)=2015)+$B$7*(Q$11=4)+$B$8*(Q$11=3))/(1+EXP($B$3+$B$4*$A43+$B$5*((Q$12-$A43)*4+1)+$B$6*(YEAR(Q$13)=2015)+$B$7*(Q$11=4)+$B$8*(Q$11=3)))+ EXP($B$3+$B$4*$A43+$B$5*((Q$12-$A43)*4+2)+$B$6*(YEAR(Q$13)=2015)+$B$7*(Q$11=4)+$B$8*(Q$11=3))/(1+EXP($B$3+$B$4*$A43+$B$5*((Q$12-$A43)*4+2)+$B$6*(YEAR(Q$13)=2015)+$B$7*(Q$11=4)+$B$8*(Q$11=3)))+ EXP($B$3+$B$4*$A43+$B$5*((Q$12-$A43)*4+3)+$B$6*(YEAR(Q$13)=2015)+$B$7*(Q$11=4)+$B$8*(Q$11=3))/(1+EXP($B$3+$B$4*$A43+$B$5*((Q$12-$A43)*4+3)+$B$6*(YEAR(Q$13)=2015)+$B$7*(Q$11=4)+$B$8*(Q$11=3)))), "")</f>
        <v/>
      </c>
      <c r="R43" s="9" t="str">
        <f aca="false">IF('Acquisition-Retention'!U166&lt;&gt;"",'Acquisition-Retention'!U166* (IF(R$12=$A43,1,EXP($B$3+$B$4*$A43+$B$5*(R$12-$A43)*4+$B$6*(YEAR(R$13)=2015)+$B$7*(R$11=4)+$B$8*(R$11=3))/(1+EXP($B$3+$B$4*$A43+$B$5*(R$12-$A43)*4+$B$6*(YEAR(R$13)=2015)+$B$7*(R$11=4)+$B$8*(R$11=3))))+ EXP($B$3+$B$4*$A43+$B$5*((R$12-$A43)*4+1)+$B$6*(YEAR(R$13)=2015)+$B$7*(R$11=4)+$B$8*(R$11=3))/(1+EXP($B$3+$B$4*$A43+$B$5*((R$12-$A43)*4+1)+$B$6*(YEAR(R$13)=2015)+$B$7*(R$11=4)+$B$8*(R$11=3)))+ EXP($B$3+$B$4*$A43+$B$5*((R$12-$A43)*4+2)+$B$6*(YEAR(R$13)=2015)+$B$7*(R$11=4)+$B$8*(R$11=3))/(1+EXP($B$3+$B$4*$A43+$B$5*((R$12-$A43)*4+2)+$B$6*(YEAR(R$13)=2015)+$B$7*(R$11=4)+$B$8*(R$11=3)))+ EXP($B$3+$B$4*$A43+$B$5*((R$12-$A43)*4+3)+$B$6*(YEAR(R$13)=2015)+$B$7*(R$11=4)+$B$8*(R$11=3))/(1+EXP($B$3+$B$4*$A43+$B$5*((R$12-$A43)*4+3)+$B$6*(YEAR(R$13)=2015)+$B$7*(R$11=4)+$B$8*(R$11=3)))), "")</f>
        <v/>
      </c>
      <c r="S43" s="9" t="str">
        <f aca="false">IF('Acquisition-Retention'!V166&lt;&gt;"",'Acquisition-Retention'!V166* (IF(S$12=$A43,1,EXP($B$3+$B$4*$A43+$B$5*(S$12-$A43)*4+$B$6*(YEAR(S$13)=2015)+$B$7*(S$11=4)+$B$8*(S$11=3))/(1+EXP($B$3+$B$4*$A43+$B$5*(S$12-$A43)*4+$B$6*(YEAR(S$13)=2015)+$B$7*(S$11=4)+$B$8*(S$11=3))))+ EXP($B$3+$B$4*$A43+$B$5*((S$12-$A43)*4+1)+$B$6*(YEAR(S$13)=2015)+$B$7*(S$11=4)+$B$8*(S$11=3))/(1+EXP($B$3+$B$4*$A43+$B$5*((S$12-$A43)*4+1)+$B$6*(YEAR(S$13)=2015)+$B$7*(S$11=4)+$B$8*(S$11=3)))+ EXP($B$3+$B$4*$A43+$B$5*((S$12-$A43)*4+2)+$B$6*(YEAR(S$13)=2015)+$B$7*(S$11=4)+$B$8*(S$11=3))/(1+EXP($B$3+$B$4*$A43+$B$5*((S$12-$A43)*4+2)+$B$6*(YEAR(S$13)=2015)+$B$7*(S$11=4)+$B$8*(S$11=3)))+ EXP($B$3+$B$4*$A43+$B$5*((S$12-$A43)*4+3)+$B$6*(YEAR(S$13)=2015)+$B$7*(S$11=4)+$B$8*(S$11=3))/(1+EXP($B$3+$B$4*$A43+$B$5*((S$12-$A43)*4+3)+$B$6*(YEAR(S$13)=2015)+$B$7*(S$11=4)+$B$8*(S$11=3)))), "")</f>
        <v/>
      </c>
      <c r="T43" s="9" t="str">
        <f aca="false">IF('Acquisition-Retention'!W166&lt;&gt;"",'Acquisition-Retention'!W166* (IF(T$12=$A43,1,EXP($B$3+$B$4*$A43+$B$5*(T$12-$A43)*4+$B$6*(YEAR(T$13)=2015)+$B$7*(T$11=4)+$B$8*(T$11=3))/(1+EXP($B$3+$B$4*$A43+$B$5*(T$12-$A43)*4+$B$6*(YEAR(T$13)=2015)+$B$7*(T$11=4)+$B$8*(T$11=3))))+ EXP($B$3+$B$4*$A43+$B$5*((T$12-$A43)*4+1)+$B$6*(YEAR(T$13)=2015)+$B$7*(T$11=4)+$B$8*(T$11=3))/(1+EXP($B$3+$B$4*$A43+$B$5*((T$12-$A43)*4+1)+$B$6*(YEAR(T$13)=2015)+$B$7*(T$11=4)+$B$8*(T$11=3)))+ EXP($B$3+$B$4*$A43+$B$5*((T$12-$A43)*4+2)+$B$6*(YEAR(T$13)=2015)+$B$7*(T$11=4)+$B$8*(T$11=3))/(1+EXP($B$3+$B$4*$A43+$B$5*((T$12-$A43)*4+2)+$B$6*(YEAR(T$13)=2015)+$B$7*(T$11=4)+$B$8*(T$11=3)))+ EXP($B$3+$B$4*$A43+$B$5*((T$12-$A43)*4+3)+$B$6*(YEAR(T$13)=2015)+$B$7*(T$11=4)+$B$8*(T$11=3))/(1+EXP($B$3+$B$4*$A43+$B$5*((T$12-$A43)*4+3)+$B$6*(YEAR(T$13)=2015)+$B$7*(T$11=4)+$B$8*(T$11=3)))), "")</f>
        <v/>
      </c>
      <c r="U43" s="9" t="str">
        <f aca="false">IF('Acquisition-Retention'!X166&lt;&gt;"",'Acquisition-Retention'!X166* (IF(U$12=$A43,1,EXP($B$3+$B$4*$A43+$B$5*(U$12-$A43)*4+$B$6*(YEAR(U$13)=2015)+$B$7*(U$11=4)+$B$8*(U$11=3))/(1+EXP($B$3+$B$4*$A43+$B$5*(U$12-$A43)*4+$B$6*(YEAR(U$13)=2015)+$B$7*(U$11=4)+$B$8*(U$11=3))))+ EXP($B$3+$B$4*$A43+$B$5*((U$12-$A43)*4+1)+$B$6*(YEAR(U$13)=2015)+$B$7*(U$11=4)+$B$8*(U$11=3))/(1+EXP($B$3+$B$4*$A43+$B$5*((U$12-$A43)*4+1)+$B$6*(YEAR(U$13)=2015)+$B$7*(U$11=4)+$B$8*(U$11=3)))+ EXP($B$3+$B$4*$A43+$B$5*((U$12-$A43)*4+2)+$B$6*(YEAR(U$13)=2015)+$B$7*(U$11=4)+$B$8*(U$11=3))/(1+EXP($B$3+$B$4*$A43+$B$5*((U$12-$A43)*4+2)+$B$6*(YEAR(U$13)=2015)+$B$7*(U$11=4)+$B$8*(U$11=3)))+ EXP($B$3+$B$4*$A43+$B$5*((U$12-$A43)*4+3)+$B$6*(YEAR(U$13)=2015)+$B$7*(U$11=4)+$B$8*(U$11=3))/(1+EXP($B$3+$B$4*$A43+$B$5*((U$12-$A43)*4+3)+$B$6*(YEAR(U$13)=2015)+$B$7*(U$11=4)+$B$8*(U$11=3)))), "")</f>
        <v/>
      </c>
      <c r="V43" s="9" t="str">
        <f aca="false">IF('Acquisition-Retention'!Y166&lt;&gt;"",'Acquisition-Retention'!Y166* (IF(V$12=$A43,1,EXP($B$3+$B$4*$A43+$B$5*(V$12-$A43)*4+$B$6*(YEAR(V$13)=2015)+$B$7*(V$11=4)+$B$8*(V$11=3))/(1+EXP($B$3+$B$4*$A43+$B$5*(V$12-$A43)*4+$B$6*(YEAR(V$13)=2015)+$B$7*(V$11=4)+$B$8*(V$11=3))))+ EXP($B$3+$B$4*$A43+$B$5*((V$12-$A43)*4+1)+$B$6*(YEAR(V$13)=2015)+$B$7*(V$11=4)+$B$8*(V$11=3))/(1+EXP($B$3+$B$4*$A43+$B$5*((V$12-$A43)*4+1)+$B$6*(YEAR(V$13)=2015)+$B$7*(V$11=4)+$B$8*(V$11=3)))+ EXP($B$3+$B$4*$A43+$B$5*((V$12-$A43)*4+2)+$B$6*(YEAR(V$13)=2015)+$B$7*(V$11=4)+$B$8*(V$11=3))/(1+EXP($B$3+$B$4*$A43+$B$5*((V$12-$A43)*4+2)+$B$6*(YEAR(V$13)=2015)+$B$7*(V$11=4)+$B$8*(V$11=3)))+ EXP($B$3+$B$4*$A43+$B$5*((V$12-$A43)*4+3)+$B$6*(YEAR(V$13)=2015)+$B$7*(V$11=4)+$B$8*(V$11=3))/(1+EXP($B$3+$B$4*$A43+$B$5*((V$12-$A43)*4+3)+$B$6*(YEAR(V$13)=2015)+$B$7*(V$11=4)+$B$8*(V$11=3)))), "")</f>
        <v/>
      </c>
      <c r="W43" s="9" t="str">
        <f aca="false">IF('Acquisition-Retention'!Z166&lt;&gt;"",'Acquisition-Retention'!Z166* (IF(W$12=$A43,1,EXP($B$3+$B$4*$A43+$B$5*(W$12-$A43)*4+$B$6*(YEAR(W$13)=2015)+$B$7*(W$11=4)+$B$8*(W$11=3))/(1+EXP($B$3+$B$4*$A43+$B$5*(W$12-$A43)*4+$B$6*(YEAR(W$13)=2015)+$B$7*(W$11=4)+$B$8*(W$11=3))))+ EXP($B$3+$B$4*$A43+$B$5*((W$12-$A43)*4+1)+$B$6*(YEAR(W$13)=2015)+$B$7*(W$11=4)+$B$8*(W$11=3))/(1+EXP($B$3+$B$4*$A43+$B$5*((W$12-$A43)*4+1)+$B$6*(YEAR(W$13)=2015)+$B$7*(W$11=4)+$B$8*(W$11=3)))+ EXP($B$3+$B$4*$A43+$B$5*((W$12-$A43)*4+2)+$B$6*(YEAR(W$13)=2015)+$B$7*(W$11=4)+$B$8*(W$11=3))/(1+EXP($B$3+$B$4*$A43+$B$5*((W$12-$A43)*4+2)+$B$6*(YEAR(W$13)=2015)+$B$7*(W$11=4)+$B$8*(W$11=3)))+ EXP($B$3+$B$4*$A43+$B$5*((W$12-$A43)*4+3)+$B$6*(YEAR(W$13)=2015)+$B$7*(W$11=4)+$B$8*(W$11=3))/(1+EXP($B$3+$B$4*$A43+$B$5*((W$12-$A43)*4+3)+$B$6*(YEAR(W$13)=2015)+$B$7*(W$11=4)+$B$8*(W$11=3)))), "")</f>
        <v/>
      </c>
      <c r="X43" s="9" t="str">
        <f aca="false">IF('Acquisition-Retention'!AA166&lt;&gt;"",'Acquisition-Retention'!AA166* (IF(X$12=$A43,1,EXP($B$3+$B$4*$A43+$B$5*(X$12-$A43)*4+$B$6*(YEAR(X$13)=2015)+$B$7*(X$11=4)+$B$8*(X$11=3))/(1+EXP($B$3+$B$4*$A43+$B$5*(X$12-$A43)*4+$B$6*(YEAR(X$13)=2015)+$B$7*(X$11=4)+$B$8*(X$11=3))))+ EXP($B$3+$B$4*$A43+$B$5*((X$12-$A43)*4+1)+$B$6*(YEAR(X$13)=2015)+$B$7*(X$11=4)+$B$8*(X$11=3))/(1+EXP($B$3+$B$4*$A43+$B$5*((X$12-$A43)*4+1)+$B$6*(YEAR(X$13)=2015)+$B$7*(X$11=4)+$B$8*(X$11=3)))+ EXP($B$3+$B$4*$A43+$B$5*((X$12-$A43)*4+2)+$B$6*(YEAR(X$13)=2015)+$B$7*(X$11=4)+$B$8*(X$11=3))/(1+EXP($B$3+$B$4*$A43+$B$5*((X$12-$A43)*4+2)+$B$6*(YEAR(X$13)=2015)+$B$7*(X$11=4)+$B$8*(X$11=3)))+ EXP($B$3+$B$4*$A43+$B$5*((X$12-$A43)*4+3)+$B$6*(YEAR(X$13)=2015)+$B$7*(X$11=4)+$B$8*(X$11=3))/(1+EXP($B$3+$B$4*$A43+$B$5*((X$12-$A43)*4+3)+$B$6*(YEAR(X$13)=2015)+$B$7*(X$11=4)+$B$8*(X$11=3)))), "")</f>
        <v/>
      </c>
      <c r="Y43" s="9" t="str">
        <f aca="false">IF('Acquisition-Retention'!AB166&lt;&gt;"",'Acquisition-Retention'!AB166* (IF(Y$12=$A43,1,EXP($B$3+$B$4*$A43+$B$5*(Y$12-$A43)*4+$B$6*(YEAR(Y$13)=2015)+$B$7*(Y$11=4)+$B$8*(Y$11=3))/(1+EXP($B$3+$B$4*$A43+$B$5*(Y$12-$A43)*4+$B$6*(YEAR(Y$13)=2015)+$B$7*(Y$11=4)+$B$8*(Y$11=3))))+ EXP($B$3+$B$4*$A43+$B$5*((Y$12-$A43)*4+1)+$B$6*(YEAR(Y$13)=2015)+$B$7*(Y$11=4)+$B$8*(Y$11=3))/(1+EXP($B$3+$B$4*$A43+$B$5*((Y$12-$A43)*4+1)+$B$6*(YEAR(Y$13)=2015)+$B$7*(Y$11=4)+$B$8*(Y$11=3)))+ EXP($B$3+$B$4*$A43+$B$5*((Y$12-$A43)*4+2)+$B$6*(YEAR(Y$13)=2015)+$B$7*(Y$11=4)+$B$8*(Y$11=3))/(1+EXP($B$3+$B$4*$A43+$B$5*((Y$12-$A43)*4+2)+$B$6*(YEAR(Y$13)=2015)+$B$7*(Y$11=4)+$B$8*(Y$11=3)))+ EXP($B$3+$B$4*$A43+$B$5*((Y$12-$A43)*4+3)+$B$6*(YEAR(Y$13)=2015)+$B$7*(Y$11=4)+$B$8*(Y$11=3))/(1+EXP($B$3+$B$4*$A43+$B$5*((Y$12-$A43)*4+3)+$B$6*(YEAR(Y$13)=2015)+$B$7*(Y$11=4)+$B$8*(Y$11=3)))), "")</f>
        <v/>
      </c>
      <c r="Z43" s="9" t="str">
        <f aca="false">IF('Acquisition-Retention'!AC166&lt;&gt;"",'Acquisition-Retention'!AC166* (IF(Z$12=$A43,1,EXP($B$3+$B$4*$A43+$B$5*(Z$12-$A43)*4+$B$6*(YEAR(Z$13)=2015)+$B$7*(Z$11=4)+$B$8*(Z$11=3))/(1+EXP($B$3+$B$4*$A43+$B$5*(Z$12-$A43)*4+$B$6*(YEAR(Z$13)=2015)+$B$7*(Z$11=4)+$B$8*(Z$11=3))))+ EXP($B$3+$B$4*$A43+$B$5*((Z$12-$A43)*4+1)+$B$6*(YEAR(Z$13)=2015)+$B$7*(Z$11=4)+$B$8*(Z$11=3))/(1+EXP($B$3+$B$4*$A43+$B$5*((Z$12-$A43)*4+1)+$B$6*(YEAR(Z$13)=2015)+$B$7*(Z$11=4)+$B$8*(Z$11=3)))+ EXP($B$3+$B$4*$A43+$B$5*((Z$12-$A43)*4+2)+$B$6*(YEAR(Z$13)=2015)+$B$7*(Z$11=4)+$B$8*(Z$11=3))/(1+EXP($B$3+$B$4*$A43+$B$5*((Z$12-$A43)*4+2)+$B$6*(YEAR(Z$13)=2015)+$B$7*(Z$11=4)+$B$8*(Z$11=3)))+ EXP($B$3+$B$4*$A43+$B$5*((Z$12-$A43)*4+3)+$B$6*(YEAR(Z$13)=2015)+$B$7*(Z$11=4)+$B$8*(Z$11=3))/(1+EXP($B$3+$B$4*$A43+$B$5*((Z$12-$A43)*4+3)+$B$6*(YEAR(Z$13)=2015)+$B$7*(Z$11=4)+$B$8*(Z$11=3)))), "")</f>
        <v/>
      </c>
      <c r="AA43" s="9" t="str">
        <f aca="false">IF('Acquisition-Retention'!AD166&lt;&gt;"",'Acquisition-Retention'!AD166* (IF(AA$12=$A43,1,EXP($B$3+$B$4*$A43+$B$5*(AA$12-$A43)*4+$B$6*(YEAR(AA$13)=2015)+$B$7*(AA$11=4)+$B$8*(AA$11=3))/(1+EXP($B$3+$B$4*$A43+$B$5*(AA$12-$A43)*4+$B$6*(YEAR(AA$13)=2015)+$B$7*(AA$11=4)+$B$8*(AA$11=3))))+ EXP($B$3+$B$4*$A43+$B$5*((AA$12-$A43)*4+1)+$B$6*(YEAR(AA$13)=2015)+$B$7*(AA$11=4)+$B$8*(AA$11=3))/(1+EXP($B$3+$B$4*$A43+$B$5*((AA$12-$A43)*4+1)+$B$6*(YEAR(AA$13)=2015)+$B$7*(AA$11=4)+$B$8*(AA$11=3)))+ EXP($B$3+$B$4*$A43+$B$5*((AA$12-$A43)*4+2)+$B$6*(YEAR(AA$13)=2015)+$B$7*(AA$11=4)+$B$8*(AA$11=3))/(1+EXP($B$3+$B$4*$A43+$B$5*((AA$12-$A43)*4+2)+$B$6*(YEAR(AA$13)=2015)+$B$7*(AA$11=4)+$B$8*(AA$11=3)))+ EXP($B$3+$B$4*$A43+$B$5*((AA$12-$A43)*4+3)+$B$6*(YEAR(AA$13)=2015)+$B$7*(AA$11=4)+$B$8*(AA$11=3))/(1+EXP($B$3+$B$4*$A43+$B$5*((AA$12-$A43)*4+3)+$B$6*(YEAR(AA$13)=2015)+$B$7*(AA$11=4)+$B$8*(AA$11=3)))), "")</f>
        <v/>
      </c>
      <c r="AB43" s="9" t="str">
        <f aca="false">IF('Acquisition-Retention'!AE166&lt;&gt;"",'Acquisition-Retention'!AE166* (IF(AB$12=$A43,1,EXP($B$3+$B$4*$A43+$B$5*(AB$12-$A43)*4+$B$6*(YEAR(AB$13)=2015)+$B$7*(AB$11=4)+$B$8*(AB$11=3))/(1+EXP($B$3+$B$4*$A43+$B$5*(AB$12-$A43)*4+$B$6*(YEAR(AB$13)=2015)+$B$7*(AB$11=4)+$B$8*(AB$11=3))))+ EXP($B$3+$B$4*$A43+$B$5*((AB$12-$A43)*4+1)+$B$6*(YEAR(AB$13)=2015)+$B$7*(AB$11=4)+$B$8*(AB$11=3))/(1+EXP($B$3+$B$4*$A43+$B$5*((AB$12-$A43)*4+1)+$B$6*(YEAR(AB$13)=2015)+$B$7*(AB$11=4)+$B$8*(AB$11=3)))+ EXP($B$3+$B$4*$A43+$B$5*((AB$12-$A43)*4+2)+$B$6*(YEAR(AB$13)=2015)+$B$7*(AB$11=4)+$B$8*(AB$11=3))/(1+EXP($B$3+$B$4*$A43+$B$5*((AB$12-$A43)*4+2)+$B$6*(YEAR(AB$13)=2015)+$B$7*(AB$11=4)+$B$8*(AB$11=3)))+ EXP($B$3+$B$4*$A43+$B$5*((AB$12-$A43)*4+3)+$B$6*(YEAR(AB$13)=2015)+$B$7*(AB$11=4)+$B$8*(AB$11=3))/(1+EXP($B$3+$B$4*$A43+$B$5*((AB$12-$A43)*4+3)+$B$6*(YEAR(AB$13)=2015)+$B$7*(AB$11=4)+$B$8*(AB$11=3)))), "")</f>
        <v/>
      </c>
      <c r="AC43" s="9" t="str">
        <f aca="false">IF('Acquisition-Retention'!AF166&lt;&gt;"",'Acquisition-Retention'!AF166* (IF(AC$12=$A43,1,EXP($B$3+$B$4*$A43+$B$5*(AC$12-$A43)*4+$B$6*(YEAR(AC$13)=2015)+$B$7*(AC$11=4)+$B$8*(AC$11=3))/(1+EXP($B$3+$B$4*$A43+$B$5*(AC$12-$A43)*4+$B$6*(YEAR(AC$13)=2015)+$B$7*(AC$11=4)+$B$8*(AC$11=3))))+ EXP($B$3+$B$4*$A43+$B$5*((AC$12-$A43)*4+1)+$B$6*(YEAR(AC$13)=2015)+$B$7*(AC$11=4)+$B$8*(AC$11=3))/(1+EXP($B$3+$B$4*$A43+$B$5*((AC$12-$A43)*4+1)+$B$6*(YEAR(AC$13)=2015)+$B$7*(AC$11=4)+$B$8*(AC$11=3)))+ EXP($B$3+$B$4*$A43+$B$5*((AC$12-$A43)*4+2)+$B$6*(YEAR(AC$13)=2015)+$B$7*(AC$11=4)+$B$8*(AC$11=3))/(1+EXP($B$3+$B$4*$A43+$B$5*((AC$12-$A43)*4+2)+$B$6*(YEAR(AC$13)=2015)+$B$7*(AC$11=4)+$B$8*(AC$11=3)))+ EXP($B$3+$B$4*$A43+$B$5*((AC$12-$A43)*4+3)+$B$6*(YEAR(AC$13)=2015)+$B$7*(AC$11=4)+$B$8*(AC$11=3))/(1+EXP($B$3+$B$4*$A43+$B$5*((AC$12-$A43)*4+3)+$B$6*(YEAR(AC$13)=2015)+$B$7*(AC$11=4)+$B$8*(AC$11=3)))), "")</f>
        <v/>
      </c>
      <c r="AD43" s="9" t="str">
        <f aca="false">IF('Acquisition-Retention'!AG166&lt;&gt;"",'Acquisition-Retention'!AG166* (IF(AD$12=$A43,1,EXP($B$3+$B$4*$A43+$B$5*(AD$12-$A43)*4+$B$6*(YEAR(AD$13)=2015)+$B$7*(AD$11=4)+$B$8*(AD$11=3))/(1+EXP($B$3+$B$4*$A43+$B$5*(AD$12-$A43)*4+$B$6*(YEAR(AD$13)=2015)+$B$7*(AD$11=4)+$B$8*(AD$11=3))))+ EXP($B$3+$B$4*$A43+$B$5*((AD$12-$A43)*4+1)+$B$6*(YEAR(AD$13)=2015)+$B$7*(AD$11=4)+$B$8*(AD$11=3))/(1+EXP($B$3+$B$4*$A43+$B$5*((AD$12-$A43)*4+1)+$B$6*(YEAR(AD$13)=2015)+$B$7*(AD$11=4)+$B$8*(AD$11=3)))+ EXP($B$3+$B$4*$A43+$B$5*((AD$12-$A43)*4+2)+$B$6*(YEAR(AD$13)=2015)+$B$7*(AD$11=4)+$B$8*(AD$11=3))/(1+EXP($B$3+$B$4*$A43+$B$5*((AD$12-$A43)*4+2)+$B$6*(YEAR(AD$13)=2015)+$B$7*(AD$11=4)+$B$8*(AD$11=3)))+ EXP($B$3+$B$4*$A43+$B$5*((AD$12-$A43)*4+3)+$B$6*(YEAR(AD$13)=2015)+$B$7*(AD$11=4)+$B$8*(AD$11=3))/(1+EXP($B$3+$B$4*$A43+$B$5*((AD$12-$A43)*4+3)+$B$6*(YEAR(AD$13)=2015)+$B$7*(AD$11=4)+$B$8*(AD$11=3)))), "")</f>
        <v/>
      </c>
      <c r="AE43" s="9" t="str">
        <f aca="false">IF('Acquisition-Retention'!AH166&lt;&gt;"",'Acquisition-Retention'!AH166* (IF(AE$12=$A43,1,EXP($B$3+$B$4*$A43+$B$5*(AE$12-$A43)*4+$B$6*(YEAR(AE$13)=2015)+$B$7*(AE$11=4)+$B$8*(AE$11=3))/(1+EXP($B$3+$B$4*$A43+$B$5*(AE$12-$A43)*4+$B$6*(YEAR(AE$13)=2015)+$B$7*(AE$11=4)+$B$8*(AE$11=3))))+ EXP($B$3+$B$4*$A43+$B$5*((AE$12-$A43)*4+1)+$B$6*(YEAR(AE$13)=2015)+$B$7*(AE$11=4)+$B$8*(AE$11=3))/(1+EXP($B$3+$B$4*$A43+$B$5*((AE$12-$A43)*4+1)+$B$6*(YEAR(AE$13)=2015)+$B$7*(AE$11=4)+$B$8*(AE$11=3)))+ EXP($B$3+$B$4*$A43+$B$5*((AE$12-$A43)*4+2)+$B$6*(YEAR(AE$13)=2015)+$B$7*(AE$11=4)+$B$8*(AE$11=3))/(1+EXP($B$3+$B$4*$A43+$B$5*((AE$12-$A43)*4+2)+$B$6*(YEAR(AE$13)=2015)+$B$7*(AE$11=4)+$B$8*(AE$11=3)))+ EXP($B$3+$B$4*$A43+$B$5*((AE$12-$A43)*4+3)+$B$6*(YEAR(AE$13)=2015)+$B$7*(AE$11=4)+$B$8*(AE$11=3))/(1+EXP($B$3+$B$4*$A43+$B$5*((AE$12-$A43)*4+3)+$B$6*(YEAR(AE$13)=2015)+$B$7*(AE$11=4)+$B$8*(AE$11=3)))), "")</f>
        <v/>
      </c>
      <c r="AF43" s="9" t="n">
        <f aca="false">IF('Acquisition-Retention'!AI166&lt;&gt;"",'Acquisition-Retention'!AI166* (IF(AF$12=$A43,1,EXP($B$3+$B$4*$A43+$B$5*(AF$12-$A43)*4+$B$6*(YEAR(AF$13)=2015)+$B$7*(AF$11=4)+$B$8*(AF$11=3))/(1+EXP($B$3+$B$4*$A43+$B$5*(AF$12-$A43)*4+$B$6*(YEAR(AF$13)=2015)+$B$7*(AF$11=4)+$B$8*(AF$11=3))))+ EXP($B$3+$B$4*$A43+$B$5*((AF$12-$A43)*4+1)+$B$6*(YEAR(AF$13)=2015)+$B$7*(AF$11=4)+$B$8*(AF$11=3))/(1+EXP($B$3+$B$4*$A43+$B$5*((AF$12-$A43)*4+1)+$B$6*(YEAR(AF$13)=2015)+$B$7*(AF$11=4)+$B$8*(AF$11=3)))+ EXP($B$3+$B$4*$A43+$B$5*((AF$12-$A43)*4+2)+$B$6*(YEAR(AF$13)=2015)+$B$7*(AF$11=4)+$B$8*(AF$11=3))/(1+EXP($B$3+$B$4*$A43+$B$5*((AF$12-$A43)*4+2)+$B$6*(YEAR(AF$13)=2015)+$B$7*(AF$11=4)+$B$8*(AF$11=3)))+ EXP($B$3+$B$4*$A43+$B$5*((AF$12-$A43)*4+3)+$B$6*(YEAR(AF$13)=2015)+$B$7*(AF$11=4)+$B$8*(AF$11=3))/(1+EXP($B$3+$B$4*$A43+$B$5*((AF$12-$A43)*4+3)+$B$6*(YEAR(AF$13)=2015)+$B$7*(AF$11=4)+$B$8*(AF$11=3)))), "")</f>
        <v>403.59216188054</v>
      </c>
      <c r="AG43" s="9" t="n">
        <f aca="false">IF('Acquisition-Retention'!AJ166&lt;&gt;"",'Acquisition-Retention'!AJ166* (IF(AG$12=$A43,1,EXP($B$3+$B$4*$A43+$B$5*(AG$12-$A43)*4+$B$6*(YEAR(AG$13)=2015)+$B$7*(AG$11=4)+$B$8*(AG$11=3))/(1+EXP($B$3+$B$4*$A43+$B$5*(AG$12-$A43)*4+$B$6*(YEAR(AG$13)=2015)+$B$7*(AG$11=4)+$B$8*(AG$11=3))))+ EXP($B$3+$B$4*$A43+$B$5*((AG$12-$A43)*4+1)+$B$6*(YEAR(AG$13)=2015)+$B$7*(AG$11=4)+$B$8*(AG$11=3))/(1+EXP($B$3+$B$4*$A43+$B$5*((AG$12-$A43)*4+1)+$B$6*(YEAR(AG$13)=2015)+$B$7*(AG$11=4)+$B$8*(AG$11=3)))+ EXP($B$3+$B$4*$A43+$B$5*((AG$12-$A43)*4+2)+$B$6*(YEAR(AG$13)=2015)+$B$7*(AG$11=4)+$B$8*(AG$11=3))/(1+EXP($B$3+$B$4*$A43+$B$5*((AG$12-$A43)*4+2)+$B$6*(YEAR(AG$13)=2015)+$B$7*(AG$11=4)+$B$8*(AG$11=3)))+ EXP($B$3+$B$4*$A43+$B$5*((AG$12-$A43)*4+3)+$B$6*(YEAR(AG$13)=2015)+$B$7*(AG$11=4)+$B$8*(AG$11=3))/(1+EXP($B$3+$B$4*$A43+$B$5*((AG$12-$A43)*4+3)+$B$6*(YEAR(AG$13)=2015)+$B$7*(AG$11=4)+$B$8*(AG$11=3)))), "")</f>
        <v>122.804948958265</v>
      </c>
      <c r="AH43" s="9" t="n">
        <f aca="false">IF('Acquisition-Retention'!AK166&lt;&gt;"",'Acquisition-Retention'!AK166* (IF(AH$12=$A43,1,EXP($B$3+$B$4*$A43+$B$5*(AH$12-$A43)*4+$B$6*(YEAR(AH$13)=2015)+$B$7*(AH$11=4)+$B$8*(AH$11=3))/(1+EXP($B$3+$B$4*$A43+$B$5*(AH$12-$A43)*4+$B$6*(YEAR(AH$13)=2015)+$B$7*(AH$11=4)+$B$8*(AH$11=3))))+ EXP($B$3+$B$4*$A43+$B$5*((AH$12-$A43)*4+1)+$B$6*(YEAR(AH$13)=2015)+$B$7*(AH$11=4)+$B$8*(AH$11=3))/(1+EXP($B$3+$B$4*$A43+$B$5*((AH$12-$A43)*4+1)+$B$6*(YEAR(AH$13)=2015)+$B$7*(AH$11=4)+$B$8*(AH$11=3)))+ EXP($B$3+$B$4*$A43+$B$5*((AH$12-$A43)*4+2)+$B$6*(YEAR(AH$13)=2015)+$B$7*(AH$11=4)+$B$8*(AH$11=3))/(1+EXP($B$3+$B$4*$A43+$B$5*((AH$12-$A43)*4+2)+$B$6*(YEAR(AH$13)=2015)+$B$7*(AH$11=4)+$B$8*(AH$11=3)))+ EXP($B$3+$B$4*$A43+$B$5*((AH$12-$A43)*4+3)+$B$6*(YEAR(AH$13)=2015)+$B$7*(AH$11=4)+$B$8*(AH$11=3))/(1+EXP($B$3+$B$4*$A43+$B$5*((AH$12-$A43)*4+3)+$B$6*(YEAR(AH$13)=2015)+$B$7*(AH$11=4)+$B$8*(AH$11=3)))), "")</f>
        <v>104.847662721815</v>
      </c>
      <c r="AI43" s="9" t="n">
        <f aca="false">IF('Acquisition-Retention'!AL166&lt;&gt;"",'Acquisition-Retention'!AL166* (IF(AI$12=$A43,1,EXP($B$3+$B$4*$A43+$B$5*(AI$12-$A43)*4+$B$6*(YEAR(AI$13)=2015)+$B$7*(AI$11=4)+$B$8*(AI$11=3))/(1+EXP($B$3+$B$4*$A43+$B$5*(AI$12-$A43)*4+$B$6*(YEAR(AI$13)=2015)+$B$7*(AI$11=4)+$B$8*(AI$11=3))))+ EXP($B$3+$B$4*$A43+$B$5*((AI$12-$A43)*4+1)+$B$6*(YEAR(AI$13)=2015)+$B$7*(AI$11=4)+$B$8*(AI$11=3))/(1+EXP($B$3+$B$4*$A43+$B$5*((AI$12-$A43)*4+1)+$B$6*(YEAR(AI$13)=2015)+$B$7*(AI$11=4)+$B$8*(AI$11=3)))+ EXP($B$3+$B$4*$A43+$B$5*((AI$12-$A43)*4+2)+$B$6*(YEAR(AI$13)=2015)+$B$7*(AI$11=4)+$B$8*(AI$11=3))/(1+EXP($B$3+$B$4*$A43+$B$5*((AI$12-$A43)*4+2)+$B$6*(YEAR(AI$13)=2015)+$B$7*(AI$11=4)+$B$8*(AI$11=3)))+ EXP($B$3+$B$4*$A43+$B$5*((AI$12-$A43)*4+3)+$B$6*(YEAR(AI$13)=2015)+$B$7*(AI$11=4)+$B$8*(AI$11=3))/(1+EXP($B$3+$B$4*$A43+$B$5*((AI$12-$A43)*4+3)+$B$6*(YEAR(AI$13)=2015)+$B$7*(AI$11=4)+$B$8*(AI$11=3)))), "")</f>
        <v>93.8150781147519</v>
      </c>
      <c r="AJ43" s="9" t="n">
        <f aca="false">IF('Acquisition-Retention'!AM166&lt;&gt;"",'Acquisition-Retention'!AM166* (IF(AJ$12=$A43,1,EXP($B$3+$B$4*$A43+$B$5*(AJ$12-$A43)*4+$B$6*(YEAR(AJ$13)=2015)+$B$7*(AJ$11=4)+$B$8*(AJ$11=3))/(1+EXP($B$3+$B$4*$A43+$B$5*(AJ$12-$A43)*4+$B$6*(YEAR(AJ$13)=2015)+$B$7*(AJ$11=4)+$B$8*(AJ$11=3))))+ EXP($B$3+$B$4*$A43+$B$5*((AJ$12-$A43)*4+1)+$B$6*(YEAR(AJ$13)=2015)+$B$7*(AJ$11=4)+$B$8*(AJ$11=3))/(1+EXP($B$3+$B$4*$A43+$B$5*((AJ$12-$A43)*4+1)+$B$6*(YEAR(AJ$13)=2015)+$B$7*(AJ$11=4)+$B$8*(AJ$11=3)))+ EXP($B$3+$B$4*$A43+$B$5*((AJ$12-$A43)*4+2)+$B$6*(YEAR(AJ$13)=2015)+$B$7*(AJ$11=4)+$B$8*(AJ$11=3))/(1+EXP($B$3+$B$4*$A43+$B$5*((AJ$12-$A43)*4+2)+$B$6*(YEAR(AJ$13)=2015)+$B$7*(AJ$11=4)+$B$8*(AJ$11=3)))+ EXP($B$3+$B$4*$A43+$B$5*((AJ$12-$A43)*4+3)+$B$6*(YEAR(AJ$13)=2015)+$B$7*(AJ$11=4)+$B$8*(AJ$11=3))/(1+EXP($B$3+$B$4*$A43+$B$5*((AJ$12-$A43)*4+3)+$B$6*(YEAR(AJ$13)=2015)+$B$7*(AJ$11=4)+$B$8*(AJ$11=3)))), "")</f>
        <v>91.8730972848249</v>
      </c>
      <c r="AK43" s="9" t="n">
        <f aca="false">IF('Acquisition-Retention'!AN166&lt;&gt;"",'Acquisition-Retention'!AN166* (IF(AK$12=$A43,1,EXP($B$3+$B$4*$A43+$B$5*(AK$12-$A43)*4+$B$6*(YEAR(AK$13)=2015)+$B$7*(AK$11=4)+$B$8*(AK$11=3))/(1+EXP($B$3+$B$4*$A43+$B$5*(AK$12-$A43)*4+$B$6*(YEAR(AK$13)=2015)+$B$7*(AK$11=4)+$B$8*(AK$11=3))))+ EXP($B$3+$B$4*$A43+$B$5*((AK$12-$A43)*4+1)+$B$6*(YEAR(AK$13)=2015)+$B$7*(AK$11=4)+$B$8*(AK$11=3))/(1+EXP($B$3+$B$4*$A43+$B$5*((AK$12-$A43)*4+1)+$B$6*(YEAR(AK$13)=2015)+$B$7*(AK$11=4)+$B$8*(AK$11=3)))+ EXP($B$3+$B$4*$A43+$B$5*((AK$12-$A43)*4+2)+$B$6*(YEAR(AK$13)=2015)+$B$7*(AK$11=4)+$B$8*(AK$11=3))/(1+EXP($B$3+$B$4*$A43+$B$5*((AK$12-$A43)*4+2)+$B$6*(YEAR(AK$13)=2015)+$B$7*(AK$11=4)+$B$8*(AK$11=3)))+ EXP($B$3+$B$4*$A43+$B$5*((AK$12-$A43)*4+3)+$B$6*(YEAR(AK$13)=2015)+$B$7*(AK$11=4)+$B$8*(AK$11=3))/(1+EXP($B$3+$B$4*$A43+$B$5*((AK$12-$A43)*4+3)+$B$6*(YEAR(AK$13)=2015)+$B$7*(AK$11=4)+$B$8*(AK$11=3)))), "")</f>
        <v>84.7288122354005</v>
      </c>
      <c r="AL43" s="9" t="n">
        <f aca="false">IF('Acquisition-Retention'!AO166&lt;&gt;"",'Acquisition-Retention'!AO166* (IF(AL$12=$A43,1,EXP($B$3+$B$4*$A43+$B$5*(AL$12-$A43)*4+$B$6*(YEAR(AL$13)=2015)+$B$7*(AL$11=4)+$B$8*(AL$11=3))/(1+EXP($B$3+$B$4*$A43+$B$5*(AL$12-$A43)*4+$B$6*(YEAR(AL$13)=2015)+$B$7*(AL$11=4)+$B$8*(AL$11=3))))+ EXP($B$3+$B$4*$A43+$B$5*((AL$12-$A43)*4+1)+$B$6*(YEAR(AL$13)=2015)+$B$7*(AL$11=4)+$B$8*(AL$11=3))/(1+EXP($B$3+$B$4*$A43+$B$5*((AL$12-$A43)*4+1)+$B$6*(YEAR(AL$13)=2015)+$B$7*(AL$11=4)+$B$8*(AL$11=3)))+ EXP($B$3+$B$4*$A43+$B$5*((AL$12-$A43)*4+2)+$B$6*(YEAR(AL$13)=2015)+$B$7*(AL$11=4)+$B$8*(AL$11=3))/(1+EXP($B$3+$B$4*$A43+$B$5*((AL$12-$A43)*4+2)+$B$6*(YEAR(AL$13)=2015)+$B$7*(AL$11=4)+$B$8*(AL$11=3)))+ EXP($B$3+$B$4*$A43+$B$5*((AL$12-$A43)*4+3)+$B$6*(YEAR(AL$13)=2015)+$B$7*(AL$11=4)+$B$8*(AL$11=3))/(1+EXP($B$3+$B$4*$A43+$B$5*((AL$12-$A43)*4+3)+$B$6*(YEAR(AL$13)=2015)+$B$7*(AL$11=4)+$B$8*(AL$11=3)))), "")</f>
        <v>74.4538133213524</v>
      </c>
      <c r="AM43" s="9" t="n">
        <f aca="false">IF('Acquisition-Retention'!AP166&lt;&gt;"",'Acquisition-Retention'!AP166* (IF(AM$12=$A43,1,EXP($B$3+$B$4*$A43+$B$5*(AM$12-$A43)*4+$B$6*(YEAR(AM$13)=2015)+$B$7*(AM$11=4)+$B$8*(AM$11=3))/(1+EXP($B$3+$B$4*$A43+$B$5*(AM$12-$A43)*4+$B$6*(YEAR(AM$13)=2015)+$B$7*(AM$11=4)+$B$8*(AM$11=3))))+ EXP($B$3+$B$4*$A43+$B$5*((AM$12-$A43)*4+1)+$B$6*(YEAR(AM$13)=2015)+$B$7*(AM$11=4)+$B$8*(AM$11=3))/(1+EXP($B$3+$B$4*$A43+$B$5*((AM$12-$A43)*4+1)+$B$6*(YEAR(AM$13)=2015)+$B$7*(AM$11=4)+$B$8*(AM$11=3)))+ EXP($B$3+$B$4*$A43+$B$5*((AM$12-$A43)*4+2)+$B$6*(YEAR(AM$13)=2015)+$B$7*(AM$11=4)+$B$8*(AM$11=3))/(1+EXP($B$3+$B$4*$A43+$B$5*((AM$12-$A43)*4+2)+$B$6*(YEAR(AM$13)=2015)+$B$7*(AM$11=4)+$B$8*(AM$11=3)))+ EXP($B$3+$B$4*$A43+$B$5*((AM$12-$A43)*4+3)+$B$6*(YEAR(AM$13)=2015)+$B$7*(AM$11=4)+$B$8*(AM$11=3))/(1+EXP($B$3+$B$4*$A43+$B$5*((AM$12-$A43)*4+3)+$B$6*(YEAR(AM$13)=2015)+$B$7*(AM$11=4)+$B$8*(AM$11=3)))), "")</f>
        <v>71.0889402779021</v>
      </c>
      <c r="AN43" s="9" t="n">
        <f aca="false">IF('Acquisition-Retention'!AQ166&lt;&gt;"",'Acquisition-Retention'!AQ166* (IF(AN$12=$A43,1,EXP($B$3+$B$4*$A43+$B$5*(AN$12-$A43)*4+$B$6*(YEAR(AN$13)=2015)+$B$7*(AN$11=4)+$B$8*(AN$11=3))/(1+EXP($B$3+$B$4*$A43+$B$5*(AN$12-$A43)*4+$B$6*(YEAR(AN$13)=2015)+$B$7*(AN$11=4)+$B$8*(AN$11=3))))+ EXP($B$3+$B$4*$A43+$B$5*((AN$12-$A43)*4+1)+$B$6*(YEAR(AN$13)=2015)+$B$7*(AN$11=4)+$B$8*(AN$11=3))/(1+EXP($B$3+$B$4*$A43+$B$5*((AN$12-$A43)*4+1)+$B$6*(YEAR(AN$13)=2015)+$B$7*(AN$11=4)+$B$8*(AN$11=3)))+ EXP($B$3+$B$4*$A43+$B$5*((AN$12-$A43)*4+2)+$B$6*(YEAR(AN$13)=2015)+$B$7*(AN$11=4)+$B$8*(AN$11=3))/(1+EXP($B$3+$B$4*$A43+$B$5*((AN$12-$A43)*4+2)+$B$6*(YEAR(AN$13)=2015)+$B$7*(AN$11=4)+$B$8*(AN$11=3)))+ EXP($B$3+$B$4*$A43+$B$5*((AN$12-$A43)*4+3)+$B$6*(YEAR(AN$13)=2015)+$B$7*(AN$11=4)+$B$8*(AN$11=3))/(1+EXP($B$3+$B$4*$A43+$B$5*((AN$12-$A43)*4+3)+$B$6*(YEAR(AN$13)=2015)+$B$7*(AN$11=4)+$B$8*(AN$11=3)))), "")</f>
        <v>66.1956754261622</v>
      </c>
      <c r="AO43" s="9" t="n">
        <f aca="false">IF('Acquisition-Retention'!AR166&lt;&gt;"",'Acquisition-Retention'!AR166* (IF(AO$12=$A43,1,EXP($B$3+$B$4*$A43+$B$5*(AO$12-$A43)*4+$B$6*(YEAR(AO$13)=2015)+$B$7*(AO$11=4)+$B$8*(AO$11=3))/(1+EXP($B$3+$B$4*$A43+$B$5*(AO$12-$A43)*4+$B$6*(YEAR(AO$13)=2015)+$B$7*(AO$11=4)+$B$8*(AO$11=3))))+ EXP($B$3+$B$4*$A43+$B$5*((AO$12-$A43)*4+1)+$B$6*(YEAR(AO$13)=2015)+$B$7*(AO$11=4)+$B$8*(AO$11=3))/(1+EXP($B$3+$B$4*$A43+$B$5*((AO$12-$A43)*4+1)+$B$6*(YEAR(AO$13)=2015)+$B$7*(AO$11=4)+$B$8*(AO$11=3)))+ EXP($B$3+$B$4*$A43+$B$5*((AO$12-$A43)*4+2)+$B$6*(YEAR(AO$13)=2015)+$B$7*(AO$11=4)+$B$8*(AO$11=3))/(1+EXP($B$3+$B$4*$A43+$B$5*((AO$12-$A43)*4+2)+$B$6*(YEAR(AO$13)=2015)+$B$7*(AO$11=4)+$B$8*(AO$11=3)))+ EXP($B$3+$B$4*$A43+$B$5*((AO$12-$A43)*4+3)+$B$6*(YEAR(AO$13)=2015)+$B$7*(AO$11=4)+$B$8*(AO$11=3))/(1+EXP($B$3+$B$4*$A43+$B$5*((AO$12-$A43)*4+3)+$B$6*(YEAR(AO$13)=2015)+$B$7*(AO$11=4)+$B$8*(AO$11=3)))), "")</f>
        <v>62.867480322707</v>
      </c>
    </row>
    <row r="44" customFormat="false" ht="15" hidden="false" customHeight="false" outlineLevel="0" collapsed="false">
      <c r="A44" s="0" t="n">
        <f aca="false">A43+1</f>
        <v>31</v>
      </c>
      <c r="B44" s="4" t="str">
        <v>Jul 2016</v>
      </c>
      <c r="C44" s="9" t="str">
        <f aca="false">IF('Acquisition-Retention'!F167&lt;&gt;"",'Acquisition-Retention'!F167* (IF(C$12=$A44,1,EXP($B$3+$B$4*$A44+$B$5*(C$12-$A44)*4+$B$6*(YEAR(C$13)=2015)+$B$7*(C$11=4)+$B$8*(C$11=3))/(1+EXP($B$3+$B$4*$A44+$B$5*(C$12-$A44)*4+$B$6*(YEAR(C$13)=2015)+$B$7*(C$11=4)+$B$8*(C$11=3))))+ EXP($B$3+$B$4*$A44+$B$5*((C$12-$A44)*4+1)+$B$6*(YEAR(C$13)=2015)+$B$7*(C$11=4)+$B$8*(C$11=3))/(1+EXP($B$3+$B$4*$A44+$B$5*((C$12-$A44)*4+1)+$B$6*(YEAR(C$13)=2015)+$B$7*(C$11=4)+$B$8*(C$11=3)))+ EXP($B$3+$B$4*$A44+$B$5*((C$12-$A44)*4+2)+$B$6*(YEAR(C$13)=2015)+$B$7*(C$11=4)+$B$8*(C$11=3))/(1+EXP($B$3+$B$4*$A44+$B$5*((C$12-$A44)*4+2)+$B$6*(YEAR(C$13)=2015)+$B$7*(C$11=4)+$B$8*(C$11=3)))+ EXP($B$3+$B$4*$A44+$B$5*((C$12-$A44)*4+3)+$B$6*(YEAR(C$13)=2015)+$B$7*(C$11=4)+$B$8*(C$11=3))/(1+EXP($B$3+$B$4*$A44+$B$5*((C$12-$A44)*4+3)+$B$6*(YEAR(C$13)=2015)+$B$7*(C$11=4)+$B$8*(C$11=3)))), "")</f>
        <v/>
      </c>
      <c r="D44" s="9" t="str">
        <f aca="false">IF('Acquisition-Retention'!G167&lt;&gt;"",'Acquisition-Retention'!G167* (IF(D$12=$A44,1,EXP($B$3+$B$4*$A44+$B$5*(D$12-$A44)*4+$B$6*(YEAR(D$13)=2015)+$B$7*(D$11=4)+$B$8*(D$11=3))/(1+EXP($B$3+$B$4*$A44+$B$5*(D$12-$A44)*4+$B$6*(YEAR(D$13)=2015)+$B$7*(D$11=4)+$B$8*(D$11=3))))+ EXP($B$3+$B$4*$A44+$B$5*((D$12-$A44)*4+1)+$B$6*(YEAR(D$13)=2015)+$B$7*(D$11=4)+$B$8*(D$11=3))/(1+EXP($B$3+$B$4*$A44+$B$5*((D$12-$A44)*4+1)+$B$6*(YEAR(D$13)=2015)+$B$7*(D$11=4)+$B$8*(D$11=3)))+ EXP($B$3+$B$4*$A44+$B$5*((D$12-$A44)*4+2)+$B$6*(YEAR(D$13)=2015)+$B$7*(D$11=4)+$B$8*(D$11=3))/(1+EXP($B$3+$B$4*$A44+$B$5*((D$12-$A44)*4+2)+$B$6*(YEAR(D$13)=2015)+$B$7*(D$11=4)+$B$8*(D$11=3)))+ EXP($B$3+$B$4*$A44+$B$5*((D$12-$A44)*4+3)+$B$6*(YEAR(D$13)=2015)+$B$7*(D$11=4)+$B$8*(D$11=3))/(1+EXP($B$3+$B$4*$A44+$B$5*((D$12-$A44)*4+3)+$B$6*(YEAR(D$13)=2015)+$B$7*(D$11=4)+$B$8*(D$11=3)))), "")</f>
        <v/>
      </c>
      <c r="E44" s="9" t="str">
        <f aca="false">IF('Acquisition-Retention'!H167&lt;&gt;"",'Acquisition-Retention'!H167* (IF(E$12=$A44,1,EXP($B$3+$B$4*$A44+$B$5*(E$12-$A44)*4+$B$6*(YEAR(E$13)=2015)+$B$7*(E$11=4)+$B$8*(E$11=3))/(1+EXP($B$3+$B$4*$A44+$B$5*(E$12-$A44)*4+$B$6*(YEAR(E$13)=2015)+$B$7*(E$11=4)+$B$8*(E$11=3))))+ EXP($B$3+$B$4*$A44+$B$5*((E$12-$A44)*4+1)+$B$6*(YEAR(E$13)=2015)+$B$7*(E$11=4)+$B$8*(E$11=3))/(1+EXP($B$3+$B$4*$A44+$B$5*((E$12-$A44)*4+1)+$B$6*(YEAR(E$13)=2015)+$B$7*(E$11=4)+$B$8*(E$11=3)))+ EXP($B$3+$B$4*$A44+$B$5*((E$12-$A44)*4+2)+$B$6*(YEAR(E$13)=2015)+$B$7*(E$11=4)+$B$8*(E$11=3))/(1+EXP($B$3+$B$4*$A44+$B$5*((E$12-$A44)*4+2)+$B$6*(YEAR(E$13)=2015)+$B$7*(E$11=4)+$B$8*(E$11=3)))+ EXP($B$3+$B$4*$A44+$B$5*((E$12-$A44)*4+3)+$B$6*(YEAR(E$13)=2015)+$B$7*(E$11=4)+$B$8*(E$11=3))/(1+EXP($B$3+$B$4*$A44+$B$5*((E$12-$A44)*4+3)+$B$6*(YEAR(E$13)=2015)+$B$7*(E$11=4)+$B$8*(E$11=3)))), "")</f>
        <v/>
      </c>
      <c r="F44" s="9" t="str">
        <f aca="false">IF('Acquisition-Retention'!I167&lt;&gt;"",'Acquisition-Retention'!I167* (IF(F$12=$A44,1,EXP($B$3+$B$4*$A44+$B$5*(F$12-$A44)*4+$B$6*(YEAR(F$13)=2015)+$B$7*(F$11=4)+$B$8*(F$11=3))/(1+EXP($B$3+$B$4*$A44+$B$5*(F$12-$A44)*4+$B$6*(YEAR(F$13)=2015)+$B$7*(F$11=4)+$B$8*(F$11=3))))+ EXP($B$3+$B$4*$A44+$B$5*((F$12-$A44)*4+1)+$B$6*(YEAR(F$13)=2015)+$B$7*(F$11=4)+$B$8*(F$11=3))/(1+EXP($B$3+$B$4*$A44+$B$5*((F$12-$A44)*4+1)+$B$6*(YEAR(F$13)=2015)+$B$7*(F$11=4)+$B$8*(F$11=3)))+ EXP($B$3+$B$4*$A44+$B$5*((F$12-$A44)*4+2)+$B$6*(YEAR(F$13)=2015)+$B$7*(F$11=4)+$B$8*(F$11=3))/(1+EXP($B$3+$B$4*$A44+$B$5*((F$12-$A44)*4+2)+$B$6*(YEAR(F$13)=2015)+$B$7*(F$11=4)+$B$8*(F$11=3)))+ EXP($B$3+$B$4*$A44+$B$5*((F$12-$A44)*4+3)+$B$6*(YEAR(F$13)=2015)+$B$7*(F$11=4)+$B$8*(F$11=3))/(1+EXP($B$3+$B$4*$A44+$B$5*((F$12-$A44)*4+3)+$B$6*(YEAR(F$13)=2015)+$B$7*(F$11=4)+$B$8*(F$11=3)))), "")</f>
        <v/>
      </c>
      <c r="G44" s="9" t="str">
        <f aca="false">IF('Acquisition-Retention'!J167&lt;&gt;"",'Acquisition-Retention'!J167* (IF(G$12=$A44,1,EXP($B$3+$B$4*$A44+$B$5*(G$12-$A44)*4+$B$6*(YEAR(G$13)=2015)+$B$7*(G$11=4)+$B$8*(G$11=3))/(1+EXP($B$3+$B$4*$A44+$B$5*(G$12-$A44)*4+$B$6*(YEAR(G$13)=2015)+$B$7*(G$11=4)+$B$8*(G$11=3))))+ EXP($B$3+$B$4*$A44+$B$5*((G$12-$A44)*4+1)+$B$6*(YEAR(G$13)=2015)+$B$7*(G$11=4)+$B$8*(G$11=3))/(1+EXP($B$3+$B$4*$A44+$B$5*((G$12-$A44)*4+1)+$B$6*(YEAR(G$13)=2015)+$B$7*(G$11=4)+$B$8*(G$11=3)))+ EXP($B$3+$B$4*$A44+$B$5*((G$12-$A44)*4+2)+$B$6*(YEAR(G$13)=2015)+$B$7*(G$11=4)+$B$8*(G$11=3))/(1+EXP($B$3+$B$4*$A44+$B$5*((G$12-$A44)*4+2)+$B$6*(YEAR(G$13)=2015)+$B$7*(G$11=4)+$B$8*(G$11=3)))+ EXP($B$3+$B$4*$A44+$B$5*((G$12-$A44)*4+3)+$B$6*(YEAR(G$13)=2015)+$B$7*(G$11=4)+$B$8*(G$11=3))/(1+EXP($B$3+$B$4*$A44+$B$5*((G$12-$A44)*4+3)+$B$6*(YEAR(G$13)=2015)+$B$7*(G$11=4)+$B$8*(G$11=3)))), "")</f>
        <v/>
      </c>
      <c r="H44" s="9" t="str">
        <f aca="false">IF('Acquisition-Retention'!K167&lt;&gt;"",'Acquisition-Retention'!K167* (IF(H$12=$A44,1,EXP($B$3+$B$4*$A44+$B$5*(H$12-$A44)*4+$B$6*(YEAR(H$13)=2015)+$B$7*(H$11=4)+$B$8*(H$11=3))/(1+EXP($B$3+$B$4*$A44+$B$5*(H$12-$A44)*4+$B$6*(YEAR(H$13)=2015)+$B$7*(H$11=4)+$B$8*(H$11=3))))+ EXP($B$3+$B$4*$A44+$B$5*((H$12-$A44)*4+1)+$B$6*(YEAR(H$13)=2015)+$B$7*(H$11=4)+$B$8*(H$11=3))/(1+EXP($B$3+$B$4*$A44+$B$5*((H$12-$A44)*4+1)+$B$6*(YEAR(H$13)=2015)+$B$7*(H$11=4)+$B$8*(H$11=3)))+ EXP($B$3+$B$4*$A44+$B$5*((H$12-$A44)*4+2)+$B$6*(YEAR(H$13)=2015)+$B$7*(H$11=4)+$B$8*(H$11=3))/(1+EXP($B$3+$B$4*$A44+$B$5*((H$12-$A44)*4+2)+$B$6*(YEAR(H$13)=2015)+$B$7*(H$11=4)+$B$8*(H$11=3)))+ EXP($B$3+$B$4*$A44+$B$5*((H$12-$A44)*4+3)+$B$6*(YEAR(H$13)=2015)+$B$7*(H$11=4)+$B$8*(H$11=3))/(1+EXP($B$3+$B$4*$A44+$B$5*((H$12-$A44)*4+3)+$B$6*(YEAR(H$13)=2015)+$B$7*(H$11=4)+$B$8*(H$11=3)))), "")</f>
        <v/>
      </c>
      <c r="I44" s="9" t="str">
        <f aca="false">IF('Acquisition-Retention'!L167&lt;&gt;"",'Acquisition-Retention'!L167* (IF(I$12=$A44,1,EXP($B$3+$B$4*$A44+$B$5*(I$12-$A44)*4+$B$6*(YEAR(I$13)=2015)+$B$7*(I$11=4)+$B$8*(I$11=3))/(1+EXP($B$3+$B$4*$A44+$B$5*(I$12-$A44)*4+$B$6*(YEAR(I$13)=2015)+$B$7*(I$11=4)+$B$8*(I$11=3))))+ EXP($B$3+$B$4*$A44+$B$5*((I$12-$A44)*4+1)+$B$6*(YEAR(I$13)=2015)+$B$7*(I$11=4)+$B$8*(I$11=3))/(1+EXP($B$3+$B$4*$A44+$B$5*((I$12-$A44)*4+1)+$B$6*(YEAR(I$13)=2015)+$B$7*(I$11=4)+$B$8*(I$11=3)))+ EXP($B$3+$B$4*$A44+$B$5*((I$12-$A44)*4+2)+$B$6*(YEAR(I$13)=2015)+$B$7*(I$11=4)+$B$8*(I$11=3))/(1+EXP($B$3+$B$4*$A44+$B$5*((I$12-$A44)*4+2)+$B$6*(YEAR(I$13)=2015)+$B$7*(I$11=4)+$B$8*(I$11=3)))+ EXP($B$3+$B$4*$A44+$B$5*((I$12-$A44)*4+3)+$B$6*(YEAR(I$13)=2015)+$B$7*(I$11=4)+$B$8*(I$11=3))/(1+EXP($B$3+$B$4*$A44+$B$5*((I$12-$A44)*4+3)+$B$6*(YEAR(I$13)=2015)+$B$7*(I$11=4)+$B$8*(I$11=3)))), "")</f>
        <v/>
      </c>
      <c r="J44" s="9" t="str">
        <f aca="false">IF('Acquisition-Retention'!M167&lt;&gt;"",'Acquisition-Retention'!M167* (IF(J$12=$A44,1,EXP($B$3+$B$4*$A44+$B$5*(J$12-$A44)*4+$B$6*(YEAR(J$13)=2015)+$B$7*(J$11=4)+$B$8*(J$11=3))/(1+EXP($B$3+$B$4*$A44+$B$5*(J$12-$A44)*4+$B$6*(YEAR(J$13)=2015)+$B$7*(J$11=4)+$B$8*(J$11=3))))+ EXP($B$3+$B$4*$A44+$B$5*((J$12-$A44)*4+1)+$B$6*(YEAR(J$13)=2015)+$B$7*(J$11=4)+$B$8*(J$11=3))/(1+EXP($B$3+$B$4*$A44+$B$5*((J$12-$A44)*4+1)+$B$6*(YEAR(J$13)=2015)+$B$7*(J$11=4)+$B$8*(J$11=3)))+ EXP($B$3+$B$4*$A44+$B$5*((J$12-$A44)*4+2)+$B$6*(YEAR(J$13)=2015)+$B$7*(J$11=4)+$B$8*(J$11=3))/(1+EXP($B$3+$B$4*$A44+$B$5*((J$12-$A44)*4+2)+$B$6*(YEAR(J$13)=2015)+$B$7*(J$11=4)+$B$8*(J$11=3)))+ EXP($B$3+$B$4*$A44+$B$5*((J$12-$A44)*4+3)+$B$6*(YEAR(J$13)=2015)+$B$7*(J$11=4)+$B$8*(J$11=3))/(1+EXP($B$3+$B$4*$A44+$B$5*((J$12-$A44)*4+3)+$B$6*(YEAR(J$13)=2015)+$B$7*(J$11=4)+$B$8*(J$11=3)))), "")</f>
        <v/>
      </c>
      <c r="K44" s="9" t="str">
        <f aca="false">IF('Acquisition-Retention'!N167&lt;&gt;"",'Acquisition-Retention'!N167* (IF(K$12=$A44,1,EXP($B$3+$B$4*$A44+$B$5*(K$12-$A44)*4+$B$6*(YEAR(K$13)=2015)+$B$7*(K$11=4)+$B$8*(K$11=3))/(1+EXP($B$3+$B$4*$A44+$B$5*(K$12-$A44)*4+$B$6*(YEAR(K$13)=2015)+$B$7*(K$11=4)+$B$8*(K$11=3))))+ EXP($B$3+$B$4*$A44+$B$5*((K$12-$A44)*4+1)+$B$6*(YEAR(K$13)=2015)+$B$7*(K$11=4)+$B$8*(K$11=3))/(1+EXP($B$3+$B$4*$A44+$B$5*((K$12-$A44)*4+1)+$B$6*(YEAR(K$13)=2015)+$B$7*(K$11=4)+$B$8*(K$11=3)))+ EXP($B$3+$B$4*$A44+$B$5*((K$12-$A44)*4+2)+$B$6*(YEAR(K$13)=2015)+$B$7*(K$11=4)+$B$8*(K$11=3))/(1+EXP($B$3+$B$4*$A44+$B$5*((K$12-$A44)*4+2)+$B$6*(YEAR(K$13)=2015)+$B$7*(K$11=4)+$B$8*(K$11=3)))+ EXP($B$3+$B$4*$A44+$B$5*((K$12-$A44)*4+3)+$B$6*(YEAR(K$13)=2015)+$B$7*(K$11=4)+$B$8*(K$11=3))/(1+EXP($B$3+$B$4*$A44+$B$5*((K$12-$A44)*4+3)+$B$6*(YEAR(K$13)=2015)+$B$7*(K$11=4)+$B$8*(K$11=3)))), "")</f>
        <v/>
      </c>
      <c r="L44" s="9" t="str">
        <f aca="false">IF('Acquisition-Retention'!O167&lt;&gt;"",'Acquisition-Retention'!O167* (IF(L$12=$A44,1,EXP($B$3+$B$4*$A44+$B$5*(L$12-$A44)*4+$B$6*(YEAR(L$13)=2015)+$B$7*(L$11=4)+$B$8*(L$11=3))/(1+EXP($B$3+$B$4*$A44+$B$5*(L$12-$A44)*4+$B$6*(YEAR(L$13)=2015)+$B$7*(L$11=4)+$B$8*(L$11=3))))+ EXP($B$3+$B$4*$A44+$B$5*((L$12-$A44)*4+1)+$B$6*(YEAR(L$13)=2015)+$B$7*(L$11=4)+$B$8*(L$11=3))/(1+EXP($B$3+$B$4*$A44+$B$5*((L$12-$A44)*4+1)+$B$6*(YEAR(L$13)=2015)+$B$7*(L$11=4)+$B$8*(L$11=3)))+ EXP($B$3+$B$4*$A44+$B$5*((L$12-$A44)*4+2)+$B$6*(YEAR(L$13)=2015)+$B$7*(L$11=4)+$B$8*(L$11=3))/(1+EXP($B$3+$B$4*$A44+$B$5*((L$12-$A44)*4+2)+$B$6*(YEAR(L$13)=2015)+$B$7*(L$11=4)+$B$8*(L$11=3)))+ EXP($B$3+$B$4*$A44+$B$5*((L$12-$A44)*4+3)+$B$6*(YEAR(L$13)=2015)+$B$7*(L$11=4)+$B$8*(L$11=3))/(1+EXP($B$3+$B$4*$A44+$B$5*((L$12-$A44)*4+3)+$B$6*(YEAR(L$13)=2015)+$B$7*(L$11=4)+$B$8*(L$11=3)))), "")</f>
        <v/>
      </c>
      <c r="M44" s="9" t="str">
        <f aca="false">IF('Acquisition-Retention'!P167&lt;&gt;"",'Acquisition-Retention'!P167* (IF(M$12=$A44,1,EXP($B$3+$B$4*$A44+$B$5*(M$12-$A44)*4+$B$6*(YEAR(M$13)=2015)+$B$7*(M$11=4)+$B$8*(M$11=3))/(1+EXP($B$3+$B$4*$A44+$B$5*(M$12-$A44)*4+$B$6*(YEAR(M$13)=2015)+$B$7*(M$11=4)+$B$8*(M$11=3))))+ EXP($B$3+$B$4*$A44+$B$5*((M$12-$A44)*4+1)+$B$6*(YEAR(M$13)=2015)+$B$7*(M$11=4)+$B$8*(M$11=3))/(1+EXP($B$3+$B$4*$A44+$B$5*((M$12-$A44)*4+1)+$B$6*(YEAR(M$13)=2015)+$B$7*(M$11=4)+$B$8*(M$11=3)))+ EXP($B$3+$B$4*$A44+$B$5*((M$12-$A44)*4+2)+$B$6*(YEAR(M$13)=2015)+$B$7*(M$11=4)+$B$8*(M$11=3))/(1+EXP($B$3+$B$4*$A44+$B$5*((M$12-$A44)*4+2)+$B$6*(YEAR(M$13)=2015)+$B$7*(M$11=4)+$B$8*(M$11=3)))+ EXP($B$3+$B$4*$A44+$B$5*((M$12-$A44)*4+3)+$B$6*(YEAR(M$13)=2015)+$B$7*(M$11=4)+$B$8*(M$11=3))/(1+EXP($B$3+$B$4*$A44+$B$5*((M$12-$A44)*4+3)+$B$6*(YEAR(M$13)=2015)+$B$7*(M$11=4)+$B$8*(M$11=3)))), "")</f>
        <v/>
      </c>
      <c r="N44" s="9" t="str">
        <f aca="false">IF('Acquisition-Retention'!Q167&lt;&gt;"",'Acquisition-Retention'!Q167* (IF(N$12=$A44,1,EXP($B$3+$B$4*$A44+$B$5*(N$12-$A44)*4+$B$6*(YEAR(N$13)=2015)+$B$7*(N$11=4)+$B$8*(N$11=3))/(1+EXP($B$3+$B$4*$A44+$B$5*(N$12-$A44)*4+$B$6*(YEAR(N$13)=2015)+$B$7*(N$11=4)+$B$8*(N$11=3))))+ EXP($B$3+$B$4*$A44+$B$5*((N$12-$A44)*4+1)+$B$6*(YEAR(N$13)=2015)+$B$7*(N$11=4)+$B$8*(N$11=3))/(1+EXP($B$3+$B$4*$A44+$B$5*((N$12-$A44)*4+1)+$B$6*(YEAR(N$13)=2015)+$B$7*(N$11=4)+$B$8*(N$11=3)))+ EXP($B$3+$B$4*$A44+$B$5*((N$12-$A44)*4+2)+$B$6*(YEAR(N$13)=2015)+$B$7*(N$11=4)+$B$8*(N$11=3))/(1+EXP($B$3+$B$4*$A44+$B$5*((N$12-$A44)*4+2)+$B$6*(YEAR(N$13)=2015)+$B$7*(N$11=4)+$B$8*(N$11=3)))+ EXP($B$3+$B$4*$A44+$B$5*((N$12-$A44)*4+3)+$B$6*(YEAR(N$13)=2015)+$B$7*(N$11=4)+$B$8*(N$11=3))/(1+EXP($B$3+$B$4*$A44+$B$5*((N$12-$A44)*4+3)+$B$6*(YEAR(N$13)=2015)+$B$7*(N$11=4)+$B$8*(N$11=3)))), "")</f>
        <v/>
      </c>
      <c r="O44" s="9" t="str">
        <f aca="false">IF('Acquisition-Retention'!R167&lt;&gt;"",'Acquisition-Retention'!R167* (IF(O$12=$A44,1,EXP($B$3+$B$4*$A44+$B$5*(O$12-$A44)*4+$B$6*(YEAR(O$13)=2015)+$B$7*(O$11=4)+$B$8*(O$11=3))/(1+EXP($B$3+$B$4*$A44+$B$5*(O$12-$A44)*4+$B$6*(YEAR(O$13)=2015)+$B$7*(O$11=4)+$B$8*(O$11=3))))+ EXP($B$3+$B$4*$A44+$B$5*((O$12-$A44)*4+1)+$B$6*(YEAR(O$13)=2015)+$B$7*(O$11=4)+$B$8*(O$11=3))/(1+EXP($B$3+$B$4*$A44+$B$5*((O$12-$A44)*4+1)+$B$6*(YEAR(O$13)=2015)+$B$7*(O$11=4)+$B$8*(O$11=3)))+ EXP($B$3+$B$4*$A44+$B$5*((O$12-$A44)*4+2)+$B$6*(YEAR(O$13)=2015)+$B$7*(O$11=4)+$B$8*(O$11=3))/(1+EXP($B$3+$B$4*$A44+$B$5*((O$12-$A44)*4+2)+$B$6*(YEAR(O$13)=2015)+$B$7*(O$11=4)+$B$8*(O$11=3)))+ EXP($B$3+$B$4*$A44+$B$5*((O$12-$A44)*4+3)+$B$6*(YEAR(O$13)=2015)+$B$7*(O$11=4)+$B$8*(O$11=3))/(1+EXP($B$3+$B$4*$A44+$B$5*((O$12-$A44)*4+3)+$B$6*(YEAR(O$13)=2015)+$B$7*(O$11=4)+$B$8*(O$11=3)))), "")</f>
        <v/>
      </c>
      <c r="P44" s="9" t="str">
        <f aca="false">IF('Acquisition-Retention'!S167&lt;&gt;"",'Acquisition-Retention'!S167* (IF(P$12=$A44,1,EXP($B$3+$B$4*$A44+$B$5*(P$12-$A44)*4+$B$6*(YEAR(P$13)=2015)+$B$7*(P$11=4)+$B$8*(P$11=3))/(1+EXP($B$3+$B$4*$A44+$B$5*(P$12-$A44)*4+$B$6*(YEAR(P$13)=2015)+$B$7*(P$11=4)+$B$8*(P$11=3))))+ EXP($B$3+$B$4*$A44+$B$5*((P$12-$A44)*4+1)+$B$6*(YEAR(P$13)=2015)+$B$7*(P$11=4)+$B$8*(P$11=3))/(1+EXP($B$3+$B$4*$A44+$B$5*((P$12-$A44)*4+1)+$B$6*(YEAR(P$13)=2015)+$B$7*(P$11=4)+$B$8*(P$11=3)))+ EXP($B$3+$B$4*$A44+$B$5*((P$12-$A44)*4+2)+$B$6*(YEAR(P$13)=2015)+$B$7*(P$11=4)+$B$8*(P$11=3))/(1+EXP($B$3+$B$4*$A44+$B$5*((P$12-$A44)*4+2)+$B$6*(YEAR(P$13)=2015)+$B$7*(P$11=4)+$B$8*(P$11=3)))+ EXP($B$3+$B$4*$A44+$B$5*((P$12-$A44)*4+3)+$B$6*(YEAR(P$13)=2015)+$B$7*(P$11=4)+$B$8*(P$11=3))/(1+EXP($B$3+$B$4*$A44+$B$5*((P$12-$A44)*4+3)+$B$6*(YEAR(P$13)=2015)+$B$7*(P$11=4)+$B$8*(P$11=3)))), "")</f>
        <v/>
      </c>
      <c r="Q44" s="9" t="str">
        <f aca="false">IF('Acquisition-Retention'!T167&lt;&gt;"",'Acquisition-Retention'!T167* (IF(Q$12=$A44,1,EXP($B$3+$B$4*$A44+$B$5*(Q$12-$A44)*4+$B$6*(YEAR(Q$13)=2015)+$B$7*(Q$11=4)+$B$8*(Q$11=3))/(1+EXP($B$3+$B$4*$A44+$B$5*(Q$12-$A44)*4+$B$6*(YEAR(Q$13)=2015)+$B$7*(Q$11=4)+$B$8*(Q$11=3))))+ EXP($B$3+$B$4*$A44+$B$5*((Q$12-$A44)*4+1)+$B$6*(YEAR(Q$13)=2015)+$B$7*(Q$11=4)+$B$8*(Q$11=3))/(1+EXP($B$3+$B$4*$A44+$B$5*((Q$12-$A44)*4+1)+$B$6*(YEAR(Q$13)=2015)+$B$7*(Q$11=4)+$B$8*(Q$11=3)))+ EXP($B$3+$B$4*$A44+$B$5*((Q$12-$A44)*4+2)+$B$6*(YEAR(Q$13)=2015)+$B$7*(Q$11=4)+$B$8*(Q$11=3))/(1+EXP($B$3+$B$4*$A44+$B$5*((Q$12-$A44)*4+2)+$B$6*(YEAR(Q$13)=2015)+$B$7*(Q$11=4)+$B$8*(Q$11=3)))+ EXP($B$3+$B$4*$A44+$B$5*((Q$12-$A44)*4+3)+$B$6*(YEAR(Q$13)=2015)+$B$7*(Q$11=4)+$B$8*(Q$11=3))/(1+EXP($B$3+$B$4*$A44+$B$5*((Q$12-$A44)*4+3)+$B$6*(YEAR(Q$13)=2015)+$B$7*(Q$11=4)+$B$8*(Q$11=3)))), "")</f>
        <v/>
      </c>
      <c r="R44" s="9" t="str">
        <f aca="false">IF('Acquisition-Retention'!U167&lt;&gt;"",'Acquisition-Retention'!U167* (IF(R$12=$A44,1,EXP($B$3+$B$4*$A44+$B$5*(R$12-$A44)*4+$B$6*(YEAR(R$13)=2015)+$B$7*(R$11=4)+$B$8*(R$11=3))/(1+EXP($B$3+$B$4*$A44+$B$5*(R$12-$A44)*4+$B$6*(YEAR(R$13)=2015)+$B$7*(R$11=4)+$B$8*(R$11=3))))+ EXP($B$3+$B$4*$A44+$B$5*((R$12-$A44)*4+1)+$B$6*(YEAR(R$13)=2015)+$B$7*(R$11=4)+$B$8*(R$11=3))/(1+EXP($B$3+$B$4*$A44+$B$5*((R$12-$A44)*4+1)+$B$6*(YEAR(R$13)=2015)+$B$7*(R$11=4)+$B$8*(R$11=3)))+ EXP($B$3+$B$4*$A44+$B$5*((R$12-$A44)*4+2)+$B$6*(YEAR(R$13)=2015)+$B$7*(R$11=4)+$B$8*(R$11=3))/(1+EXP($B$3+$B$4*$A44+$B$5*((R$12-$A44)*4+2)+$B$6*(YEAR(R$13)=2015)+$B$7*(R$11=4)+$B$8*(R$11=3)))+ EXP($B$3+$B$4*$A44+$B$5*((R$12-$A44)*4+3)+$B$6*(YEAR(R$13)=2015)+$B$7*(R$11=4)+$B$8*(R$11=3))/(1+EXP($B$3+$B$4*$A44+$B$5*((R$12-$A44)*4+3)+$B$6*(YEAR(R$13)=2015)+$B$7*(R$11=4)+$B$8*(R$11=3)))), "")</f>
        <v/>
      </c>
      <c r="S44" s="9" t="str">
        <f aca="false">IF('Acquisition-Retention'!V167&lt;&gt;"",'Acquisition-Retention'!V167* (IF(S$12=$A44,1,EXP($B$3+$B$4*$A44+$B$5*(S$12-$A44)*4+$B$6*(YEAR(S$13)=2015)+$B$7*(S$11=4)+$B$8*(S$11=3))/(1+EXP($B$3+$B$4*$A44+$B$5*(S$12-$A44)*4+$B$6*(YEAR(S$13)=2015)+$B$7*(S$11=4)+$B$8*(S$11=3))))+ EXP($B$3+$B$4*$A44+$B$5*((S$12-$A44)*4+1)+$B$6*(YEAR(S$13)=2015)+$B$7*(S$11=4)+$B$8*(S$11=3))/(1+EXP($B$3+$B$4*$A44+$B$5*((S$12-$A44)*4+1)+$B$6*(YEAR(S$13)=2015)+$B$7*(S$11=4)+$B$8*(S$11=3)))+ EXP($B$3+$B$4*$A44+$B$5*((S$12-$A44)*4+2)+$B$6*(YEAR(S$13)=2015)+$B$7*(S$11=4)+$B$8*(S$11=3))/(1+EXP($B$3+$B$4*$A44+$B$5*((S$12-$A44)*4+2)+$B$6*(YEAR(S$13)=2015)+$B$7*(S$11=4)+$B$8*(S$11=3)))+ EXP($B$3+$B$4*$A44+$B$5*((S$12-$A44)*4+3)+$B$6*(YEAR(S$13)=2015)+$B$7*(S$11=4)+$B$8*(S$11=3))/(1+EXP($B$3+$B$4*$A44+$B$5*((S$12-$A44)*4+3)+$B$6*(YEAR(S$13)=2015)+$B$7*(S$11=4)+$B$8*(S$11=3)))), "")</f>
        <v/>
      </c>
      <c r="T44" s="9" t="str">
        <f aca="false">IF('Acquisition-Retention'!W167&lt;&gt;"",'Acquisition-Retention'!W167* (IF(T$12=$A44,1,EXP($B$3+$B$4*$A44+$B$5*(T$12-$A44)*4+$B$6*(YEAR(T$13)=2015)+$B$7*(T$11=4)+$B$8*(T$11=3))/(1+EXP($B$3+$B$4*$A44+$B$5*(T$12-$A44)*4+$B$6*(YEAR(T$13)=2015)+$B$7*(T$11=4)+$B$8*(T$11=3))))+ EXP($B$3+$B$4*$A44+$B$5*((T$12-$A44)*4+1)+$B$6*(YEAR(T$13)=2015)+$B$7*(T$11=4)+$B$8*(T$11=3))/(1+EXP($B$3+$B$4*$A44+$B$5*((T$12-$A44)*4+1)+$B$6*(YEAR(T$13)=2015)+$B$7*(T$11=4)+$B$8*(T$11=3)))+ EXP($B$3+$B$4*$A44+$B$5*((T$12-$A44)*4+2)+$B$6*(YEAR(T$13)=2015)+$B$7*(T$11=4)+$B$8*(T$11=3))/(1+EXP($B$3+$B$4*$A44+$B$5*((T$12-$A44)*4+2)+$B$6*(YEAR(T$13)=2015)+$B$7*(T$11=4)+$B$8*(T$11=3)))+ EXP($B$3+$B$4*$A44+$B$5*((T$12-$A44)*4+3)+$B$6*(YEAR(T$13)=2015)+$B$7*(T$11=4)+$B$8*(T$11=3))/(1+EXP($B$3+$B$4*$A44+$B$5*((T$12-$A44)*4+3)+$B$6*(YEAR(T$13)=2015)+$B$7*(T$11=4)+$B$8*(T$11=3)))), "")</f>
        <v/>
      </c>
      <c r="U44" s="9" t="str">
        <f aca="false">IF('Acquisition-Retention'!X167&lt;&gt;"",'Acquisition-Retention'!X167* (IF(U$12=$A44,1,EXP($B$3+$B$4*$A44+$B$5*(U$12-$A44)*4+$B$6*(YEAR(U$13)=2015)+$B$7*(U$11=4)+$B$8*(U$11=3))/(1+EXP($B$3+$B$4*$A44+$B$5*(U$12-$A44)*4+$B$6*(YEAR(U$13)=2015)+$B$7*(U$11=4)+$B$8*(U$11=3))))+ EXP($B$3+$B$4*$A44+$B$5*((U$12-$A44)*4+1)+$B$6*(YEAR(U$13)=2015)+$B$7*(U$11=4)+$B$8*(U$11=3))/(1+EXP($B$3+$B$4*$A44+$B$5*((U$12-$A44)*4+1)+$B$6*(YEAR(U$13)=2015)+$B$7*(U$11=4)+$B$8*(U$11=3)))+ EXP($B$3+$B$4*$A44+$B$5*((U$12-$A44)*4+2)+$B$6*(YEAR(U$13)=2015)+$B$7*(U$11=4)+$B$8*(U$11=3))/(1+EXP($B$3+$B$4*$A44+$B$5*((U$12-$A44)*4+2)+$B$6*(YEAR(U$13)=2015)+$B$7*(U$11=4)+$B$8*(U$11=3)))+ EXP($B$3+$B$4*$A44+$B$5*((U$12-$A44)*4+3)+$B$6*(YEAR(U$13)=2015)+$B$7*(U$11=4)+$B$8*(U$11=3))/(1+EXP($B$3+$B$4*$A44+$B$5*((U$12-$A44)*4+3)+$B$6*(YEAR(U$13)=2015)+$B$7*(U$11=4)+$B$8*(U$11=3)))), "")</f>
        <v/>
      </c>
      <c r="V44" s="9" t="str">
        <f aca="false">IF('Acquisition-Retention'!Y167&lt;&gt;"",'Acquisition-Retention'!Y167* (IF(V$12=$A44,1,EXP($B$3+$B$4*$A44+$B$5*(V$12-$A44)*4+$B$6*(YEAR(V$13)=2015)+$B$7*(V$11=4)+$B$8*(V$11=3))/(1+EXP($B$3+$B$4*$A44+$B$5*(V$12-$A44)*4+$B$6*(YEAR(V$13)=2015)+$B$7*(V$11=4)+$B$8*(V$11=3))))+ EXP($B$3+$B$4*$A44+$B$5*((V$12-$A44)*4+1)+$B$6*(YEAR(V$13)=2015)+$B$7*(V$11=4)+$B$8*(V$11=3))/(1+EXP($B$3+$B$4*$A44+$B$5*((V$12-$A44)*4+1)+$B$6*(YEAR(V$13)=2015)+$B$7*(V$11=4)+$B$8*(V$11=3)))+ EXP($B$3+$B$4*$A44+$B$5*((V$12-$A44)*4+2)+$B$6*(YEAR(V$13)=2015)+$B$7*(V$11=4)+$B$8*(V$11=3))/(1+EXP($B$3+$B$4*$A44+$B$5*((V$12-$A44)*4+2)+$B$6*(YEAR(V$13)=2015)+$B$7*(V$11=4)+$B$8*(V$11=3)))+ EXP($B$3+$B$4*$A44+$B$5*((V$12-$A44)*4+3)+$B$6*(YEAR(V$13)=2015)+$B$7*(V$11=4)+$B$8*(V$11=3))/(1+EXP($B$3+$B$4*$A44+$B$5*((V$12-$A44)*4+3)+$B$6*(YEAR(V$13)=2015)+$B$7*(V$11=4)+$B$8*(V$11=3)))), "")</f>
        <v/>
      </c>
      <c r="W44" s="9" t="str">
        <f aca="false">IF('Acquisition-Retention'!Z167&lt;&gt;"",'Acquisition-Retention'!Z167* (IF(W$12=$A44,1,EXP($B$3+$B$4*$A44+$B$5*(W$12-$A44)*4+$B$6*(YEAR(W$13)=2015)+$B$7*(W$11=4)+$B$8*(W$11=3))/(1+EXP($B$3+$B$4*$A44+$B$5*(W$12-$A44)*4+$B$6*(YEAR(W$13)=2015)+$B$7*(W$11=4)+$B$8*(W$11=3))))+ EXP($B$3+$B$4*$A44+$B$5*((W$12-$A44)*4+1)+$B$6*(YEAR(W$13)=2015)+$B$7*(W$11=4)+$B$8*(W$11=3))/(1+EXP($B$3+$B$4*$A44+$B$5*((W$12-$A44)*4+1)+$B$6*(YEAR(W$13)=2015)+$B$7*(W$11=4)+$B$8*(W$11=3)))+ EXP($B$3+$B$4*$A44+$B$5*((W$12-$A44)*4+2)+$B$6*(YEAR(W$13)=2015)+$B$7*(W$11=4)+$B$8*(W$11=3))/(1+EXP($B$3+$B$4*$A44+$B$5*((W$12-$A44)*4+2)+$B$6*(YEAR(W$13)=2015)+$B$7*(W$11=4)+$B$8*(W$11=3)))+ EXP($B$3+$B$4*$A44+$B$5*((W$12-$A44)*4+3)+$B$6*(YEAR(W$13)=2015)+$B$7*(W$11=4)+$B$8*(W$11=3))/(1+EXP($B$3+$B$4*$A44+$B$5*((W$12-$A44)*4+3)+$B$6*(YEAR(W$13)=2015)+$B$7*(W$11=4)+$B$8*(W$11=3)))), "")</f>
        <v/>
      </c>
      <c r="X44" s="9" t="str">
        <f aca="false">IF('Acquisition-Retention'!AA167&lt;&gt;"",'Acquisition-Retention'!AA167* (IF(X$12=$A44,1,EXP($B$3+$B$4*$A44+$B$5*(X$12-$A44)*4+$B$6*(YEAR(X$13)=2015)+$B$7*(X$11=4)+$B$8*(X$11=3))/(1+EXP($B$3+$B$4*$A44+$B$5*(X$12-$A44)*4+$B$6*(YEAR(X$13)=2015)+$B$7*(X$11=4)+$B$8*(X$11=3))))+ EXP($B$3+$B$4*$A44+$B$5*((X$12-$A44)*4+1)+$B$6*(YEAR(X$13)=2015)+$B$7*(X$11=4)+$B$8*(X$11=3))/(1+EXP($B$3+$B$4*$A44+$B$5*((X$12-$A44)*4+1)+$B$6*(YEAR(X$13)=2015)+$B$7*(X$11=4)+$B$8*(X$11=3)))+ EXP($B$3+$B$4*$A44+$B$5*((X$12-$A44)*4+2)+$B$6*(YEAR(X$13)=2015)+$B$7*(X$11=4)+$B$8*(X$11=3))/(1+EXP($B$3+$B$4*$A44+$B$5*((X$12-$A44)*4+2)+$B$6*(YEAR(X$13)=2015)+$B$7*(X$11=4)+$B$8*(X$11=3)))+ EXP($B$3+$B$4*$A44+$B$5*((X$12-$A44)*4+3)+$B$6*(YEAR(X$13)=2015)+$B$7*(X$11=4)+$B$8*(X$11=3))/(1+EXP($B$3+$B$4*$A44+$B$5*((X$12-$A44)*4+3)+$B$6*(YEAR(X$13)=2015)+$B$7*(X$11=4)+$B$8*(X$11=3)))), "")</f>
        <v/>
      </c>
      <c r="Y44" s="9" t="str">
        <f aca="false">IF('Acquisition-Retention'!AB167&lt;&gt;"",'Acquisition-Retention'!AB167* (IF(Y$12=$A44,1,EXP($B$3+$B$4*$A44+$B$5*(Y$12-$A44)*4+$B$6*(YEAR(Y$13)=2015)+$B$7*(Y$11=4)+$B$8*(Y$11=3))/(1+EXP($B$3+$B$4*$A44+$B$5*(Y$12-$A44)*4+$B$6*(YEAR(Y$13)=2015)+$B$7*(Y$11=4)+$B$8*(Y$11=3))))+ EXP($B$3+$B$4*$A44+$B$5*((Y$12-$A44)*4+1)+$B$6*(YEAR(Y$13)=2015)+$B$7*(Y$11=4)+$B$8*(Y$11=3))/(1+EXP($B$3+$B$4*$A44+$B$5*((Y$12-$A44)*4+1)+$B$6*(YEAR(Y$13)=2015)+$B$7*(Y$11=4)+$B$8*(Y$11=3)))+ EXP($B$3+$B$4*$A44+$B$5*((Y$12-$A44)*4+2)+$B$6*(YEAR(Y$13)=2015)+$B$7*(Y$11=4)+$B$8*(Y$11=3))/(1+EXP($B$3+$B$4*$A44+$B$5*((Y$12-$A44)*4+2)+$B$6*(YEAR(Y$13)=2015)+$B$7*(Y$11=4)+$B$8*(Y$11=3)))+ EXP($B$3+$B$4*$A44+$B$5*((Y$12-$A44)*4+3)+$B$6*(YEAR(Y$13)=2015)+$B$7*(Y$11=4)+$B$8*(Y$11=3))/(1+EXP($B$3+$B$4*$A44+$B$5*((Y$12-$A44)*4+3)+$B$6*(YEAR(Y$13)=2015)+$B$7*(Y$11=4)+$B$8*(Y$11=3)))), "")</f>
        <v/>
      </c>
      <c r="Z44" s="9" t="str">
        <f aca="false">IF('Acquisition-Retention'!AC167&lt;&gt;"",'Acquisition-Retention'!AC167* (IF(Z$12=$A44,1,EXP($B$3+$B$4*$A44+$B$5*(Z$12-$A44)*4+$B$6*(YEAR(Z$13)=2015)+$B$7*(Z$11=4)+$B$8*(Z$11=3))/(1+EXP($B$3+$B$4*$A44+$B$5*(Z$12-$A44)*4+$B$6*(YEAR(Z$13)=2015)+$B$7*(Z$11=4)+$B$8*(Z$11=3))))+ EXP($B$3+$B$4*$A44+$B$5*((Z$12-$A44)*4+1)+$B$6*(YEAR(Z$13)=2015)+$B$7*(Z$11=4)+$B$8*(Z$11=3))/(1+EXP($B$3+$B$4*$A44+$B$5*((Z$12-$A44)*4+1)+$B$6*(YEAR(Z$13)=2015)+$B$7*(Z$11=4)+$B$8*(Z$11=3)))+ EXP($B$3+$B$4*$A44+$B$5*((Z$12-$A44)*4+2)+$B$6*(YEAR(Z$13)=2015)+$B$7*(Z$11=4)+$B$8*(Z$11=3))/(1+EXP($B$3+$B$4*$A44+$B$5*((Z$12-$A44)*4+2)+$B$6*(YEAR(Z$13)=2015)+$B$7*(Z$11=4)+$B$8*(Z$11=3)))+ EXP($B$3+$B$4*$A44+$B$5*((Z$12-$A44)*4+3)+$B$6*(YEAR(Z$13)=2015)+$B$7*(Z$11=4)+$B$8*(Z$11=3))/(1+EXP($B$3+$B$4*$A44+$B$5*((Z$12-$A44)*4+3)+$B$6*(YEAR(Z$13)=2015)+$B$7*(Z$11=4)+$B$8*(Z$11=3)))), "")</f>
        <v/>
      </c>
      <c r="AA44" s="9" t="str">
        <f aca="false">IF('Acquisition-Retention'!AD167&lt;&gt;"",'Acquisition-Retention'!AD167* (IF(AA$12=$A44,1,EXP($B$3+$B$4*$A44+$B$5*(AA$12-$A44)*4+$B$6*(YEAR(AA$13)=2015)+$B$7*(AA$11=4)+$B$8*(AA$11=3))/(1+EXP($B$3+$B$4*$A44+$B$5*(AA$12-$A44)*4+$B$6*(YEAR(AA$13)=2015)+$B$7*(AA$11=4)+$B$8*(AA$11=3))))+ EXP($B$3+$B$4*$A44+$B$5*((AA$12-$A44)*4+1)+$B$6*(YEAR(AA$13)=2015)+$B$7*(AA$11=4)+$B$8*(AA$11=3))/(1+EXP($B$3+$B$4*$A44+$B$5*((AA$12-$A44)*4+1)+$B$6*(YEAR(AA$13)=2015)+$B$7*(AA$11=4)+$B$8*(AA$11=3)))+ EXP($B$3+$B$4*$A44+$B$5*((AA$12-$A44)*4+2)+$B$6*(YEAR(AA$13)=2015)+$B$7*(AA$11=4)+$B$8*(AA$11=3))/(1+EXP($B$3+$B$4*$A44+$B$5*((AA$12-$A44)*4+2)+$B$6*(YEAR(AA$13)=2015)+$B$7*(AA$11=4)+$B$8*(AA$11=3)))+ EXP($B$3+$B$4*$A44+$B$5*((AA$12-$A44)*4+3)+$B$6*(YEAR(AA$13)=2015)+$B$7*(AA$11=4)+$B$8*(AA$11=3))/(1+EXP($B$3+$B$4*$A44+$B$5*((AA$12-$A44)*4+3)+$B$6*(YEAR(AA$13)=2015)+$B$7*(AA$11=4)+$B$8*(AA$11=3)))), "")</f>
        <v/>
      </c>
      <c r="AB44" s="9" t="str">
        <f aca="false">IF('Acquisition-Retention'!AE167&lt;&gt;"",'Acquisition-Retention'!AE167* (IF(AB$12=$A44,1,EXP($B$3+$B$4*$A44+$B$5*(AB$12-$A44)*4+$B$6*(YEAR(AB$13)=2015)+$B$7*(AB$11=4)+$B$8*(AB$11=3))/(1+EXP($B$3+$B$4*$A44+$B$5*(AB$12-$A44)*4+$B$6*(YEAR(AB$13)=2015)+$B$7*(AB$11=4)+$B$8*(AB$11=3))))+ EXP($B$3+$B$4*$A44+$B$5*((AB$12-$A44)*4+1)+$B$6*(YEAR(AB$13)=2015)+$B$7*(AB$11=4)+$B$8*(AB$11=3))/(1+EXP($B$3+$B$4*$A44+$B$5*((AB$12-$A44)*4+1)+$B$6*(YEAR(AB$13)=2015)+$B$7*(AB$11=4)+$B$8*(AB$11=3)))+ EXP($B$3+$B$4*$A44+$B$5*((AB$12-$A44)*4+2)+$B$6*(YEAR(AB$13)=2015)+$B$7*(AB$11=4)+$B$8*(AB$11=3))/(1+EXP($B$3+$B$4*$A44+$B$5*((AB$12-$A44)*4+2)+$B$6*(YEAR(AB$13)=2015)+$B$7*(AB$11=4)+$B$8*(AB$11=3)))+ EXP($B$3+$B$4*$A44+$B$5*((AB$12-$A44)*4+3)+$B$6*(YEAR(AB$13)=2015)+$B$7*(AB$11=4)+$B$8*(AB$11=3))/(1+EXP($B$3+$B$4*$A44+$B$5*((AB$12-$A44)*4+3)+$B$6*(YEAR(AB$13)=2015)+$B$7*(AB$11=4)+$B$8*(AB$11=3)))), "")</f>
        <v/>
      </c>
      <c r="AC44" s="9" t="str">
        <f aca="false">IF('Acquisition-Retention'!AF167&lt;&gt;"",'Acquisition-Retention'!AF167* (IF(AC$12=$A44,1,EXP($B$3+$B$4*$A44+$B$5*(AC$12-$A44)*4+$B$6*(YEAR(AC$13)=2015)+$B$7*(AC$11=4)+$B$8*(AC$11=3))/(1+EXP($B$3+$B$4*$A44+$B$5*(AC$12-$A44)*4+$B$6*(YEAR(AC$13)=2015)+$B$7*(AC$11=4)+$B$8*(AC$11=3))))+ EXP($B$3+$B$4*$A44+$B$5*((AC$12-$A44)*4+1)+$B$6*(YEAR(AC$13)=2015)+$B$7*(AC$11=4)+$B$8*(AC$11=3))/(1+EXP($B$3+$B$4*$A44+$B$5*((AC$12-$A44)*4+1)+$B$6*(YEAR(AC$13)=2015)+$B$7*(AC$11=4)+$B$8*(AC$11=3)))+ EXP($B$3+$B$4*$A44+$B$5*((AC$12-$A44)*4+2)+$B$6*(YEAR(AC$13)=2015)+$B$7*(AC$11=4)+$B$8*(AC$11=3))/(1+EXP($B$3+$B$4*$A44+$B$5*((AC$12-$A44)*4+2)+$B$6*(YEAR(AC$13)=2015)+$B$7*(AC$11=4)+$B$8*(AC$11=3)))+ EXP($B$3+$B$4*$A44+$B$5*((AC$12-$A44)*4+3)+$B$6*(YEAR(AC$13)=2015)+$B$7*(AC$11=4)+$B$8*(AC$11=3))/(1+EXP($B$3+$B$4*$A44+$B$5*((AC$12-$A44)*4+3)+$B$6*(YEAR(AC$13)=2015)+$B$7*(AC$11=4)+$B$8*(AC$11=3)))), "")</f>
        <v/>
      </c>
      <c r="AD44" s="9" t="str">
        <f aca="false">IF('Acquisition-Retention'!AG167&lt;&gt;"",'Acquisition-Retention'!AG167* (IF(AD$12=$A44,1,EXP($B$3+$B$4*$A44+$B$5*(AD$12-$A44)*4+$B$6*(YEAR(AD$13)=2015)+$B$7*(AD$11=4)+$B$8*(AD$11=3))/(1+EXP($B$3+$B$4*$A44+$B$5*(AD$12-$A44)*4+$B$6*(YEAR(AD$13)=2015)+$B$7*(AD$11=4)+$B$8*(AD$11=3))))+ EXP($B$3+$B$4*$A44+$B$5*((AD$12-$A44)*4+1)+$B$6*(YEAR(AD$13)=2015)+$B$7*(AD$11=4)+$B$8*(AD$11=3))/(1+EXP($B$3+$B$4*$A44+$B$5*((AD$12-$A44)*4+1)+$B$6*(YEAR(AD$13)=2015)+$B$7*(AD$11=4)+$B$8*(AD$11=3)))+ EXP($B$3+$B$4*$A44+$B$5*((AD$12-$A44)*4+2)+$B$6*(YEAR(AD$13)=2015)+$B$7*(AD$11=4)+$B$8*(AD$11=3))/(1+EXP($B$3+$B$4*$A44+$B$5*((AD$12-$A44)*4+2)+$B$6*(YEAR(AD$13)=2015)+$B$7*(AD$11=4)+$B$8*(AD$11=3)))+ EXP($B$3+$B$4*$A44+$B$5*((AD$12-$A44)*4+3)+$B$6*(YEAR(AD$13)=2015)+$B$7*(AD$11=4)+$B$8*(AD$11=3))/(1+EXP($B$3+$B$4*$A44+$B$5*((AD$12-$A44)*4+3)+$B$6*(YEAR(AD$13)=2015)+$B$7*(AD$11=4)+$B$8*(AD$11=3)))), "")</f>
        <v/>
      </c>
      <c r="AE44" s="9" t="str">
        <f aca="false">IF('Acquisition-Retention'!AH167&lt;&gt;"",'Acquisition-Retention'!AH167* (IF(AE$12=$A44,1,EXP($B$3+$B$4*$A44+$B$5*(AE$12-$A44)*4+$B$6*(YEAR(AE$13)=2015)+$B$7*(AE$11=4)+$B$8*(AE$11=3))/(1+EXP($B$3+$B$4*$A44+$B$5*(AE$12-$A44)*4+$B$6*(YEAR(AE$13)=2015)+$B$7*(AE$11=4)+$B$8*(AE$11=3))))+ EXP($B$3+$B$4*$A44+$B$5*((AE$12-$A44)*4+1)+$B$6*(YEAR(AE$13)=2015)+$B$7*(AE$11=4)+$B$8*(AE$11=3))/(1+EXP($B$3+$B$4*$A44+$B$5*((AE$12-$A44)*4+1)+$B$6*(YEAR(AE$13)=2015)+$B$7*(AE$11=4)+$B$8*(AE$11=3)))+ EXP($B$3+$B$4*$A44+$B$5*((AE$12-$A44)*4+2)+$B$6*(YEAR(AE$13)=2015)+$B$7*(AE$11=4)+$B$8*(AE$11=3))/(1+EXP($B$3+$B$4*$A44+$B$5*((AE$12-$A44)*4+2)+$B$6*(YEAR(AE$13)=2015)+$B$7*(AE$11=4)+$B$8*(AE$11=3)))+ EXP($B$3+$B$4*$A44+$B$5*((AE$12-$A44)*4+3)+$B$6*(YEAR(AE$13)=2015)+$B$7*(AE$11=4)+$B$8*(AE$11=3))/(1+EXP($B$3+$B$4*$A44+$B$5*((AE$12-$A44)*4+3)+$B$6*(YEAR(AE$13)=2015)+$B$7*(AE$11=4)+$B$8*(AE$11=3)))), "")</f>
        <v/>
      </c>
      <c r="AF44" s="9" t="str">
        <f aca="false">IF('Acquisition-Retention'!AI167&lt;&gt;"",'Acquisition-Retention'!AI167* (IF(AF$12=$A44,1,EXP($B$3+$B$4*$A44+$B$5*(AF$12-$A44)*4+$B$6*(YEAR(AF$13)=2015)+$B$7*(AF$11=4)+$B$8*(AF$11=3))/(1+EXP($B$3+$B$4*$A44+$B$5*(AF$12-$A44)*4+$B$6*(YEAR(AF$13)=2015)+$B$7*(AF$11=4)+$B$8*(AF$11=3))))+ EXP($B$3+$B$4*$A44+$B$5*((AF$12-$A44)*4+1)+$B$6*(YEAR(AF$13)=2015)+$B$7*(AF$11=4)+$B$8*(AF$11=3))/(1+EXP($B$3+$B$4*$A44+$B$5*((AF$12-$A44)*4+1)+$B$6*(YEAR(AF$13)=2015)+$B$7*(AF$11=4)+$B$8*(AF$11=3)))+ EXP($B$3+$B$4*$A44+$B$5*((AF$12-$A44)*4+2)+$B$6*(YEAR(AF$13)=2015)+$B$7*(AF$11=4)+$B$8*(AF$11=3))/(1+EXP($B$3+$B$4*$A44+$B$5*((AF$12-$A44)*4+2)+$B$6*(YEAR(AF$13)=2015)+$B$7*(AF$11=4)+$B$8*(AF$11=3)))+ EXP($B$3+$B$4*$A44+$B$5*((AF$12-$A44)*4+3)+$B$6*(YEAR(AF$13)=2015)+$B$7*(AF$11=4)+$B$8*(AF$11=3))/(1+EXP($B$3+$B$4*$A44+$B$5*((AF$12-$A44)*4+3)+$B$6*(YEAR(AF$13)=2015)+$B$7*(AF$11=4)+$B$8*(AF$11=3)))), "")</f>
        <v/>
      </c>
      <c r="AG44" s="9" t="n">
        <f aca="false">IF('Acquisition-Retention'!AJ167&lt;&gt;"",'Acquisition-Retention'!AJ167* (IF(AG$12=$A44,1,EXP($B$3+$B$4*$A44+$B$5*(AG$12-$A44)*4+$B$6*(YEAR(AG$13)=2015)+$B$7*(AG$11=4)+$B$8*(AG$11=3))/(1+EXP($B$3+$B$4*$A44+$B$5*(AG$12-$A44)*4+$B$6*(YEAR(AG$13)=2015)+$B$7*(AG$11=4)+$B$8*(AG$11=3))))+ EXP($B$3+$B$4*$A44+$B$5*((AG$12-$A44)*4+1)+$B$6*(YEAR(AG$13)=2015)+$B$7*(AG$11=4)+$B$8*(AG$11=3))/(1+EXP($B$3+$B$4*$A44+$B$5*((AG$12-$A44)*4+1)+$B$6*(YEAR(AG$13)=2015)+$B$7*(AG$11=4)+$B$8*(AG$11=3)))+ EXP($B$3+$B$4*$A44+$B$5*((AG$12-$A44)*4+2)+$B$6*(YEAR(AG$13)=2015)+$B$7*(AG$11=4)+$B$8*(AG$11=3))/(1+EXP($B$3+$B$4*$A44+$B$5*((AG$12-$A44)*4+2)+$B$6*(YEAR(AG$13)=2015)+$B$7*(AG$11=4)+$B$8*(AG$11=3)))+ EXP($B$3+$B$4*$A44+$B$5*((AG$12-$A44)*4+3)+$B$6*(YEAR(AG$13)=2015)+$B$7*(AG$11=4)+$B$8*(AG$11=3))/(1+EXP($B$3+$B$4*$A44+$B$5*((AG$12-$A44)*4+3)+$B$6*(YEAR(AG$13)=2015)+$B$7*(AG$11=4)+$B$8*(AG$11=3)))), "")</f>
        <v>439.73383431451</v>
      </c>
      <c r="AH44" s="9" t="n">
        <f aca="false">IF('Acquisition-Retention'!AK167&lt;&gt;"",'Acquisition-Retention'!AK167* (IF(AH$12=$A44,1,EXP($B$3+$B$4*$A44+$B$5*(AH$12-$A44)*4+$B$6*(YEAR(AH$13)=2015)+$B$7*(AH$11=4)+$B$8*(AH$11=3))/(1+EXP($B$3+$B$4*$A44+$B$5*(AH$12-$A44)*4+$B$6*(YEAR(AH$13)=2015)+$B$7*(AH$11=4)+$B$8*(AH$11=3))))+ EXP($B$3+$B$4*$A44+$B$5*((AH$12-$A44)*4+1)+$B$6*(YEAR(AH$13)=2015)+$B$7*(AH$11=4)+$B$8*(AH$11=3))/(1+EXP($B$3+$B$4*$A44+$B$5*((AH$12-$A44)*4+1)+$B$6*(YEAR(AH$13)=2015)+$B$7*(AH$11=4)+$B$8*(AH$11=3)))+ EXP($B$3+$B$4*$A44+$B$5*((AH$12-$A44)*4+2)+$B$6*(YEAR(AH$13)=2015)+$B$7*(AH$11=4)+$B$8*(AH$11=3))/(1+EXP($B$3+$B$4*$A44+$B$5*((AH$12-$A44)*4+2)+$B$6*(YEAR(AH$13)=2015)+$B$7*(AH$11=4)+$B$8*(AH$11=3)))+ EXP($B$3+$B$4*$A44+$B$5*((AH$12-$A44)*4+3)+$B$6*(YEAR(AH$13)=2015)+$B$7*(AH$11=4)+$B$8*(AH$11=3))/(1+EXP($B$3+$B$4*$A44+$B$5*((AH$12-$A44)*4+3)+$B$6*(YEAR(AH$13)=2015)+$B$7*(AH$11=4)+$B$8*(AH$11=3)))), "")</f>
        <v>140.678805573299</v>
      </c>
      <c r="AI44" s="9" t="n">
        <f aca="false">IF('Acquisition-Retention'!AL167&lt;&gt;"",'Acquisition-Retention'!AL167* (IF(AI$12=$A44,1,EXP($B$3+$B$4*$A44+$B$5*(AI$12-$A44)*4+$B$6*(YEAR(AI$13)=2015)+$B$7*(AI$11=4)+$B$8*(AI$11=3))/(1+EXP($B$3+$B$4*$A44+$B$5*(AI$12-$A44)*4+$B$6*(YEAR(AI$13)=2015)+$B$7*(AI$11=4)+$B$8*(AI$11=3))))+ EXP($B$3+$B$4*$A44+$B$5*((AI$12-$A44)*4+1)+$B$6*(YEAR(AI$13)=2015)+$B$7*(AI$11=4)+$B$8*(AI$11=3))/(1+EXP($B$3+$B$4*$A44+$B$5*((AI$12-$A44)*4+1)+$B$6*(YEAR(AI$13)=2015)+$B$7*(AI$11=4)+$B$8*(AI$11=3)))+ EXP($B$3+$B$4*$A44+$B$5*((AI$12-$A44)*4+2)+$B$6*(YEAR(AI$13)=2015)+$B$7*(AI$11=4)+$B$8*(AI$11=3))/(1+EXP($B$3+$B$4*$A44+$B$5*((AI$12-$A44)*4+2)+$B$6*(YEAR(AI$13)=2015)+$B$7*(AI$11=4)+$B$8*(AI$11=3)))+ EXP($B$3+$B$4*$A44+$B$5*((AI$12-$A44)*4+3)+$B$6*(YEAR(AI$13)=2015)+$B$7*(AI$11=4)+$B$8*(AI$11=3))/(1+EXP($B$3+$B$4*$A44+$B$5*((AI$12-$A44)*4+3)+$B$6*(YEAR(AI$13)=2015)+$B$7*(AI$11=4)+$B$8*(AI$11=3)))), "")</f>
        <v>120.067911211082</v>
      </c>
      <c r="AJ44" s="9" t="n">
        <f aca="false">IF('Acquisition-Retention'!AM167&lt;&gt;"",'Acquisition-Retention'!AM167* (IF(AJ$12=$A44,1,EXP($B$3+$B$4*$A44+$B$5*(AJ$12-$A44)*4+$B$6*(YEAR(AJ$13)=2015)+$B$7*(AJ$11=4)+$B$8*(AJ$11=3))/(1+EXP($B$3+$B$4*$A44+$B$5*(AJ$12-$A44)*4+$B$6*(YEAR(AJ$13)=2015)+$B$7*(AJ$11=4)+$B$8*(AJ$11=3))))+ EXP($B$3+$B$4*$A44+$B$5*((AJ$12-$A44)*4+1)+$B$6*(YEAR(AJ$13)=2015)+$B$7*(AJ$11=4)+$B$8*(AJ$11=3))/(1+EXP($B$3+$B$4*$A44+$B$5*((AJ$12-$A44)*4+1)+$B$6*(YEAR(AJ$13)=2015)+$B$7*(AJ$11=4)+$B$8*(AJ$11=3)))+ EXP($B$3+$B$4*$A44+$B$5*((AJ$12-$A44)*4+2)+$B$6*(YEAR(AJ$13)=2015)+$B$7*(AJ$11=4)+$B$8*(AJ$11=3))/(1+EXP($B$3+$B$4*$A44+$B$5*((AJ$12-$A44)*4+2)+$B$6*(YEAR(AJ$13)=2015)+$B$7*(AJ$11=4)+$B$8*(AJ$11=3)))+ EXP($B$3+$B$4*$A44+$B$5*((AJ$12-$A44)*4+3)+$B$6*(YEAR(AJ$13)=2015)+$B$7*(AJ$11=4)+$B$8*(AJ$11=3))/(1+EXP($B$3+$B$4*$A44+$B$5*((AJ$12-$A44)*4+3)+$B$6*(YEAR(AJ$13)=2015)+$B$7*(AJ$11=4)+$B$8*(AJ$11=3)))), "")</f>
        <v>115.153063664371</v>
      </c>
      <c r="AK44" s="9" t="n">
        <f aca="false">IF('Acquisition-Retention'!AN167&lt;&gt;"",'Acquisition-Retention'!AN167* (IF(AK$12=$A44,1,EXP($B$3+$B$4*$A44+$B$5*(AK$12-$A44)*4+$B$6*(YEAR(AK$13)=2015)+$B$7*(AK$11=4)+$B$8*(AK$11=3))/(1+EXP($B$3+$B$4*$A44+$B$5*(AK$12-$A44)*4+$B$6*(YEAR(AK$13)=2015)+$B$7*(AK$11=4)+$B$8*(AK$11=3))))+ EXP($B$3+$B$4*$A44+$B$5*((AK$12-$A44)*4+1)+$B$6*(YEAR(AK$13)=2015)+$B$7*(AK$11=4)+$B$8*(AK$11=3))/(1+EXP($B$3+$B$4*$A44+$B$5*((AK$12-$A44)*4+1)+$B$6*(YEAR(AK$13)=2015)+$B$7*(AK$11=4)+$B$8*(AK$11=3)))+ EXP($B$3+$B$4*$A44+$B$5*((AK$12-$A44)*4+2)+$B$6*(YEAR(AK$13)=2015)+$B$7*(AK$11=4)+$B$8*(AK$11=3))/(1+EXP($B$3+$B$4*$A44+$B$5*((AK$12-$A44)*4+2)+$B$6*(YEAR(AK$13)=2015)+$B$7*(AK$11=4)+$B$8*(AK$11=3)))+ EXP($B$3+$B$4*$A44+$B$5*((AK$12-$A44)*4+3)+$B$6*(YEAR(AK$13)=2015)+$B$7*(AK$11=4)+$B$8*(AK$11=3))/(1+EXP($B$3+$B$4*$A44+$B$5*((AK$12-$A44)*4+3)+$B$6*(YEAR(AK$13)=2015)+$B$7*(AK$11=4)+$B$8*(AK$11=3)))), "")</f>
        <v>105.197541218985</v>
      </c>
      <c r="AL44" s="9" t="n">
        <f aca="false">IF('Acquisition-Retention'!AO167&lt;&gt;"",'Acquisition-Retention'!AO167* (IF(AL$12=$A44,1,EXP($B$3+$B$4*$A44+$B$5*(AL$12-$A44)*4+$B$6*(YEAR(AL$13)=2015)+$B$7*(AL$11=4)+$B$8*(AL$11=3))/(1+EXP($B$3+$B$4*$A44+$B$5*(AL$12-$A44)*4+$B$6*(YEAR(AL$13)=2015)+$B$7*(AL$11=4)+$B$8*(AL$11=3))))+ EXP($B$3+$B$4*$A44+$B$5*((AL$12-$A44)*4+1)+$B$6*(YEAR(AL$13)=2015)+$B$7*(AL$11=4)+$B$8*(AL$11=3))/(1+EXP($B$3+$B$4*$A44+$B$5*((AL$12-$A44)*4+1)+$B$6*(YEAR(AL$13)=2015)+$B$7*(AL$11=4)+$B$8*(AL$11=3)))+ EXP($B$3+$B$4*$A44+$B$5*((AL$12-$A44)*4+2)+$B$6*(YEAR(AL$13)=2015)+$B$7*(AL$11=4)+$B$8*(AL$11=3))/(1+EXP($B$3+$B$4*$A44+$B$5*((AL$12-$A44)*4+2)+$B$6*(YEAR(AL$13)=2015)+$B$7*(AL$11=4)+$B$8*(AL$11=3)))+ EXP($B$3+$B$4*$A44+$B$5*((AL$12-$A44)*4+3)+$B$6*(YEAR(AL$13)=2015)+$B$7*(AL$11=4)+$B$8*(AL$11=3))/(1+EXP($B$3+$B$4*$A44+$B$5*((AL$12-$A44)*4+3)+$B$6*(YEAR(AL$13)=2015)+$B$7*(AL$11=4)+$B$8*(AL$11=3)))), "")</f>
        <v>96.9848037920019</v>
      </c>
      <c r="AM44" s="9" t="n">
        <f aca="false">IF('Acquisition-Retention'!AP167&lt;&gt;"",'Acquisition-Retention'!AP167* (IF(AM$12=$A44,1,EXP($B$3+$B$4*$A44+$B$5*(AM$12-$A44)*4+$B$6*(YEAR(AM$13)=2015)+$B$7*(AM$11=4)+$B$8*(AM$11=3))/(1+EXP($B$3+$B$4*$A44+$B$5*(AM$12-$A44)*4+$B$6*(YEAR(AM$13)=2015)+$B$7*(AM$11=4)+$B$8*(AM$11=3))))+ EXP($B$3+$B$4*$A44+$B$5*((AM$12-$A44)*4+1)+$B$6*(YEAR(AM$13)=2015)+$B$7*(AM$11=4)+$B$8*(AM$11=3))/(1+EXP($B$3+$B$4*$A44+$B$5*((AM$12-$A44)*4+1)+$B$6*(YEAR(AM$13)=2015)+$B$7*(AM$11=4)+$B$8*(AM$11=3)))+ EXP($B$3+$B$4*$A44+$B$5*((AM$12-$A44)*4+2)+$B$6*(YEAR(AM$13)=2015)+$B$7*(AM$11=4)+$B$8*(AM$11=3))/(1+EXP($B$3+$B$4*$A44+$B$5*((AM$12-$A44)*4+2)+$B$6*(YEAR(AM$13)=2015)+$B$7*(AM$11=4)+$B$8*(AM$11=3)))+ EXP($B$3+$B$4*$A44+$B$5*((AM$12-$A44)*4+3)+$B$6*(YEAR(AM$13)=2015)+$B$7*(AM$11=4)+$B$8*(AM$11=3))/(1+EXP($B$3+$B$4*$A44+$B$5*((AM$12-$A44)*4+3)+$B$6*(YEAR(AM$13)=2015)+$B$7*(AM$11=4)+$B$8*(AM$11=3)))), "")</f>
        <v>87.8472495914573</v>
      </c>
      <c r="AN44" s="9" t="n">
        <f aca="false">IF('Acquisition-Retention'!AQ167&lt;&gt;"",'Acquisition-Retention'!AQ167* (IF(AN$12=$A44,1,EXP($B$3+$B$4*$A44+$B$5*(AN$12-$A44)*4+$B$6*(YEAR(AN$13)=2015)+$B$7*(AN$11=4)+$B$8*(AN$11=3))/(1+EXP($B$3+$B$4*$A44+$B$5*(AN$12-$A44)*4+$B$6*(YEAR(AN$13)=2015)+$B$7*(AN$11=4)+$B$8*(AN$11=3))))+ EXP($B$3+$B$4*$A44+$B$5*((AN$12-$A44)*4+1)+$B$6*(YEAR(AN$13)=2015)+$B$7*(AN$11=4)+$B$8*(AN$11=3))/(1+EXP($B$3+$B$4*$A44+$B$5*((AN$12-$A44)*4+1)+$B$6*(YEAR(AN$13)=2015)+$B$7*(AN$11=4)+$B$8*(AN$11=3)))+ EXP($B$3+$B$4*$A44+$B$5*((AN$12-$A44)*4+2)+$B$6*(YEAR(AN$13)=2015)+$B$7*(AN$11=4)+$B$8*(AN$11=3))/(1+EXP($B$3+$B$4*$A44+$B$5*((AN$12-$A44)*4+2)+$B$6*(YEAR(AN$13)=2015)+$B$7*(AN$11=4)+$B$8*(AN$11=3)))+ EXP($B$3+$B$4*$A44+$B$5*((AN$12-$A44)*4+3)+$B$6*(YEAR(AN$13)=2015)+$B$7*(AN$11=4)+$B$8*(AN$11=3))/(1+EXP($B$3+$B$4*$A44+$B$5*((AN$12-$A44)*4+3)+$B$6*(YEAR(AN$13)=2015)+$B$7*(AN$11=4)+$B$8*(AN$11=3)))), "")</f>
        <v>81.3361325455509</v>
      </c>
      <c r="AO44" s="9" t="n">
        <f aca="false">IF('Acquisition-Retention'!AR167&lt;&gt;"",'Acquisition-Retention'!AR167* (IF(AO$12=$A44,1,EXP($B$3+$B$4*$A44+$B$5*(AO$12-$A44)*4+$B$6*(YEAR(AO$13)=2015)+$B$7*(AO$11=4)+$B$8*(AO$11=3))/(1+EXP($B$3+$B$4*$A44+$B$5*(AO$12-$A44)*4+$B$6*(YEAR(AO$13)=2015)+$B$7*(AO$11=4)+$B$8*(AO$11=3))))+ EXP($B$3+$B$4*$A44+$B$5*((AO$12-$A44)*4+1)+$B$6*(YEAR(AO$13)=2015)+$B$7*(AO$11=4)+$B$8*(AO$11=3))/(1+EXP($B$3+$B$4*$A44+$B$5*((AO$12-$A44)*4+1)+$B$6*(YEAR(AO$13)=2015)+$B$7*(AO$11=4)+$B$8*(AO$11=3)))+ EXP($B$3+$B$4*$A44+$B$5*((AO$12-$A44)*4+2)+$B$6*(YEAR(AO$13)=2015)+$B$7*(AO$11=4)+$B$8*(AO$11=3))/(1+EXP($B$3+$B$4*$A44+$B$5*((AO$12-$A44)*4+2)+$B$6*(YEAR(AO$13)=2015)+$B$7*(AO$11=4)+$B$8*(AO$11=3)))+ EXP($B$3+$B$4*$A44+$B$5*((AO$12-$A44)*4+3)+$B$6*(YEAR(AO$13)=2015)+$B$7*(AO$11=4)+$B$8*(AO$11=3))/(1+EXP($B$3+$B$4*$A44+$B$5*((AO$12-$A44)*4+3)+$B$6*(YEAR(AO$13)=2015)+$B$7*(AO$11=4)+$B$8*(AO$11=3)))), "")</f>
        <v>75.7126648064639</v>
      </c>
    </row>
    <row r="45" customFormat="false" ht="15" hidden="false" customHeight="false" outlineLevel="0" collapsed="false">
      <c r="A45" s="0" t="n">
        <f aca="false">A44+1</f>
        <v>32</v>
      </c>
      <c r="B45" s="4" t="str">
        <v>Aug 2016</v>
      </c>
      <c r="C45" s="9" t="str">
        <f aca="false">IF('Acquisition-Retention'!F168&lt;&gt;"",'Acquisition-Retention'!F168* (IF(C$12=$A45,1,EXP($B$3+$B$4*$A45+$B$5*(C$12-$A45)*4+$B$6*(YEAR(C$13)=2015)+$B$7*(C$11=4)+$B$8*(C$11=3))/(1+EXP($B$3+$B$4*$A45+$B$5*(C$12-$A45)*4+$B$6*(YEAR(C$13)=2015)+$B$7*(C$11=4)+$B$8*(C$11=3))))+ EXP($B$3+$B$4*$A45+$B$5*((C$12-$A45)*4+1)+$B$6*(YEAR(C$13)=2015)+$B$7*(C$11=4)+$B$8*(C$11=3))/(1+EXP($B$3+$B$4*$A45+$B$5*((C$12-$A45)*4+1)+$B$6*(YEAR(C$13)=2015)+$B$7*(C$11=4)+$B$8*(C$11=3)))+ EXP($B$3+$B$4*$A45+$B$5*((C$12-$A45)*4+2)+$B$6*(YEAR(C$13)=2015)+$B$7*(C$11=4)+$B$8*(C$11=3))/(1+EXP($B$3+$B$4*$A45+$B$5*((C$12-$A45)*4+2)+$B$6*(YEAR(C$13)=2015)+$B$7*(C$11=4)+$B$8*(C$11=3)))+ EXP($B$3+$B$4*$A45+$B$5*((C$12-$A45)*4+3)+$B$6*(YEAR(C$13)=2015)+$B$7*(C$11=4)+$B$8*(C$11=3))/(1+EXP($B$3+$B$4*$A45+$B$5*((C$12-$A45)*4+3)+$B$6*(YEAR(C$13)=2015)+$B$7*(C$11=4)+$B$8*(C$11=3)))), "")</f>
        <v/>
      </c>
      <c r="D45" s="9" t="str">
        <f aca="false">IF('Acquisition-Retention'!G168&lt;&gt;"",'Acquisition-Retention'!G168* (IF(D$12=$A45,1,EXP($B$3+$B$4*$A45+$B$5*(D$12-$A45)*4+$B$6*(YEAR(D$13)=2015)+$B$7*(D$11=4)+$B$8*(D$11=3))/(1+EXP($B$3+$B$4*$A45+$B$5*(D$12-$A45)*4+$B$6*(YEAR(D$13)=2015)+$B$7*(D$11=4)+$B$8*(D$11=3))))+ EXP($B$3+$B$4*$A45+$B$5*((D$12-$A45)*4+1)+$B$6*(YEAR(D$13)=2015)+$B$7*(D$11=4)+$B$8*(D$11=3))/(1+EXP($B$3+$B$4*$A45+$B$5*((D$12-$A45)*4+1)+$B$6*(YEAR(D$13)=2015)+$B$7*(D$11=4)+$B$8*(D$11=3)))+ EXP($B$3+$B$4*$A45+$B$5*((D$12-$A45)*4+2)+$B$6*(YEAR(D$13)=2015)+$B$7*(D$11=4)+$B$8*(D$11=3))/(1+EXP($B$3+$B$4*$A45+$B$5*((D$12-$A45)*4+2)+$B$6*(YEAR(D$13)=2015)+$B$7*(D$11=4)+$B$8*(D$11=3)))+ EXP($B$3+$B$4*$A45+$B$5*((D$12-$A45)*4+3)+$B$6*(YEAR(D$13)=2015)+$B$7*(D$11=4)+$B$8*(D$11=3))/(1+EXP($B$3+$B$4*$A45+$B$5*((D$12-$A45)*4+3)+$B$6*(YEAR(D$13)=2015)+$B$7*(D$11=4)+$B$8*(D$11=3)))), "")</f>
        <v/>
      </c>
      <c r="E45" s="9" t="str">
        <f aca="false">IF('Acquisition-Retention'!H168&lt;&gt;"",'Acquisition-Retention'!H168* (IF(E$12=$A45,1,EXP($B$3+$B$4*$A45+$B$5*(E$12-$A45)*4+$B$6*(YEAR(E$13)=2015)+$B$7*(E$11=4)+$B$8*(E$11=3))/(1+EXP($B$3+$B$4*$A45+$B$5*(E$12-$A45)*4+$B$6*(YEAR(E$13)=2015)+$B$7*(E$11=4)+$B$8*(E$11=3))))+ EXP($B$3+$B$4*$A45+$B$5*((E$12-$A45)*4+1)+$B$6*(YEAR(E$13)=2015)+$B$7*(E$11=4)+$B$8*(E$11=3))/(1+EXP($B$3+$B$4*$A45+$B$5*((E$12-$A45)*4+1)+$B$6*(YEAR(E$13)=2015)+$B$7*(E$11=4)+$B$8*(E$11=3)))+ EXP($B$3+$B$4*$A45+$B$5*((E$12-$A45)*4+2)+$B$6*(YEAR(E$13)=2015)+$B$7*(E$11=4)+$B$8*(E$11=3))/(1+EXP($B$3+$B$4*$A45+$B$5*((E$12-$A45)*4+2)+$B$6*(YEAR(E$13)=2015)+$B$7*(E$11=4)+$B$8*(E$11=3)))+ EXP($B$3+$B$4*$A45+$B$5*((E$12-$A45)*4+3)+$B$6*(YEAR(E$13)=2015)+$B$7*(E$11=4)+$B$8*(E$11=3))/(1+EXP($B$3+$B$4*$A45+$B$5*((E$12-$A45)*4+3)+$B$6*(YEAR(E$13)=2015)+$B$7*(E$11=4)+$B$8*(E$11=3)))), "")</f>
        <v/>
      </c>
      <c r="F45" s="9" t="str">
        <f aca="false">IF('Acquisition-Retention'!I168&lt;&gt;"",'Acquisition-Retention'!I168* (IF(F$12=$A45,1,EXP($B$3+$B$4*$A45+$B$5*(F$12-$A45)*4+$B$6*(YEAR(F$13)=2015)+$B$7*(F$11=4)+$B$8*(F$11=3))/(1+EXP($B$3+$B$4*$A45+$B$5*(F$12-$A45)*4+$B$6*(YEAR(F$13)=2015)+$B$7*(F$11=4)+$B$8*(F$11=3))))+ EXP($B$3+$B$4*$A45+$B$5*((F$12-$A45)*4+1)+$B$6*(YEAR(F$13)=2015)+$B$7*(F$11=4)+$B$8*(F$11=3))/(1+EXP($B$3+$B$4*$A45+$B$5*((F$12-$A45)*4+1)+$B$6*(YEAR(F$13)=2015)+$B$7*(F$11=4)+$B$8*(F$11=3)))+ EXP($B$3+$B$4*$A45+$B$5*((F$12-$A45)*4+2)+$B$6*(YEAR(F$13)=2015)+$B$7*(F$11=4)+$B$8*(F$11=3))/(1+EXP($B$3+$B$4*$A45+$B$5*((F$12-$A45)*4+2)+$B$6*(YEAR(F$13)=2015)+$B$7*(F$11=4)+$B$8*(F$11=3)))+ EXP($B$3+$B$4*$A45+$B$5*((F$12-$A45)*4+3)+$B$6*(YEAR(F$13)=2015)+$B$7*(F$11=4)+$B$8*(F$11=3))/(1+EXP($B$3+$B$4*$A45+$B$5*((F$12-$A45)*4+3)+$B$6*(YEAR(F$13)=2015)+$B$7*(F$11=4)+$B$8*(F$11=3)))), "")</f>
        <v/>
      </c>
      <c r="G45" s="9" t="str">
        <f aca="false">IF('Acquisition-Retention'!J168&lt;&gt;"",'Acquisition-Retention'!J168* (IF(G$12=$A45,1,EXP($B$3+$B$4*$A45+$B$5*(G$12-$A45)*4+$B$6*(YEAR(G$13)=2015)+$B$7*(G$11=4)+$B$8*(G$11=3))/(1+EXP($B$3+$B$4*$A45+$B$5*(G$12-$A45)*4+$B$6*(YEAR(G$13)=2015)+$B$7*(G$11=4)+$B$8*(G$11=3))))+ EXP($B$3+$B$4*$A45+$B$5*((G$12-$A45)*4+1)+$B$6*(YEAR(G$13)=2015)+$B$7*(G$11=4)+$B$8*(G$11=3))/(1+EXP($B$3+$B$4*$A45+$B$5*((G$12-$A45)*4+1)+$B$6*(YEAR(G$13)=2015)+$B$7*(G$11=4)+$B$8*(G$11=3)))+ EXP($B$3+$B$4*$A45+$B$5*((G$12-$A45)*4+2)+$B$6*(YEAR(G$13)=2015)+$B$7*(G$11=4)+$B$8*(G$11=3))/(1+EXP($B$3+$B$4*$A45+$B$5*((G$12-$A45)*4+2)+$B$6*(YEAR(G$13)=2015)+$B$7*(G$11=4)+$B$8*(G$11=3)))+ EXP($B$3+$B$4*$A45+$B$5*((G$12-$A45)*4+3)+$B$6*(YEAR(G$13)=2015)+$B$7*(G$11=4)+$B$8*(G$11=3))/(1+EXP($B$3+$B$4*$A45+$B$5*((G$12-$A45)*4+3)+$B$6*(YEAR(G$13)=2015)+$B$7*(G$11=4)+$B$8*(G$11=3)))), "")</f>
        <v/>
      </c>
      <c r="H45" s="9" t="str">
        <f aca="false">IF('Acquisition-Retention'!K168&lt;&gt;"",'Acquisition-Retention'!K168* (IF(H$12=$A45,1,EXP($B$3+$B$4*$A45+$B$5*(H$12-$A45)*4+$B$6*(YEAR(H$13)=2015)+$B$7*(H$11=4)+$B$8*(H$11=3))/(1+EXP($B$3+$B$4*$A45+$B$5*(H$12-$A45)*4+$B$6*(YEAR(H$13)=2015)+$B$7*(H$11=4)+$B$8*(H$11=3))))+ EXP($B$3+$B$4*$A45+$B$5*((H$12-$A45)*4+1)+$B$6*(YEAR(H$13)=2015)+$B$7*(H$11=4)+$B$8*(H$11=3))/(1+EXP($B$3+$B$4*$A45+$B$5*((H$12-$A45)*4+1)+$B$6*(YEAR(H$13)=2015)+$B$7*(H$11=4)+$B$8*(H$11=3)))+ EXP($B$3+$B$4*$A45+$B$5*((H$12-$A45)*4+2)+$B$6*(YEAR(H$13)=2015)+$B$7*(H$11=4)+$B$8*(H$11=3))/(1+EXP($B$3+$B$4*$A45+$B$5*((H$12-$A45)*4+2)+$B$6*(YEAR(H$13)=2015)+$B$7*(H$11=4)+$B$8*(H$11=3)))+ EXP($B$3+$B$4*$A45+$B$5*((H$12-$A45)*4+3)+$B$6*(YEAR(H$13)=2015)+$B$7*(H$11=4)+$B$8*(H$11=3))/(1+EXP($B$3+$B$4*$A45+$B$5*((H$12-$A45)*4+3)+$B$6*(YEAR(H$13)=2015)+$B$7*(H$11=4)+$B$8*(H$11=3)))), "")</f>
        <v/>
      </c>
      <c r="I45" s="9" t="str">
        <f aca="false">IF('Acquisition-Retention'!L168&lt;&gt;"",'Acquisition-Retention'!L168* (IF(I$12=$A45,1,EXP($B$3+$B$4*$A45+$B$5*(I$12-$A45)*4+$B$6*(YEAR(I$13)=2015)+$B$7*(I$11=4)+$B$8*(I$11=3))/(1+EXP($B$3+$B$4*$A45+$B$5*(I$12-$A45)*4+$B$6*(YEAR(I$13)=2015)+$B$7*(I$11=4)+$B$8*(I$11=3))))+ EXP($B$3+$B$4*$A45+$B$5*((I$12-$A45)*4+1)+$B$6*(YEAR(I$13)=2015)+$B$7*(I$11=4)+$B$8*(I$11=3))/(1+EXP($B$3+$B$4*$A45+$B$5*((I$12-$A45)*4+1)+$B$6*(YEAR(I$13)=2015)+$B$7*(I$11=4)+$B$8*(I$11=3)))+ EXP($B$3+$B$4*$A45+$B$5*((I$12-$A45)*4+2)+$B$6*(YEAR(I$13)=2015)+$B$7*(I$11=4)+$B$8*(I$11=3))/(1+EXP($B$3+$B$4*$A45+$B$5*((I$12-$A45)*4+2)+$B$6*(YEAR(I$13)=2015)+$B$7*(I$11=4)+$B$8*(I$11=3)))+ EXP($B$3+$B$4*$A45+$B$5*((I$12-$A45)*4+3)+$B$6*(YEAR(I$13)=2015)+$B$7*(I$11=4)+$B$8*(I$11=3))/(1+EXP($B$3+$B$4*$A45+$B$5*((I$12-$A45)*4+3)+$B$6*(YEAR(I$13)=2015)+$B$7*(I$11=4)+$B$8*(I$11=3)))), "")</f>
        <v/>
      </c>
      <c r="J45" s="9" t="str">
        <f aca="false">IF('Acquisition-Retention'!M168&lt;&gt;"",'Acquisition-Retention'!M168* (IF(J$12=$A45,1,EXP($B$3+$B$4*$A45+$B$5*(J$12-$A45)*4+$B$6*(YEAR(J$13)=2015)+$B$7*(J$11=4)+$B$8*(J$11=3))/(1+EXP($B$3+$B$4*$A45+$B$5*(J$12-$A45)*4+$B$6*(YEAR(J$13)=2015)+$B$7*(J$11=4)+$B$8*(J$11=3))))+ EXP($B$3+$B$4*$A45+$B$5*((J$12-$A45)*4+1)+$B$6*(YEAR(J$13)=2015)+$B$7*(J$11=4)+$B$8*(J$11=3))/(1+EXP($B$3+$B$4*$A45+$B$5*((J$12-$A45)*4+1)+$B$6*(YEAR(J$13)=2015)+$B$7*(J$11=4)+$B$8*(J$11=3)))+ EXP($B$3+$B$4*$A45+$B$5*((J$12-$A45)*4+2)+$B$6*(YEAR(J$13)=2015)+$B$7*(J$11=4)+$B$8*(J$11=3))/(1+EXP($B$3+$B$4*$A45+$B$5*((J$12-$A45)*4+2)+$B$6*(YEAR(J$13)=2015)+$B$7*(J$11=4)+$B$8*(J$11=3)))+ EXP($B$3+$B$4*$A45+$B$5*((J$12-$A45)*4+3)+$B$6*(YEAR(J$13)=2015)+$B$7*(J$11=4)+$B$8*(J$11=3))/(1+EXP($B$3+$B$4*$A45+$B$5*((J$12-$A45)*4+3)+$B$6*(YEAR(J$13)=2015)+$B$7*(J$11=4)+$B$8*(J$11=3)))), "")</f>
        <v/>
      </c>
      <c r="K45" s="9" t="str">
        <f aca="false">IF('Acquisition-Retention'!N168&lt;&gt;"",'Acquisition-Retention'!N168* (IF(K$12=$A45,1,EXP($B$3+$B$4*$A45+$B$5*(K$12-$A45)*4+$B$6*(YEAR(K$13)=2015)+$B$7*(K$11=4)+$B$8*(K$11=3))/(1+EXP($B$3+$B$4*$A45+$B$5*(K$12-$A45)*4+$B$6*(YEAR(K$13)=2015)+$B$7*(K$11=4)+$B$8*(K$11=3))))+ EXP($B$3+$B$4*$A45+$B$5*((K$12-$A45)*4+1)+$B$6*(YEAR(K$13)=2015)+$B$7*(K$11=4)+$B$8*(K$11=3))/(1+EXP($B$3+$B$4*$A45+$B$5*((K$12-$A45)*4+1)+$B$6*(YEAR(K$13)=2015)+$B$7*(K$11=4)+$B$8*(K$11=3)))+ EXP($B$3+$B$4*$A45+$B$5*((K$12-$A45)*4+2)+$B$6*(YEAR(K$13)=2015)+$B$7*(K$11=4)+$B$8*(K$11=3))/(1+EXP($B$3+$B$4*$A45+$B$5*((K$12-$A45)*4+2)+$B$6*(YEAR(K$13)=2015)+$B$7*(K$11=4)+$B$8*(K$11=3)))+ EXP($B$3+$B$4*$A45+$B$5*((K$12-$A45)*4+3)+$B$6*(YEAR(K$13)=2015)+$B$7*(K$11=4)+$B$8*(K$11=3))/(1+EXP($B$3+$B$4*$A45+$B$5*((K$12-$A45)*4+3)+$B$6*(YEAR(K$13)=2015)+$B$7*(K$11=4)+$B$8*(K$11=3)))), "")</f>
        <v/>
      </c>
      <c r="L45" s="9" t="str">
        <f aca="false">IF('Acquisition-Retention'!O168&lt;&gt;"",'Acquisition-Retention'!O168* (IF(L$12=$A45,1,EXP($B$3+$B$4*$A45+$B$5*(L$12-$A45)*4+$B$6*(YEAR(L$13)=2015)+$B$7*(L$11=4)+$B$8*(L$11=3))/(1+EXP($B$3+$B$4*$A45+$B$5*(L$12-$A45)*4+$B$6*(YEAR(L$13)=2015)+$B$7*(L$11=4)+$B$8*(L$11=3))))+ EXP($B$3+$B$4*$A45+$B$5*((L$12-$A45)*4+1)+$B$6*(YEAR(L$13)=2015)+$B$7*(L$11=4)+$B$8*(L$11=3))/(1+EXP($B$3+$B$4*$A45+$B$5*((L$12-$A45)*4+1)+$B$6*(YEAR(L$13)=2015)+$B$7*(L$11=4)+$B$8*(L$11=3)))+ EXP($B$3+$B$4*$A45+$B$5*((L$12-$A45)*4+2)+$B$6*(YEAR(L$13)=2015)+$B$7*(L$11=4)+$B$8*(L$11=3))/(1+EXP($B$3+$B$4*$A45+$B$5*((L$12-$A45)*4+2)+$B$6*(YEAR(L$13)=2015)+$B$7*(L$11=4)+$B$8*(L$11=3)))+ EXP($B$3+$B$4*$A45+$B$5*((L$12-$A45)*4+3)+$B$6*(YEAR(L$13)=2015)+$B$7*(L$11=4)+$B$8*(L$11=3))/(1+EXP($B$3+$B$4*$A45+$B$5*((L$12-$A45)*4+3)+$B$6*(YEAR(L$13)=2015)+$B$7*(L$11=4)+$B$8*(L$11=3)))), "")</f>
        <v/>
      </c>
      <c r="M45" s="9" t="str">
        <f aca="false">IF('Acquisition-Retention'!P168&lt;&gt;"",'Acquisition-Retention'!P168* (IF(M$12=$A45,1,EXP($B$3+$B$4*$A45+$B$5*(M$12-$A45)*4+$B$6*(YEAR(M$13)=2015)+$B$7*(M$11=4)+$B$8*(M$11=3))/(1+EXP($B$3+$B$4*$A45+$B$5*(M$12-$A45)*4+$B$6*(YEAR(M$13)=2015)+$B$7*(M$11=4)+$B$8*(M$11=3))))+ EXP($B$3+$B$4*$A45+$B$5*((M$12-$A45)*4+1)+$B$6*(YEAR(M$13)=2015)+$B$7*(M$11=4)+$B$8*(M$11=3))/(1+EXP($B$3+$B$4*$A45+$B$5*((M$12-$A45)*4+1)+$B$6*(YEAR(M$13)=2015)+$B$7*(M$11=4)+$B$8*(M$11=3)))+ EXP($B$3+$B$4*$A45+$B$5*((M$12-$A45)*4+2)+$B$6*(YEAR(M$13)=2015)+$B$7*(M$11=4)+$B$8*(M$11=3))/(1+EXP($B$3+$B$4*$A45+$B$5*((M$12-$A45)*4+2)+$B$6*(YEAR(M$13)=2015)+$B$7*(M$11=4)+$B$8*(M$11=3)))+ EXP($B$3+$B$4*$A45+$B$5*((M$12-$A45)*4+3)+$B$6*(YEAR(M$13)=2015)+$B$7*(M$11=4)+$B$8*(M$11=3))/(1+EXP($B$3+$B$4*$A45+$B$5*((M$12-$A45)*4+3)+$B$6*(YEAR(M$13)=2015)+$B$7*(M$11=4)+$B$8*(M$11=3)))), "")</f>
        <v/>
      </c>
      <c r="N45" s="9" t="str">
        <f aca="false">IF('Acquisition-Retention'!Q168&lt;&gt;"",'Acquisition-Retention'!Q168* (IF(N$12=$A45,1,EXP($B$3+$B$4*$A45+$B$5*(N$12-$A45)*4+$B$6*(YEAR(N$13)=2015)+$B$7*(N$11=4)+$B$8*(N$11=3))/(1+EXP($B$3+$B$4*$A45+$B$5*(N$12-$A45)*4+$B$6*(YEAR(N$13)=2015)+$B$7*(N$11=4)+$B$8*(N$11=3))))+ EXP($B$3+$B$4*$A45+$B$5*((N$12-$A45)*4+1)+$B$6*(YEAR(N$13)=2015)+$B$7*(N$11=4)+$B$8*(N$11=3))/(1+EXP($B$3+$B$4*$A45+$B$5*((N$12-$A45)*4+1)+$B$6*(YEAR(N$13)=2015)+$B$7*(N$11=4)+$B$8*(N$11=3)))+ EXP($B$3+$B$4*$A45+$B$5*((N$12-$A45)*4+2)+$B$6*(YEAR(N$13)=2015)+$B$7*(N$11=4)+$B$8*(N$11=3))/(1+EXP($B$3+$B$4*$A45+$B$5*((N$12-$A45)*4+2)+$B$6*(YEAR(N$13)=2015)+$B$7*(N$11=4)+$B$8*(N$11=3)))+ EXP($B$3+$B$4*$A45+$B$5*((N$12-$A45)*4+3)+$B$6*(YEAR(N$13)=2015)+$B$7*(N$11=4)+$B$8*(N$11=3))/(1+EXP($B$3+$B$4*$A45+$B$5*((N$12-$A45)*4+3)+$B$6*(YEAR(N$13)=2015)+$B$7*(N$11=4)+$B$8*(N$11=3)))), "")</f>
        <v/>
      </c>
      <c r="O45" s="9" t="str">
        <f aca="false">IF('Acquisition-Retention'!R168&lt;&gt;"",'Acquisition-Retention'!R168* (IF(O$12=$A45,1,EXP($B$3+$B$4*$A45+$B$5*(O$12-$A45)*4+$B$6*(YEAR(O$13)=2015)+$B$7*(O$11=4)+$B$8*(O$11=3))/(1+EXP($B$3+$B$4*$A45+$B$5*(O$12-$A45)*4+$B$6*(YEAR(O$13)=2015)+$B$7*(O$11=4)+$B$8*(O$11=3))))+ EXP($B$3+$B$4*$A45+$B$5*((O$12-$A45)*4+1)+$B$6*(YEAR(O$13)=2015)+$B$7*(O$11=4)+$B$8*(O$11=3))/(1+EXP($B$3+$B$4*$A45+$B$5*((O$12-$A45)*4+1)+$B$6*(YEAR(O$13)=2015)+$B$7*(O$11=4)+$B$8*(O$11=3)))+ EXP($B$3+$B$4*$A45+$B$5*((O$12-$A45)*4+2)+$B$6*(YEAR(O$13)=2015)+$B$7*(O$11=4)+$B$8*(O$11=3))/(1+EXP($B$3+$B$4*$A45+$B$5*((O$12-$A45)*4+2)+$B$6*(YEAR(O$13)=2015)+$B$7*(O$11=4)+$B$8*(O$11=3)))+ EXP($B$3+$B$4*$A45+$B$5*((O$12-$A45)*4+3)+$B$6*(YEAR(O$13)=2015)+$B$7*(O$11=4)+$B$8*(O$11=3))/(1+EXP($B$3+$B$4*$A45+$B$5*((O$12-$A45)*4+3)+$B$6*(YEAR(O$13)=2015)+$B$7*(O$11=4)+$B$8*(O$11=3)))), "")</f>
        <v/>
      </c>
      <c r="P45" s="9" t="str">
        <f aca="false">IF('Acquisition-Retention'!S168&lt;&gt;"",'Acquisition-Retention'!S168* (IF(P$12=$A45,1,EXP($B$3+$B$4*$A45+$B$5*(P$12-$A45)*4+$B$6*(YEAR(P$13)=2015)+$B$7*(P$11=4)+$B$8*(P$11=3))/(1+EXP($B$3+$B$4*$A45+$B$5*(P$12-$A45)*4+$B$6*(YEAR(P$13)=2015)+$B$7*(P$11=4)+$B$8*(P$11=3))))+ EXP($B$3+$B$4*$A45+$B$5*((P$12-$A45)*4+1)+$B$6*(YEAR(P$13)=2015)+$B$7*(P$11=4)+$B$8*(P$11=3))/(1+EXP($B$3+$B$4*$A45+$B$5*((P$12-$A45)*4+1)+$B$6*(YEAR(P$13)=2015)+$B$7*(P$11=4)+$B$8*(P$11=3)))+ EXP($B$3+$B$4*$A45+$B$5*((P$12-$A45)*4+2)+$B$6*(YEAR(P$13)=2015)+$B$7*(P$11=4)+$B$8*(P$11=3))/(1+EXP($B$3+$B$4*$A45+$B$5*((P$12-$A45)*4+2)+$B$6*(YEAR(P$13)=2015)+$B$7*(P$11=4)+$B$8*(P$11=3)))+ EXP($B$3+$B$4*$A45+$B$5*((P$12-$A45)*4+3)+$B$6*(YEAR(P$13)=2015)+$B$7*(P$11=4)+$B$8*(P$11=3))/(1+EXP($B$3+$B$4*$A45+$B$5*((P$12-$A45)*4+3)+$B$6*(YEAR(P$13)=2015)+$B$7*(P$11=4)+$B$8*(P$11=3)))), "")</f>
        <v/>
      </c>
      <c r="Q45" s="9" t="str">
        <f aca="false">IF('Acquisition-Retention'!T168&lt;&gt;"",'Acquisition-Retention'!T168* (IF(Q$12=$A45,1,EXP($B$3+$B$4*$A45+$B$5*(Q$12-$A45)*4+$B$6*(YEAR(Q$13)=2015)+$B$7*(Q$11=4)+$B$8*(Q$11=3))/(1+EXP($B$3+$B$4*$A45+$B$5*(Q$12-$A45)*4+$B$6*(YEAR(Q$13)=2015)+$B$7*(Q$11=4)+$B$8*(Q$11=3))))+ EXP($B$3+$B$4*$A45+$B$5*((Q$12-$A45)*4+1)+$B$6*(YEAR(Q$13)=2015)+$B$7*(Q$11=4)+$B$8*(Q$11=3))/(1+EXP($B$3+$B$4*$A45+$B$5*((Q$12-$A45)*4+1)+$B$6*(YEAR(Q$13)=2015)+$B$7*(Q$11=4)+$B$8*(Q$11=3)))+ EXP($B$3+$B$4*$A45+$B$5*((Q$12-$A45)*4+2)+$B$6*(YEAR(Q$13)=2015)+$B$7*(Q$11=4)+$B$8*(Q$11=3))/(1+EXP($B$3+$B$4*$A45+$B$5*((Q$12-$A45)*4+2)+$B$6*(YEAR(Q$13)=2015)+$B$7*(Q$11=4)+$B$8*(Q$11=3)))+ EXP($B$3+$B$4*$A45+$B$5*((Q$12-$A45)*4+3)+$B$6*(YEAR(Q$13)=2015)+$B$7*(Q$11=4)+$B$8*(Q$11=3))/(1+EXP($B$3+$B$4*$A45+$B$5*((Q$12-$A45)*4+3)+$B$6*(YEAR(Q$13)=2015)+$B$7*(Q$11=4)+$B$8*(Q$11=3)))), "")</f>
        <v/>
      </c>
      <c r="R45" s="9" t="str">
        <f aca="false">IF('Acquisition-Retention'!U168&lt;&gt;"",'Acquisition-Retention'!U168* (IF(R$12=$A45,1,EXP($B$3+$B$4*$A45+$B$5*(R$12-$A45)*4+$B$6*(YEAR(R$13)=2015)+$B$7*(R$11=4)+$B$8*(R$11=3))/(1+EXP($B$3+$B$4*$A45+$B$5*(R$12-$A45)*4+$B$6*(YEAR(R$13)=2015)+$B$7*(R$11=4)+$B$8*(R$11=3))))+ EXP($B$3+$B$4*$A45+$B$5*((R$12-$A45)*4+1)+$B$6*(YEAR(R$13)=2015)+$B$7*(R$11=4)+$B$8*(R$11=3))/(1+EXP($B$3+$B$4*$A45+$B$5*((R$12-$A45)*4+1)+$B$6*(YEAR(R$13)=2015)+$B$7*(R$11=4)+$B$8*(R$11=3)))+ EXP($B$3+$B$4*$A45+$B$5*((R$12-$A45)*4+2)+$B$6*(YEAR(R$13)=2015)+$B$7*(R$11=4)+$B$8*(R$11=3))/(1+EXP($B$3+$B$4*$A45+$B$5*((R$12-$A45)*4+2)+$B$6*(YEAR(R$13)=2015)+$B$7*(R$11=4)+$B$8*(R$11=3)))+ EXP($B$3+$B$4*$A45+$B$5*((R$12-$A45)*4+3)+$B$6*(YEAR(R$13)=2015)+$B$7*(R$11=4)+$B$8*(R$11=3))/(1+EXP($B$3+$B$4*$A45+$B$5*((R$12-$A45)*4+3)+$B$6*(YEAR(R$13)=2015)+$B$7*(R$11=4)+$B$8*(R$11=3)))), "")</f>
        <v/>
      </c>
      <c r="S45" s="9" t="str">
        <f aca="false">IF('Acquisition-Retention'!V168&lt;&gt;"",'Acquisition-Retention'!V168* (IF(S$12=$A45,1,EXP($B$3+$B$4*$A45+$B$5*(S$12-$A45)*4+$B$6*(YEAR(S$13)=2015)+$B$7*(S$11=4)+$B$8*(S$11=3))/(1+EXP($B$3+$B$4*$A45+$B$5*(S$12-$A45)*4+$B$6*(YEAR(S$13)=2015)+$B$7*(S$11=4)+$B$8*(S$11=3))))+ EXP($B$3+$B$4*$A45+$B$5*((S$12-$A45)*4+1)+$B$6*(YEAR(S$13)=2015)+$B$7*(S$11=4)+$B$8*(S$11=3))/(1+EXP($B$3+$B$4*$A45+$B$5*((S$12-$A45)*4+1)+$B$6*(YEAR(S$13)=2015)+$B$7*(S$11=4)+$B$8*(S$11=3)))+ EXP($B$3+$B$4*$A45+$B$5*((S$12-$A45)*4+2)+$B$6*(YEAR(S$13)=2015)+$B$7*(S$11=4)+$B$8*(S$11=3))/(1+EXP($B$3+$B$4*$A45+$B$5*((S$12-$A45)*4+2)+$B$6*(YEAR(S$13)=2015)+$B$7*(S$11=4)+$B$8*(S$11=3)))+ EXP($B$3+$B$4*$A45+$B$5*((S$12-$A45)*4+3)+$B$6*(YEAR(S$13)=2015)+$B$7*(S$11=4)+$B$8*(S$11=3))/(1+EXP($B$3+$B$4*$A45+$B$5*((S$12-$A45)*4+3)+$B$6*(YEAR(S$13)=2015)+$B$7*(S$11=4)+$B$8*(S$11=3)))), "")</f>
        <v/>
      </c>
      <c r="T45" s="9" t="str">
        <f aca="false">IF('Acquisition-Retention'!W168&lt;&gt;"",'Acquisition-Retention'!W168* (IF(T$12=$A45,1,EXP($B$3+$B$4*$A45+$B$5*(T$12-$A45)*4+$B$6*(YEAR(T$13)=2015)+$B$7*(T$11=4)+$B$8*(T$11=3))/(1+EXP($B$3+$B$4*$A45+$B$5*(T$12-$A45)*4+$B$6*(YEAR(T$13)=2015)+$B$7*(T$11=4)+$B$8*(T$11=3))))+ EXP($B$3+$B$4*$A45+$B$5*((T$12-$A45)*4+1)+$B$6*(YEAR(T$13)=2015)+$B$7*(T$11=4)+$B$8*(T$11=3))/(1+EXP($B$3+$B$4*$A45+$B$5*((T$12-$A45)*4+1)+$B$6*(YEAR(T$13)=2015)+$B$7*(T$11=4)+$B$8*(T$11=3)))+ EXP($B$3+$B$4*$A45+$B$5*((T$12-$A45)*4+2)+$B$6*(YEAR(T$13)=2015)+$B$7*(T$11=4)+$B$8*(T$11=3))/(1+EXP($B$3+$B$4*$A45+$B$5*((T$12-$A45)*4+2)+$B$6*(YEAR(T$13)=2015)+$B$7*(T$11=4)+$B$8*(T$11=3)))+ EXP($B$3+$B$4*$A45+$B$5*((T$12-$A45)*4+3)+$B$6*(YEAR(T$13)=2015)+$B$7*(T$11=4)+$B$8*(T$11=3))/(1+EXP($B$3+$B$4*$A45+$B$5*((T$12-$A45)*4+3)+$B$6*(YEAR(T$13)=2015)+$B$7*(T$11=4)+$B$8*(T$11=3)))), "")</f>
        <v/>
      </c>
      <c r="U45" s="9" t="str">
        <f aca="false">IF('Acquisition-Retention'!X168&lt;&gt;"",'Acquisition-Retention'!X168* (IF(U$12=$A45,1,EXP($B$3+$B$4*$A45+$B$5*(U$12-$A45)*4+$B$6*(YEAR(U$13)=2015)+$B$7*(U$11=4)+$B$8*(U$11=3))/(1+EXP($B$3+$B$4*$A45+$B$5*(U$12-$A45)*4+$B$6*(YEAR(U$13)=2015)+$B$7*(U$11=4)+$B$8*(U$11=3))))+ EXP($B$3+$B$4*$A45+$B$5*((U$12-$A45)*4+1)+$B$6*(YEAR(U$13)=2015)+$B$7*(U$11=4)+$B$8*(U$11=3))/(1+EXP($B$3+$B$4*$A45+$B$5*((U$12-$A45)*4+1)+$B$6*(YEAR(U$13)=2015)+$B$7*(U$11=4)+$B$8*(U$11=3)))+ EXP($B$3+$B$4*$A45+$B$5*((U$12-$A45)*4+2)+$B$6*(YEAR(U$13)=2015)+$B$7*(U$11=4)+$B$8*(U$11=3))/(1+EXP($B$3+$B$4*$A45+$B$5*((U$12-$A45)*4+2)+$B$6*(YEAR(U$13)=2015)+$B$7*(U$11=4)+$B$8*(U$11=3)))+ EXP($B$3+$B$4*$A45+$B$5*((U$12-$A45)*4+3)+$B$6*(YEAR(U$13)=2015)+$B$7*(U$11=4)+$B$8*(U$11=3))/(1+EXP($B$3+$B$4*$A45+$B$5*((U$12-$A45)*4+3)+$B$6*(YEAR(U$13)=2015)+$B$7*(U$11=4)+$B$8*(U$11=3)))), "")</f>
        <v/>
      </c>
      <c r="V45" s="9" t="str">
        <f aca="false">IF('Acquisition-Retention'!Y168&lt;&gt;"",'Acquisition-Retention'!Y168* (IF(V$12=$A45,1,EXP($B$3+$B$4*$A45+$B$5*(V$12-$A45)*4+$B$6*(YEAR(V$13)=2015)+$B$7*(V$11=4)+$B$8*(V$11=3))/(1+EXP($B$3+$B$4*$A45+$B$5*(V$12-$A45)*4+$B$6*(YEAR(V$13)=2015)+$B$7*(V$11=4)+$B$8*(V$11=3))))+ EXP($B$3+$B$4*$A45+$B$5*((V$12-$A45)*4+1)+$B$6*(YEAR(V$13)=2015)+$B$7*(V$11=4)+$B$8*(V$11=3))/(1+EXP($B$3+$B$4*$A45+$B$5*((V$12-$A45)*4+1)+$B$6*(YEAR(V$13)=2015)+$B$7*(V$11=4)+$B$8*(V$11=3)))+ EXP($B$3+$B$4*$A45+$B$5*((V$12-$A45)*4+2)+$B$6*(YEAR(V$13)=2015)+$B$7*(V$11=4)+$B$8*(V$11=3))/(1+EXP($B$3+$B$4*$A45+$B$5*((V$12-$A45)*4+2)+$B$6*(YEAR(V$13)=2015)+$B$7*(V$11=4)+$B$8*(V$11=3)))+ EXP($B$3+$B$4*$A45+$B$5*((V$12-$A45)*4+3)+$B$6*(YEAR(V$13)=2015)+$B$7*(V$11=4)+$B$8*(V$11=3))/(1+EXP($B$3+$B$4*$A45+$B$5*((V$12-$A45)*4+3)+$B$6*(YEAR(V$13)=2015)+$B$7*(V$11=4)+$B$8*(V$11=3)))), "")</f>
        <v/>
      </c>
      <c r="W45" s="9" t="str">
        <f aca="false">IF('Acquisition-Retention'!Z168&lt;&gt;"",'Acquisition-Retention'!Z168* (IF(W$12=$A45,1,EXP($B$3+$B$4*$A45+$B$5*(W$12-$A45)*4+$B$6*(YEAR(W$13)=2015)+$B$7*(W$11=4)+$B$8*(W$11=3))/(1+EXP($B$3+$B$4*$A45+$B$5*(W$12-$A45)*4+$B$6*(YEAR(W$13)=2015)+$B$7*(W$11=4)+$B$8*(W$11=3))))+ EXP($B$3+$B$4*$A45+$B$5*((W$12-$A45)*4+1)+$B$6*(YEAR(W$13)=2015)+$B$7*(W$11=4)+$B$8*(W$11=3))/(1+EXP($B$3+$B$4*$A45+$B$5*((W$12-$A45)*4+1)+$B$6*(YEAR(W$13)=2015)+$B$7*(W$11=4)+$B$8*(W$11=3)))+ EXP($B$3+$B$4*$A45+$B$5*((W$12-$A45)*4+2)+$B$6*(YEAR(W$13)=2015)+$B$7*(W$11=4)+$B$8*(W$11=3))/(1+EXP($B$3+$B$4*$A45+$B$5*((W$12-$A45)*4+2)+$B$6*(YEAR(W$13)=2015)+$B$7*(W$11=4)+$B$8*(W$11=3)))+ EXP($B$3+$B$4*$A45+$B$5*((W$12-$A45)*4+3)+$B$6*(YEAR(W$13)=2015)+$B$7*(W$11=4)+$B$8*(W$11=3))/(1+EXP($B$3+$B$4*$A45+$B$5*((W$12-$A45)*4+3)+$B$6*(YEAR(W$13)=2015)+$B$7*(W$11=4)+$B$8*(W$11=3)))), "")</f>
        <v/>
      </c>
      <c r="X45" s="9" t="str">
        <f aca="false">IF('Acquisition-Retention'!AA168&lt;&gt;"",'Acquisition-Retention'!AA168* (IF(X$12=$A45,1,EXP($B$3+$B$4*$A45+$B$5*(X$12-$A45)*4+$B$6*(YEAR(X$13)=2015)+$B$7*(X$11=4)+$B$8*(X$11=3))/(1+EXP($B$3+$B$4*$A45+$B$5*(X$12-$A45)*4+$B$6*(YEAR(X$13)=2015)+$B$7*(X$11=4)+$B$8*(X$11=3))))+ EXP($B$3+$B$4*$A45+$B$5*((X$12-$A45)*4+1)+$B$6*(YEAR(X$13)=2015)+$B$7*(X$11=4)+$B$8*(X$11=3))/(1+EXP($B$3+$B$4*$A45+$B$5*((X$12-$A45)*4+1)+$B$6*(YEAR(X$13)=2015)+$B$7*(X$11=4)+$B$8*(X$11=3)))+ EXP($B$3+$B$4*$A45+$B$5*((X$12-$A45)*4+2)+$B$6*(YEAR(X$13)=2015)+$B$7*(X$11=4)+$B$8*(X$11=3))/(1+EXP($B$3+$B$4*$A45+$B$5*((X$12-$A45)*4+2)+$B$6*(YEAR(X$13)=2015)+$B$7*(X$11=4)+$B$8*(X$11=3)))+ EXP($B$3+$B$4*$A45+$B$5*((X$12-$A45)*4+3)+$B$6*(YEAR(X$13)=2015)+$B$7*(X$11=4)+$B$8*(X$11=3))/(1+EXP($B$3+$B$4*$A45+$B$5*((X$12-$A45)*4+3)+$B$6*(YEAR(X$13)=2015)+$B$7*(X$11=4)+$B$8*(X$11=3)))), "")</f>
        <v/>
      </c>
      <c r="Y45" s="9" t="str">
        <f aca="false">IF('Acquisition-Retention'!AB168&lt;&gt;"",'Acquisition-Retention'!AB168* (IF(Y$12=$A45,1,EXP($B$3+$B$4*$A45+$B$5*(Y$12-$A45)*4+$B$6*(YEAR(Y$13)=2015)+$B$7*(Y$11=4)+$B$8*(Y$11=3))/(1+EXP($B$3+$B$4*$A45+$B$5*(Y$12-$A45)*4+$B$6*(YEAR(Y$13)=2015)+$B$7*(Y$11=4)+$B$8*(Y$11=3))))+ EXP($B$3+$B$4*$A45+$B$5*((Y$12-$A45)*4+1)+$B$6*(YEAR(Y$13)=2015)+$B$7*(Y$11=4)+$B$8*(Y$11=3))/(1+EXP($B$3+$B$4*$A45+$B$5*((Y$12-$A45)*4+1)+$B$6*(YEAR(Y$13)=2015)+$B$7*(Y$11=4)+$B$8*(Y$11=3)))+ EXP($B$3+$B$4*$A45+$B$5*((Y$12-$A45)*4+2)+$B$6*(YEAR(Y$13)=2015)+$B$7*(Y$11=4)+$B$8*(Y$11=3))/(1+EXP($B$3+$B$4*$A45+$B$5*((Y$12-$A45)*4+2)+$B$6*(YEAR(Y$13)=2015)+$B$7*(Y$11=4)+$B$8*(Y$11=3)))+ EXP($B$3+$B$4*$A45+$B$5*((Y$12-$A45)*4+3)+$B$6*(YEAR(Y$13)=2015)+$B$7*(Y$11=4)+$B$8*(Y$11=3))/(1+EXP($B$3+$B$4*$A45+$B$5*((Y$12-$A45)*4+3)+$B$6*(YEAR(Y$13)=2015)+$B$7*(Y$11=4)+$B$8*(Y$11=3)))), "")</f>
        <v/>
      </c>
      <c r="Z45" s="9" t="str">
        <f aca="false">IF('Acquisition-Retention'!AC168&lt;&gt;"",'Acquisition-Retention'!AC168* (IF(Z$12=$A45,1,EXP($B$3+$B$4*$A45+$B$5*(Z$12-$A45)*4+$B$6*(YEAR(Z$13)=2015)+$B$7*(Z$11=4)+$B$8*(Z$11=3))/(1+EXP($B$3+$B$4*$A45+$B$5*(Z$12-$A45)*4+$B$6*(YEAR(Z$13)=2015)+$B$7*(Z$11=4)+$B$8*(Z$11=3))))+ EXP($B$3+$B$4*$A45+$B$5*((Z$12-$A45)*4+1)+$B$6*(YEAR(Z$13)=2015)+$B$7*(Z$11=4)+$B$8*(Z$11=3))/(1+EXP($B$3+$B$4*$A45+$B$5*((Z$12-$A45)*4+1)+$B$6*(YEAR(Z$13)=2015)+$B$7*(Z$11=4)+$B$8*(Z$11=3)))+ EXP($B$3+$B$4*$A45+$B$5*((Z$12-$A45)*4+2)+$B$6*(YEAR(Z$13)=2015)+$B$7*(Z$11=4)+$B$8*(Z$11=3))/(1+EXP($B$3+$B$4*$A45+$B$5*((Z$12-$A45)*4+2)+$B$6*(YEAR(Z$13)=2015)+$B$7*(Z$11=4)+$B$8*(Z$11=3)))+ EXP($B$3+$B$4*$A45+$B$5*((Z$12-$A45)*4+3)+$B$6*(YEAR(Z$13)=2015)+$B$7*(Z$11=4)+$B$8*(Z$11=3))/(1+EXP($B$3+$B$4*$A45+$B$5*((Z$12-$A45)*4+3)+$B$6*(YEAR(Z$13)=2015)+$B$7*(Z$11=4)+$B$8*(Z$11=3)))), "")</f>
        <v/>
      </c>
      <c r="AA45" s="9" t="str">
        <f aca="false">IF('Acquisition-Retention'!AD168&lt;&gt;"",'Acquisition-Retention'!AD168* (IF(AA$12=$A45,1,EXP($B$3+$B$4*$A45+$B$5*(AA$12-$A45)*4+$B$6*(YEAR(AA$13)=2015)+$B$7*(AA$11=4)+$B$8*(AA$11=3))/(1+EXP($B$3+$B$4*$A45+$B$5*(AA$12-$A45)*4+$B$6*(YEAR(AA$13)=2015)+$B$7*(AA$11=4)+$B$8*(AA$11=3))))+ EXP($B$3+$B$4*$A45+$B$5*((AA$12-$A45)*4+1)+$B$6*(YEAR(AA$13)=2015)+$B$7*(AA$11=4)+$B$8*(AA$11=3))/(1+EXP($B$3+$B$4*$A45+$B$5*((AA$12-$A45)*4+1)+$B$6*(YEAR(AA$13)=2015)+$B$7*(AA$11=4)+$B$8*(AA$11=3)))+ EXP($B$3+$B$4*$A45+$B$5*((AA$12-$A45)*4+2)+$B$6*(YEAR(AA$13)=2015)+$B$7*(AA$11=4)+$B$8*(AA$11=3))/(1+EXP($B$3+$B$4*$A45+$B$5*((AA$12-$A45)*4+2)+$B$6*(YEAR(AA$13)=2015)+$B$7*(AA$11=4)+$B$8*(AA$11=3)))+ EXP($B$3+$B$4*$A45+$B$5*((AA$12-$A45)*4+3)+$B$6*(YEAR(AA$13)=2015)+$B$7*(AA$11=4)+$B$8*(AA$11=3))/(1+EXP($B$3+$B$4*$A45+$B$5*((AA$12-$A45)*4+3)+$B$6*(YEAR(AA$13)=2015)+$B$7*(AA$11=4)+$B$8*(AA$11=3)))), "")</f>
        <v/>
      </c>
      <c r="AB45" s="9" t="str">
        <f aca="false">IF('Acquisition-Retention'!AE168&lt;&gt;"",'Acquisition-Retention'!AE168* (IF(AB$12=$A45,1,EXP($B$3+$B$4*$A45+$B$5*(AB$12-$A45)*4+$B$6*(YEAR(AB$13)=2015)+$B$7*(AB$11=4)+$B$8*(AB$11=3))/(1+EXP($B$3+$B$4*$A45+$B$5*(AB$12-$A45)*4+$B$6*(YEAR(AB$13)=2015)+$B$7*(AB$11=4)+$B$8*(AB$11=3))))+ EXP($B$3+$B$4*$A45+$B$5*((AB$12-$A45)*4+1)+$B$6*(YEAR(AB$13)=2015)+$B$7*(AB$11=4)+$B$8*(AB$11=3))/(1+EXP($B$3+$B$4*$A45+$B$5*((AB$12-$A45)*4+1)+$B$6*(YEAR(AB$13)=2015)+$B$7*(AB$11=4)+$B$8*(AB$11=3)))+ EXP($B$3+$B$4*$A45+$B$5*((AB$12-$A45)*4+2)+$B$6*(YEAR(AB$13)=2015)+$B$7*(AB$11=4)+$B$8*(AB$11=3))/(1+EXP($B$3+$B$4*$A45+$B$5*((AB$12-$A45)*4+2)+$B$6*(YEAR(AB$13)=2015)+$B$7*(AB$11=4)+$B$8*(AB$11=3)))+ EXP($B$3+$B$4*$A45+$B$5*((AB$12-$A45)*4+3)+$B$6*(YEAR(AB$13)=2015)+$B$7*(AB$11=4)+$B$8*(AB$11=3))/(1+EXP($B$3+$B$4*$A45+$B$5*((AB$12-$A45)*4+3)+$B$6*(YEAR(AB$13)=2015)+$B$7*(AB$11=4)+$B$8*(AB$11=3)))), "")</f>
        <v/>
      </c>
      <c r="AC45" s="9" t="str">
        <f aca="false">IF('Acquisition-Retention'!AF168&lt;&gt;"",'Acquisition-Retention'!AF168* (IF(AC$12=$A45,1,EXP($B$3+$B$4*$A45+$B$5*(AC$12-$A45)*4+$B$6*(YEAR(AC$13)=2015)+$B$7*(AC$11=4)+$B$8*(AC$11=3))/(1+EXP($B$3+$B$4*$A45+$B$5*(AC$12-$A45)*4+$B$6*(YEAR(AC$13)=2015)+$B$7*(AC$11=4)+$B$8*(AC$11=3))))+ EXP($B$3+$B$4*$A45+$B$5*((AC$12-$A45)*4+1)+$B$6*(YEAR(AC$13)=2015)+$B$7*(AC$11=4)+$B$8*(AC$11=3))/(1+EXP($B$3+$B$4*$A45+$B$5*((AC$12-$A45)*4+1)+$B$6*(YEAR(AC$13)=2015)+$B$7*(AC$11=4)+$B$8*(AC$11=3)))+ EXP($B$3+$B$4*$A45+$B$5*((AC$12-$A45)*4+2)+$B$6*(YEAR(AC$13)=2015)+$B$7*(AC$11=4)+$B$8*(AC$11=3))/(1+EXP($B$3+$B$4*$A45+$B$5*((AC$12-$A45)*4+2)+$B$6*(YEAR(AC$13)=2015)+$B$7*(AC$11=4)+$B$8*(AC$11=3)))+ EXP($B$3+$B$4*$A45+$B$5*((AC$12-$A45)*4+3)+$B$6*(YEAR(AC$13)=2015)+$B$7*(AC$11=4)+$B$8*(AC$11=3))/(1+EXP($B$3+$B$4*$A45+$B$5*((AC$12-$A45)*4+3)+$B$6*(YEAR(AC$13)=2015)+$B$7*(AC$11=4)+$B$8*(AC$11=3)))), "")</f>
        <v/>
      </c>
      <c r="AD45" s="9" t="str">
        <f aca="false">IF('Acquisition-Retention'!AG168&lt;&gt;"",'Acquisition-Retention'!AG168* (IF(AD$12=$A45,1,EXP($B$3+$B$4*$A45+$B$5*(AD$12-$A45)*4+$B$6*(YEAR(AD$13)=2015)+$B$7*(AD$11=4)+$B$8*(AD$11=3))/(1+EXP($B$3+$B$4*$A45+$B$5*(AD$12-$A45)*4+$B$6*(YEAR(AD$13)=2015)+$B$7*(AD$11=4)+$B$8*(AD$11=3))))+ EXP($B$3+$B$4*$A45+$B$5*((AD$12-$A45)*4+1)+$B$6*(YEAR(AD$13)=2015)+$B$7*(AD$11=4)+$B$8*(AD$11=3))/(1+EXP($B$3+$B$4*$A45+$B$5*((AD$12-$A45)*4+1)+$B$6*(YEAR(AD$13)=2015)+$B$7*(AD$11=4)+$B$8*(AD$11=3)))+ EXP($B$3+$B$4*$A45+$B$5*((AD$12-$A45)*4+2)+$B$6*(YEAR(AD$13)=2015)+$B$7*(AD$11=4)+$B$8*(AD$11=3))/(1+EXP($B$3+$B$4*$A45+$B$5*((AD$12-$A45)*4+2)+$B$6*(YEAR(AD$13)=2015)+$B$7*(AD$11=4)+$B$8*(AD$11=3)))+ EXP($B$3+$B$4*$A45+$B$5*((AD$12-$A45)*4+3)+$B$6*(YEAR(AD$13)=2015)+$B$7*(AD$11=4)+$B$8*(AD$11=3))/(1+EXP($B$3+$B$4*$A45+$B$5*((AD$12-$A45)*4+3)+$B$6*(YEAR(AD$13)=2015)+$B$7*(AD$11=4)+$B$8*(AD$11=3)))), "")</f>
        <v/>
      </c>
      <c r="AE45" s="9" t="str">
        <f aca="false">IF('Acquisition-Retention'!AH168&lt;&gt;"",'Acquisition-Retention'!AH168* (IF(AE$12=$A45,1,EXP($B$3+$B$4*$A45+$B$5*(AE$12-$A45)*4+$B$6*(YEAR(AE$13)=2015)+$B$7*(AE$11=4)+$B$8*(AE$11=3))/(1+EXP($B$3+$B$4*$A45+$B$5*(AE$12-$A45)*4+$B$6*(YEAR(AE$13)=2015)+$B$7*(AE$11=4)+$B$8*(AE$11=3))))+ EXP($B$3+$B$4*$A45+$B$5*((AE$12-$A45)*4+1)+$B$6*(YEAR(AE$13)=2015)+$B$7*(AE$11=4)+$B$8*(AE$11=3))/(1+EXP($B$3+$B$4*$A45+$B$5*((AE$12-$A45)*4+1)+$B$6*(YEAR(AE$13)=2015)+$B$7*(AE$11=4)+$B$8*(AE$11=3)))+ EXP($B$3+$B$4*$A45+$B$5*((AE$12-$A45)*4+2)+$B$6*(YEAR(AE$13)=2015)+$B$7*(AE$11=4)+$B$8*(AE$11=3))/(1+EXP($B$3+$B$4*$A45+$B$5*((AE$12-$A45)*4+2)+$B$6*(YEAR(AE$13)=2015)+$B$7*(AE$11=4)+$B$8*(AE$11=3)))+ EXP($B$3+$B$4*$A45+$B$5*((AE$12-$A45)*4+3)+$B$6*(YEAR(AE$13)=2015)+$B$7*(AE$11=4)+$B$8*(AE$11=3))/(1+EXP($B$3+$B$4*$A45+$B$5*((AE$12-$A45)*4+3)+$B$6*(YEAR(AE$13)=2015)+$B$7*(AE$11=4)+$B$8*(AE$11=3)))), "")</f>
        <v/>
      </c>
      <c r="AF45" s="9" t="str">
        <f aca="false">IF('Acquisition-Retention'!AI168&lt;&gt;"",'Acquisition-Retention'!AI168* (IF(AF$12=$A45,1,EXP($B$3+$B$4*$A45+$B$5*(AF$12-$A45)*4+$B$6*(YEAR(AF$13)=2015)+$B$7*(AF$11=4)+$B$8*(AF$11=3))/(1+EXP($B$3+$B$4*$A45+$B$5*(AF$12-$A45)*4+$B$6*(YEAR(AF$13)=2015)+$B$7*(AF$11=4)+$B$8*(AF$11=3))))+ EXP($B$3+$B$4*$A45+$B$5*((AF$12-$A45)*4+1)+$B$6*(YEAR(AF$13)=2015)+$B$7*(AF$11=4)+$B$8*(AF$11=3))/(1+EXP($B$3+$B$4*$A45+$B$5*((AF$12-$A45)*4+1)+$B$6*(YEAR(AF$13)=2015)+$B$7*(AF$11=4)+$B$8*(AF$11=3)))+ EXP($B$3+$B$4*$A45+$B$5*((AF$12-$A45)*4+2)+$B$6*(YEAR(AF$13)=2015)+$B$7*(AF$11=4)+$B$8*(AF$11=3))/(1+EXP($B$3+$B$4*$A45+$B$5*((AF$12-$A45)*4+2)+$B$6*(YEAR(AF$13)=2015)+$B$7*(AF$11=4)+$B$8*(AF$11=3)))+ EXP($B$3+$B$4*$A45+$B$5*((AF$12-$A45)*4+3)+$B$6*(YEAR(AF$13)=2015)+$B$7*(AF$11=4)+$B$8*(AF$11=3))/(1+EXP($B$3+$B$4*$A45+$B$5*((AF$12-$A45)*4+3)+$B$6*(YEAR(AF$13)=2015)+$B$7*(AF$11=4)+$B$8*(AF$11=3)))), "")</f>
        <v/>
      </c>
      <c r="AG45" s="9" t="str">
        <f aca="false">IF('Acquisition-Retention'!AJ168&lt;&gt;"",'Acquisition-Retention'!AJ168* (IF(AG$12=$A45,1,EXP($B$3+$B$4*$A45+$B$5*(AG$12-$A45)*4+$B$6*(YEAR(AG$13)=2015)+$B$7*(AG$11=4)+$B$8*(AG$11=3))/(1+EXP($B$3+$B$4*$A45+$B$5*(AG$12-$A45)*4+$B$6*(YEAR(AG$13)=2015)+$B$7*(AG$11=4)+$B$8*(AG$11=3))))+ EXP($B$3+$B$4*$A45+$B$5*((AG$12-$A45)*4+1)+$B$6*(YEAR(AG$13)=2015)+$B$7*(AG$11=4)+$B$8*(AG$11=3))/(1+EXP($B$3+$B$4*$A45+$B$5*((AG$12-$A45)*4+1)+$B$6*(YEAR(AG$13)=2015)+$B$7*(AG$11=4)+$B$8*(AG$11=3)))+ EXP($B$3+$B$4*$A45+$B$5*((AG$12-$A45)*4+2)+$B$6*(YEAR(AG$13)=2015)+$B$7*(AG$11=4)+$B$8*(AG$11=3))/(1+EXP($B$3+$B$4*$A45+$B$5*((AG$12-$A45)*4+2)+$B$6*(YEAR(AG$13)=2015)+$B$7*(AG$11=4)+$B$8*(AG$11=3)))+ EXP($B$3+$B$4*$A45+$B$5*((AG$12-$A45)*4+3)+$B$6*(YEAR(AG$13)=2015)+$B$7*(AG$11=4)+$B$8*(AG$11=3))/(1+EXP($B$3+$B$4*$A45+$B$5*((AG$12-$A45)*4+3)+$B$6*(YEAR(AG$13)=2015)+$B$7*(AG$11=4)+$B$8*(AG$11=3)))), "")</f>
        <v/>
      </c>
      <c r="AH45" s="9" t="n">
        <f aca="false">IF('Acquisition-Retention'!AK168&lt;&gt;"",'Acquisition-Retention'!AK168* (IF(AH$12=$A45,1,EXP($B$3+$B$4*$A45+$B$5*(AH$12-$A45)*4+$B$6*(YEAR(AH$13)=2015)+$B$7*(AH$11=4)+$B$8*(AH$11=3))/(1+EXP($B$3+$B$4*$A45+$B$5*(AH$12-$A45)*4+$B$6*(YEAR(AH$13)=2015)+$B$7*(AH$11=4)+$B$8*(AH$11=3))))+ EXP($B$3+$B$4*$A45+$B$5*((AH$12-$A45)*4+1)+$B$6*(YEAR(AH$13)=2015)+$B$7*(AH$11=4)+$B$8*(AH$11=3))/(1+EXP($B$3+$B$4*$A45+$B$5*((AH$12-$A45)*4+1)+$B$6*(YEAR(AH$13)=2015)+$B$7*(AH$11=4)+$B$8*(AH$11=3)))+ EXP($B$3+$B$4*$A45+$B$5*((AH$12-$A45)*4+2)+$B$6*(YEAR(AH$13)=2015)+$B$7*(AH$11=4)+$B$8*(AH$11=3))/(1+EXP($B$3+$B$4*$A45+$B$5*((AH$12-$A45)*4+2)+$B$6*(YEAR(AH$13)=2015)+$B$7*(AH$11=4)+$B$8*(AH$11=3)))+ EXP($B$3+$B$4*$A45+$B$5*((AH$12-$A45)*4+3)+$B$6*(YEAR(AH$13)=2015)+$B$7*(AH$11=4)+$B$8*(AH$11=3))/(1+EXP($B$3+$B$4*$A45+$B$5*((AH$12-$A45)*4+3)+$B$6*(YEAR(AH$13)=2015)+$B$7*(AH$11=4)+$B$8*(AH$11=3)))), "")</f>
        <v>460.919356340683</v>
      </c>
      <c r="AI45" s="9" t="n">
        <f aca="false">IF('Acquisition-Retention'!AL168&lt;&gt;"",'Acquisition-Retention'!AL168* (IF(AI$12=$A45,1,EXP($B$3+$B$4*$A45+$B$5*(AI$12-$A45)*4+$B$6*(YEAR(AI$13)=2015)+$B$7*(AI$11=4)+$B$8*(AI$11=3))/(1+EXP($B$3+$B$4*$A45+$B$5*(AI$12-$A45)*4+$B$6*(YEAR(AI$13)=2015)+$B$7*(AI$11=4)+$B$8*(AI$11=3))))+ EXP($B$3+$B$4*$A45+$B$5*((AI$12-$A45)*4+1)+$B$6*(YEAR(AI$13)=2015)+$B$7*(AI$11=4)+$B$8*(AI$11=3))/(1+EXP($B$3+$B$4*$A45+$B$5*((AI$12-$A45)*4+1)+$B$6*(YEAR(AI$13)=2015)+$B$7*(AI$11=4)+$B$8*(AI$11=3)))+ EXP($B$3+$B$4*$A45+$B$5*((AI$12-$A45)*4+2)+$B$6*(YEAR(AI$13)=2015)+$B$7*(AI$11=4)+$B$8*(AI$11=3))/(1+EXP($B$3+$B$4*$A45+$B$5*((AI$12-$A45)*4+2)+$B$6*(YEAR(AI$13)=2015)+$B$7*(AI$11=4)+$B$8*(AI$11=3)))+ EXP($B$3+$B$4*$A45+$B$5*((AI$12-$A45)*4+3)+$B$6*(YEAR(AI$13)=2015)+$B$7*(AI$11=4)+$B$8*(AI$11=3))/(1+EXP($B$3+$B$4*$A45+$B$5*((AI$12-$A45)*4+3)+$B$6*(YEAR(AI$13)=2015)+$B$7*(AI$11=4)+$B$8*(AI$11=3)))), "")</f>
        <v>147.007411231832</v>
      </c>
      <c r="AJ45" s="9" t="n">
        <f aca="false">IF('Acquisition-Retention'!AM168&lt;&gt;"",'Acquisition-Retention'!AM168* (IF(AJ$12=$A45,1,EXP($B$3+$B$4*$A45+$B$5*(AJ$12-$A45)*4+$B$6*(YEAR(AJ$13)=2015)+$B$7*(AJ$11=4)+$B$8*(AJ$11=3))/(1+EXP($B$3+$B$4*$A45+$B$5*(AJ$12-$A45)*4+$B$6*(YEAR(AJ$13)=2015)+$B$7*(AJ$11=4)+$B$8*(AJ$11=3))))+ EXP($B$3+$B$4*$A45+$B$5*((AJ$12-$A45)*4+1)+$B$6*(YEAR(AJ$13)=2015)+$B$7*(AJ$11=4)+$B$8*(AJ$11=3))/(1+EXP($B$3+$B$4*$A45+$B$5*((AJ$12-$A45)*4+1)+$B$6*(YEAR(AJ$13)=2015)+$B$7*(AJ$11=4)+$B$8*(AJ$11=3)))+ EXP($B$3+$B$4*$A45+$B$5*((AJ$12-$A45)*4+2)+$B$6*(YEAR(AJ$13)=2015)+$B$7*(AJ$11=4)+$B$8*(AJ$11=3))/(1+EXP($B$3+$B$4*$A45+$B$5*((AJ$12-$A45)*4+2)+$B$6*(YEAR(AJ$13)=2015)+$B$7*(AJ$11=4)+$B$8*(AJ$11=3)))+ EXP($B$3+$B$4*$A45+$B$5*((AJ$12-$A45)*4+3)+$B$6*(YEAR(AJ$13)=2015)+$B$7*(AJ$11=4)+$B$8*(AJ$11=3))/(1+EXP($B$3+$B$4*$A45+$B$5*((AJ$12-$A45)*4+3)+$B$6*(YEAR(AJ$13)=2015)+$B$7*(AJ$11=4)+$B$8*(AJ$11=3)))), "")</f>
        <v>134.162830066157</v>
      </c>
      <c r="AK45" s="9" t="n">
        <f aca="false">IF('Acquisition-Retention'!AN168&lt;&gt;"",'Acquisition-Retention'!AN168* (IF(AK$12=$A45,1,EXP($B$3+$B$4*$A45+$B$5*(AK$12-$A45)*4+$B$6*(YEAR(AK$13)=2015)+$B$7*(AK$11=4)+$B$8*(AK$11=3))/(1+EXP($B$3+$B$4*$A45+$B$5*(AK$12-$A45)*4+$B$6*(YEAR(AK$13)=2015)+$B$7*(AK$11=4)+$B$8*(AK$11=3))))+ EXP($B$3+$B$4*$A45+$B$5*((AK$12-$A45)*4+1)+$B$6*(YEAR(AK$13)=2015)+$B$7*(AK$11=4)+$B$8*(AK$11=3))/(1+EXP($B$3+$B$4*$A45+$B$5*((AK$12-$A45)*4+1)+$B$6*(YEAR(AK$13)=2015)+$B$7*(AK$11=4)+$B$8*(AK$11=3)))+ EXP($B$3+$B$4*$A45+$B$5*((AK$12-$A45)*4+2)+$B$6*(YEAR(AK$13)=2015)+$B$7*(AK$11=4)+$B$8*(AK$11=3))/(1+EXP($B$3+$B$4*$A45+$B$5*((AK$12-$A45)*4+2)+$B$6*(YEAR(AK$13)=2015)+$B$7*(AK$11=4)+$B$8*(AK$11=3)))+ EXP($B$3+$B$4*$A45+$B$5*((AK$12-$A45)*4+3)+$B$6*(YEAR(AK$13)=2015)+$B$7*(AK$11=4)+$B$8*(AK$11=3))/(1+EXP($B$3+$B$4*$A45+$B$5*((AK$12-$A45)*4+3)+$B$6*(YEAR(AK$13)=2015)+$B$7*(AK$11=4)+$B$8*(AK$11=3)))), "")</f>
        <v>120.319261092337</v>
      </c>
      <c r="AL45" s="9" t="n">
        <f aca="false">IF('Acquisition-Retention'!AO168&lt;&gt;"",'Acquisition-Retention'!AO168* (IF(AL$12=$A45,1,EXP($B$3+$B$4*$A45+$B$5*(AL$12-$A45)*4+$B$6*(YEAR(AL$13)=2015)+$B$7*(AL$11=4)+$B$8*(AL$11=3))/(1+EXP($B$3+$B$4*$A45+$B$5*(AL$12-$A45)*4+$B$6*(YEAR(AL$13)=2015)+$B$7*(AL$11=4)+$B$8*(AL$11=3))))+ EXP($B$3+$B$4*$A45+$B$5*((AL$12-$A45)*4+1)+$B$6*(YEAR(AL$13)=2015)+$B$7*(AL$11=4)+$B$8*(AL$11=3))/(1+EXP($B$3+$B$4*$A45+$B$5*((AL$12-$A45)*4+1)+$B$6*(YEAR(AL$13)=2015)+$B$7*(AL$11=4)+$B$8*(AL$11=3)))+ EXP($B$3+$B$4*$A45+$B$5*((AL$12-$A45)*4+2)+$B$6*(YEAR(AL$13)=2015)+$B$7*(AL$11=4)+$B$8*(AL$11=3))/(1+EXP($B$3+$B$4*$A45+$B$5*((AL$12-$A45)*4+2)+$B$6*(YEAR(AL$13)=2015)+$B$7*(AL$11=4)+$B$8*(AL$11=3)))+ EXP($B$3+$B$4*$A45+$B$5*((AL$12-$A45)*4+3)+$B$6*(YEAR(AL$13)=2015)+$B$7*(AL$11=4)+$B$8*(AL$11=3))/(1+EXP($B$3+$B$4*$A45+$B$5*((AL$12-$A45)*4+3)+$B$6*(YEAR(AL$13)=2015)+$B$7*(AL$11=4)+$B$8*(AL$11=3)))), "")</f>
        <v>109.880470696861</v>
      </c>
      <c r="AM45" s="9" t="n">
        <f aca="false">IF('Acquisition-Retention'!AP168&lt;&gt;"",'Acquisition-Retention'!AP168* (IF(AM$12=$A45,1,EXP($B$3+$B$4*$A45+$B$5*(AM$12-$A45)*4+$B$6*(YEAR(AM$13)=2015)+$B$7*(AM$11=4)+$B$8*(AM$11=3))/(1+EXP($B$3+$B$4*$A45+$B$5*(AM$12-$A45)*4+$B$6*(YEAR(AM$13)=2015)+$B$7*(AM$11=4)+$B$8*(AM$11=3))))+ EXP($B$3+$B$4*$A45+$B$5*((AM$12-$A45)*4+1)+$B$6*(YEAR(AM$13)=2015)+$B$7*(AM$11=4)+$B$8*(AM$11=3))/(1+EXP($B$3+$B$4*$A45+$B$5*((AM$12-$A45)*4+1)+$B$6*(YEAR(AM$13)=2015)+$B$7*(AM$11=4)+$B$8*(AM$11=3)))+ EXP($B$3+$B$4*$A45+$B$5*((AM$12-$A45)*4+2)+$B$6*(YEAR(AM$13)=2015)+$B$7*(AM$11=4)+$B$8*(AM$11=3))/(1+EXP($B$3+$B$4*$A45+$B$5*((AM$12-$A45)*4+2)+$B$6*(YEAR(AM$13)=2015)+$B$7*(AM$11=4)+$B$8*(AM$11=3)))+ EXP($B$3+$B$4*$A45+$B$5*((AM$12-$A45)*4+3)+$B$6*(YEAR(AM$13)=2015)+$B$7*(AM$11=4)+$B$8*(AM$11=3))/(1+EXP($B$3+$B$4*$A45+$B$5*((AM$12-$A45)*4+3)+$B$6*(YEAR(AM$13)=2015)+$B$7*(AM$11=4)+$B$8*(AM$11=3)))), "")</f>
        <v>104.319078728345</v>
      </c>
      <c r="AN45" s="9" t="n">
        <f aca="false">IF('Acquisition-Retention'!AQ168&lt;&gt;"",'Acquisition-Retention'!AQ168* (IF(AN$12=$A45,1,EXP($B$3+$B$4*$A45+$B$5*(AN$12-$A45)*4+$B$6*(YEAR(AN$13)=2015)+$B$7*(AN$11=4)+$B$8*(AN$11=3))/(1+EXP($B$3+$B$4*$A45+$B$5*(AN$12-$A45)*4+$B$6*(YEAR(AN$13)=2015)+$B$7*(AN$11=4)+$B$8*(AN$11=3))))+ EXP($B$3+$B$4*$A45+$B$5*((AN$12-$A45)*4+1)+$B$6*(YEAR(AN$13)=2015)+$B$7*(AN$11=4)+$B$8*(AN$11=3))/(1+EXP($B$3+$B$4*$A45+$B$5*((AN$12-$A45)*4+1)+$B$6*(YEAR(AN$13)=2015)+$B$7*(AN$11=4)+$B$8*(AN$11=3)))+ EXP($B$3+$B$4*$A45+$B$5*((AN$12-$A45)*4+2)+$B$6*(YEAR(AN$13)=2015)+$B$7*(AN$11=4)+$B$8*(AN$11=3))/(1+EXP($B$3+$B$4*$A45+$B$5*((AN$12-$A45)*4+2)+$B$6*(YEAR(AN$13)=2015)+$B$7*(AN$11=4)+$B$8*(AN$11=3)))+ EXP($B$3+$B$4*$A45+$B$5*((AN$12-$A45)*4+3)+$B$6*(YEAR(AN$13)=2015)+$B$7*(AN$11=4)+$B$8*(AN$11=3))/(1+EXP($B$3+$B$4*$A45+$B$5*((AN$12-$A45)*4+3)+$B$6*(YEAR(AN$13)=2015)+$B$7*(AN$11=4)+$B$8*(AN$11=3)))), "")</f>
        <v>91.7172964320124</v>
      </c>
      <c r="AO45" s="9" t="n">
        <f aca="false">IF('Acquisition-Retention'!AR168&lt;&gt;"",'Acquisition-Retention'!AR168* (IF(AO$12=$A45,1,EXP($B$3+$B$4*$A45+$B$5*(AO$12-$A45)*4+$B$6*(YEAR(AO$13)=2015)+$B$7*(AO$11=4)+$B$8*(AO$11=3))/(1+EXP($B$3+$B$4*$A45+$B$5*(AO$12-$A45)*4+$B$6*(YEAR(AO$13)=2015)+$B$7*(AO$11=4)+$B$8*(AO$11=3))))+ EXP($B$3+$B$4*$A45+$B$5*((AO$12-$A45)*4+1)+$B$6*(YEAR(AO$13)=2015)+$B$7*(AO$11=4)+$B$8*(AO$11=3))/(1+EXP($B$3+$B$4*$A45+$B$5*((AO$12-$A45)*4+1)+$B$6*(YEAR(AO$13)=2015)+$B$7*(AO$11=4)+$B$8*(AO$11=3)))+ EXP($B$3+$B$4*$A45+$B$5*((AO$12-$A45)*4+2)+$B$6*(YEAR(AO$13)=2015)+$B$7*(AO$11=4)+$B$8*(AO$11=3))/(1+EXP($B$3+$B$4*$A45+$B$5*((AO$12-$A45)*4+2)+$B$6*(YEAR(AO$13)=2015)+$B$7*(AO$11=4)+$B$8*(AO$11=3)))+ EXP($B$3+$B$4*$A45+$B$5*((AO$12-$A45)*4+3)+$B$6*(YEAR(AO$13)=2015)+$B$7*(AO$11=4)+$B$8*(AO$11=3))/(1+EXP($B$3+$B$4*$A45+$B$5*((AO$12-$A45)*4+3)+$B$6*(YEAR(AO$13)=2015)+$B$7*(AO$11=4)+$B$8*(AO$11=3)))), "")</f>
        <v>84.8912616725749</v>
      </c>
    </row>
    <row r="46" customFormat="false" ht="15" hidden="false" customHeight="false" outlineLevel="0" collapsed="false">
      <c r="A46" s="0" t="n">
        <f aca="false">A45+1</f>
        <v>33</v>
      </c>
      <c r="B46" s="4" t="str">
        <v>Sep 2016</v>
      </c>
      <c r="C46" s="9" t="str">
        <f aca="false">IF('Acquisition-Retention'!F169&lt;&gt;"",'Acquisition-Retention'!F169* (IF(C$12=$A46,1,EXP($B$3+$B$4*$A46+$B$5*(C$12-$A46)*4+$B$6*(YEAR(C$13)=2015)+$B$7*(C$11=4)+$B$8*(C$11=3))/(1+EXP($B$3+$B$4*$A46+$B$5*(C$12-$A46)*4+$B$6*(YEAR(C$13)=2015)+$B$7*(C$11=4)+$B$8*(C$11=3))))+ EXP($B$3+$B$4*$A46+$B$5*((C$12-$A46)*4+1)+$B$6*(YEAR(C$13)=2015)+$B$7*(C$11=4)+$B$8*(C$11=3))/(1+EXP($B$3+$B$4*$A46+$B$5*((C$12-$A46)*4+1)+$B$6*(YEAR(C$13)=2015)+$B$7*(C$11=4)+$B$8*(C$11=3)))+ EXP($B$3+$B$4*$A46+$B$5*((C$12-$A46)*4+2)+$B$6*(YEAR(C$13)=2015)+$B$7*(C$11=4)+$B$8*(C$11=3))/(1+EXP($B$3+$B$4*$A46+$B$5*((C$12-$A46)*4+2)+$B$6*(YEAR(C$13)=2015)+$B$7*(C$11=4)+$B$8*(C$11=3)))+ EXP($B$3+$B$4*$A46+$B$5*((C$12-$A46)*4+3)+$B$6*(YEAR(C$13)=2015)+$B$7*(C$11=4)+$B$8*(C$11=3))/(1+EXP($B$3+$B$4*$A46+$B$5*((C$12-$A46)*4+3)+$B$6*(YEAR(C$13)=2015)+$B$7*(C$11=4)+$B$8*(C$11=3)))), "")</f>
        <v/>
      </c>
      <c r="D46" s="9" t="str">
        <f aca="false">IF('Acquisition-Retention'!G169&lt;&gt;"",'Acquisition-Retention'!G169* (IF(D$12=$A46,1,EXP($B$3+$B$4*$A46+$B$5*(D$12-$A46)*4+$B$6*(YEAR(D$13)=2015)+$B$7*(D$11=4)+$B$8*(D$11=3))/(1+EXP($B$3+$B$4*$A46+$B$5*(D$12-$A46)*4+$B$6*(YEAR(D$13)=2015)+$B$7*(D$11=4)+$B$8*(D$11=3))))+ EXP($B$3+$B$4*$A46+$B$5*((D$12-$A46)*4+1)+$B$6*(YEAR(D$13)=2015)+$B$7*(D$11=4)+$B$8*(D$11=3))/(1+EXP($B$3+$B$4*$A46+$B$5*((D$12-$A46)*4+1)+$B$6*(YEAR(D$13)=2015)+$B$7*(D$11=4)+$B$8*(D$11=3)))+ EXP($B$3+$B$4*$A46+$B$5*((D$12-$A46)*4+2)+$B$6*(YEAR(D$13)=2015)+$B$7*(D$11=4)+$B$8*(D$11=3))/(1+EXP($B$3+$B$4*$A46+$B$5*((D$12-$A46)*4+2)+$B$6*(YEAR(D$13)=2015)+$B$7*(D$11=4)+$B$8*(D$11=3)))+ EXP($B$3+$B$4*$A46+$B$5*((D$12-$A46)*4+3)+$B$6*(YEAR(D$13)=2015)+$B$7*(D$11=4)+$B$8*(D$11=3))/(1+EXP($B$3+$B$4*$A46+$B$5*((D$12-$A46)*4+3)+$B$6*(YEAR(D$13)=2015)+$B$7*(D$11=4)+$B$8*(D$11=3)))), "")</f>
        <v/>
      </c>
      <c r="E46" s="9" t="str">
        <f aca="false">IF('Acquisition-Retention'!H169&lt;&gt;"",'Acquisition-Retention'!H169* (IF(E$12=$A46,1,EXP($B$3+$B$4*$A46+$B$5*(E$12-$A46)*4+$B$6*(YEAR(E$13)=2015)+$B$7*(E$11=4)+$B$8*(E$11=3))/(1+EXP($B$3+$B$4*$A46+$B$5*(E$12-$A46)*4+$B$6*(YEAR(E$13)=2015)+$B$7*(E$11=4)+$B$8*(E$11=3))))+ EXP($B$3+$B$4*$A46+$B$5*((E$12-$A46)*4+1)+$B$6*(YEAR(E$13)=2015)+$B$7*(E$11=4)+$B$8*(E$11=3))/(1+EXP($B$3+$B$4*$A46+$B$5*((E$12-$A46)*4+1)+$B$6*(YEAR(E$13)=2015)+$B$7*(E$11=4)+$B$8*(E$11=3)))+ EXP($B$3+$B$4*$A46+$B$5*((E$12-$A46)*4+2)+$B$6*(YEAR(E$13)=2015)+$B$7*(E$11=4)+$B$8*(E$11=3))/(1+EXP($B$3+$B$4*$A46+$B$5*((E$12-$A46)*4+2)+$B$6*(YEAR(E$13)=2015)+$B$7*(E$11=4)+$B$8*(E$11=3)))+ EXP($B$3+$B$4*$A46+$B$5*((E$12-$A46)*4+3)+$B$6*(YEAR(E$13)=2015)+$B$7*(E$11=4)+$B$8*(E$11=3))/(1+EXP($B$3+$B$4*$A46+$B$5*((E$12-$A46)*4+3)+$B$6*(YEAR(E$13)=2015)+$B$7*(E$11=4)+$B$8*(E$11=3)))), "")</f>
        <v/>
      </c>
      <c r="F46" s="9" t="str">
        <f aca="false">IF('Acquisition-Retention'!I169&lt;&gt;"",'Acquisition-Retention'!I169* (IF(F$12=$A46,1,EXP($B$3+$B$4*$A46+$B$5*(F$12-$A46)*4+$B$6*(YEAR(F$13)=2015)+$B$7*(F$11=4)+$B$8*(F$11=3))/(1+EXP($B$3+$B$4*$A46+$B$5*(F$12-$A46)*4+$B$6*(YEAR(F$13)=2015)+$B$7*(F$11=4)+$B$8*(F$11=3))))+ EXP($B$3+$B$4*$A46+$B$5*((F$12-$A46)*4+1)+$B$6*(YEAR(F$13)=2015)+$B$7*(F$11=4)+$B$8*(F$11=3))/(1+EXP($B$3+$B$4*$A46+$B$5*((F$12-$A46)*4+1)+$B$6*(YEAR(F$13)=2015)+$B$7*(F$11=4)+$B$8*(F$11=3)))+ EXP($B$3+$B$4*$A46+$B$5*((F$12-$A46)*4+2)+$B$6*(YEAR(F$13)=2015)+$B$7*(F$11=4)+$B$8*(F$11=3))/(1+EXP($B$3+$B$4*$A46+$B$5*((F$12-$A46)*4+2)+$B$6*(YEAR(F$13)=2015)+$B$7*(F$11=4)+$B$8*(F$11=3)))+ EXP($B$3+$B$4*$A46+$B$5*((F$12-$A46)*4+3)+$B$6*(YEAR(F$13)=2015)+$B$7*(F$11=4)+$B$8*(F$11=3))/(1+EXP($B$3+$B$4*$A46+$B$5*((F$12-$A46)*4+3)+$B$6*(YEAR(F$13)=2015)+$B$7*(F$11=4)+$B$8*(F$11=3)))), "")</f>
        <v/>
      </c>
      <c r="G46" s="9" t="str">
        <f aca="false">IF('Acquisition-Retention'!J169&lt;&gt;"",'Acquisition-Retention'!J169* (IF(G$12=$A46,1,EXP($B$3+$B$4*$A46+$B$5*(G$12-$A46)*4+$B$6*(YEAR(G$13)=2015)+$B$7*(G$11=4)+$B$8*(G$11=3))/(1+EXP($B$3+$B$4*$A46+$B$5*(G$12-$A46)*4+$B$6*(YEAR(G$13)=2015)+$B$7*(G$11=4)+$B$8*(G$11=3))))+ EXP($B$3+$B$4*$A46+$B$5*((G$12-$A46)*4+1)+$B$6*(YEAR(G$13)=2015)+$B$7*(G$11=4)+$B$8*(G$11=3))/(1+EXP($B$3+$B$4*$A46+$B$5*((G$12-$A46)*4+1)+$B$6*(YEAR(G$13)=2015)+$B$7*(G$11=4)+$B$8*(G$11=3)))+ EXP($B$3+$B$4*$A46+$B$5*((G$12-$A46)*4+2)+$B$6*(YEAR(G$13)=2015)+$B$7*(G$11=4)+$B$8*(G$11=3))/(1+EXP($B$3+$B$4*$A46+$B$5*((G$12-$A46)*4+2)+$B$6*(YEAR(G$13)=2015)+$B$7*(G$11=4)+$B$8*(G$11=3)))+ EXP($B$3+$B$4*$A46+$B$5*((G$12-$A46)*4+3)+$B$6*(YEAR(G$13)=2015)+$B$7*(G$11=4)+$B$8*(G$11=3))/(1+EXP($B$3+$B$4*$A46+$B$5*((G$12-$A46)*4+3)+$B$6*(YEAR(G$13)=2015)+$B$7*(G$11=4)+$B$8*(G$11=3)))), "")</f>
        <v/>
      </c>
      <c r="H46" s="9" t="str">
        <f aca="false">IF('Acquisition-Retention'!K169&lt;&gt;"",'Acquisition-Retention'!K169* (IF(H$12=$A46,1,EXP($B$3+$B$4*$A46+$B$5*(H$12-$A46)*4+$B$6*(YEAR(H$13)=2015)+$B$7*(H$11=4)+$B$8*(H$11=3))/(1+EXP($B$3+$B$4*$A46+$B$5*(H$12-$A46)*4+$B$6*(YEAR(H$13)=2015)+$B$7*(H$11=4)+$B$8*(H$11=3))))+ EXP($B$3+$B$4*$A46+$B$5*((H$12-$A46)*4+1)+$B$6*(YEAR(H$13)=2015)+$B$7*(H$11=4)+$B$8*(H$11=3))/(1+EXP($B$3+$B$4*$A46+$B$5*((H$12-$A46)*4+1)+$B$6*(YEAR(H$13)=2015)+$B$7*(H$11=4)+$B$8*(H$11=3)))+ EXP($B$3+$B$4*$A46+$B$5*((H$12-$A46)*4+2)+$B$6*(YEAR(H$13)=2015)+$B$7*(H$11=4)+$B$8*(H$11=3))/(1+EXP($B$3+$B$4*$A46+$B$5*((H$12-$A46)*4+2)+$B$6*(YEAR(H$13)=2015)+$B$7*(H$11=4)+$B$8*(H$11=3)))+ EXP($B$3+$B$4*$A46+$B$5*((H$12-$A46)*4+3)+$B$6*(YEAR(H$13)=2015)+$B$7*(H$11=4)+$B$8*(H$11=3))/(1+EXP($B$3+$B$4*$A46+$B$5*((H$12-$A46)*4+3)+$B$6*(YEAR(H$13)=2015)+$B$7*(H$11=4)+$B$8*(H$11=3)))), "")</f>
        <v/>
      </c>
      <c r="I46" s="9" t="str">
        <f aca="false">IF('Acquisition-Retention'!L169&lt;&gt;"",'Acquisition-Retention'!L169* (IF(I$12=$A46,1,EXP($B$3+$B$4*$A46+$B$5*(I$12-$A46)*4+$B$6*(YEAR(I$13)=2015)+$B$7*(I$11=4)+$B$8*(I$11=3))/(1+EXP($B$3+$B$4*$A46+$B$5*(I$12-$A46)*4+$B$6*(YEAR(I$13)=2015)+$B$7*(I$11=4)+$B$8*(I$11=3))))+ EXP($B$3+$B$4*$A46+$B$5*((I$12-$A46)*4+1)+$B$6*(YEAR(I$13)=2015)+$B$7*(I$11=4)+$B$8*(I$11=3))/(1+EXP($B$3+$B$4*$A46+$B$5*((I$12-$A46)*4+1)+$B$6*(YEAR(I$13)=2015)+$B$7*(I$11=4)+$B$8*(I$11=3)))+ EXP($B$3+$B$4*$A46+$B$5*((I$12-$A46)*4+2)+$B$6*(YEAR(I$13)=2015)+$B$7*(I$11=4)+$B$8*(I$11=3))/(1+EXP($B$3+$B$4*$A46+$B$5*((I$12-$A46)*4+2)+$B$6*(YEAR(I$13)=2015)+$B$7*(I$11=4)+$B$8*(I$11=3)))+ EXP($B$3+$B$4*$A46+$B$5*((I$12-$A46)*4+3)+$B$6*(YEAR(I$13)=2015)+$B$7*(I$11=4)+$B$8*(I$11=3))/(1+EXP($B$3+$B$4*$A46+$B$5*((I$12-$A46)*4+3)+$B$6*(YEAR(I$13)=2015)+$B$7*(I$11=4)+$B$8*(I$11=3)))), "")</f>
        <v/>
      </c>
      <c r="J46" s="9" t="str">
        <f aca="false">IF('Acquisition-Retention'!M169&lt;&gt;"",'Acquisition-Retention'!M169* (IF(J$12=$A46,1,EXP($B$3+$B$4*$A46+$B$5*(J$12-$A46)*4+$B$6*(YEAR(J$13)=2015)+$B$7*(J$11=4)+$B$8*(J$11=3))/(1+EXP($B$3+$B$4*$A46+$B$5*(J$12-$A46)*4+$B$6*(YEAR(J$13)=2015)+$B$7*(J$11=4)+$B$8*(J$11=3))))+ EXP($B$3+$B$4*$A46+$B$5*((J$12-$A46)*4+1)+$B$6*(YEAR(J$13)=2015)+$B$7*(J$11=4)+$B$8*(J$11=3))/(1+EXP($B$3+$B$4*$A46+$B$5*((J$12-$A46)*4+1)+$B$6*(YEAR(J$13)=2015)+$B$7*(J$11=4)+$B$8*(J$11=3)))+ EXP($B$3+$B$4*$A46+$B$5*((J$12-$A46)*4+2)+$B$6*(YEAR(J$13)=2015)+$B$7*(J$11=4)+$B$8*(J$11=3))/(1+EXP($B$3+$B$4*$A46+$B$5*((J$12-$A46)*4+2)+$B$6*(YEAR(J$13)=2015)+$B$7*(J$11=4)+$B$8*(J$11=3)))+ EXP($B$3+$B$4*$A46+$B$5*((J$12-$A46)*4+3)+$B$6*(YEAR(J$13)=2015)+$B$7*(J$11=4)+$B$8*(J$11=3))/(1+EXP($B$3+$B$4*$A46+$B$5*((J$12-$A46)*4+3)+$B$6*(YEAR(J$13)=2015)+$B$7*(J$11=4)+$B$8*(J$11=3)))), "")</f>
        <v/>
      </c>
      <c r="K46" s="9" t="str">
        <f aca="false">IF('Acquisition-Retention'!N169&lt;&gt;"",'Acquisition-Retention'!N169* (IF(K$12=$A46,1,EXP($B$3+$B$4*$A46+$B$5*(K$12-$A46)*4+$B$6*(YEAR(K$13)=2015)+$B$7*(K$11=4)+$B$8*(K$11=3))/(1+EXP($B$3+$B$4*$A46+$B$5*(K$12-$A46)*4+$B$6*(YEAR(K$13)=2015)+$B$7*(K$11=4)+$B$8*(K$11=3))))+ EXP($B$3+$B$4*$A46+$B$5*((K$12-$A46)*4+1)+$B$6*(YEAR(K$13)=2015)+$B$7*(K$11=4)+$B$8*(K$11=3))/(1+EXP($B$3+$B$4*$A46+$B$5*((K$12-$A46)*4+1)+$B$6*(YEAR(K$13)=2015)+$B$7*(K$11=4)+$B$8*(K$11=3)))+ EXP($B$3+$B$4*$A46+$B$5*((K$12-$A46)*4+2)+$B$6*(YEAR(K$13)=2015)+$B$7*(K$11=4)+$B$8*(K$11=3))/(1+EXP($B$3+$B$4*$A46+$B$5*((K$12-$A46)*4+2)+$B$6*(YEAR(K$13)=2015)+$B$7*(K$11=4)+$B$8*(K$11=3)))+ EXP($B$3+$B$4*$A46+$B$5*((K$12-$A46)*4+3)+$B$6*(YEAR(K$13)=2015)+$B$7*(K$11=4)+$B$8*(K$11=3))/(1+EXP($B$3+$B$4*$A46+$B$5*((K$12-$A46)*4+3)+$B$6*(YEAR(K$13)=2015)+$B$7*(K$11=4)+$B$8*(K$11=3)))), "")</f>
        <v/>
      </c>
      <c r="L46" s="9" t="str">
        <f aca="false">IF('Acquisition-Retention'!O169&lt;&gt;"",'Acquisition-Retention'!O169* (IF(L$12=$A46,1,EXP($B$3+$B$4*$A46+$B$5*(L$12-$A46)*4+$B$6*(YEAR(L$13)=2015)+$B$7*(L$11=4)+$B$8*(L$11=3))/(1+EXP($B$3+$B$4*$A46+$B$5*(L$12-$A46)*4+$B$6*(YEAR(L$13)=2015)+$B$7*(L$11=4)+$B$8*(L$11=3))))+ EXP($B$3+$B$4*$A46+$B$5*((L$12-$A46)*4+1)+$B$6*(YEAR(L$13)=2015)+$B$7*(L$11=4)+$B$8*(L$11=3))/(1+EXP($B$3+$B$4*$A46+$B$5*((L$12-$A46)*4+1)+$B$6*(YEAR(L$13)=2015)+$B$7*(L$11=4)+$B$8*(L$11=3)))+ EXP($B$3+$B$4*$A46+$B$5*((L$12-$A46)*4+2)+$B$6*(YEAR(L$13)=2015)+$B$7*(L$11=4)+$B$8*(L$11=3))/(1+EXP($B$3+$B$4*$A46+$B$5*((L$12-$A46)*4+2)+$B$6*(YEAR(L$13)=2015)+$B$7*(L$11=4)+$B$8*(L$11=3)))+ EXP($B$3+$B$4*$A46+$B$5*((L$12-$A46)*4+3)+$B$6*(YEAR(L$13)=2015)+$B$7*(L$11=4)+$B$8*(L$11=3))/(1+EXP($B$3+$B$4*$A46+$B$5*((L$12-$A46)*4+3)+$B$6*(YEAR(L$13)=2015)+$B$7*(L$11=4)+$B$8*(L$11=3)))), "")</f>
        <v/>
      </c>
      <c r="M46" s="9" t="str">
        <f aca="false">IF('Acquisition-Retention'!P169&lt;&gt;"",'Acquisition-Retention'!P169* (IF(M$12=$A46,1,EXP($B$3+$B$4*$A46+$B$5*(M$12-$A46)*4+$B$6*(YEAR(M$13)=2015)+$B$7*(M$11=4)+$B$8*(M$11=3))/(1+EXP($B$3+$B$4*$A46+$B$5*(M$12-$A46)*4+$B$6*(YEAR(M$13)=2015)+$B$7*(M$11=4)+$B$8*(M$11=3))))+ EXP($B$3+$B$4*$A46+$B$5*((M$12-$A46)*4+1)+$B$6*(YEAR(M$13)=2015)+$B$7*(M$11=4)+$B$8*(M$11=3))/(1+EXP($B$3+$B$4*$A46+$B$5*((M$12-$A46)*4+1)+$B$6*(YEAR(M$13)=2015)+$B$7*(M$11=4)+$B$8*(M$11=3)))+ EXP($B$3+$B$4*$A46+$B$5*((M$12-$A46)*4+2)+$B$6*(YEAR(M$13)=2015)+$B$7*(M$11=4)+$B$8*(M$11=3))/(1+EXP($B$3+$B$4*$A46+$B$5*((M$12-$A46)*4+2)+$B$6*(YEAR(M$13)=2015)+$B$7*(M$11=4)+$B$8*(M$11=3)))+ EXP($B$3+$B$4*$A46+$B$5*((M$12-$A46)*4+3)+$B$6*(YEAR(M$13)=2015)+$B$7*(M$11=4)+$B$8*(M$11=3))/(1+EXP($B$3+$B$4*$A46+$B$5*((M$12-$A46)*4+3)+$B$6*(YEAR(M$13)=2015)+$B$7*(M$11=4)+$B$8*(M$11=3)))), "")</f>
        <v/>
      </c>
      <c r="N46" s="9" t="str">
        <f aca="false">IF('Acquisition-Retention'!Q169&lt;&gt;"",'Acquisition-Retention'!Q169* (IF(N$12=$A46,1,EXP($B$3+$B$4*$A46+$B$5*(N$12-$A46)*4+$B$6*(YEAR(N$13)=2015)+$B$7*(N$11=4)+$B$8*(N$11=3))/(1+EXP($B$3+$B$4*$A46+$B$5*(N$12-$A46)*4+$B$6*(YEAR(N$13)=2015)+$B$7*(N$11=4)+$B$8*(N$11=3))))+ EXP($B$3+$B$4*$A46+$B$5*((N$12-$A46)*4+1)+$B$6*(YEAR(N$13)=2015)+$B$7*(N$11=4)+$B$8*(N$11=3))/(1+EXP($B$3+$B$4*$A46+$B$5*((N$12-$A46)*4+1)+$B$6*(YEAR(N$13)=2015)+$B$7*(N$11=4)+$B$8*(N$11=3)))+ EXP($B$3+$B$4*$A46+$B$5*((N$12-$A46)*4+2)+$B$6*(YEAR(N$13)=2015)+$B$7*(N$11=4)+$B$8*(N$11=3))/(1+EXP($B$3+$B$4*$A46+$B$5*((N$12-$A46)*4+2)+$B$6*(YEAR(N$13)=2015)+$B$7*(N$11=4)+$B$8*(N$11=3)))+ EXP($B$3+$B$4*$A46+$B$5*((N$12-$A46)*4+3)+$B$6*(YEAR(N$13)=2015)+$B$7*(N$11=4)+$B$8*(N$11=3))/(1+EXP($B$3+$B$4*$A46+$B$5*((N$12-$A46)*4+3)+$B$6*(YEAR(N$13)=2015)+$B$7*(N$11=4)+$B$8*(N$11=3)))), "")</f>
        <v/>
      </c>
      <c r="O46" s="9" t="str">
        <f aca="false">IF('Acquisition-Retention'!R169&lt;&gt;"",'Acquisition-Retention'!R169* (IF(O$12=$A46,1,EXP($B$3+$B$4*$A46+$B$5*(O$12-$A46)*4+$B$6*(YEAR(O$13)=2015)+$B$7*(O$11=4)+$B$8*(O$11=3))/(1+EXP($B$3+$B$4*$A46+$B$5*(O$12-$A46)*4+$B$6*(YEAR(O$13)=2015)+$B$7*(O$11=4)+$B$8*(O$11=3))))+ EXP($B$3+$B$4*$A46+$B$5*((O$12-$A46)*4+1)+$B$6*(YEAR(O$13)=2015)+$B$7*(O$11=4)+$B$8*(O$11=3))/(1+EXP($B$3+$B$4*$A46+$B$5*((O$12-$A46)*4+1)+$B$6*(YEAR(O$13)=2015)+$B$7*(O$11=4)+$B$8*(O$11=3)))+ EXP($B$3+$B$4*$A46+$B$5*((O$12-$A46)*4+2)+$B$6*(YEAR(O$13)=2015)+$B$7*(O$11=4)+$B$8*(O$11=3))/(1+EXP($B$3+$B$4*$A46+$B$5*((O$12-$A46)*4+2)+$B$6*(YEAR(O$13)=2015)+$B$7*(O$11=4)+$B$8*(O$11=3)))+ EXP($B$3+$B$4*$A46+$B$5*((O$12-$A46)*4+3)+$B$6*(YEAR(O$13)=2015)+$B$7*(O$11=4)+$B$8*(O$11=3))/(1+EXP($B$3+$B$4*$A46+$B$5*((O$12-$A46)*4+3)+$B$6*(YEAR(O$13)=2015)+$B$7*(O$11=4)+$B$8*(O$11=3)))), "")</f>
        <v/>
      </c>
      <c r="P46" s="9" t="str">
        <f aca="false">IF('Acquisition-Retention'!S169&lt;&gt;"",'Acquisition-Retention'!S169* (IF(P$12=$A46,1,EXP($B$3+$B$4*$A46+$B$5*(P$12-$A46)*4+$B$6*(YEAR(P$13)=2015)+$B$7*(P$11=4)+$B$8*(P$11=3))/(1+EXP($B$3+$B$4*$A46+$B$5*(P$12-$A46)*4+$B$6*(YEAR(P$13)=2015)+$B$7*(P$11=4)+$B$8*(P$11=3))))+ EXP($B$3+$B$4*$A46+$B$5*((P$12-$A46)*4+1)+$B$6*(YEAR(P$13)=2015)+$B$7*(P$11=4)+$B$8*(P$11=3))/(1+EXP($B$3+$B$4*$A46+$B$5*((P$12-$A46)*4+1)+$B$6*(YEAR(P$13)=2015)+$B$7*(P$11=4)+$B$8*(P$11=3)))+ EXP($B$3+$B$4*$A46+$B$5*((P$12-$A46)*4+2)+$B$6*(YEAR(P$13)=2015)+$B$7*(P$11=4)+$B$8*(P$11=3))/(1+EXP($B$3+$B$4*$A46+$B$5*((P$12-$A46)*4+2)+$B$6*(YEAR(P$13)=2015)+$B$7*(P$11=4)+$B$8*(P$11=3)))+ EXP($B$3+$B$4*$A46+$B$5*((P$12-$A46)*4+3)+$B$6*(YEAR(P$13)=2015)+$B$7*(P$11=4)+$B$8*(P$11=3))/(1+EXP($B$3+$B$4*$A46+$B$5*((P$12-$A46)*4+3)+$B$6*(YEAR(P$13)=2015)+$B$7*(P$11=4)+$B$8*(P$11=3)))), "")</f>
        <v/>
      </c>
      <c r="Q46" s="9" t="str">
        <f aca="false">IF('Acquisition-Retention'!T169&lt;&gt;"",'Acquisition-Retention'!T169* (IF(Q$12=$A46,1,EXP($B$3+$B$4*$A46+$B$5*(Q$12-$A46)*4+$B$6*(YEAR(Q$13)=2015)+$B$7*(Q$11=4)+$B$8*(Q$11=3))/(1+EXP($B$3+$B$4*$A46+$B$5*(Q$12-$A46)*4+$B$6*(YEAR(Q$13)=2015)+$B$7*(Q$11=4)+$B$8*(Q$11=3))))+ EXP($B$3+$B$4*$A46+$B$5*((Q$12-$A46)*4+1)+$B$6*(YEAR(Q$13)=2015)+$B$7*(Q$11=4)+$B$8*(Q$11=3))/(1+EXP($B$3+$B$4*$A46+$B$5*((Q$12-$A46)*4+1)+$B$6*(YEAR(Q$13)=2015)+$B$7*(Q$11=4)+$B$8*(Q$11=3)))+ EXP($B$3+$B$4*$A46+$B$5*((Q$12-$A46)*4+2)+$B$6*(YEAR(Q$13)=2015)+$B$7*(Q$11=4)+$B$8*(Q$11=3))/(1+EXP($B$3+$B$4*$A46+$B$5*((Q$12-$A46)*4+2)+$B$6*(YEAR(Q$13)=2015)+$B$7*(Q$11=4)+$B$8*(Q$11=3)))+ EXP($B$3+$B$4*$A46+$B$5*((Q$12-$A46)*4+3)+$B$6*(YEAR(Q$13)=2015)+$B$7*(Q$11=4)+$B$8*(Q$11=3))/(1+EXP($B$3+$B$4*$A46+$B$5*((Q$12-$A46)*4+3)+$B$6*(YEAR(Q$13)=2015)+$B$7*(Q$11=4)+$B$8*(Q$11=3)))), "")</f>
        <v/>
      </c>
      <c r="R46" s="9" t="str">
        <f aca="false">IF('Acquisition-Retention'!U169&lt;&gt;"",'Acquisition-Retention'!U169* (IF(R$12=$A46,1,EXP($B$3+$B$4*$A46+$B$5*(R$12-$A46)*4+$B$6*(YEAR(R$13)=2015)+$B$7*(R$11=4)+$B$8*(R$11=3))/(1+EXP($B$3+$B$4*$A46+$B$5*(R$12-$A46)*4+$B$6*(YEAR(R$13)=2015)+$B$7*(R$11=4)+$B$8*(R$11=3))))+ EXP($B$3+$B$4*$A46+$B$5*((R$12-$A46)*4+1)+$B$6*(YEAR(R$13)=2015)+$B$7*(R$11=4)+$B$8*(R$11=3))/(1+EXP($B$3+$B$4*$A46+$B$5*((R$12-$A46)*4+1)+$B$6*(YEAR(R$13)=2015)+$B$7*(R$11=4)+$B$8*(R$11=3)))+ EXP($B$3+$B$4*$A46+$B$5*((R$12-$A46)*4+2)+$B$6*(YEAR(R$13)=2015)+$B$7*(R$11=4)+$B$8*(R$11=3))/(1+EXP($B$3+$B$4*$A46+$B$5*((R$12-$A46)*4+2)+$B$6*(YEAR(R$13)=2015)+$B$7*(R$11=4)+$B$8*(R$11=3)))+ EXP($B$3+$B$4*$A46+$B$5*((R$12-$A46)*4+3)+$B$6*(YEAR(R$13)=2015)+$B$7*(R$11=4)+$B$8*(R$11=3))/(1+EXP($B$3+$B$4*$A46+$B$5*((R$12-$A46)*4+3)+$B$6*(YEAR(R$13)=2015)+$B$7*(R$11=4)+$B$8*(R$11=3)))), "")</f>
        <v/>
      </c>
      <c r="S46" s="9" t="str">
        <f aca="false">IF('Acquisition-Retention'!V169&lt;&gt;"",'Acquisition-Retention'!V169* (IF(S$12=$A46,1,EXP($B$3+$B$4*$A46+$B$5*(S$12-$A46)*4+$B$6*(YEAR(S$13)=2015)+$B$7*(S$11=4)+$B$8*(S$11=3))/(1+EXP($B$3+$B$4*$A46+$B$5*(S$12-$A46)*4+$B$6*(YEAR(S$13)=2015)+$B$7*(S$11=4)+$B$8*(S$11=3))))+ EXP($B$3+$B$4*$A46+$B$5*((S$12-$A46)*4+1)+$B$6*(YEAR(S$13)=2015)+$B$7*(S$11=4)+$B$8*(S$11=3))/(1+EXP($B$3+$B$4*$A46+$B$5*((S$12-$A46)*4+1)+$B$6*(YEAR(S$13)=2015)+$B$7*(S$11=4)+$B$8*(S$11=3)))+ EXP($B$3+$B$4*$A46+$B$5*((S$12-$A46)*4+2)+$B$6*(YEAR(S$13)=2015)+$B$7*(S$11=4)+$B$8*(S$11=3))/(1+EXP($B$3+$B$4*$A46+$B$5*((S$12-$A46)*4+2)+$B$6*(YEAR(S$13)=2015)+$B$7*(S$11=4)+$B$8*(S$11=3)))+ EXP($B$3+$B$4*$A46+$B$5*((S$12-$A46)*4+3)+$B$6*(YEAR(S$13)=2015)+$B$7*(S$11=4)+$B$8*(S$11=3))/(1+EXP($B$3+$B$4*$A46+$B$5*((S$12-$A46)*4+3)+$B$6*(YEAR(S$13)=2015)+$B$7*(S$11=4)+$B$8*(S$11=3)))), "")</f>
        <v/>
      </c>
      <c r="T46" s="9" t="str">
        <f aca="false">IF('Acquisition-Retention'!W169&lt;&gt;"",'Acquisition-Retention'!W169* (IF(T$12=$A46,1,EXP($B$3+$B$4*$A46+$B$5*(T$12-$A46)*4+$B$6*(YEAR(T$13)=2015)+$B$7*(T$11=4)+$B$8*(T$11=3))/(1+EXP($B$3+$B$4*$A46+$B$5*(T$12-$A46)*4+$B$6*(YEAR(T$13)=2015)+$B$7*(T$11=4)+$B$8*(T$11=3))))+ EXP($B$3+$B$4*$A46+$B$5*((T$12-$A46)*4+1)+$B$6*(YEAR(T$13)=2015)+$B$7*(T$11=4)+$B$8*(T$11=3))/(1+EXP($B$3+$B$4*$A46+$B$5*((T$12-$A46)*4+1)+$B$6*(YEAR(T$13)=2015)+$B$7*(T$11=4)+$B$8*(T$11=3)))+ EXP($B$3+$B$4*$A46+$B$5*((T$12-$A46)*4+2)+$B$6*(YEAR(T$13)=2015)+$B$7*(T$11=4)+$B$8*(T$11=3))/(1+EXP($B$3+$B$4*$A46+$B$5*((T$12-$A46)*4+2)+$B$6*(YEAR(T$13)=2015)+$B$7*(T$11=4)+$B$8*(T$11=3)))+ EXP($B$3+$B$4*$A46+$B$5*((T$12-$A46)*4+3)+$B$6*(YEAR(T$13)=2015)+$B$7*(T$11=4)+$B$8*(T$11=3))/(1+EXP($B$3+$B$4*$A46+$B$5*((T$12-$A46)*4+3)+$B$6*(YEAR(T$13)=2015)+$B$7*(T$11=4)+$B$8*(T$11=3)))), "")</f>
        <v/>
      </c>
      <c r="U46" s="9" t="str">
        <f aca="false">IF('Acquisition-Retention'!X169&lt;&gt;"",'Acquisition-Retention'!X169* (IF(U$12=$A46,1,EXP($B$3+$B$4*$A46+$B$5*(U$12-$A46)*4+$B$6*(YEAR(U$13)=2015)+$B$7*(U$11=4)+$B$8*(U$11=3))/(1+EXP($B$3+$B$4*$A46+$B$5*(U$12-$A46)*4+$B$6*(YEAR(U$13)=2015)+$B$7*(U$11=4)+$B$8*(U$11=3))))+ EXP($B$3+$B$4*$A46+$B$5*((U$12-$A46)*4+1)+$B$6*(YEAR(U$13)=2015)+$B$7*(U$11=4)+$B$8*(U$11=3))/(1+EXP($B$3+$B$4*$A46+$B$5*((U$12-$A46)*4+1)+$B$6*(YEAR(U$13)=2015)+$B$7*(U$11=4)+$B$8*(U$11=3)))+ EXP($B$3+$B$4*$A46+$B$5*((U$12-$A46)*4+2)+$B$6*(YEAR(U$13)=2015)+$B$7*(U$11=4)+$B$8*(U$11=3))/(1+EXP($B$3+$B$4*$A46+$B$5*((U$12-$A46)*4+2)+$B$6*(YEAR(U$13)=2015)+$B$7*(U$11=4)+$B$8*(U$11=3)))+ EXP($B$3+$B$4*$A46+$B$5*((U$12-$A46)*4+3)+$B$6*(YEAR(U$13)=2015)+$B$7*(U$11=4)+$B$8*(U$11=3))/(1+EXP($B$3+$B$4*$A46+$B$5*((U$12-$A46)*4+3)+$B$6*(YEAR(U$13)=2015)+$B$7*(U$11=4)+$B$8*(U$11=3)))), "")</f>
        <v/>
      </c>
      <c r="V46" s="9" t="str">
        <f aca="false">IF('Acquisition-Retention'!Y169&lt;&gt;"",'Acquisition-Retention'!Y169* (IF(V$12=$A46,1,EXP($B$3+$B$4*$A46+$B$5*(V$12-$A46)*4+$B$6*(YEAR(V$13)=2015)+$B$7*(V$11=4)+$B$8*(V$11=3))/(1+EXP($B$3+$B$4*$A46+$B$5*(V$12-$A46)*4+$B$6*(YEAR(V$13)=2015)+$B$7*(V$11=4)+$B$8*(V$11=3))))+ EXP($B$3+$B$4*$A46+$B$5*((V$12-$A46)*4+1)+$B$6*(YEAR(V$13)=2015)+$B$7*(V$11=4)+$B$8*(V$11=3))/(1+EXP($B$3+$B$4*$A46+$B$5*((V$12-$A46)*4+1)+$B$6*(YEAR(V$13)=2015)+$B$7*(V$11=4)+$B$8*(V$11=3)))+ EXP($B$3+$B$4*$A46+$B$5*((V$12-$A46)*4+2)+$B$6*(YEAR(V$13)=2015)+$B$7*(V$11=4)+$B$8*(V$11=3))/(1+EXP($B$3+$B$4*$A46+$B$5*((V$12-$A46)*4+2)+$B$6*(YEAR(V$13)=2015)+$B$7*(V$11=4)+$B$8*(V$11=3)))+ EXP($B$3+$B$4*$A46+$B$5*((V$12-$A46)*4+3)+$B$6*(YEAR(V$13)=2015)+$B$7*(V$11=4)+$B$8*(V$11=3))/(1+EXP($B$3+$B$4*$A46+$B$5*((V$12-$A46)*4+3)+$B$6*(YEAR(V$13)=2015)+$B$7*(V$11=4)+$B$8*(V$11=3)))), "")</f>
        <v/>
      </c>
      <c r="W46" s="9" t="str">
        <f aca="false">IF('Acquisition-Retention'!Z169&lt;&gt;"",'Acquisition-Retention'!Z169* (IF(W$12=$A46,1,EXP($B$3+$B$4*$A46+$B$5*(W$12-$A46)*4+$B$6*(YEAR(W$13)=2015)+$B$7*(W$11=4)+$B$8*(W$11=3))/(1+EXP($B$3+$B$4*$A46+$B$5*(W$12-$A46)*4+$B$6*(YEAR(W$13)=2015)+$B$7*(W$11=4)+$B$8*(W$11=3))))+ EXP($B$3+$B$4*$A46+$B$5*((W$12-$A46)*4+1)+$B$6*(YEAR(W$13)=2015)+$B$7*(W$11=4)+$B$8*(W$11=3))/(1+EXP($B$3+$B$4*$A46+$B$5*((W$12-$A46)*4+1)+$B$6*(YEAR(W$13)=2015)+$B$7*(W$11=4)+$B$8*(W$11=3)))+ EXP($B$3+$B$4*$A46+$B$5*((W$12-$A46)*4+2)+$B$6*(YEAR(W$13)=2015)+$B$7*(W$11=4)+$B$8*(W$11=3))/(1+EXP($B$3+$B$4*$A46+$B$5*((W$12-$A46)*4+2)+$B$6*(YEAR(W$13)=2015)+$B$7*(W$11=4)+$B$8*(W$11=3)))+ EXP($B$3+$B$4*$A46+$B$5*((W$12-$A46)*4+3)+$B$6*(YEAR(W$13)=2015)+$B$7*(W$11=4)+$B$8*(W$11=3))/(1+EXP($B$3+$B$4*$A46+$B$5*((W$12-$A46)*4+3)+$B$6*(YEAR(W$13)=2015)+$B$7*(W$11=4)+$B$8*(W$11=3)))), "")</f>
        <v/>
      </c>
      <c r="X46" s="9" t="str">
        <f aca="false">IF('Acquisition-Retention'!AA169&lt;&gt;"",'Acquisition-Retention'!AA169* (IF(X$12=$A46,1,EXP($B$3+$B$4*$A46+$B$5*(X$12-$A46)*4+$B$6*(YEAR(X$13)=2015)+$B$7*(X$11=4)+$B$8*(X$11=3))/(1+EXP($B$3+$B$4*$A46+$B$5*(X$12-$A46)*4+$B$6*(YEAR(X$13)=2015)+$B$7*(X$11=4)+$B$8*(X$11=3))))+ EXP($B$3+$B$4*$A46+$B$5*((X$12-$A46)*4+1)+$B$6*(YEAR(X$13)=2015)+$B$7*(X$11=4)+$B$8*(X$11=3))/(1+EXP($B$3+$B$4*$A46+$B$5*((X$12-$A46)*4+1)+$B$6*(YEAR(X$13)=2015)+$B$7*(X$11=4)+$B$8*(X$11=3)))+ EXP($B$3+$B$4*$A46+$B$5*((X$12-$A46)*4+2)+$B$6*(YEAR(X$13)=2015)+$B$7*(X$11=4)+$B$8*(X$11=3))/(1+EXP($B$3+$B$4*$A46+$B$5*((X$12-$A46)*4+2)+$B$6*(YEAR(X$13)=2015)+$B$7*(X$11=4)+$B$8*(X$11=3)))+ EXP($B$3+$B$4*$A46+$B$5*((X$12-$A46)*4+3)+$B$6*(YEAR(X$13)=2015)+$B$7*(X$11=4)+$B$8*(X$11=3))/(1+EXP($B$3+$B$4*$A46+$B$5*((X$12-$A46)*4+3)+$B$6*(YEAR(X$13)=2015)+$B$7*(X$11=4)+$B$8*(X$11=3)))), "")</f>
        <v/>
      </c>
      <c r="Y46" s="9" t="str">
        <f aca="false">IF('Acquisition-Retention'!AB169&lt;&gt;"",'Acquisition-Retention'!AB169* (IF(Y$12=$A46,1,EXP($B$3+$B$4*$A46+$B$5*(Y$12-$A46)*4+$B$6*(YEAR(Y$13)=2015)+$B$7*(Y$11=4)+$B$8*(Y$11=3))/(1+EXP($B$3+$B$4*$A46+$B$5*(Y$12-$A46)*4+$B$6*(YEAR(Y$13)=2015)+$B$7*(Y$11=4)+$B$8*(Y$11=3))))+ EXP($B$3+$B$4*$A46+$B$5*((Y$12-$A46)*4+1)+$B$6*(YEAR(Y$13)=2015)+$B$7*(Y$11=4)+$B$8*(Y$11=3))/(1+EXP($B$3+$B$4*$A46+$B$5*((Y$12-$A46)*4+1)+$B$6*(YEAR(Y$13)=2015)+$B$7*(Y$11=4)+$B$8*(Y$11=3)))+ EXP($B$3+$B$4*$A46+$B$5*((Y$12-$A46)*4+2)+$B$6*(YEAR(Y$13)=2015)+$B$7*(Y$11=4)+$B$8*(Y$11=3))/(1+EXP($B$3+$B$4*$A46+$B$5*((Y$12-$A46)*4+2)+$B$6*(YEAR(Y$13)=2015)+$B$7*(Y$11=4)+$B$8*(Y$11=3)))+ EXP($B$3+$B$4*$A46+$B$5*((Y$12-$A46)*4+3)+$B$6*(YEAR(Y$13)=2015)+$B$7*(Y$11=4)+$B$8*(Y$11=3))/(1+EXP($B$3+$B$4*$A46+$B$5*((Y$12-$A46)*4+3)+$B$6*(YEAR(Y$13)=2015)+$B$7*(Y$11=4)+$B$8*(Y$11=3)))), "")</f>
        <v/>
      </c>
      <c r="Z46" s="9" t="str">
        <f aca="false">IF('Acquisition-Retention'!AC169&lt;&gt;"",'Acquisition-Retention'!AC169* (IF(Z$12=$A46,1,EXP($B$3+$B$4*$A46+$B$5*(Z$12-$A46)*4+$B$6*(YEAR(Z$13)=2015)+$B$7*(Z$11=4)+$B$8*(Z$11=3))/(1+EXP($B$3+$B$4*$A46+$B$5*(Z$12-$A46)*4+$B$6*(YEAR(Z$13)=2015)+$B$7*(Z$11=4)+$B$8*(Z$11=3))))+ EXP($B$3+$B$4*$A46+$B$5*((Z$12-$A46)*4+1)+$B$6*(YEAR(Z$13)=2015)+$B$7*(Z$11=4)+$B$8*(Z$11=3))/(1+EXP($B$3+$B$4*$A46+$B$5*((Z$12-$A46)*4+1)+$B$6*(YEAR(Z$13)=2015)+$B$7*(Z$11=4)+$B$8*(Z$11=3)))+ EXP($B$3+$B$4*$A46+$B$5*((Z$12-$A46)*4+2)+$B$6*(YEAR(Z$13)=2015)+$B$7*(Z$11=4)+$B$8*(Z$11=3))/(1+EXP($B$3+$B$4*$A46+$B$5*((Z$12-$A46)*4+2)+$B$6*(YEAR(Z$13)=2015)+$B$7*(Z$11=4)+$B$8*(Z$11=3)))+ EXP($B$3+$B$4*$A46+$B$5*((Z$12-$A46)*4+3)+$B$6*(YEAR(Z$13)=2015)+$B$7*(Z$11=4)+$B$8*(Z$11=3))/(1+EXP($B$3+$B$4*$A46+$B$5*((Z$12-$A46)*4+3)+$B$6*(YEAR(Z$13)=2015)+$B$7*(Z$11=4)+$B$8*(Z$11=3)))), "")</f>
        <v/>
      </c>
      <c r="AA46" s="9" t="str">
        <f aca="false">IF('Acquisition-Retention'!AD169&lt;&gt;"",'Acquisition-Retention'!AD169* (IF(AA$12=$A46,1,EXP($B$3+$B$4*$A46+$B$5*(AA$12-$A46)*4+$B$6*(YEAR(AA$13)=2015)+$B$7*(AA$11=4)+$B$8*(AA$11=3))/(1+EXP($B$3+$B$4*$A46+$B$5*(AA$12-$A46)*4+$B$6*(YEAR(AA$13)=2015)+$B$7*(AA$11=4)+$B$8*(AA$11=3))))+ EXP($B$3+$B$4*$A46+$B$5*((AA$12-$A46)*4+1)+$B$6*(YEAR(AA$13)=2015)+$B$7*(AA$11=4)+$B$8*(AA$11=3))/(1+EXP($B$3+$B$4*$A46+$B$5*((AA$12-$A46)*4+1)+$B$6*(YEAR(AA$13)=2015)+$B$7*(AA$11=4)+$B$8*(AA$11=3)))+ EXP($B$3+$B$4*$A46+$B$5*((AA$12-$A46)*4+2)+$B$6*(YEAR(AA$13)=2015)+$B$7*(AA$11=4)+$B$8*(AA$11=3))/(1+EXP($B$3+$B$4*$A46+$B$5*((AA$12-$A46)*4+2)+$B$6*(YEAR(AA$13)=2015)+$B$7*(AA$11=4)+$B$8*(AA$11=3)))+ EXP($B$3+$B$4*$A46+$B$5*((AA$12-$A46)*4+3)+$B$6*(YEAR(AA$13)=2015)+$B$7*(AA$11=4)+$B$8*(AA$11=3))/(1+EXP($B$3+$B$4*$A46+$B$5*((AA$12-$A46)*4+3)+$B$6*(YEAR(AA$13)=2015)+$B$7*(AA$11=4)+$B$8*(AA$11=3)))), "")</f>
        <v/>
      </c>
      <c r="AB46" s="9" t="str">
        <f aca="false">IF('Acquisition-Retention'!AE169&lt;&gt;"",'Acquisition-Retention'!AE169* (IF(AB$12=$A46,1,EXP($B$3+$B$4*$A46+$B$5*(AB$12-$A46)*4+$B$6*(YEAR(AB$13)=2015)+$B$7*(AB$11=4)+$B$8*(AB$11=3))/(1+EXP($B$3+$B$4*$A46+$B$5*(AB$12-$A46)*4+$B$6*(YEAR(AB$13)=2015)+$B$7*(AB$11=4)+$B$8*(AB$11=3))))+ EXP($B$3+$B$4*$A46+$B$5*((AB$12-$A46)*4+1)+$B$6*(YEAR(AB$13)=2015)+$B$7*(AB$11=4)+$B$8*(AB$11=3))/(1+EXP($B$3+$B$4*$A46+$B$5*((AB$12-$A46)*4+1)+$B$6*(YEAR(AB$13)=2015)+$B$7*(AB$11=4)+$B$8*(AB$11=3)))+ EXP($B$3+$B$4*$A46+$B$5*((AB$12-$A46)*4+2)+$B$6*(YEAR(AB$13)=2015)+$B$7*(AB$11=4)+$B$8*(AB$11=3))/(1+EXP($B$3+$B$4*$A46+$B$5*((AB$12-$A46)*4+2)+$B$6*(YEAR(AB$13)=2015)+$B$7*(AB$11=4)+$B$8*(AB$11=3)))+ EXP($B$3+$B$4*$A46+$B$5*((AB$12-$A46)*4+3)+$B$6*(YEAR(AB$13)=2015)+$B$7*(AB$11=4)+$B$8*(AB$11=3))/(1+EXP($B$3+$B$4*$A46+$B$5*((AB$12-$A46)*4+3)+$B$6*(YEAR(AB$13)=2015)+$B$7*(AB$11=4)+$B$8*(AB$11=3)))), "")</f>
        <v/>
      </c>
      <c r="AC46" s="9" t="str">
        <f aca="false">IF('Acquisition-Retention'!AF169&lt;&gt;"",'Acquisition-Retention'!AF169* (IF(AC$12=$A46,1,EXP($B$3+$B$4*$A46+$B$5*(AC$12-$A46)*4+$B$6*(YEAR(AC$13)=2015)+$B$7*(AC$11=4)+$B$8*(AC$11=3))/(1+EXP($B$3+$B$4*$A46+$B$5*(AC$12-$A46)*4+$B$6*(YEAR(AC$13)=2015)+$B$7*(AC$11=4)+$B$8*(AC$11=3))))+ EXP($B$3+$B$4*$A46+$B$5*((AC$12-$A46)*4+1)+$B$6*(YEAR(AC$13)=2015)+$B$7*(AC$11=4)+$B$8*(AC$11=3))/(1+EXP($B$3+$B$4*$A46+$B$5*((AC$12-$A46)*4+1)+$B$6*(YEAR(AC$13)=2015)+$B$7*(AC$11=4)+$B$8*(AC$11=3)))+ EXP($B$3+$B$4*$A46+$B$5*((AC$12-$A46)*4+2)+$B$6*(YEAR(AC$13)=2015)+$B$7*(AC$11=4)+$B$8*(AC$11=3))/(1+EXP($B$3+$B$4*$A46+$B$5*((AC$12-$A46)*4+2)+$B$6*(YEAR(AC$13)=2015)+$B$7*(AC$11=4)+$B$8*(AC$11=3)))+ EXP($B$3+$B$4*$A46+$B$5*((AC$12-$A46)*4+3)+$B$6*(YEAR(AC$13)=2015)+$B$7*(AC$11=4)+$B$8*(AC$11=3))/(1+EXP($B$3+$B$4*$A46+$B$5*((AC$12-$A46)*4+3)+$B$6*(YEAR(AC$13)=2015)+$B$7*(AC$11=4)+$B$8*(AC$11=3)))), "")</f>
        <v/>
      </c>
      <c r="AD46" s="9" t="str">
        <f aca="false">IF('Acquisition-Retention'!AG169&lt;&gt;"",'Acquisition-Retention'!AG169* (IF(AD$12=$A46,1,EXP($B$3+$B$4*$A46+$B$5*(AD$12-$A46)*4+$B$6*(YEAR(AD$13)=2015)+$B$7*(AD$11=4)+$B$8*(AD$11=3))/(1+EXP($B$3+$B$4*$A46+$B$5*(AD$12-$A46)*4+$B$6*(YEAR(AD$13)=2015)+$B$7*(AD$11=4)+$B$8*(AD$11=3))))+ EXP($B$3+$B$4*$A46+$B$5*((AD$12-$A46)*4+1)+$B$6*(YEAR(AD$13)=2015)+$B$7*(AD$11=4)+$B$8*(AD$11=3))/(1+EXP($B$3+$B$4*$A46+$B$5*((AD$12-$A46)*4+1)+$B$6*(YEAR(AD$13)=2015)+$B$7*(AD$11=4)+$B$8*(AD$11=3)))+ EXP($B$3+$B$4*$A46+$B$5*((AD$12-$A46)*4+2)+$B$6*(YEAR(AD$13)=2015)+$B$7*(AD$11=4)+$B$8*(AD$11=3))/(1+EXP($B$3+$B$4*$A46+$B$5*((AD$12-$A46)*4+2)+$B$6*(YEAR(AD$13)=2015)+$B$7*(AD$11=4)+$B$8*(AD$11=3)))+ EXP($B$3+$B$4*$A46+$B$5*((AD$12-$A46)*4+3)+$B$6*(YEAR(AD$13)=2015)+$B$7*(AD$11=4)+$B$8*(AD$11=3))/(1+EXP($B$3+$B$4*$A46+$B$5*((AD$12-$A46)*4+3)+$B$6*(YEAR(AD$13)=2015)+$B$7*(AD$11=4)+$B$8*(AD$11=3)))), "")</f>
        <v/>
      </c>
      <c r="AE46" s="9" t="str">
        <f aca="false">IF('Acquisition-Retention'!AH169&lt;&gt;"",'Acquisition-Retention'!AH169* (IF(AE$12=$A46,1,EXP($B$3+$B$4*$A46+$B$5*(AE$12-$A46)*4+$B$6*(YEAR(AE$13)=2015)+$B$7*(AE$11=4)+$B$8*(AE$11=3))/(1+EXP($B$3+$B$4*$A46+$B$5*(AE$12-$A46)*4+$B$6*(YEAR(AE$13)=2015)+$B$7*(AE$11=4)+$B$8*(AE$11=3))))+ EXP($B$3+$B$4*$A46+$B$5*((AE$12-$A46)*4+1)+$B$6*(YEAR(AE$13)=2015)+$B$7*(AE$11=4)+$B$8*(AE$11=3))/(1+EXP($B$3+$B$4*$A46+$B$5*((AE$12-$A46)*4+1)+$B$6*(YEAR(AE$13)=2015)+$B$7*(AE$11=4)+$B$8*(AE$11=3)))+ EXP($B$3+$B$4*$A46+$B$5*((AE$12-$A46)*4+2)+$B$6*(YEAR(AE$13)=2015)+$B$7*(AE$11=4)+$B$8*(AE$11=3))/(1+EXP($B$3+$B$4*$A46+$B$5*((AE$12-$A46)*4+2)+$B$6*(YEAR(AE$13)=2015)+$B$7*(AE$11=4)+$B$8*(AE$11=3)))+ EXP($B$3+$B$4*$A46+$B$5*((AE$12-$A46)*4+3)+$B$6*(YEAR(AE$13)=2015)+$B$7*(AE$11=4)+$B$8*(AE$11=3))/(1+EXP($B$3+$B$4*$A46+$B$5*((AE$12-$A46)*4+3)+$B$6*(YEAR(AE$13)=2015)+$B$7*(AE$11=4)+$B$8*(AE$11=3)))), "")</f>
        <v/>
      </c>
      <c r="AF46" s="9" t="str">
        <f aca="false">IF('Acquisition-Retention'!AI169&lt;&gt;"",'Acquisition-Retention'!AI169* (IF(AF$12=$A46,1,EXP($B$3+$B$4*$A46+$B$5*(AF$12-$A46)*4+$B$6*(YEAR(AF$13)=2015)+$B$7*(AF$11=4)+$B$8*(AF$11=3))/(1+EXP($B$3+$B$4*$A46+$B$5*(AF$12-$A46)*4+$B$6*(YEAR(AF$13)=2015)+$B$7*(AF$11=4)+$B$8*(AF$11=3))))+ EXP($B$3+$B$4*$A46+$B$5*((AF$12-$A46)*4+1)+$B$6*(YEAR(AF$13)=2015)+$B$7*(AF$11=4)+$B$8*(AF$11=3))/(1+EXP($B$3+$B$4*$A46+$B$5*((AF$12-$A46)*4+1)+$B$6*(YEAR(AF$13)=2015)+$B$7*(AF$11=4)+$B$8*(AF$11=3)))+ EXP($B$3+$B$4*$A46+$B$5*((AF$12-$A46)*4+2)+$B$6*(YEAR(AF$13)=2015)+$B$7*(AF$11=4)+$B$8*(AF$11=3))/(1+EXP($B$3+$B$4*$A46+$B$5*((AF$12-$A46)*4+2)+$B$6*(YEAR(AF$13)=2015)+$B$7*(AF$11=4)+$B$8*(AF$11=3)))+ EXP($B$3+$B$4*$A46+$B$5*((AF$12-$A46)*4+3)+$B$6*(YEAR(AF$13)=2015)+$B$7*(AF$11=4)+$B$8*(AF$11=3))/(1+EXP($B$3+$B$4*$A46+$B$5*((AF$12-$A46)*4+3)+$B$6*(YEAR(AF$13)=2015)+$B$7*(AF$11=4)+$B$8*(AF$11=3)))), "")</f>
        <v/>
      </c>
      <c r="AG46" s="9" t="str">
        <f aca="false">IF('Acquisition-Retention'!AJ169&lt;&gt;"",'Acquisition-Retention'!AJ169* (IF(AG$12=$A46,1,EXP($B$3+$B$4*$A46+$B$5*(AG$12-$A46)*4+$B$6*(YEAR(AG$13)=2015)+$B$7*(AG$11=4)+$B$8*(AG$11=3))/(1+EXP($B$3+$B$4*$A46+$B$5*(AG$12-$A46)*4+$B$6*(YEAR(AG$13)=2015)+$B$7*(AG$11=4)+$B$8*(AG$11=3))))+ EXP($B$3+$B$4*$A46+$B$5*((AG$12-$A46)*4+1)+$B$6*(YEAR(AG$13)=2015)+$B$7*(AG$11=4)+$B$8*(AG$11=3))/(1+EXP($B$3+$B$4*$A46+$B$5*((AG$12-$A46)*4+1)+$B$6*(YEAR(AG$13)=2015)+$B$7*(AG$11=4)+$B$8*(AG$11=3)))+ EXP($B$3+$B$4*$A46+$B$5*((AG$12-$A46)*4+2)+$B$6*(YEAR(AG$13)=2015)+$B$7*(AG$11=4)+$B$8*(AG$11=3))/(1+EXP($B$3+$B$4*$A46+$B$5*((AG$12-$A46)*4+2)+$B$6*(YEAR(AG$13)=2015)+$B$7*(AG$11=4)+$B$8*(AG$11=3)))+ EXP($B$3+$B$4*$A46+$B$5*((AG$12-$A46)*4+3)+$B$6*(YEAR(AG$13)=2015)+$B$7*(AG$11=4)+$B$8*(AG$11=3))/(1+EXP($B$3+$B$4*$A46+$B$5*((AG$12-$A46)*4+3)+$B$6*(YEAR(AG$13)=2015)+$B$7*(AG$11=4)+$B$8*(AG$11=3)))), "")</f>
        <v/>
      </c>
      <c r="AH46" s="9" t="str">
        <f aca="false">IF('Acquisition-Retention'!AK169&lt;&gt;"",'Acquisition-Retention'!AK169* (IF(AH$12=$A46,1,EXP($B$3+$B$4*$A46+$B$5*(AH$12-$A46)*4+$B$6*(YEAR(AH$13)=2015)+$B$7*(AH$11=4)+$B$8*(AH$11=3))/(1+EXP($B$3+$B$4*$A46+$B$5*(AH$12-$A46)*4+$B$6*(YEAR(AH$13)=2015)+$B$7*(AH$11=4)+$B$8*(AH$11=3))))+ EXP($B$3+$B$4*$A46+$B$5*((AH$12-$A46)*4+1)+$B$6*(YEAR(AH$13)=2015)+$B$7*(AH$11=4)+$B$8*(AH$11=3))/(1+EXP($B$3+$B$4*$A46+$B$5*((AH$12-$A46)*4+1)+$B$6*(YEAR(AH$13)=2015)+$B$7*(AH$11=4)+$B$8*(AH$11=3)))+ EXP($B$3+$B$4*$A46+$B$5*((AH$12-$A46)*4+2)+$B$6*(YEAR(AH$13)=2015)+$B$7*(AH$11=4)+$B$8*(AH$11=3))/(1+EXP($B$3+$B$4*$A46+$B$5*((AH$12-$A46)*4+2)+$B$6*(YEAR(AH$13)=2015)+$B$7*(AH$11=4)+$B$8*(AH$11=3)))+ EXP($B$3+$B$4*$A46+$B$5*((AH$12-$A46)*4+3)+$B$6*(YEAR(AH$13)=2015)+$B$7*(AH$11=4)+$B$8*(AH$11=3))/(1+EXP($B$3+$B$4*$A46+$B$5*((AH$12-$A46)*4+3)+$B$6*(YEAR(AH$13)=2015)+$B$7*(AH$11=4)+$B$8*(AH$11=3)))), "")</f>
        <v/>
      </c>
      <c r="AI46" s="9" t="n">
        <f aca="false">IF('Acquisition-Retention'!AL169&lt;&gt;"",'Acquisition-Retention'!AL169* (IF(AI$12=$A46,1,EXP($B$3+$B$4*$A46+$B$5*(AI$12-$A46)*4+$B$6*(YEAR(AI$13)=2015)+$B$7*(AI$11=4)+$B$8*(AI$11=3))/(1+EXP($B$3+$B$4*$A46+$B$5*(AI$12-$A46)*4+$B$6*(YEAR(AI$13)=2015)+$B$7*(AI$11=4)+$B$8*(AI$11=3))))+ EXP($B$3+$B$4*$A46+$B$5*((AI$12-$A46)*4+1)+$B$6*(YEAR(AI$13)=2015)+$B$7*(AI$11=4)+$B$8*(AI$11=3))/(1+EXP($B$3+$B$4*$A46+$B$5*((AI$12-$A46)*4+1)+$B$6*(YEAR(AI$13)=2015)+$B$7*(AI$11=4)+$B$8*(AI$11=3)))+ EXP($B$3+$B$4*$A46+$B$5*((AI$12-$A46)*4+2)+$B$6*(YEAR(AI$13)=2015)+$B$7*(AI$11=4)+$B$8*(AI$11=3))/(1+EXP($B$3+$B$4*$A46+$B$5*((AI$12-$A46)*4+2)+$B$6*(YEAR(AI$13)=2015)+$B$7*(AI$11=4)+$B$8*(AI$11=3)))+ EXP($B$3+$B$4*$A46+$B$5*((AI$12-$A46)*4+3)+$B$6*(YEAR(AI$13)=2015)+$B$7*(AI$11=4)+$B$8*(AI$11=3))/(1+EXP($B$3+$B$4*$A46+$B$5*((AI$12-$A46)*4+3)+$B$6*(YEAR(AI$13)=2015)+$B$7*(AI$11=4)+$B$8*(AI$11=3)))), "")</f>
        <v>471.727403851343</v>
      </c>
      <c r="AJ46" s="9" t="n">
        <f aca="false">IF('Acquisition-Retention'!AM169&lt;&gt;"",'Acquisition-Retention'!AM169* (IF(AJ$12=$A46,1,EXP($B$3+$B$4*$A46+$B$5*(AJ$12-$A46)*4+$B$6*(YEAR(AJ$13)=2015)+$B$7*(AJ$11=4)+$B$8*(AJ$11=3))/(1+EXP($B$3+$B$4*$A46+$B$5*(AJ$12-$A46)*4+$B$6*(YEAR(AJ$13)=2015)+$B$7*(AJ$11=4)+$B$8*(AJ$11=3))))+ EXP($B$3+$B$4*$A46+$B$5*((AJ$12-$A46)*4+1)+$B$6*(YEAR(AJ$13)=2015)+$B$7*(AJ$11=4)+$B$8*(AJ$11=3))/(1+EXP($B$3+$B$4*$A46+$B$5*((AJ$12-$A46)*4+1)+$B$6*(YEAR(AJ$13)=2015)+$B$7*(AJ$11=4)+$B$8*(AJ$11=3)))+ EXP($B$3+$B$4*$A46+$B$5*((AJ$12-$A46)*4+2)+$B$6*(YEAR(AJ$13)=2015)+$B$7*(AJ$11=4)+$B$8*(AJ$11=3))/(1+EXP($B$3+$B$4*$A46+$B$5*((AJ$12-$A46)*4+2)+$B$6*(YEAR(AJ$13)=2015)+$B$7*(AJ$11=4)+$B$8*(AJ$11=3)))+ EXP($B$3+$B$4*$A46+$B$5*((AJ$12-$A46)*4+3)+$B$6*(YEAR(AJ$13)=2015)+$B$7*(AJ$11=4)+$B$8*(AJ$11=3))/(1+EXP($B$3+$B$4*$A46+$B$5*((AJ$12-$A46)*4+3)+$B$6*(YEAR(AJ$13)=2015)+$B$7*(AJ$11=4)+$B$8*(AJ$11=3)))), "")</f>
        <v>160.054117946238</v>
      </c>
      <c r="AK46" s="9" t="n">
        <f aca="false">IF('Acquisition-Retention'!AN169&lt;&gt;"",'Acquisition-Retention'!AN169* (IF(AK$12=$A46,1,EXP($B$3+$B$4*$A46+$B$5*(AK$12-$A46)*4+$B$6*(YEAR(AK$13)=2015)+$B$7*(AK$11=4)+$B$8*(AK$11=3))/(1+EXP($B$3+$B$4*$A46+$B$5*(AK$12-$A46)*4+$B$6*(YEAR(AK$13)=2015)+$B$7*(AK$11=4)+$B$8*(AK$11=3))))+ EXP($B$3+$B$4*$A46+$B$5*((AK$12-$A46)*4+1)+$B$6*(YEAR(AK$13)=2015)+$B$7*(AK$11=4)+$B$8*(AK$11=3))/(1+EXP($B$3+$B$4*$A46+$B$5*((AK$12-$A46)*4+1)+$B$6*(YEAR(AK$13)=2015)+$B$7*(AK$11=4)+$B$8*(AK$11=3)))+ EXP($B$3+$B$4*$A46+$B$5*((AK$12-$A46)*4+2)+$B$6*(YEAR(AK$13)=2015)+$B$7*(AK$11=4)+$B$8*(AK$11=3))/(1+EXP($B$3+$B$4*$A46+$B$5*((AK$12-$A46)*4+2)+$B$6*(YEAR(AK$13)=2015)+$B$7*(AK$11=4)+$B$8*(AK$11=3)))+ EXP($B$3+$B$4*$A46+$B$5*((AK$12-$A46)*4+3)+$B$6*(YEAR(AK$13)=2015)+$B$7*(AK$11=4)+$B$8*(AK$11=3))/(1+EXP($B$3+$B$4*$A46+$B$5*((AK$12-$A46)*4+3)+$B$6*(YEAR(AK$13)=2015)+$B$7*(AK$11=4)+$B$8*(AK$11=3)))), "")</f>
        <v>136.915187481249</v>
      </c>
      <c r="AL46" s="9" t="n">
        <f aca="false">IF('Acquisition-Retention'!AO169&lt;&gt;"",'Acquisition-Retention'!AO169* (IF(AL$12=$A46,1,EXP($B$3+$B$4*$A46+$B$5*(AL$12-$A46)*4+$B$6*(YEAR(AL$13)=2015)+$B$7*(AL$11=4)+$B$8*(AL$11=3))/(1+EXP($B$3+$B$4*$A46+$B$5*(AL$12-$A46)*4+$B$6*(YEAR(AL$13)=2015)+$B$7*(AL$11=4)+$B$8*(AL$11=3))))+ EXP($B$3+$B$4*$A46+$B$5*((AL$12-$A46)*4+1)+$B$6*(YEAR(AL$13)=2015)+$B$7*(AL$11=4)+$B$8*(AL$11=3))/(1+EXP($B$3+$B$4*$A46+$B$5*((AL$12-$A46)*4+1)+$B$6*(YEAR(AL$13)=2015)+$B$7*(AL$11=4)+$B$8*(AL$11=3)))+ EXP($B$3+$B$4*$A46+$B$5*((AL$12-$A46)*4+2)+$B$6*(YEAR(AL$13)=2015)+$B$7*(AL$11=4)+$B$8*(AL$11=3))/(1+EXP($B$3+$B$4*$A46+$B$5*((AL$12-$A46)*4+2)+$B$6*(YEAR(AL$13)=2015)+$B$7*(AL$11=4)+$B$8*(AL$11=3)))+ EXP($B$3+$B$4*$A46+$B$5*((AL$12-$A46)*4+3)+$B$6*(YEAR(AL$13)=2015)+$B$7*(AL$11=4)+$B$8*(AL$11=3))/(1+EXP($B$3+$B$4*$A46+$B$5*((AL$12-$A46)*4+3)+$B$6*(YEAR(AL$13)=2015)+$B$7*(AL$11=4)+$B$8*(AL$11=3)))), "")</f>
        <v>122.746776616559</v>
      </c>
      <c r="AM46" s="9" t="n">
        <f aca="false">IF('Acquisition-Retention'!AP169&lt;&gt;"",'Acquisition-Retention'!AP169* (IF(AM$12=$A46,1,EXP($B$3+$B$4*$A46+$B$5*(AM$12-$A46)*4+$B$6*(YEAR(AM$13)=2015)+$B$7*(AM$11=4)+$B$8*(AM$11=3))/(1+EXP($B$3+$B$4*$A46+$B$5*(AM$12-$A46)*4+$B$6*(YEAR(AM$13)=2015)+$B$7*(AM$11=4)+$B$8*(AM$11=3))))+ EXP($B$3+$B$4*$A46+$B$5*((AM$12-$A46)*4+1)+$B$6*(YEAR(AM$13)=2015)+$B$7*(AM$11=4)+$B$8*(AM$11=3))/(1+EXP($B$3+$B$4*$A46+$B$5*((AM$12-$A46)*4+1)+$B$6*(YEAR(AM$13)=2015)+$B$7*(AM$11=4)+$B$8*(AM$11=3)))+ EXP($B$3+$B$4*$A46+$B$5*((AM$12-$A46)*4+2)+$B$6*(YEAR(AM$13)=2015)+$B$7*(AM$11=4)+$B$8*(AM$11=3))/(1+EXP($B$3+$B$4*$A46+$B$5*((AM$12-$A46)*4+2)+$B$6*(YEAR(AM$13)=2015)+$B$7*(AM$11=4)+$B$8*(AM$11=3)))+ EXP($B$3+$B$4*$A46+$B$5*((AM$12-$A46)*4+3)+$B$6*(YEAR(AM$13)=2015)+$B$7*(AM$11=4)+$B$8*(AM$11=3))/(1+EXP($B$3+$B$4*$A46+$B$5*((AM$12-$A46)*4+3)+$B$6*(YEAR(AM$13)=2015)+$B$7*(AM$11=4)+$B$8*(AM$11=3)))), "")</f>
        <v>115.323051036624</v>
      </c>
      <c r="AN46" s="9" t="n">
        <f aca="false">IF('Acquisition-Retention'!AQ169&lt;&gt;"",'Acquisition-Retention'!AQ169* (IF(AN$12=$A46,1,EXP($B$3+$B$4*$A46+$B$5*(AN$12-$A46)*4+$B$6*(YEAR(AN$13)=2015)+$B$7*(AN$11=4)+$B$8*(AN$11=3))/(1+EXP($B$3+$B$4*$A46+$B$5*(AN$12-$A46)*4+$B$6*(YEAR(AN$13)=2015)+$B$7*(AN$11=4)+$B$8*(AN$11=3))))+ EXP($B$3+$B$4*$A46+$B$5*((AN$12-$A46)*4+1)+$B$6*(YEAR(AN$13)=2015)+$B$7*(AN$11=4)+$B$8*(AN$11=3))/(1+EXP($B$3+$B$4*$A46+$B$5*((AN$12-$A46)*4+1)+$B$6*(YEAR(AN$13)=2015)+$B$7*(AN$11=4)+$B$8*(AN$11=3)))+ EXP($B$3+$B$4*$A46+$B$5*((AN$12-$A46)*4+2)+$B$6*(YEAR(AN$13)=2015)+$B$7*(AN$11=4)+$B$8*(AN$11=3))/(1+EXP($B$3+$B$4*$A46+$B$5*((AN$12-$A46)*4+2)+$B$6*(YEAR(AN$13)=2015)+$B$7*(AN$11=4)+$B$8*(AN$11=3)))+ EXP($B$3+$B$4*$A46+$B$5*((AN$12-$A46)*4+3)+$B$6*(YEAR(AN$13)=2015)+$B$7*(AN$11=4)+$B$8*(AN$11=3))/(1+EXP($B$3+$B$4*$A46+$B$5*((AN$12-$A46)*4+3)+$B$6*(YEAR(AN$13)=2015)+$B$7*(AN$11=4)+$B$8*(AN$11=3)))), "")</f>
        <v>106.376705637259</v>
      </c>
      <c r="AO46" s="9" t="n">
        <f aca="false">IF('Acquisition-Retention'!AR169&lt;&gt;"",'Acquisition-Retention'!AR169* (IF(AO$12=$A46,1,EXP($B$3+$B$4*$A46+$B$5*(AO$12-$A46)*4+$B$6*(YEAR(AO$13)=2015)+$B$7*(AO$11=4)+$B$8*(AO$11=3))/(1+EXP($B$3+$B$4*$A46+$B$5*(AO$12-$A46)*4+$B$6*(YEAR(AO$13)=2015)+$B$7*(AO$11=4)+$B$8*(AO$11=3))))+ EXP($B$3+$B$4*$A46+$B$5*((AO$12-$A46)*4+1)+$B$6*(YEAR(AO$13)=2015)+$B$7*(AO$11=4)+$B$8*(AO$11=3))/(1+EXP($B$3+$B$4*$A46+$B$5*((AO$12-$A46)*4+1)+$B$6*(YEAR(AO$13)=2015)+$B$7*(AO$11=4)+$B$8*(AO$11=3)))+ EXP($B$3+$B$4*$A46+$B$5*((AO$12-$A46)*4+2)+$B$6*(YEAR(AO$13)=2015)+$B$7*(AO$11=4)+$B$8*(AO$11=3))/(1+EXP($B$3+$B$4*$A46+$B$5*((AO$12-$A46)*4+2)+$B$6*(YEAR(AO$13)=2015)+$B$7*(AO$11=4)+$B$8*(AO$11=3)))+ EXP($B$3+$B$4*$A46+$B$5*((AO$12-$A46)*4+3)+$B$6*(YEAR(AO$13)=2015)+$B$7*(AO$11=4)+$B$8*(AO$11=3))/(1+EXP($B$3+$B$4*$A46+$B$5*((AO$12-$A46)*4+3)+$B$6*(YEAR(AO$13)=2015)+$B$7*(AO$11=4)+$B$8*(AO$11=3)))), "")</f>
        <v>93.4952875050564</v>
      </c>
    </row>
    <row r="47" customFormat="false" ht="15" hidden="false" customHeight="false" outlineLevel="0" collapsed="false">
      <c r="A47" s="0" t="n">
        <f aca="false">A46+1</f>
        <v>34</v>
      </c>
      <c r="B47" s="4" t="str">
        <v>Oct 2016</v>
      </c>
      <c r="C47" s="9" t="str">
        <f aca="false">IF('Acquisition-Retention'!F170&lt;&gt;"",'Acquisition-Retention'!F170* (IF(C$12=$A47,1,EXP($B$3+$B$4*$A47+$B$5*(C$12-$A47)*4+$B$6*(YEAR(C$13)=2015)+$B$7*(C$11=4)+$B$8*(C$11=3))/(1+EXP($B$3+$B$4*$A47+$B$5*(C$12-$A47)*4+$B$6*(YEAR(C$13)=2015)+$B$7*(C$11=4)+$B$8*(C$11=3))))+ EXP($B$3+$B$4*$A47+$B$5*((C$12-$A47)*4+1)+$B$6*(YEAR(C$13)=2015)+$B$7*(C$11=4)+$B$8*(C$11=3))/(1+EXP($B$3+$B$4*$A47+$B$5*((C$12-$A47)*4+1)+$B$6*(YEAR(C$13)=2015)+$B$7*(C$11=4)+$B$8*(C$11=3)))+ EXP($B$3+$B$4*$A47+$B$5*((C$12-$A47)*4+2)+$B$6*(YEAR(C$13)=2015)+$B$7*(C$11=4)+$B$8*(C$11=3))/(1+EXP($B$3+$B$4*$A47+$B$5*((C$12-$A47)*4+2)+$B$6*(YEAR(C$13)=2015)+$B$7*(C$11=4)+$B$8*(C$11=3)))+ EXP($B$3+$B$4*$A47+$B$5*((C$12-$A47)*4+3)+$B$6*(YEAR(C$13)=2015)+$B$7*(C$11=4)+$B$8*(C$11=3))/(1+EXP($B$3+$B$4*$A47+$B$5*((C$12-$A47)*4+3)+$B$6*(YEAR(C$13)=2015)+$B$7*(C$11=4)+$B$8*(C$11=3)))), "")</f>
        <v/>
      </c>
      <c r="D47" s="9" t="str">
        <f aca="false">IF('Acquisition-Retention'!G170&lt;&gt;"",'Acquisition-Retention'!G170* (IF(D$12=$A47,1,EXP($B$3+$B$4*$A47+$B$5*(D$12-$A47)*4+$B$6*(YEAR(D$13)=2015)+$B$7*(D$11=4)+$B$8*(D$11=3))/(1+EXP($B$3+$B$4*$A47+$B$5*(D$12-$A47)*4+$B$6*(YEAR(D$13)=2015)+$B$7*(D$11=4)+$B$8*(D$11=3))))+ EXP($B$3+$B$4*$A47+$B$5*((D$12-$A47)*4+1)+$B$6*(YEAR(D$13)=2015)+$B$7*(D$11=4)+$B$8*(D$11=3))/(1+EXP($B$3+$B$4*$A47+$B$5*((D$12-$A47)*4+1)+$B$6*(YEAR(D$13)=2015)+$B$7*(D$11=4)+$B$8*(D$11=3)))+ EXP($B$3+$B$4*$A47+$B$5*((D$12-$A47)*4+2)+$B$6*(YEAR(D$13)=2015)+$B$7*(D$11=4)+$B$8*(D$11=3))/(1+EXP($B$3+$B$4*$A47+$B$5*((D$12-$A47)*4+2)+$B$6*(YEAR(D$13)=2015)+$B$7*(D$11=4)+$B$8*(D$11=3)))+ EXP($B$3+$B$4*$A47+$B$5*((D$12-$A47)*4+3)+$B$6*(YEAR(D$13)=2015)+$B$7*(D$11=4)+$B$8*(D$11=3))/(1+EXP($B$3+$B$4*$A47+$B$5*((D$12-$A47)*4+3)+$B$6*(YEAR(D$13)=2015)+$B$7*(D$11=4)+$B$8*(D$11=3)))), "")</f>
        <v/>
      </c>
      <c r="E47" s="9" t="str">
        <f aca="false">IF('Acquisition-Retention'!H170&lt;&gt;"",'Acquisition-Retention'!H170* (IF(E$12=$A47,1,EXP($B$3+$B$4*$A47+$B$5*(E$12-$A47)*4+$B$6*(YEAR(E$13)=2015)+$B$7*(E$11=4)+$B$8*(E$11=3))/(1+EXP($B$3+$B$4*$A47+$B$5*(E$12-$A47)*4+$B$6*(YEAR(E$13)=2015)+$B$7*(E$11=4)+$B$8*(E$11=3))))+ EXP($B$3+$B$4*$A47+$B$5*((E$12-$A47)*4+1)+$B$6*(YEAR(E$13)=2015)+$B$7*(E$11=4)+$B$8*(E$11=3))/(1+EXP($B$3+$B$4*$A47+$B$5*((E$12-$A47)*4+1)+$B$6*(YEAR(E$13)=2015)+$B$7*(E$11=4)+$B$8*(E$11=3)))+ EXP($B$3+$B$4*$A47+$B$5*((E$12-$A47)*4+2)+$B$6*(YEAR(E$13)=2015)+$B$7*(E$11=4)+$B$8*(E$11=3))/(1+EXP($B$3+$B$4*$A47+$B$5*((E$12-$A47)*4+2)+$B$6*(YEAR(E$13)=2015)+$B$7*(E$11=4)+$B$8*(E$11=3)))+ EXP($B$3+$B$4*$A47+$B$5*((E$12-$A47)*4+3)+$B$6*(YEAR(E$13)=2015)+$B$7*(E$11=4)+$B$8*(E$11=3))/(1+EXP($B$3+$B$4*$A47+$B$5*((E$12-$A47)*4+3)+$B$6*(YEAR(E$13)=2015)+$B$7*(E$11=4)+$B$8*(E$11=3)))), "")</f>
        <v/>
      </c>
      <c r="F47" s="9" t="str">
        <f aca="false">IF('Acquisition-Retention'!I170&lt;&gt;"",'Acquisition-Retention'!I170* (IF(F$12=$A47,1,EXP($B$3+$B$4*$A47+$B$5*(F$12-$A47)*4+$B$6*(YEAR(F$13)=2015)+$B$7*(F$11=4)+$B$8*(F$11=3))/(1+EXP($B$3+$B$4*$A47+$B$5*(F$12-$A47)*4+$B$6*(YEAR(F$13)=2015)+$B$7*(F$11=4)+$B$8*(F$11=3))))+ EXP($B$3+$B$4*$A47+$B$5*((F$12-$A47)*4+1)+$B$6*(YEAR(F$13)=2015)+$B$7*(F$11=4)+$B$8*(F$11=3))/(1+EXP($B$3+$B$4*$A47+$B$5*((F$12-$A47)*4+1)+$B$6*(YEAR(F$13)=2015)+$B$7*(F$11=4)+$B$8*(F$11=3)))+ EXP($B$3+$B$4*$A47+$B$5*((F$12-$A47)*4+2)+$B$6*(YEAR(F$13)=2015)+$B$7*(F$11=4)+$B$8*(F$11=3))/(1+EXP($B$3+$B$4*$A47+$B$5*((F$12-$A47)*4+2)+$B$6*(YEAR(F$13)=2015)+$B$7*(F$11=4)+$B$8*(F$11=3)))+ EXP($B$3+$B$4*$A47+$B$5*((F$12-$A47)*4+3)+$B$6*(YEAR(F$13)=2015)+$B$7*(F$11=4)+$B$8*(F$11=3))/(1+EXP($B$3+$B$4*$A47+$B$5*((F$12-$A47)*4+3)+$B$6*(YEAR(F$13)=2015)+$B$7*(F$11=4)+$B$8*(F$11=3)))), "")</f>
        <v/>
      </c>
      <c r="G47" s="9" t="str">
        <f aca="false">IF('Acquisition-Retention'!J170&lt;&gt;"",'Acquisition-Retention'!J170* (IF(G$12=$A47,1,EXP($B$3+$B$4*$A47+$B$5*(G$12-$A47)*4+$B$6*(YEAR(G$13)=2015)+$B$7*(G$11=4)+$B$8*(G$11=3))/(1+EXP($B$3+$B$4*$A47+$B$5*(G$12-$A47)*4+$B$6*(YEAR(G$13)=2015)+$B$7*(G$11=4)+$B$8*(G$11=3))))+ EXP($B$3+$B$4*$A47+$B$5*((G$12-$A47)*4+1)+$B$6*(YEAR(G$13)=2015)+$B$7*(G$11=4)+$B$8*(G$11=3))/(1+EXP($B$3+$B$4*$A47+$B$5*((G$12-$A47)*4+1)+$B$6*(YEAR(G$13)=2015)+$B$7*(G$11=4)+$B$8*(G$11=3)))+ EXP($B$3+$B$4*$A47+$B$5*((G$12-$A47)*4+2)+$B$6*(YEAR(G$13)=2015)+$B$7*(G$11=4)+$B$8*(G$11=3))/(1+EXP($B$3+$B$4*$A47+$B$5*((G$12-$A47)*4+2)+$B$6*(YEAR(G$13)=2015)+$B$7*(G$11=4)+$B$8*(G$11=3)))+ EXP($B$3+$B$4*$A47+$B$5*((G$12-$A47)*4+3)+$B$6*(YEAR(G$13)=2015)+$B$7*(G$11=4)+$B$8*(G$11=3))/(1+EXP($B$3+$B$4*$A47+$B$5*((G$12-$A47)*4+3)+$B$6*(YEAR(G$13)=2015)+$B$7*(G$11=4)+$B$8*(G$11=3)))), "")</f>
        <v/>
      </c>
      <c r="H47" s="9" t="str">
        <f aca="false">IF('Acquisition-Retention'!K170&lt;&gt;"",'Acquisition-Retention'!K170* (IF(H$12=$A47,1,EXP($B$3+$B$4*$A47+$B$5*(H$12-$A47)*4+$B$6*(YEAR(H$13)=2015)+$B$7*(H$11=4)+$B$8*(H$11=3))/(1+EXP($B$3+$B$4*$A47+$B$5*(H$12-$A47)*4+$B$6*(YEAR(H$13)=2015)+$B$7*(H$11=4)+$B$8*(H$11=3))))+ EXP($B$3+$B$4*$A47+$B$5*((H$12-$A47)*4+1)+$B$6*(YEAR(H$13)=2015)+$B$7*(H$11=4)+$B$8*(H$11=3))/(1+EXP($B$3+$B$4*$A47+$B$5*((H$12-$A47)*4+1)+$B$6*(YEAR(H$13)=2015)+$B$7*(H$11=4)+$B$8*(H$11=3)))+ EXP($B$3+$B$4*$A47+$B$5*((H$12-$A47)*4+2)+$B$6*(YEAR(H$13)=2015)+$B$7*(H$11=4)+$B$8*(H$11=3))/(1+EXP($B$3+$B$4*$A47+$B$5*((H$12-$A47)*4+2)+$B$6*(YEAR(H$13)=2015)+$B$7*(H$11=4)+$B$8*(H$11=3)))+ EXP($B$3+$B$4*$A47+$B$5*((H$12-$A47)*4+3)+$B$6*(YEAR(H$13)=2015)+$B$7*(H$11=4)+$B$8*(H$11=3))/(1+EXP($B$3+$B$4*$A47+$B$5*((H$12-$A47)*4+3)+$B$6*(YEAR(H$13)=2015)+$B$7*(H$11=4)+$B$8*(H$11=3)))), "")</f>
        <v/>
      </c>
      <c r="I47" s="9" t="str">
        <f aca="false">IF('Acquisition-Retention'!L170&lt;&gt;"",'Acquisition-Retention'!L170* (IF(I$12=$A47,1,EXP($B$3+$B$4*$A47+$B$5*(I$12-$A47)*4+$B$6*(YEAR(I$13)=2015)+$B$7*(I$11=4)+$B$8*(I$11=3))/(1+EXP($B$3+$B$4*$A47+$B$5*(I$12-$A47)*4+$B$6*(YEAR(I$13)=2015)+$B$7*(I$11=4)+$B$8*(I$11=3))))+ EXP($B$3+$B$4*$A47+$B$5*((I$12-$A47)*4+1)+$B$6*(YEAR(I$13)=2015)+$B$7*(I$11=4)+$B$8*(I$11=3))/(1+EXP($B$3+$B$4*$A47+$B$5*((I$12-$A47)*4+1)+$B$6*(YEAR(I$13)=2015)+$B$7*(I$11=4)+$B$8*(I$11=3)))+ EXP($B$3+$B$4*$A47+$B$5*((I$12-$A47)*4+2)+$B$6*(YEAR(I$13)=2015)+$B$7*(I$11=4)+$B$8*(I$11=3))/(1+EXP($B$3+$B$4*$A47+$B$5*((I$12-$A47)*4+2)+$B$6*(YEAR(I$13)=2015)+$B$7*(I$11=4)+$B$8*(I$11=3)))+ EXP($B$3+$B$4*$A47+$B$5*((I$12-$A47)*4+3)+$B$6*(YEAR(I$13)=2015)+$B$7*(I$11=4)+$B$8*(I$11=3))/(1+EXP($B$3+$B$4*$A47+$B$5*((I$12-$A47)*4+3)+$B$6*(YEAR(I$13)=2015)+$B$7*(I$11=4)+$B$8*(I$11=3)))), "")</f>
        <v/>
      </c>
      <c r="J47" s="9" t="str">
        <f aca="false">IF('Acquisition-Retention'!M170&lt;&gt;"",'Acquisition-Retention'!M170* (IF(J$12=$A47,1,EXP($B$3+$B$4*$A47+$B$5*(J$12-$A47)*4+$B$6*(YEAR(J$13)=2015)+$B$7*(J$11=4)+$B$8*(J$11=3))/(1+EXP($B$3+$B$4*$A47+$B$5*(J$12-$A47)*4+$B$6*(YEAR(J$13)=2015)+$B$7*(J$11=4)+$B$8*(J$11=3))))+ EXP($B$3+$B$4*$A47+$B$5*((J$12-$A47)*4+1)+$B$6*(YEAR(J$13)=2015)+$B$7*(J$11=4)+$B$8*(J$11=3))/(1+EXP($B$3+$B$4*$A47+$B$5*((J$12-$A47)*4+1)+$B$6*(YEAR(J$13)=2015)+$B$7*(J$11=4)+$B$8*(J$11=3)))+ EXP($B$3+$B$4*$A47+$B$5*((J$12-$A47)*4+2)+$B$6*(YEAR(J$13)=2015)+$B$7*(J$11=4)+$B$8*(J$11=3))/(1+EXP($B$3+$B$4*$A47+$B$5*((J$12-$A47)*4+2)+$B$6*(YEAR(J$13)=2015)+$B$7*(J$11=4)+$B$8*(J$11=3)))+ EXP($B$3+$B$4*$A47+$B$5*((J$12-$A47)*4+3)+$B$6*(YEAR(J$13)=2015)+$B$7*(J$11=4)+$B$8*(J$11=3))/(1+EXP($B$3+$B$4*$A47+$B$5*((J$12-$A47)*4+3)+$B$6*(YEAR(J$13)=2015)+$B$7*(J$11=4)+$B$8*(J$11=3)))), "")</f>
        <v/>
      </c>
      <c r="K47" s="9" t="str">
        <f aca="false">IF('Acquisition-Retention'!N170&lt;&gt;"",'Acquisition-Retention'!N170* (IF(K$12=$A47,1,EXP($B$3+$B$4*$A47+$B$5*(K$12-$A47)*4+$B$6*(YEAR(K$13)=2015)+$B$7*(K$11=4)+$B$8*(K$11=3))/(1+EXP($B$3+$B$4*$A47+$B$5*(K$12-$A47)*4+$B$6*(YEAR(K$13)=2015)+$B$7*(K$11=4)+$B$8*(K$11=3))))+ EXP($B$3+$B$4*$A47+$B$5*((K$12-$A47)*4+1)+$B$6*(YEAR(K$13)=2015)+$B$7*(K$11=4)+$B$8*(K$11=3))/(1+EXP($B$3+$B$4*$A47+$B$5*((K$12-$A47)*4+1)+$B$6*(YEAR(K$13)=2015)+$B$7*(K$11=4)+$B$8*(K$11=3)))+ EXP($B$3+$B$4*$A47+$B$5*((K$12-$A47)*4+2)+$B$6*(YEAR(K$13)=2015)+$B$7*(K$11=4)+$B$8*(K$11=3))/(1+EXP($B$3+$B$4*$A47+$B$5*((K$12-$A47)*4+2)+$B$6*(YEAR(K$13)=2015)+$B$7*(K$11=4)+$B$8*(K$11=3)))+ EXP($B$3+$B$4*$A47+$B$5*((K$12-$A47)*4+3)+$B$6*(YEAR(K$13)=2015)+$B$7*(K$11=4)+$B$8*(K$11=3))/(1+EXP($B$3+$B$4*$A47+$B$5*((K$12-$A47)*4+3)+$B$6*(YEAR(K$13)=2015)+$B$7*(K$11=4)+$B$8*(K$11=3)))), "")</f>
        <v/>
      </c>
      <c r="L47" s="9" t="str">
        <f aca="false">IF('Acquisition-Retention'!O170&lt;&gt;"",'Acquisition-Retention'!O170* (IF(L$12=$A47,1,EXP($B$3+$B$4*$A47+$B$5*(L$12-$A47)*4+$B$6*(YEAR(L$13)=2015)+$B$7*(L$11=4)+$B$8*(L$11=3))/(1+EXP($B$3+$B$4*$A47+$B$5*(L$12-$A47)*4+$B$6*(YEAR(L$13)=2015)+$B$7*(L$11=4)+$B$8*(L$11=3))))+ EXP($B$3+$B$4*$A47+$B$5*((L$12-$A47)*4+1)+$B$6*(YEAR(L$13)=2015)+$B$7*(L$11=4)+$B$8*(L$11=3))/(1+EXP($B$3+$B$4*$A47+$B$5*((L$12-$A47)*4+1)+$B$6*(YEAR(L$13)=2015)+$B$7*(L$11=4)+$B$8*(L$11=3)))+ EXP($B$3+$B$4*$A47+$B$5*((L$12-$A47)*4+2)+$B$6*(YEAR(L$13)=2015)+$B$7*(L$11=4)+$B$8*(L$11=3))/(1+EXP($B$3+$B$4*$A47+$B$5*((L$12-$A47)*4+2)+$B$6*(YEAR(L$13)=2015)+$B$7*(L$11=4)+$B$8*(L$11=3)))+ EXP($B$3+$B$4*$A47+$B$5*((L$12-$A47)*4+3)+$B$6*(YEAR(L$13)=2015)+$B$7*(L$11=4)+$B$8*(L$11=3))/(1+EXP($B$3+$B$4*$A47+$B$5*((L$12-$A47)*4+3)+$B$6*(YEAR(L$13)=2015)+$B$7*(L$11=4)+$B$8*(L$11=3)))), "")</f>
        <v/>
      </c>
      <c r="M47" s="9" t="str">
        <f aca="false">IF('Acquisition-Retention'!P170&lt;&gt;"",'Acquisition-Retention'!P170* (IF(M$12=$A47,1,EXP($B$3+$B$4*$A47+$B$5*(M$12-$A47)*4+$B$6*(YEAR(M$13)=2015)+$B$7*(M$11=4)+$B$8*(M$11=3))/(1+EXP($B$3+$B$4*$A47+$B$5*(M$12-$A47)*4+$B$6*(YEAR(M$13)=2015)+$B$7*(M$11=4)+$B$8*(M$11=3))))+ EXP($B$3+$B$4*$A47+$B$5*((M$12-$A47)*4+1)+$B$6*(YEAR(M$13)=2015)+$B$7*(M$11=4)+$B$8*(M$11=3))/(1+EXP($B$3+$B$4*$A47+$B$5*((M$12-$A47)*4+1)+$B$6*(YEAR(M$13)=2015)+$B$7*(M$11=4)+$B$8*(M$11=3)))+ EXP($B$3+$B$4*$A47+$B$5*((M$12-$A47)*4+2)+$B$6*(YEAR(M$13)=2015)+$B$7*(M$11=4)+$B$8*(M$11=3))/(1+EXP($B$3+$B$4*$A47+$B$5*((M$12-$A47)*4+2)+$B$6*(YEAR(M$13)=2015)+$B$7*(M$11=4)+$B$8*(M$11=3)))+ EXP($B$3+$B$4*$A47+$B$5*((M$12-$A47)*4+3)+$B$6*(YEAR(M$13)=2015)+$B$7*(M$11=4)+$B$8*(M$11=3))/(1+EXP($B$3+$B$4*$A47+$B$5*((M$12-$A47)*4+3)+$B$6*(YEAR(M$13)=2015)+$B$7*(M$11=4)+$B$8*(M$11=3)))), "")</f>
        <v/>
      </c>
      <c r="N47" s="9" t="str">
        <f aca="false">IF('Acquisition-Retention'!Q170&lt;&gt;"",'Acquisition-Retention'!Q170* (IF(N$12=$A47,1,EXP($B$3+$B$4*$A47+$B$5*(N$12-$A47)*4+$B$6*(YEAR(N$13)=2015)+$B$7*(N$11=4)+$B$8*(N$11=3))/(1+EXP($B$3+$B$4*$A47+$B$5*(N$12-$A47)*4+$B$6*(YEAR(N$13)=2015)+$B$7*(N$11=4)+$B$8*(N$11=3))))+ EXP($B$3+$B$4*$A47+$B$5*((N$12-$A47)*4+1)+$B$6*(YEAR(N$13)=2015)+$B$7*(N$11=4)+$B$8*(N$11=3))/(1+EXP($B$3+$B$4*$A47+$B$5*((N$12-$A47)*4+1)+$B$6*(YEAR(N$13)=2015)+$B$7*(N$11=4)+$B$8*(N$11=3)))+ EXP($B$3+$B$4*$A47+$B$5*((N$12-$A47)*4+2)+$B$6*(YEAR(N$13)=2015)+$B$7*(N$11=4)+$B$8*(N$11=3))/(1+EXP($B$3+$B$4*$A47+$B$5*((N$12-$A47)*4+2)+$B$6*(YEAR(N$13)=2015)+$B$7*(N$11=4)+$B$8*(N$11=3)))+ EXP($B$3+$B$4*$A47+$B$5*((N$12-$A47)*4+3)+$B$6*(YEAR(N$13)=2015)+$B$7*(N$11=4)+$B$8*(N$11=3))/(1+EXP($B$3+$B$4*$A47+$B$5*((N$12-$A47)*4+3)+$B$6*(YEAR(N$13)=2015)+$B$7*(N$11=4)+$B$8*(N$11=3)))), "")</f>
        <v/>
      </c>
      <c r="O47" s="9" t="str">
        <f aca="false">IF('Acquisition-Retention'!R170&lt;&gt;"",'Acquisition-Retention'!R170* (IF(O$12=$A47,1,EXP($B$3+$B$4*$A47+$B$5*(O$12-$A47)*4+$B$6*(YEAR(O$13)=2015)+$B$7*(O$11=4)+$B$8*(O$11=3))/(1+EXP($B$3+$B$4*$A47+$B$5*(O$12-$A47)*4+$B$6*(YEAR(O$13)=2015)+$B$7*(O$11=4)+$B$8*(O$11=3))))+ EXP($B$3+$B$4*$A47+$B$5*((O$12-$A47)*4+1)+$B$6*(YEAR(O$13)=2015)+$B$7*(O$11=4)+$B$8*(O$11=3))/(1+EXP($B$3+$B$4*$A47+$B$5*((O$12-$A47)*4+1)+$B$6*(YEAR(O$13)=2015)+$B$7*(O$11=4)+$B$8*(O$11=3)))+ EXP($B$3+$B$4*$A47+$B$5*((O$12-$A47)*4+2)+$B$6*(YEAR(O$13)=2015)+$B$7*(O$11=4)+$B$8*(O$11=3))/(1+EXP($B$3+$B$4*$A47+$B$5*((O$12-$A47)*4+2)+$B$6*(YEAR(O$13)=2015)+$B$7*(O$11=4)+$B$8*(O$11=3)))+ EXP($B$3+$B$4*$A47+$B$5*((O$12-$A47)*4+3)+$B$6*(YEAR(O$13)=2015)+$B$7*(O$11=4)+$B$8*(O$11=3))/(1+EXP($B$3+$B$4*$A47+$B$5*((O$12-$A47)*4+3)+$B$6*(YEAR(O$13)=2015)+$B$7*(O$11=4)+$B$8*(O$11=3)))), "")</f>
        <v/>
      </c>
      <c r="P47" s="9" t="str">
        <f aca="false">IF('Acquisition-Retention'!S170&lt;&gt;"",'Acquisition-Retention'!S170* (IF(P$12=$A47,1,EXP($B$3+$B$4*$A47+$B$5*(P$12-$A47)*4+$B$6*(YEAR(P$13)=2015)+$B$7*(P$11=4)+$B$8*(P$11=3))/(1+EXP($B$3+$B$4*$A47+$B$5*(P$12-$A47)*4+$B$6*(YEAR(P$13)=2015)+$B$7*(P$11=4)+$B$8*(P$11=3))))+ EXP($B$3+$B$4*$A47+$B$5*((P$12-$A47)*4+1)+$B$6*(YEAR(P$13)=2015)+$B$7*(P$11=4)+$B$8*(P$11=3))/(1+EXP($B$3+$B$4*$A47+$B$5*((P$12-$A47)*4+1)+$B$6*(YEAR(P$13)=2015)+$B$7*(P$11=4)+$B$8*(P$11=3)))+ EXP($B$3+$B$4*$A47+$B$5*((P$12-$A47)*4+2)+$B$6*(YEAR(P$13)=2015)+$B$7*(P$11=4)+$B$8*(P$11=3))/(1+EXP($B$3+$B$4*$A47+$B$5*((P$12-$A47)*4+2)+$B$6*(YEAR(P$13)=2015)+$B$7*(P$11=4)+$B$8*(P$11=3)))+ EXP($B$3+$B$4*$A47+$B$5*((P$12-$A47)*4+3)+$B$6*(YEAR(P$13)=2015)+$B$7*(P$11=4)+$B$8*(P$11=3))/(1+EXP($B$3+$B$4*$A47+$B$5*((P$12-$A47)*4+3)+$B$6*(YEAR(P$13)=2015)+$B$7*(P$11=4)+$B$8*(P$11=3)))), "")</f>
        <v/>
      </c>
      <c r="Q47" s="9" t="str">
        <f aca="false">IF('Acquisition-Retention'!T170&lt;&gt;"",'Acquisition-Retention'!T170* (IF(Q$12=$A47,1,EXP($B$3+$B$4*$A47+$B$5*(Q$12-$A47)*4+$B$6*(YEAR(Q$13)=2015)+$B$7*(Q$11=4)+$B$8*(Q$11=3))/(1+EXP($B$3+$B$4*$A47+$B$5*(Q$12-$A47)*4+$B$6*(YEAR(Q$13)=2015)+$B$7*(Q$11=4)+$B$8*(Q$11=3))))+ EXP($B$3+$B$4*$A47+$B$5*((Q$12-$A47)*4+1)+$B$6*(YEAR(Q$13)=2015)+$B$7*(Q$11=4)+$B$8*(Q$11=3))/(1+EXP($B$3+$B$4*$A47+$B$5*((Q$12-$A47)*4+1)+$B$6*(YEAR(Q$13)=2015)+$B$7*(Q$11=4)+$B$8*(Q$11=3)))+ EXP($B$3+$B$4*$A47+$B$5*((Q$12-$A47)*4+2)+$B$6*(YEAR(Q$13)=2015)+$B$7*(Q$11=4)+$B$8*(Q$11=3))/(1+EXP($B$3+$B$4*$A47+$B$5*((Q$12-$A47)*4+2)+$B$6*(YEAR(Q$13)=2015)+$B$7*(Q$11=4)+$B$8*(Q$11=3)))+ EXP($B$3+$B$4*$A47+$B$5*((Q$12-$A47)*4+3)+$B$6*(YEAR(Q$13)=2015)+$B$7*(Q$11=4)+$B$8*(Q$11=3))/(1+EXP($B$3+$B$4*$A47+$B$5*((Q$12-$A47)*4+3)+$B$6*(YEAR(Q$13)=2015)+$B$7*(Q$11=4)+$B$8*(Q$11=3)))), "")</f>
        <v/>
      </c>
      <c r="R47" s="9" t="str">
        <f aca="false">IF('Acquisition-Retention'!U170&lt;&gt;"",'Acquisition-Retention'!U170* (IF(R$12=$A47,1,EXP($B$3+$B$4*$A47+$B$5*(R$12-$A47)*4+$B$6*(YEAR(R$13)=2015)+$B$7*(R$11=4)+$B$8*(R$11=3))/(1+EXP($B$3+$B$4*$A47+$B$5*(R$12-$A47)*4+$B$6*(YEAR(R$13)=2015)+$B$7*(R$11=4)+$B$8*(R$11=3))))+ EXP($B$3+$B$4*$A47+$B$5*((R$12-$A47)*4+1)+$B$6*(YEAR(R$13)=2015)+$B$7*(R$11=4)+$B$8*(R$11=3))/(1+EXP($B$3+$B$4*$A47+$B$5*((R$12-$A47)*4+1)+$B$6*(YEAR(R$13)=2015)+$B$7*(R$11=4)+$B$8*(R$11=3)))+ EXP($B$3+$B$4*$A47+$B$5*((R$12-$A47)*4+2)+$B$6*(YEAR(R$13)=2015)+$B$7*(R$11=4)+$B$8*(R$11=3))/(1+EXP($B$3+$B$4*$A47+$B$5*((R$12-$A47)*4+2)+$B$6*(YEAR(R$13)=2015)+$B$7*(R$11=4)+$B$8*(R$11=3)))+ EXP($B$3+$B$4*$A47+$B$5*((R$12-$A47)*4+3)+$B$6*(YEAR(R$13)=2015)+$B$7*(R$11=4)+$B$8*(R$11=3))/(1+EXP($B$3+$B$4*$A47+$B$5*((R$12-$A47)*4+3)+$B$6*(YEAR(R$13)=2015)+$B$7*(R$11=4)+$B$8*(R$11=3)))), "")</f>
        <v/>
      </c>
      <c r="S47" s="9" t="str">
        <f aca="false">IF('Acquisition-Retention'!V170&lt;&gt;"",'Acquisition-Retention'!V170* (IF(S$12=$A47,1,EXP($B$3+$B$4*$A47+$B$5*(S$12-$A47)*4+$B$6*(YEAR(S$13)=2015)+$B$7*(S$11=4)+$B$8*(S$11=3))/(1+EXP($B$3+$B$4*$A47+$B$5*(S$12-$A47)*4+$B$6*(YEAR(S$13)=2015)+$B$7*(S$11=4)+$B$8*(S$11=3))))+ EXP($B$3+$B$4*$A47+$B$5*((S$12-$A47)*4+1)+$B$6*(YEAR(S$13)=2015)+$B$7*(S$11=4)+$B$8*(S$11=3))/(1+EXP($B$3+$B$4*$A47+$B$5*((S$12-$A47)*4+1)+$B$6*(YEAR(S$13)=2015)+$B$7*(S$11=4)+$B$8*(S$11=3)))+ EXP($B$3+$B$4*$A47+$B$5*((S$12-$A47)*4+2)+$B$6*(YEAR(S$13)=2015)+$B$7*(S$11=4)+$B$8*(S$11=3))/(1+EXP($B$3+$B$4*$A47+$B$5*((S$12-$A47)*4+2)+$B$6*(YEAR(S$13)=2015)+$B$7*(S$11=4)+$B$8*(S$11=3)))+ EXP($B$3+$B$4*$A47+$B$5*((S$12-$A47)*4+3)+$B$6*(YEAR(S$13)=2015)+$B$7*(S$11=4)+$B$8*(S$11=3))/(1+EXP($B$3+$B$4*$A47+$B$5*((S$12-$A47)*4+3)+$B$6*(YEAR(S$13)=2015)+$B$7*(S$11=4)+$B$8*(S$11=3)))), "")</f>
        <v/>
      </c>
      <c r="T47" s="9" t="str">
        <f aca="false">IF('Acquisition-Retention'!W170&lt;&gt;"",'Acquisition-Retention'!W170* (IF(T$12=$A47,1,EXP($B$3+$B$4*$A47+$B$5*(T$12-$A47)*4+$B$6*(YEAR(T$13)=2015)+$B$7*(T$11=4)+$B$8*(T$11=3))/(1+EXP($B$3+$B$4*$A47+$B$5*(T$12-$A47)*4+$B$6*(YEAR(T$13)=2015)+$B$7*(T$11=4)+$B$8*(T$11=3))))+ EXP($B$3+$B$4*$A47+$B$5*((T$12-$A47)*4+1)+$B$6*(YEAR(T$13)=2015)+$B$7*(T$11=4)+$B$8*(T$11=3))/(1+EXP($B$3+$B$4*$A47+$B$5*((T$12-$A47)*4+1)+$B$6*(YEAR(T$13)=2015)+$B$7*(T$11=4)+$B$8*(T$11=3)))+ EXP($B$3+$B$4*$A47+$B$5*((T$12-$A47)*4+2)+$B$6*(YEAR(T$13)=2015)+$B$7*(T$11=4)+$B$8*(T$11=3))/(1+EXP($B$3+$B$4*$A47+$B$5*((T$12-$A47)*4+2)+$B$6*(YEAR(T$13)=2015)+$B$7*(T$11=4)+$B$8*(T$11=3)))+ EXP($B$3+$B$4*$A47+$B$5*((T$12-$A47)*4+3)+$B$6*(YEAR(T$13)=2015)+$B$7*(T$11=4)+$B$8*(T$11=3))/(1+EXP($B$3+$B$4*$A47+$B$5*((T$12-$A47)*4+3)+$B$6*(YEAR(T$13)=2015)+$B$7*(T$11=4)+$B$8*(T$11=3)))), "")</f>
        <v/>
      </c>
      <c r="U47" s="9" t="str">
        <f aca="false">IF('Acquisition-Retention'!X170&lt;&gt;"",'Acquisition-Retention'!X170* (IF(U$12=$A47,1,EXP($B$3+$B$4*$A47+$B$5*(U$12-$A47)*4+$B$6*(YEAR(U$13)=2015)+$B$7*(U$11=4)+$B$8*(U$11=3))/(1+EXP($B$3+$B$4*$A47+$B$5*(U$12-$A47)*4+$B$6*(YEAR(U$13)=2015)+$B$7*(U$11=4)+$B$8*(U$11=3))))+ EXP($B$3+$B$4*$A47+$B$5*((U$12-$A47)*4+1)+$B$6*(YEAR(U$13)=2015)+$B$7*(U$11=4)+$B$8*(U$11=3))/(1+EXP($B$3+$B$4*$A47+$B$5*((U$12-$A47)*4+1)+$B$6*(YEAR(U$13)=2015)+$B$7*(U$11=4)+$B$8*(U$11=3)))+ EXP($B$3+$B$4*$A47+$B$5*((U$12-$A47)*4+2)+$B$6*(YEAR(U$13)=2015)+$B$7*(U$11=4)+$B$8*(U$11=3))/(1+EXP($B$3+$B$4*$A47+$B$5*((U$12-$A47)*4+2)+$B$6*(YEAR(U$13)=2015)+$B$7*(U$11=4)+$B$8*(U$11=3)))+ EXP($B$3+$B$4*$A47+$B$5*((U$12-$A47)*4+3)+$B$6*(YEAR(U$13)=2015)+$B$7*(U$11=4)+$B$8*(U$11=3))/(1+EXP($B$3+$B$4*$A47+$B$5*((U$12-$A47)*4+3)+$B$6*(YEAR(U$13)=2015)+$B$7*(U$11=4)+$B$8*(U$11=3)))), "")</f>
        <v/>
      </c>
      <c r="V47" s="9" t="str">
        <f aca="false">IF('Acquisition-Retention'!Y170&lt;&gt;"",'Acquisition-Retention'!Y170* (IF(V$12=$A47,1,EXP($B$3+$B$4*$A47+$B$5*(V$12-$A47)*4+$B$6*(YEAR(V$13)=2015)+$B$7*(V$11=4)+$B$8*(V$11=3))/(1+EXP($B$3+$B$4*$A47+$B$5*(V$12-$A47)*4+$B$6*(YEAR(V$13)=2015)+$B$7*(V$11=4)+$B$8*(V$11=3))))+ EXP($B$3+$B$4*$A47+$B$5*((V$12-$A47)*4+1)+$B$6*(YEAR(V$13)=2015)+$B$7*(V$11=4)+$B$8*(V$11=3))/(1+EXP($B$3+$B$4*$A47+$B$5*((V$12-$A47)*4+1)+$B$6*(YEAR(V$13)=2015)+$B$7*(V$11=4)+$B$8*(V$11=3)))+ EXP($B$3+$B$4*$A47+$B$5*((V$12-$A47)*4+2)+$B$6*(YEAR(V$13)=2015)+$B$7*(V$11=4)+$B$8*(V$11=3))/(1+EXP($B$3+$B$4*$A47+$B$5*((V$12-$A47)*4+2)+$B$6*(YEAR(V$13)=2015)+$B$7*(V$11=4)+$B$8*(V$11=3)))+ EXP($B$3+$B$4*$A47+$B$5*((V$12-$A47)*4+3)+$B$6*(YEAR(V$13)=2015)+$B$7*(V$11=4)+$B$8*(V$11=3))/(1+EXP($B$3+$B$4*$A47+$B$5*((V$12-$A47)*4+3)+$B$6*(YEAR(V$13)=2015)+$B$7*(V$11=4)+$B$8*(V$11=3)))), "")</f>
        <v/>
      </c>
      <c r="W47" s="9" t="str">
        <f aca="false">IF('Acquisition-Retention'!Z170&lt;&gt;"",'Acquisition-Retention'!Z170* (IF(W$12=$A47,1,EXP($B$3+$B$4*$A47+$B$5*(W$12-$A47)*4+$B$6*(YEAR(W$13)=2015)+$B$7*(W$11=4)+$B$8*(W$11=3))/(1+EXP($B$3+$B$4*$A47+$B$5*(W$12-$A47)*4+$B$6*(YEAR(W$13)=2015)+$B$7*(W$11=4)+$B$8*(W$11=3))))+ EXP($B$3+$B$4*$A47+$B$5*((W$12-$A47)*4+1)+$B$6*(YEAR(W$13)=2015)+$B$7*(W$11=4)+$B$8*(W$11=3))/(1+EXP($B$3+$B$4*$A47+$B$5*((W$12-$A47)*4+1)+$B$6*(YEAR(W$13)=2015)+$B$7*(W$11=4)+$B$8*(W$11=3)))+ EXP($B$3+$B$4*$A47+$B$5*((W$12-$A47)*4+2)+$B$6*(YEAR(W$13)=2015)+$B$7*(W$11=4)+$B$8*(W$11=3))/(1+EXP($B$3+$B$4*$A47+$B$5*((W$12-$A47)*4+2)+$B$6*(YEAR(W$13)=2015)+$B$7*(W$11=4)+$B$8*(W$11=3)))+ EXP($B$3+$B$4*$A47+$B$5*((W$12-$A47)*4+3)+$B$6*(YEAR(W$13)=2015)+$B$7*(W$11=4)+$B$8*(W$11=3))/(1+EXP($B$3+$B$4*$A47+$B$5*((W$12-$A47)*4+3)+$B$6*(YEAR(W$13)=2015)+$B$7*(W$11=4)+$B$8*(W$11=3)))), "")</f>
        <v/>
      </c>
      <c r="X47" s="9" t="str">
        <f aca="false">IF('Acquisition-Retention'!AA170&lt;&gt;"",'Acquisition-Retention'!AA170* (IF(X$12=$A47,1,EXP($B$3+$B$4*$A47+$B$5*(X$12-$A47)*4+$B$6*(YEAR(X$13)=2015)+$B$7*(X$11=4)+$B$8*(X$11=3))/(1+EXP($B$3+$B$4*$A47+$B$5*(X$12-$A47)*4+$B$6*(YEAR(X$13)=2015)+$B$7*(X$11=4)+$B$8*(X$11=3))))+ EXP($B$3+$B$4*$A47+$B$5*((X$12-$A47)*4+1)+$B$6*(YEAR(X$13)=2015)+$B$7*(X$11=4)+$B$8*(X$11=3))/(1+EXP($B$3+$B$4*$A47+$B$5*((X$12-$A47)*4+1)+$B$6*(YEAR(X$13)=2015)+$B$7*(X$11=4)+$B$8*(X$11=3)))+ EXP($B$3+$B$4*$A47+$B$5*((X$12-$A47)*4+2)+$B$6*(YEAR(X$13)=2015)+$B$7*(X$11=4)+$B$8*(X$11=3))/(1+EXP($B$3+$B$4*$A47+$B$5*((X$12-$A47)*4+2)+$B$6*(YEAR(X$13)=2015)+$B$7*(X$11=4)+$B$8*(X$11=3)))+ EXP($B$3+$B$4*$A47+$B$5*((X$12-$A47)*4+3)+$B$6*(YEAR(X$13)=2015)+$B$7*(X$11=4)+$B$8*(X$11=3))/(1+EXP($B$3+$B$4*$A47+$B$5*((X$12-$A47)*4+3)+$B$6*(YEAR(X$13)=2015)+$B$7*(X$11=4)+$B$8*(X$11=3)))), "")</f>
        <v/>
      </c>
      <c r="Y47" s="9" t="str">
        <f aca="false">IF('Acquisition-Retention'!AB170&lt;&gt;"",'Acquisition-Retention'!AB170* (IF(Y$12=$A47,1,EXP($B$3+$B$4*$A47+$B$5*(Y$12-$A47)*4+$B$6*(YEAR(Y$13)=2015)+$B$7*(Y$11=4)+$B$8*(Y$11=3))/(1+EXP($B$3+$B$4*$A47+$B$5*(Y$12-$A47)*4+$B$6*(YEAR(Y$13)=2015)+$B$7*(Y$11=4)+$B$8*(Y$11=3))))+ EXP($B$3+$B$4*$A47+$B$5*((Y$12-$A47)*4+1)+$B$6*(YEAR(Y$13)=2015)+$B$7*(Y$11=4)+$B$8*(Y$11=3))/(1+EXP($B$3+$B$4*$A47+$B$5*((Y$12-$A47)*4+1)+$B$6*(YEAR(Y$13)=2015)+$B$7*(Y$11=4)+$B$8*(Y$11=3)))+ EXP($B$3+$B$4*$A47+$B$5*((Y$12-$A47)*4+2)+$B$6*(YEAR(Y$13)=2015)+$B$7*(Y$11=4)+$B$8*(Y$11=3))/(1+EXP($B$3+$B$4*$A47+$B$5*((Y$12-$A47)*4+2)+$B$6*(YEAR(Y$13)=2015)+$B$7*(Y$11=4)+$B$8*(Y$11=3)))+ EXP($B$3+$B$4*$A47+$B$5*((Y$12-$A47)*4+3)+$B$6*(YEAR(Y$13)=2015)+$B$7*(Y$11=4)+$B$8*(Y$11=3))/(1+EXP($B$3+$B$4*$A47+$B$5*((Y$12-$A47)*4+3)+$B$6*(YEAR(Y$13)=2015)+$B$7*(Y$11=4)+$B$8*(Y$11=3)))), "")</f>
        <v/>
      </c>
      <c r="Z47" s="9" t="str">
        <f aca="false">IF('Acquisition-Retention'!AC170&lt;&gt;"",'Acquisition-Retention'!AC170* (IF(Z$12=$A47,1,EXP($B$3+$B$4*$A47+$B$5*(Z$12-$A47)*4+$B$6*(YEAR(Z$13)=2015)+$B$7*(Z$11=4)+$B$8*(Z$11=3))/(1+EXP($B$3+$B$4*$A47+$B$5*(Z$12-$A47)*4+$B$6*(YEAR(Z$13)=2015)+$B$7*(Z$11=4)+$B$8*(Z$11=3))))+ EXP($B$3+$B$4*$A47+$B$5*((Z$12-$A47)*4+1)+$B$6*(YEAR(Z$13)=2015)+$B$7*(Z$11=4)+$B$8*(Z$11=3))/(1+EXP($B$3+$B$4*$A47+$B$5*((Z$12-$A47)*4+1)+$B$6*(YEAR(Z$13)=2015)+$B$7*(Z$11=4)+$B$8*(Z$11=3)))+ EXP($B$3+$B$4*$A47+$B$5*((Z$12-$A47)*4+2)+$B$6*(YEAR(Z$13)=2015)+$B$7*(Z$11=4)+$B$8*(Z$11=3))/(1+EXP($B$3+$B$4*$A47+$B$5*((Z$12-$A47)*4+2)+$B$6*(YEAR(Z$13)=2015)+$B$7*(Z$11=4)+$B$8*(Z$11=3)))+ EXP($B$3+$B$4*$A47+$B$5*((Z$12-$A47)*4+3)+$B$6*(YEAR(Z$13)=2015)+$B$7*(Z$11=4)+$B$8*(Z$11=3))/(1+EXP($B$3+$B$4*$A47+$B$5*((Z$12-$A47)*4+3)+$B$6*(YEAR(Z$13)=2015)+$B$7*(Z$11=4)+$B$8*(Z$11=3)))), "")</f>
        <v/>
      </c>
      <c r="AA47" s="9" t="str">
        <f aca="false">IF('Acquisition-Retention'!AD170&lt;&gt;"",'Acquisition-Retention'!AD170* (IF(AA$12=$A47,1,EXP($B$3+$B$4*$A47+$B$5*(AA$12-$A47)*4+$B$6*(YEAR(AA$13)=2015)+$B$7*(AA$11=4)+$B$8*(AA$11=3))/(1+EXP($B$3+$B$4*$A47+$B$5*(AA$12-$A47)*4+$B$6*(YEAR(AA$13)=2015)+$B$7*(AA$11=4)+$B$8*(AA$11=3))))+ EXP($B$3+$B$4*$A47+$B$5*((AA$12-$A47)*4+1)+$B$6*(YEAR(AA$13)=2015)+$B$7*(AA$11=4)+$B$8*(AA$11=3))/(1+EXP($B$3+$B$4*$A47+$B$5*((AA$12-$A47)*4+1)+$B$6*(YEAR(AA$13)=2015)+$B$7*(AA$11=4)+$B$8*(AA$11=3)))+ EXP($B$3+$B$4*$A47+$B$5*((AA$12-$A47)*4+2)+$B$6*(YEAR(AA$13)=2015)+$B$7*(AA$11=4)+$B$8*(AA$11=3))/(1+EXP($B$3+$B$4*$A47+$B$5*((AA$12-$A47)*4+2)+$B$6*(YEAR(AA$13)=2015)+$B$7*(AA$11=4)+$B$8*(AA$11=3)))+ EXP($B$3+$B$4*$A47+$B$5*((AA$12-$A47)*4+3)+$B$6*(YEAR(AA$13)=2015)+$B$7*(AA$11=4)+$B$8*(AA$11=3))/(1+EXP($B$3+$B$4*$A47+$B$5*((AA$12-$A47)*4+3)+$B$6*(YEAR(AA$13)=2015)+$B$7*(AA$11=4)+$B$8*(AA$11=3)))), "")</f>
        <v/>
      </c>
      <c r="AB47" s="9" t="str">
        <f aca="false">IF('Acquisition-Retention'!AE170&lt;&gt;"",'Acquisition-Retention'!AE170* (IF(AB$12=$A47,1,EXP($B$3+$B$4*$A47+$B$5*(AB$12-$A47)*4+$B$6*(YEAR(AB$13)=2015)+$B$7*(AB$11=4)+$B$8*(AB$11=3))/(1+EXP($B$3+$B$4*$A47+$B$5*(AB$12-$A47)*4+$B$6*(YEAR(AB$13)=2015)+$B$7*(AB$11=4)+$B$8*(AB$11=3))))+ EXP($B$3+$B$4*$A47+$B$5*((AB$12-$A47)*4+1)+$B$6*(YEAR(AB$13)=2015)+$B$7*(AB$11=4)+$B$8*(AB$11=3))/(1+EXP($B$3+$B$4*$A47+$B$5*((AB$12-$A47)*4+1)+$B$6*(YEAR(AB$13)=2015)+$B$7*(AB$11=4)+$B$8*(AB$11=3)))+ EXP($B$3+$B$4*$A47+$B$5*((AB$12-$A47)*4+2)+$B$6*(YEAR(AB$13)=2015)+$B$7*(AB$11=4)+$B$8*(AB$11=3))/(1+EXP($B$3+$B$4*$A47+$B$5*((AB$12-$A47)*4+2)+$B$6*(YEAR(AB$13)=2015)+$B$7*(AB$11=4)+$B$8*(AB$11=3)))+ EXP($B$3+$B$4*$A47+$B$5*((AB$12-$A47)*4+3)+$B$6*(YEAR(AB$13)=2015)+$B$7*(AB$11=4)+$B$8*(AB$11=3))/(1+EXP($B$3+$B$4*$A47+$B$5*((AB$12-$A47)*4+3)+$B$6*(YEAR(AB$13)=2015)+$B$7*(AB$11=4)+$B$8*(AB$11=3)))), "")</f>
        <v/>
      </c>
      <c r="AC47" s="9" t="str">
        <f aca="false">IF('Acquisition-Retention'!AF170&lt;&gt;"",'Acquisition-Retention'!AF170* (IF(AC$12=$A47,1,EXP($B$3+$B$4*$A47+$B$5*(AC$12-$A47)*4+$B$6*(YEAR(AC$13)=2015)+$B$7*(AC$11=4)+$B$8*(AC$11=3))/(1+EXP($B$3+$B$4*$A47+$B$5*(AC$12-$A47)*4+$B$6*(YEAR(AC$13)=2015)+$B$7*(AC$11=4)+$B$8*(AC$11=3))))+ EXP($B$3+$B$4*$A47+$B$5*((AC$12-$A47)*4+1)+$B$6*(YEAR(AC$13)=2015)+$B$7*(AC$11=4)+$B$8*(AC$11=3))/(1+EXP($B$3+$B$4*$A47+$B$5*((AC$12-$A47)*4+1)+$B$6*(YEAR(AC$13)=2015)+$B$7*(AC$11=4)+$B$8*(AC$11=3)))+ EXP($B$3+$B$4*$A47+$B$5*((AC$12-$A47)*4+2)+$B$6*(YEAR(AC$13)=2015)+$B$7*(AC$11=4)+$B$8*(AC$11=3))/(1+EXP($B$3+$B$4*$A47+$B$5*((AC$12-$A47)*4+2)+$B$6*(YEAR(AC$13)=2015)+$B$7*(AC$11=4)+$B$8*(AC$11=3)))+ EXP($B$3+$B$4*$A47+$B$5*((AC$12-$A47)*4+3)+$B$6*(YEAR(AC$13)=2015)+$B$7*(AC$11=4)+$B$8*(AC$11=3))/(1+EXP($B$3+$B$4*$A47+$B$5*((AC$12-$A47)*4+3)+$B$6*(YEAR(AC$13)=2015)+$B$7*(AC$11=4)+$B$8*(AC$11=3)))), "")</f>
        <v/>
      </c>
      <c r="AD47" s="9" t="str">
        <f aca="false">IF('Acquisition-Retention'!AG170&lt;&gt;"",'Acquisition-Retention'!AG170* (IF(AD$12=$A47,1,EXP($B$3+$B$4*$A47+$B$5*(AD$12-$A47)*4+$B$6*(YEAR(AD$13)=2015)+$B$7*(AD$11=4)+$B$8*(AD$11=3))/(1+EXP($B$3+$B$4*$A47+$B$5*(AD$12-$A47)*4+$B$6*(YEAR(AD$13)=2015)+$B$7*(AD$11=4)+$B$8*(AD$11=3))))+ EXP($B$3+$B$4*$A47+$B$5*((AD$12-$A47)*4+1)+$B$6*(YEAR(AD$13)=2015)+$B$7*(AD$11=4)+$B$8*(AD$11=3))/(1+EXP($B$3+$B$4*$A47+$B$5*((AD$12-$A47)*4+1)+$B$6*(YEAR(AD$13)=2015)+$B$7*(AD$11=4)+$B$8*(AD$11=3)))+ EXP($B$3+$B$4*$A47+$B$5*((AD$12-$A47)*4+2)+$B$6*(YEAR(AD$13)=2015)+$B$7*(AD$11=4)+$B$8*(AD$11=3))/(1+EXP($B$3+$B$4*$A47+$B$5*((AD$12-$A47)*4+2)+$B$6*(YEAR(AD$13)=2015)+$B$7*(AD$11=4)+$B$8*(AD$11=3)))+ EXP($B$3+$B$4*$A47+$B$5*((AD$12-$A47)*4+3)+$B$6*(YEAR(AD$13)=2015)+$B$7*(AD$11=4)+$B$8*(AD$11=3))/(1+EXP($B$3+$B$4*$A47+$B$5*((AD$12-$A47)*4+3)+$B$6*(YEAR(AD$13)=2015)+$B$7*(AD$11=4)+$B$8*(AD$11=3)))), "")</f>
        <v/>
      </c>
      <c r="AE47" s="9" t="str">
        <f aca="false">IF('Acquisition-Retention'!AH170&lt;&gt;"",'Acquisition-Retention'!AH170* (IF(AE$12=$A47,1,EXP($B$3+$B$4*$A47+$B$5*(AE$12-$A47)*4+$B$6*(YEAR(AE$13)=2015)+$B$7*(AE$11=4)+$B$8*(AE$11=3))/(1+EXP($B$3+$B$4*$A47+$B$5*(AE$12-$A47)*4+$B$6*(YEAR(AE$13)=2015)+$B$7*(AE$11=4)+$B$8*(AE$11=3))))+ EXP($B$3+$B$4*$A47+$B$5*((AE$12-$A47)*4+1)+$B$6*(YEAR(AE$13)=2015)+$B$7*(AE$11=4)+$B$8*(AE$11=3))/(1+EXP($B$3+$B$4*$A47+$B$5*((AE$12-$A47)*4+1)+$B$6*(YEAR(AE$13)=2015)+$B$7*(AE$11=4)+$B$8*(AE$11=3)))+ EXP($B$3+$B$4*$A47+$B$5*((AE$12-$A47)*4+2)+$B$6*(YEAR(AE$13)=2015)+$B$7*(AE$11=4)+$B$8*(AE$11=3))/(1+EXP($B$3+$B$4*$A47+$B$5*((AE$12-$A47)*4+2)+$B$6*(YEAR(AE$13)=2015)+$B$7*(AE$11=4)+$B$8*(AE$11=3)))+ EXP($B$3+$B$4*$A47+$B$5*((AE$12-$A47)*4+3)+$B$6*(YEAR(AE$13)=2015)+$B$7*(AE$11=4)+$B$8*(AE$11=3))/(1+EXP($B$3+$B$4*$A47+$B$5*((AE$12-$A47)*4+3)+$B$6*(YEAR(AE$13)=2015)+$B$7*(AE$11=4)+$B$8*(AE$11=3)))), "")</f>
        <v/>
      </c>
      <c r="AF47" s="9" t="str">
        <f aca="false">IF('Acquisition-Retention'!AI170&lt;&gt;"",'Acquisition-Retention'!AI170* (IF(AF$12=$A47,1,EXP($B$3+$B$4*$A47+$B$5*(AF$12-$A47)*4+$B$6*(YEAR(AF$13)=2015)+$B$7*(AF$11=4)+$B$8*(AF$11=3))/(1+EXP($B$3+$B$4*$A47+$B$5*(AF$12-$A47)*4+$B$6*(YEAR(AF$13)=2015)+$B$7*(AF$11=4)+$B$8*(AF$11=3))))+ EXP($B$3+$B$4*$A47+$B$5*((AF$12-$A47)*4+1)+$B$6*(YEAR(AF$13)=2015)+$B$7*(AF$11=4)+$B$8*(AF$11=3))/(1+EXP($B$3+$B$4*$A47+$B$5*((AF$12-$A47)*4+1)+$B$6*(YEAR(AF$13)=2015)+$B$7*(AF$11=4)+$B$8*(AF$11=3)))+ EXP($B$3+$B$4*$A47+$B$5*((AF$12-$A47)*4+2)+$B$6*(YEAR(AF$13)=2015)+$B$7*(AF$11=4)+$B$8*(AF$11=3))/(1+EXP($B$3+$B$4*$A47+$B$5*((AF$12-$A47)*4+2)+$B$6*(YEAR(AF$13)=2015)+$B$7*(AF$11=4)+$B$8*(AF$11=3)))+ EXP($B$3+$B$4*$A47+$B$5*((AF$12-$A47)*4+3)+$B$6*(YEAR(AF$13)=2015)+$B$7*(AF$11=4)+$B$8*(AF$11=3))/(1+EXP($B$3+$B$4*$A47+$B$5*((AF$12-$A47)*4+3)+$B$6*(YEAR(AF$13)=2015)+$B$7*(AF$11=4)+$B$8*(AF$11=3)))), "")</f>
        <v/>
      </c>
      <c r="AG47" s="9" t="str">
        <f aca="false">IF('Acquisition-Retention'!AJ170&lt;&gt;"",'Acquisition-Retention'!AJ170* (IF(AG$12=$A47,1,EXP($B$3+$B$4*$A47+$B$5*(AG$12-$A47)*4+$B$6*(YEAR(AG$13)=2015)+$B$7*(AG$11=4)+$B$8*(AG$11=3))/(1+EXP($B$3+$B$4*$A47+$B$5*(AG$12-$A47)*4+$B$6*(YEAR(AG$13)=2015)+$B$7*(AG$11=4)+$B$8*(AG$11=3))))+ EXP($B$3+$B$4*$A47+$B$5*((AG$12-$A47)*4+1)+$B$6*(YEAR(AG$13)=2015)+$B$7*(AG$11=4)+$B$8*(AG$11=3))/(1+EXP($B$3+$B$4*$A47+$B$5*((AG$12-$A47)*4+1)+$B$6*(YEAR(AG$13)=2015)+$B$7*(AG$11=4)+$B$8*(AG$11=3)))+ EXP($B$3+$B$4*$A47+$B$5*((AG$12-$A47)*4+2)+$B$6*(YEAR(AG$13)=2015)+$B$7*(AG$11=4)+$B$8*(AG$11=3))/(1+EXP($B$3+$B$4*$A47+$B$5*((AG$12-$A47)*4+2)+$B$6*(YEAR(AG$13)=2015)+$B$7*(AG$11=4)+$B$8*(AG$11=3)))+ EXP($B$3+$B$4*$A47+$B$5*((AG$12-$A47)*4+3)+$B$6*(YEAR(AG$13)=2015)+$B$7*(AG$11=4)+$B$8*(AG$11=3))/(1+EXP($B$3+$B$4*$A47+$B$5*((AG$12-$A47)*4+3)+$B$6*(YEAR(AG$13)=2015)+$B$7*(AG$11=4)+$B$8*(AG$11=3)))), "")</f>
        <v/>
      </c>
      <c r="AH47" s="9" t="str">
        <f aca="false">IF('Acquisition-Retention'!AK170&lt;&gt;"",'Acquisition-Retention'!AK170* (IF(AH$12=$A47,1,EXP($B$3+$B$4*$A47+$B$5*(AH$12-$A47)*4+$B$6*(YEAR(AH$13)=2015)+$B$7*(AH$11=4)+$B$8*(AH$11=3))/(1+EXP($B$3+$B$4*$A47+$B$5*(AH$12-$A47)*4+$B$6*(YEAR(AH$13)=2015)+$B$7*(AH$11=4)+$B$8*(AH$11=3))))+ EXP($B$3+$B$4*$A47+$B$5*((AH$12-$A47)*4+1)+$B$6*(YEAR(AH$13)=2015)+$B$7*(AH$11=4)+$B$8*(AH$11=3))/(1+EXP($B$3+$B$4*$A47+$B$5*((AH$12-$A47)*4+1)+$B$6*(YEAR(AH$13)=2015)+$B$7*(AH$11=4)+$B$8*(AH$11=3)))+ EXP($B$3+$B$4*$A47+$B$5*((AH$12-$A47)*4+2)+$B$6*(YEAR(AH$13)=2015)+$B$7*(AH$11=4)+$B$8*(AH$11=3))/(1+EXP($B$3+$B$4*$A47+$B$5*((AH$12-$A47)*4+2)+$B$6*(YEAR(AH$13)=2015)+$B$7*(AH$11=4)+$B$8*(AH$11=3)))+ EXP($B$3+$B$4*$A47+$B$5*((AH$12-$A47)*4+3)+$B$6*(YEAR(AH$13)=2015)+$B$7*(AH$11=4)+$B$8*(AH$11=3))/(1+EXP($B$3+$B$4*$A47+$B$5*((AH$12-$A47)*4+3)+$B$6*(YEAR(AH$13)=2015)+$B$7*(AH$11=4)+$B$8*(AH$11=3)))), "")</f>
        <v/>
      </c>
      <c r="AI47" s="9" t="str">
        <f aca="false">IF('Acquisition-Retention'!AL170&lt;&gt;"",'Acquisition-Retention'!AL170* (IF(AI$12=$A47,1,EXP($B$3+$B$4*$A47+$B$5*(AI$12-$A47)*4+$B$6*(YEAR(AI$13)=2015)+$B$7*(AI$11=4)+$B$8*(AI$11=3))/(1+EXP($B$3+$B$4*$A47+$B$5*(AI$12-$A47)*4+$B$6*(YEAR(AI$13)=2015)+$B$7*(AI$11=4)+$B$8*(AI$11=3))))+ EXP($B$3+$B$4*$A47+$B$5*((AI$12-$A47)*4+1)+$B$6*(YEAR(AI$13)=2015)+$B$7*(AI$11=4)+$B$8*(AI$11=3))/(1+EXP($B$3+$B$4*$A47+$B$5*((AI$12-$A47)*4+1)+$B$6*(YEAR(AI$13)=2015)+$B$7*(AI$11=4)+$B$8*(AI$11=3)))+ EXP($B$3+$B$4*$A47+$B$5*((AI$12-$A47)*4+2)+$B$6*(YEAR(AI$13)=2015)+$B$7*(AI$11=4)+$B$8*(AI$11=3))/(1+EXP($B$3+$B$4*$A47+$B$5*((AI$12-$A47)*4+2)+$B$6*(YEAR(AI$13)=2015)+$B$7*(AI$11=4)+$B$8*(AI$11=3)))+ EXP($B$3+$B$4*$A47+$B$5*((AI$12-$A47)*4+3)+$B$6*(YEAR(AI$13)=2015)+$B$7*(AI$11=4)+$B$8*(AI$11=3))/(1+EXP($B$3+$B$4*$A47+$B$5*((AI$12-$A47)*4+3)+$B$6*(YEAR(AI$13)=2015)+$B$7*(AI$11=4)+$B$8*(AI$11=3)))), "")</f>
        <v/>
      </c>
      <c r="AJ47" s="9" t="n">
        <f aca="false">IF('Acquisition-Retention'!AM170&lt;&gt;"",'Acquisition-Retention'!AM170* (IF(AJ$12=$A47,1,EXP($B$3+$B$4*$A47+$B$5*(AJ$12-$A47)*4+$B$6*(YEAR(AJ$13)=2015)+$B$7*(AJ$11=4)+$B$8*(AJ$11=3))/(1+EXP($B$3+$B$4*$A47+$B$5*(AJ$12-$A47)*4+$B$6*(YEAR(AJ$13)=2015)+$B$7*(AJ$11=4)+$B$8*(AJ$11=3))))+ EXP($B$3+$B$4*$A47+$B$5*((AJ$12-$A47)*4+1)+$B$6*(YEAR(AJ$13)=2015)+$B$7*(AJ$11=4)+$B$8*(AJ$11=3))/(1+EXP($B$3+$B$4*$A47+$B$5*((AJ$12-$A47)*4+1)+$B$6*(YEAR(AJ$13)=2015)+$B$7*(AJ$11=4)+$B$8*(AJ$11=3)))+ EXP($B$3+$B$4*$A47+$B$5*((AJ$12-$A47)*4+2)+$B$6*(YEAR(AJ$13)=2015)+$B$7*(AJ$11=4)+$B$8*(AJ$11=3))/(1+EXP($B$3+$B$4*$A47+$B$5*((AJ$12-$A47)*4+2)+$B$6*(YEAR(AJ$13)=2015)+$B$7*(AJ$11=4)+$B$8*(AJ$11=3)))+ EXP($B$3+$B$4*$A47+$B$5*((AJ$12-$A47)*4+3)+$B$6*(YEAR(AJ$13)=2015)+$B$7*(AJ$11=4)+$B$8*(AJ$11=3))/(1+EXP($B$3+$B$4*$A47+$B$5*((AJ$12-$A47)*4+3)+$B$6*(YEAR(AJ$13)=2015)+$B$7*(AJ$11=4)+$B$8*(AJ$11=3)))), "")</f>
        <v>323.337257310965</v>
      </c>
      <c r="AK47" s="9" t="n">
        <f aca="false">IF('Acquisition-Retention'!AN170&lt;&gt;"",'Acquisition-Retention'!AN170* (IF(AK$12=$A47,1,EXP($B$3+$B$4*$A47+$B$5*(AK$12-$A47)*4+$B$6*(YEAR(AK$13)=2015)+$B$7*(AK$11=4)+$B$8*(AK$11=3))/(1+EXP($B$3+$B$4*$A47+$B$5*(AK$12-$A47)*4+$B$6*(YEAR(AK$13)=2015)+$B$7*(AK$11=4)+$B$8*(AK$11=3))))+ EXP($B$3+$B$4*$A47+$B$5*((AK$12-$A47)*4+1)+$B$6*(YEAR(AK$13)=2015)+$B$7*(AK$11=4)+$B$8*(AK$11=3))/(1+EXP($B$3+$B$4*$A47+$B$5*((AK$12-$A47)*4+1)+$B$6*(YEAR(AK$13)=2015)+$B$7*(AK$11=4)+$B$8*(AK$11=3)))+ EXP($B$3+$B$4*$A47+$B$5*((AK$12-$A47)*4+2)+$B$6*(YEAR(AK$13)=2015)+$B$7*(AK$11=4)+$B$8*(AK$11=3))/(1+EXP($B$3+$B$4*$A47+$B$5*((AK$12-$A47)*4+2)+$B$6*(YEAR(AK$13)=2015)+$B$7*(AK$11=4)+$B$8*(AK$11=3)))+ EXP($B$3+$B$4*$A47+$B$5*((AK$12-$A47)*4+3)+$B$6*(YEAR(AK$13)=2015)+$B$7*(AK$11=4)+$B$8*(AK$11=3))/(1+EXP($B$3+$B$4*$A47+$B$5*((AK$12-$A47)*4+3)+$B$6*(YEAR(AK$13)=2015)+$B$7*(AK$11=4)+$B$8*(AK$11=3)))), "")</f>
        <v>105.224926205173</v>
      </c>
      <c r="AL47" s="9" t="n">
        <f aca="false">IF('Acquisition-Retention'!AO170&lt;&gt;"",'Acquisition-Retention'!AO170* (IF(AL$12=$A47,1,EXP($B$3+$B$4*$A47+$B$5*(AL$12-$A47)*4+$B$6*(YEAR(AL$13)=2015)+$B$7*(AL$11=4)+$B$8*(AL$11=3))/(1+EXP($B$3+$B$4*$A47+$B$5*(AL$12-$A47)*4+$B$6*(YEAR(AL$13)=2015)+$B$7*(AL$11=4)+$B$8*(AL$11=3))))+ EXP($B$3+$B$4*$A47+$B$5*((AL$12-$A47)*4+1)+$B$6*(YEAR(AL$13)=2015)+$B$7*(AL$11=4)+$B$8*(AL$11=3))/(1+EXP($B$3+$B$4*$A47+$B$5*((AL$12-$A47)*4+1)+$B$6*(YEAR(AL$13)=2015)+$B$7*(AL$11=4)+$B$8*(AL$11=3)))+ EXP($B$3+$B$4*$A47+$B$5*((AL$12-$A47)*4+2)+$B$6*(YEAR(AL$13)=2015)+$B$7*(AL$11=4)+$B$8*(AL$11=3))/(1+EXP($B$3+$B$4*$A47+$B$5*((AL$12-$A47)*4+2)+$B$6*(YEAR(AL$13)=2015)+$B$7*(AL$11=4)+$B$8*(AL$11=3)))+ EXP($B$3+$B$4*$A47+$B$5*((AL$12-$A47)*4+3)+$B$6*(YEAR(AL$13)=2015)+$B$7*(AL$11=4)+$B$8*(AL$11=3))/(1+EXP($B$3+$B$4*$A47+$B$5*((AL$12-$A47)*4+3)+$B$6*(YEAR(AL$13)=2015)+$B$7*(AL$11=4)+$B$8*(AL$11=3)))), "")</f>
        <v>89.982805657667</v>
      </c>
      <c r="AM47" s="9" t="n">
        <f aca="false">IF('Acquisition-Retention'!AP170&lt;&gt;"",'Acquisition-Retention'!AP170* (IF(AM$12=$A47,1,EXP($B$3+$B$4*$A47+$B$5*(AM$12-$A47)*4+$B$6*(YEAR(AM$13)=2015)+$B$7*(AM$11=4)+$B$8*(AM$11=3))/(1+EXP($B$3+$B$4*$A47+$B$5*(AM$12-$A47)*4+$B$6*(YEAR(AM$13)=2015)+$B$7*(AM$11=4)+$B$8*(AM$11=3))))+ EXP($B$3+$B$4*$A47+$B$5*((AM$12-$A47)*4+1)+$B$6*(YEAR(AM$13)=2015)+$B$7*(AM$11=4)+$B$8*(AM$11=3))/(1+EXP($B$3+$B$4*$A47+$B$5*((AM$12-$A47)*4+1)+$B$6*(YEAR(AM$13)=2015)+$B$7*(AM$11=4)+$B$8*(AM$11=3)))+ EXP($B$3+$B$4*$A47+$B$5*((AM$12-$A47)*4+2)+$B$6*(YEAR(AM$13)=2015)+$B$7*(AM$11=4)+$B$8*(AM$11=3))/(1+EXP($B$3+$B$4*$A47+$B$5*((AM$12-$A47)*4+2)+$B$6*(YEAR(AM$13)=2015)+$B$7*(AM$11=4)+$B$8*(AM$11=3)))+ EXP($B$3+$B$4*$A47+$B$5*((AM$12-$A47)*4+3)+$B$6*(YEAR(AM$13)=2015)+$B$7*(AM$11=4)+$B$8*(AM$11=3))/(1+EXP($B$3+$B$4*$A47+$B$5*((AM$12-$A47)*4+3)+$B$6*(YEAR(AM$13)=2015)+$B$7*(AM$11=4)+$B$8*(AM$11=3)))), "")</f>
        <v>82.9114062418338</v>
      </c>
      <c r="AN47" s="9" t="n">
        <f aca="false">IF('Acquisition-Retention'!AQ170&lt;&gt;"",'Acquisition-Retention'!AQ170* (IF(AN$12=$A47,1,EXP($B$3+$B$4*$A47+$B$5*(AN$12-$A47)*4+$B$6*(YEAR(AN$13)=2015)+$B$7*(AN$11=4)+$B$8*(AN$11=3))/(1+EXP($B$3+$B$4*$A47+$B$5*(AN$12-$A47)*4+$B$6*(YEAR(AN$13)=2015)+$B$7*(AN$11=4)+$B$8*(AN$11=3))))+ EXP($B$3+$B$4*$A47+$B$5*((AN$12-$A47)*4+1)+$B$6*(YEAR(AN$13)=2015)+$B$7*(AN$11=4)+$B$8*(AN$11=3))/(1+EXP($B$3+$B$4*$A47+$B$5*((AN$12-$A47)*4+1)+$B$6*(YEAR(AN$13)=2015)+$B$7*(AN$11=4)+$B$8*(AN$11=3)))+ EXP($B$3+$B$4*$A47+$B$5*((AN$12-$A47)*4+2)+$B$6*(YEAR(AN$13)=2015)+$B$7*(AN$11=4)+$B$8*(AN$11=3))/(1+EXP($B$3+$B$4*$A47+$B$5*((AN$12-$A47)*4+2)+$B$6*(YEAR(AN$13)=2015)+$B$7*(AN$11=4)+$B$8*(AN$11=3)))+ EXP($B$3+$B$4*$A47+$B$5*((AN$12-$A47)*4+3)+$B$6*(YEAR(AN$13)=2015)+$B$7*(AN$11=4)+$B$8*(AN$11=3))/(1+EXP($B$3+$B$4*$A47+$B$5*((AN$12-$A47)*4+3)+$B$6*(YEAR(AN$13)=2015)+$B$7*(AN$11=4)+$B$8*(AN$11=3)))), "")</f>
        <v>75.75861660268</v>
      </c>
      <c r="AO47" s="9" t="n">
        <f aca="false">IF('Acquisition-Retention'!AR170&lt;&gt;"",'Acquisition-Retention'!AR170* (IF(AO$12=$A47,1,EXP($B$3+$B$4*$A47+$B$5*(AO$12-$A47)*4+$B$6*(YEAR(AO$13)=2015)+$B$7*(AO$11=4)+$B$8*(AO$11=3))/(1+EXP($B$3+$B$4*$A47+$B$5*(AO$12-$A47)*4+$B$6*(YEAR(AO$13)=2015)+$B$7*(AO$11=4)+$B$8*(AO$11=3))))+ EXP($B$3+$B$4*$A47+$B$5*((AO$12-$A47)*4+1)+$B$6*(YEAR(AO$13)=2015)+$B$7*(AO$11=4)+$B$8*(AO$11=3))/(1+EXP($B$3+$B$4*$A47+$B$5*((AO$12-$A47)*4+1)+$B$6*(YEAR(AO$13)=2015)+$B$7*(AO$11=4)+$B$8*(AO$11=3)))+ EXP($B$3+$B$4*$A47+$B$5*((AO$12-$A47)*4+2)+$B$6*(YEAR(AO$13)=2015)+$B$7*(AO$11=4)+$B$8*(AO$11=3))/(1+EXP($B$3+$B$4*$A47+$B$5*((AO$12-$A47)*4+2)+$B$6*(YEAR(AO$13)=2015)+$B$7*(AO$11=4)+$B$8*(AO$11=3)))+ EXP($B$3+$B$4*$A47+$B$5*((AO$12-$A47)*4+3)+$B$6*(YEAR(AO$13)=2015)+$B$7*(AO$11=4)+$B$8*(AO$11=3))/(1+EXP($B$3+$B$4*$A47+$B$5*((AO$12-$A47)*4+3)+$B$6*(YEAR(AO$13)=2015)+$B$7*(AO$11=4)+$B$8*(AO$11=3)))), "")</f>
        <v>69.8582591408117</v>
      </c>
    </row>
    <row r="48" customFormat="false" ht="15" hidden="false" customHeight="false" outlineLevel="0" collapsed="false">
      <c r="A48" s="0" t="n">
        <f aca="false">A47+1</f>
        <v>35</v>
      </c>
      <c r="B48" s="4" t="str">
        <v>Nov 2016</v>
      </c>
      <c r="C48" s="9" t="str">
        <f aca="false">IF('Acquisition-Retention'!F171&lt;&gt;"",'Acquisition-Retention'!F171* (IF(C$12=$A48,1,EXP($B$3+$B$4*$A48+$B$5*(C$12-$A48)*4+$B$6*(YEAR(C$13)=2015)+$B$7*(C$11=4)+$B$8*(C$11=3))/(1+EXP($B$3+$B$4*$A48+$B$5*(C$12-$A48)*4+$B$6*(YEAR(C$13)=2015)+$B$7*(C$11=4)+$B$8*(C$11=3))))+ EXP($B$3+$B$4*$A48+$B$5*((C$12-$A48)*4+1)+$B$6*(YEAR(C$13)=2015)+$B$7*(C$11=4)+$B$8*(C$11=3))/(1+EXP($B$3+$B$4*$A48+$B$5*((C$12-$A48)*4+1)+$B$6*(YEAR(C$13)=2015)+$B$7*(C$11=4)+$B$8*(C$11=3)))+ EXP($B$3+$B$4*$A48+$B$5*((C$12-$A48)*4+2)+$B$6*(YEAR(C$13)=2015)+$B$7*(C$11=4)+$B$8*(C$11=3))/(1+EXP($B$3+$B$4*$A48+$B$5*((C$12-$A48)*4+2)+$B$6*(YEAR(C$13)=2015)+$B$7*(C$11=4)+$B$8*(C$11=3)))+ EXP($B$3+$B$4*$A48+$B$5*((C$12-$A48)*4+3)+$B$6*(YEAR(C$13)=2015)+$B$7*(C$11=4)+$B$8*(C$11=3))/(1+EXP($B$3+$B$4*$A48+$B$5*((C$12-$A48)*4+3)+$B$6*(YEAR(C$13)=2015)+$B$7*(C$11=4)+$B$8*(C$11=3)))), "")</f>
        <v/>
      </c>
      <c r="D48" s="9" t="str">
        <f aca="false">IF('Acquisition-Retention'!G171&lt;&gt;"",'Acquisition-Retention'!G171* (IF(D$12=$A48,1,EXP($B$3+$B$4*$A48+$B$5*(D$12-$A48)*4+$B$6*(YEAR(D$13)=2015)+$B$7*(D$11=4)+$B$8*(D$11=3))/(1+EXP($B$3+$B$4*$A48+$B$5*(D$12-$A48)*4+$B$6*(YEAR(D$13)=2015)+$B$7*(D$11=4)+$B$8*(D$11=3))))+ EXP($B$3+$B$4*$A48+$B$5*((D$12-$A48)*4+1)+$B$6*(YEAR(D$13)=2015)+$B$7*(D$11=4)+$B$8*(D$11=3))/(1+EXP($B$3+$B$4*$A48+$B$5*((D$12-$A48)*4+1)+$B$6*(YEAR(D$13)=2015)+$B$7*(D$11=4)+$B$8*(D$11=3)))+ EXP($B$3+$B$4*$A48+$B$5*((D$12-$A48)*4+2)+$B$6*(YEAR(D$13)=2015)+$B$7*(D$11=4)+$B$8*(D$11=3))/(1+EXP($B$3+$B$4*$A48+$B$5*((D$12-$A48)*4+2)+$B$6*(YEAR(D$13)=2015)+$B$7*(D$11=4)+$B$8*(D$11=3)))+ EXP($B$3+$B$4*$A48+$B$5*((D$12-$A48)*4+3)+$B$6*(YEAR(D$13)=2015)+$B$7*(D$11=4)+$B$8*(D$11=3))/(1+EXP($B$3+$B$4*$A48+$B$5*((D$12-$A48)*4+3)+$B$6*(YEAR(D$13)=2015)+$B$7*(D$11=4)+$B$8*(D$11=3)))), "")</f>
        <v/>
      </c>
      <c r="E48" s="9" t="str">
        <f aca="false">IF('Acquisition-Retention'!H171&lt;&gt;"",'Acquisition-Retention'!H171* (IF(E$12=$A48,1,EXP($B$3+$B$4*$A48+$B$5*(E$12-$A48)*4+$B$6*(YEAR(E$13)=2015)+$B$7*(E$11=4)+$B$8*(E$11=3))/(1+EXP($B$3+$B$4*$A48+$B$5*(E$12-$A48)*4+$B$6*(YEAR(E$13)=2015)+$B$7*(E$11=4)+$B$8*(E$11=3))))+ EXP($B$3+$B$4*$A48+$B$5*((E$12-$A48)*4+1)+$B$6*(YEAR(E$13)=2015)+$B$7*(E$11=4)+$B$8*(E$11=3))/(1+EXP($B$3+$B$4*$A48+$B$5*((E$12-$A48)*4+1)+$B$6*(YEAR(E$13)=2015)+$B$7*(E$11=4)+$B$8*(E$11=3)))+ EXP($B$3+$B$4*$A48+$B$5*((E$12-$A48)*4+2)+$B$6*(YEAR(E$13)=2015)+$B$7*(E$11=4)+$B$8*(E$11=3))/(1+EXP($B$3+$B$4*$A48+$B$5*((E$12-$A48)*4+2)+$B$6*(YEAR(E$13)=2015)+$B$7*(E$11=4)+$B$8*(E$11=3)))+ EXP($B$3+$B$4*$A48+$B$5*((E$12-$A48)*4+3)+$B$6*(YEAR(E$13)=2015)+$B$7*(E$11=4)+$B$8*(E$11=3))/(1+EXP($B$3+$B$4*$A48+$B$5*((E$12-$A48)*4+3)+$B$6*(YEAR(E$13)=2015)+$B$7*(E$11=4)+$B$8*(E$11=3)))), "")</f>
        <v/>
      </c>
      <c r="F48" s="9" t="str">
        <f aca="false">IF('Acquisition-Retention'!I171&lt;&gt;"",'Acquisition-Retention'!I171* (IF(F$12=$A48,1,EXP($B$3+$B$4*$A48+$B$5*(F$12-$A48)*4+$B$6*(YEAR(F$13)=2015)+$B$7*(F$11=4)+$B$8*(F$11=3))/(1+EXP($B$3+$B$4*$A48+$B$5*(F$12-$A48)*4+$B$6*(YEAR(F$13)=2015)+$B$7*(F$11=4)+$B$8*(F$11=3))))+ EXP($B$3+$B$4*$A48+$B$5*((F$12-$A48)*4+1)+$B$6*(YEAR(F$13)=2015)+$B$7*(F$11=4)+$B$8*(F$11=3))/(1+EXP($B$3+$B$4*$A48+$B$5*((F$12-$A48)*4+1)+$B$6*(YEAR(F$13)=2015)+$B$7*(F$11=4)+$B$8*(F$11=3)))+ EXP($B$3+$B$4*$A48+$B$5*((F$12-$A48)*4+2)+$B$6*(YEAR(F$13)=2015)+$B$7*(F$11=4)+$B$8*(F$11=3))/(1+EXP($B$3+$B$4*$A48+$B$5*((F$12-$A48)*4+2)+$B$6*(YEAR(F$13)=2015)+$B$7*(F$11=4)+$B$8*(F$11=3)))+ EXP($B$3+$B$4*$A48+$B$5*((F$12-$A48)*4+3)+$B$6*(YEAR(F$13)=2015)+$B$7*(F$11=4)+$B$8*(F$11=3))/(1+EXP($B$3+$B$4*$A48+$B$5*((F$12-$A48)*4+3)+$B$6*(YEAR(F$13)=2015)+$B$7*(F$11=4)+$B$8*(F$11=3)))), "")</f>
        <v/>
      </c>
      <c r="G48" s="9" t="str">
        <f aca="false">IF('Acquisition-Retention'!J171&lt;&gt;"",'Acquisition-Retention'!J171* (IF(G$12=$A48,1,EXP($B$3+$B$4*$A48+$B$5*(G$12-$A48)*4+$B$6*(YEAR(G$13)=2015)+$B$7*(G$11=4)+$B$8*(G$11=3))/(1+EXP($B$3+$B$4*$A48+$B$5*(G$12-$A48)*4+$B$6*(YEAR(G$13)=2015)+$B$7*(G$11=4)+$B$8*(G$11=3))))+ EXP($B$3+$B$4*$A48+$B$5*((G$12-$A48)*4+1)+$B$6*(YEAR(G$13)=2015)+$B$7*(G$11=4)+$B$8*(G$11=3))/(1+EXP($B$3+$B$4*$A48+$B$5*((G$12-$A48)*4+1)+$B$6*(YEAR(G$13)=2015)+$B$7*(G$11=4)+$B$8*(G$11=3)))+ EXP($B$3+$B$4*$A48+$B$5*((G$12-$A48)*4+2)+$B$6*(YEAR(G$13)=2015)+$B$7*(G$11=4)+$B$8*(G$11=3))/(1+EXP($B$3+$B$4*$A48+$B$5*((G$12-$A48)*4+2)+$B$6*(YEAR(G$13)=2015)+$B$7*(G$11=4)+$B$8*(G$11=3)))+ EXP($B$3+$B$4*$A48+$B$5*((G$12-$A48)*4+3)+$B$6*(YEAR(G$13)=2015)+$B$7*(G$11=4)+$B$8*(G$11=3))/(1+EXP($B$3+$B$4*$A48+$B$5*((G$12-$A48)*4+3)+$B$6*(YEAR(G$13)=2015)+$B$7*(G$11=4)+$B$8*(G$11=3)))), "")</f>
        <v/>
      </c>
      <c r="H48" s="9" t="str">
        <f aca="false">IF('Acquisition-Retention'!K171&lt;&gt;"",'Acquisition-Retention'!K171* (IF(H$12=$A48,1,EXP($B$3+$B$4*$A48+$B$5*(H$12-$A48)*4+$B$6*(YEAR(H$13)=2015)+$B$7*(H$11=4)+$B$8*(H$11=3))/(1+EXP($B$3+$B$4*$A48+$B$5*(H$12-$A48)*4+$B$6*(YEAR(H$13)=2015)+$B$7*(H$11=4)+$B$8*(H$11=3))))+ EXP($B$3+$B$4*$A48+$B$5*((H$12-$A48)*4+1)+$B$6*(YEAR(H$13)=2015)+$B$7*(H$11=4)+$B$8*(H$11=3))/(1+EXP($B$3+$B$4*$A48+$B$5*((H$12-$A48)*4+1)+$B$6*(YEAR(H$13)=2015)+$B$7*(H$11=4)+$B$8*(H$11=3)))+ EXP($B$3+$B$4*$A48+$B$5*((H$12-$A48)*4+2)+$B$6*(YEAR(H$13)=2015)+$B$7*(H$11=4)+$B$8*(H$11=3))/(1+EXP($B$3+$B$4*$A48+$B$5*((H$12-$A48)*4+2)+$B$6*(YEAR(H$13)=2015)+$B$7*(H$11=4)+$B$8*(H$11=3)))+ EXP($B$3+$B$4*$A48+$B$5*((H$12-$A48)*4+3)+$B$6*(YEAR(H$13)=2015)+$B$7*(H$11=4)+$B$8*(H$11=3))/(1+EXP($B$3+$B$4*$A48+$B$5*((H$12-$A48)*4+3)+$B$6*(YEAR(H$13)=2015)+$B$7*(H$11=4)+$B$8*(H$11=3)))), "")</f>
        <v/>
      </c>
      <c r="I48" s="9" t="str">
        <f aca="false">IF('Acquisition-Retention'!L171&lt;&gt;"",'Acquisition-Retention'!L171* (IF(I$12=$A48,1,EXP($B$3+$B$4*$A48+$B$5*(I$12-$A48)*4+$B$6*(YEAR(I$13)=2015)+$B$7*(I$11=4)+$B$8*(I$11=3))/(1+EXP($B$3+$B$4*$A48+$B$5*(I$12-$A48)*4+$B$6*(YEAR(I$13)=2015)+$B$7*(I$11=4)+$B$8*(I$11=3))))+ EXP($B$3+$B$4*$A48+$B$5*((I$12-$A48)*4+1)+$B$6*(YEAR(I$13)=2015)+$B$7*(I$11=4)+$B$8*(I$11=3))/(1+EXP($B$3+$B$4*$A48+$B$5*((I$12-$A48)*4+1)+$B$6*(YEAR(I$13)=2015)+$B$7*(I$11=4)+$B$8*(I$11=3)))+ EXP($B$3+$B$4*$A48+$B$5*((I$12-$A48)*4+2)+$B$6*(YEAR(I$13)=2015)+$B$7*(I$11=4)+$B$8*(I$11=3))/(1+EXP($B$3+$B$4*$A48+$B$5*((I$12-$A48)*4+2)+$B$6*(YEAR(I$13)=2015)+$B$7*(I$11=4)+$B$8*(I$11=3)))+ EXP($B$3+$B$4*$A48+$B$5*((I$12-$A48)*4+3)+$B$6*(YEAR(I$13)=2015)+$B$7*(I$11=4)+$B$8*(I$11=3))/(1+EXP($B$3+$B$4*$A48+$B$5*((I$12-$A48)*4+3)+$B$6*(YEAR(I$13)=2015)+$B$7*(I$11=4)+$B$8*(I$11=3)))), "")</f>
        <v/>
      </c>
      <c r="J48" s="9" t="str">
        <f aca="false">IF('Acquisition-Retention'!M171&lt;&gt;"",'Acquisition-Retention'!M171* (IF(J$12=$A48,1,EXP($B$3+$B$4*$A48+$B$5*(J$12-$A48)*4+$B$6*(YEAR(J$13)=2015)+$B$7*(J$11=4)+$B$8*(J$11=3))/(1+EXP($B$3+$B$4*$A48+$B$5*(J$12-$A48)*4+$B$6*(YEAR(J$13)=2015)+$B$7*(J$11=4)+$B$8*(J$11=3))))+ EXP($B$3+$B$4*$A48+$B$5*((J$12-$A48)*4+1)+$B$6*(YEAR(J$13)=2015)+$B$7*(J$11=4)+$B$8*(J$11=3))/(1+EXP($B$3+$B$4*$A48+$B$5*((J$12-$A48)*4+1)+$B$6*(YEAR(J$13)=2015)+$B$7*(J$11=4)+$B$8*(J$11=3)))+ EXP($B$3+$B$4*$A48+$B$5*((J$12-$A48)*4+2)+$B$6*(YEAR(J$13)=2015)+$B$7*(J$11=4)+$B$8*(J$11=3))/(1+EXP($B$3+$B$4*$A48+$B$5*((J$12-$A48)*4+2)+$B$6*(YEAR(J$13)=2015)+$B$7*(J$11=4)+$B$8*(J$11=3)))+ EXP($B$3+$B$4*$A48+$B$5*((J$12-$A48)*4+3)+$B$6*(YEAR(J$13)=2015)+$B$7*(J$11=4)+$B$8*(J$11=3))/(1+EXP($B$3+$B$4*$A48+$B$5*((J$12-$A48)*4+3)+$B$6*(YEAR(J$13)=2015)+$B$7*(J$11=4)+$B$8*(J$11=3)))), "")</f>
        <v/>
      </c>
      <c r="K48" s="9" t="str">
        <f aca="false">IF('Acquisition-Retention'!N171&lt;&gt;"",'Acquisition-Retention'!N171* (IF(K$12=$A48,1,EXP($B$3+$B$4*$A48+$B$5*(K$12-$A48)*4+$B$6*(YEAR(K$13)=2015)+$B$7*(K$11=4)+$B$8*(K$11=3))/(1+EXP($B$3+$B$4*$A48+$B$5*(K$12-$A48)*4+$B$6*(YEAR(K$13)=2015)+$B$7*(K$11=4)+$B$8*(K$11=3))))+ EXP($B$3+$B$4*$A48+$B$5*((K$12-$A48)*4+1)+$B$6*(YEAR(K$13)=2015)+$B$7*(K$11=4)+$B$8*(K$11=3))/(1+EXP($B$3+$B$4*$A48+$B$5*((K$12-$A48)*4+1)+$B$6*(YEAR(K$13)=2015)+$B$7*(K$11=4)+$B$8*(K$11=3)))+ EXP($B$3+$B$4*$A48+$B$5*((K$12-$A48)*4+2)+$B$6*(YEAR(K$13)=2015)+$B$7*(K$11=4)+$B$8*(K$11=3))/(1+EXP($B$3+$B$4*$A48+$B$5*((K$12-$A48)*4+2)+$B$6*(YEAR(K$13)=2015)+$B$7*(K$11=4)+$B$8*(K$11=3)))+ EXP($B$3+$B$4*$A48+$B$5*((K$12-$A48)*4+3)+$B$6*(YEAR(K$13)=2015)+$B$7*(K$11=4)+$B$8*(K$11=3))/(1+EXP($B$3+$B$4*$A48+$B$5*((K$12-$A48)*4+3)+$B$6*(YEAR(K$13)=2015)+$B$7*(K$11=4)+$B$8*(K$11=3)))), "")</f>
        <v/>
      </c>
      <c r="L48" s="9" t="str">
        <f aca="false">IF('Acquisition-Retention'!O171&lt;&gt;"",'Acquisition-Retention'!O171* (IF(L$12=$A48,1,EXP($B$3+$B$4*$A48+$B$5*(L$12-$A48)*4+$B$6*(YEAR(L$13)=2015)+$B$7*(L$11=4)+$B$8*(L$11=3))/(1+EXP($B$3+$B$4*$A48+$B$5*(L$12-$A48)*4+$B$6*(YEAR(L$13)=2015)+$B$7*(L$11=4)+$B$8*(L$11=3))))+ EXP($B$3+$B$4*$A48+$B$5*((L$12-$A48)*4+1)+$B$6*(YEAR(L$13)=2015)+$B$7*(L$11=4)+$B$8*(L$11=3))/(1+EXP($B$3+$B$4*$A48+$B$5*((L$12-$A48)*4+1)+$B$6*(YEAR(L$13)=2015)+$B$7*(L$11=4)+$B$8*(L$11=3)))+ EXP($B$3+$B$4*$A48+$B$5*((L$12-$A48)*4+2)+$B$6*(YEAR(L$13)=2015)+$B$7*(L$11=4)+$B$8*(L$11=3))/(1+EXP($B$3+$B$4*$A48+$B$5*((L$12-$A48)*4+2)+$B$6*(YEAR(L$13)=2015)+$B$7*(L$11=4)+$B$8*(L$11=3)))+ EXP($B$3+$B$4*$A48+$B$5*((L$12-$A48)*4+3)+$B$6*(YEAR(L$13)=2015)+$B$7*(L$11=4)+$B$8*(L$11=3))/(1+EXP($B$3+$B$4*$A48+$B$5*((L$12-$A48)*4+3)+$B$6*(YEAR(L$13)=2015)+$B$7*(L$11=4)+$B$8*(L$11=3)))), "")</f>
        <v/>
      </c>
      <c r="M48" s="9" t="str">
        <f aca="false">IF('Acquisition-Retention'!P171&lt;&gt;"",'Acquisition-Retention'!P171* (IF(M$12=$A48,1,EXP($B$3+$B$4*$A48+$B$5*(M$12-$A48)*4+$B$6*(YEAR(M$13)=2015)+$B$7*(M$11=4)+$B$8*(M$11=3))/(1+EXP($B$3+$B$4*$A48+$B$5*(M$12-$A48)*4+$B$6*(YEAR(M$13)=2015)+$B$7*(M$11=4)+$B$8*(M$11=3))))+ EXP($B$3+$B$4*$A48+$B$5*((M$12-$A48)*4+1)+$B$6*(YEAR(M$13)=2015)+$B$7*(M$11=4)+$B$8*(M$11=3))/(1+EXP($B$3+$B$4*$A48+$B$5*((M$12-$A48)*4+1)+$B$6*(YEAR(M$13)=2015)+$B$7*(M$11=4)+$B$8*(M$11=3)))+ EXP($B$3+$B$4*$A48+$B$5*((M$12-$A48)*4+2)+$B$6*(YEAR(M$13)=2015)+$B$7*(M$11=4)+$B$8*(M$11=3))/(1+EXP($B$3+$B$4*$A48+$B$5*((M$12-$A48)*4+2)+$B$6*(YEAR(M$13)=2015)+$B$7*(M$11=4)+$B$8*(M$11=3)))+ EXP($B$3+$B$4*$A48+$B$5*((M$12-$A48)*4+3)+$B$6*(YEAR(M$13)=2015)+$B$7*(M$11=4)+$B$8*(M$11=3))/(1+EXP($B$3+$B$4*$A48+$B$5*((M$12-$A48)*4+3)+$B$6*(YEAR(M$13)=2015)+$B$7*(M$11=4)+$B$8*(M$11=3)))), "")</f>
        <v/>
      </c>
      <c r="N48" s="9" t="str">
        <f aca="false">IF('Acquisition-Retention'!Q171&lt;&gt;"",'Acquisition-Retention'!Q171* (IF(N$12=$A48,1,EXP($B$3+$B$4*$A48+$B$5*(N$12-$A48)*4+$B$6*(YEAR(N$13)=2015)+$B$7*(N$11=4)+$B$8*(N$11=3))/(1+EXP($B$3+$B$4*$A48+$B$5*(N$12-$A48)*4+$B$6*(YEAR(N$13)=2015)+$B$7*(N$11=4)+$B$8*(N$11=3))))+ EXP($B$3+$B$4*$A48+$B$5*((N$12-$A48)*4+1)+$B$6*(YEAR(N$13)=2015)+$B$7*(N$11=4)+$B$8*(N$11=3))/(1+EXP($B$3+$B$4*$A48+$B$5*((N$12-$A48)*4+1)+$B$6*(YEAR(N$13)=2015)+$B$7*(N$11=4)+$B$8*(N$11=3)))+ EXP($B$3+$B$4*$A48+$B$5*((N$12-$A48)*4+2)+$B$6*(YEAR(N$13)=2015)+$B$7*(N$11=4)+$B$8*(N$11=3))/(1+EXP($B$3+$B$4*$A48+$B$5*((N$12-$A48)*4+2)+$B$6*(YEAR(N$13)=2015)+$B$7*(N$11=4)+$B$8*(N$11=3)))+ EXP($B$3+$B$4*$A48+$B$5*((N$12-$A48)*4+3)+$B$6*(YEAR(N$13)=2015)+$B$7*(N$11=4)+$B$8*(N$11=3))/(1+EXP($B$3+$B$4*$A48+$B$5*((N$12-$A48)*4+3)+$B$6*(YEAR(N$13)=2015)+$B$7*(N$11=4)+$B$8*(N$11=3)))), "")</f>
        <v/>
      </c>
      <c r="O48" s="9" t="str">
        <f aca="false">IF('Acquisition-Retention'!R171&lt;&gt;"",'Acquisition-Retention'!R171* (IF(O$12=$A48,1,EXP($B$3+$B$4*$A48+$B$5*(O$12-$A48)*4+$B$6*(YEAR(O$13)=2015)+$B$7*(O$11=4)+$B$8*(O$11=3))/(1+EXP($B$3+$B$4*$A48+$B$5*(O$12-$A48)*4+$B$6*(YEAR(O$13)=2015)+$B$7*(O$11=4)+$B$8*(O$11=3))))+ EXP($B$3+$B$4*$A48+$B$5*((O$12-$A48)*4+1)+$B$6*(YEAR(O$13)=2015)+$B$7*(O$11=4)+$B$8*(O$11=3))/(1+EXP($B$3+$B$4*$A48+$B$5*((O$12-$A48)*4+1)+$B$6*(YEAR(O$13)=2015)+$B$7*(O$11=4)+$B$8*(O$11=3)))+ EXP($B$3+$B$4*$A48+$B$5*((O$12-$A48)*4+2)+$B$6*(YEAR(O$13)=2015)+$B$7*(O$11=4)+$B$8*(O$11=3))/(1+EXP($B$3+$B$4*$A48+$B$5*((O$12-$A48)*4+2)+$B$6*(YEAR(O$13)=2015)+$B$7*(O$11=4)+$B$8*(O$11=3)))+ EXP($B$3+$B$4*$A48+$B$5*((O$12-$A48)*4+3)+$B$6*(YEAR(O$13)=2015)+$B$7*(O$11=4)+$B$8*(O$11=3))/(1+EXP($B$3+$B$4*$A48+$B$5*((O$12-$A48)*4+3)+$B$6*(YEAR(O$13)=2015)+$B$7*(O$11=4)+$B$8*(O$11=3)))), "")</f>
        <v/>
      </c>
      <c r="P48" s="9" t="str">
        <f aca="false">IF('Acquisition-Retention'!S171&lt;&gt;"",'Acquisition-Retention'!S171* (IF(P$12=$A48,1,EXP($B$3+$B$4*$A48+$B$5*(P$12-$A48)*4+$B$6*(YEAR(P$13)=2015)+$B$7*(P$11=4)+$B$8*(P$11=3))/(1+EXP($B$3+$B$4*$A48+$B$5*(P$12-$A48)*4+$B$6*(YEAR(P$13)=2015)+$B$7*(P$11=4)+$B$8*(P$11=3))))+ EXP($B$3+$B$4*$A48+$B$5*((P$12-$A48)*4+1)+$B$6*(YEAR(P$13)=2015)+$B$7*(P$11=4)+$B$8*(P$11=3))/(1+EXP($B$3+$B$4*$A48+$B$5*((P$12-$A48)*4+1)+$B$6*(YEAR(P$13)=2015)+$B$7*(P$11=4)+$B$8*(P$11=3)))+ EXP($B$3+$B$4*$A48+$B$5*((P$12-$A48)*4+2)+$B$6*(YEAR(P$13)=2015)+$B$7*(P$11=4)+$B$8*(P$11=3))/(1+EXP($B$3+$B$4*$A48+$B$5*((P$12-$A48)*4+2)+$B$6*(YEAR(P$13)=2015)+$B$7*(P$11=4)+$B$8*(P$11=3)))+ EXP($B$3+$B$4*$A48+$B$5*((P$12-$A48)*4+3)+$B$6*(YEAR(P$13)=2015)+$B$7*(P$11=4)+$B$8*(P$11=3))/(1+EXP($B$3+$B$4*$A48+$B$5*((P$12-$A48)*4+3)+$B$6*(YEAR(P$13)=2015)+$B$7*(P$11=4)+$B$8*(P$11=3)))), "")</f>
        <v/>
      </c>
      <c r="Q48" s="9" t="str">
        <f aca="false">IF('Acquisition-Retention'!T171&lt;&gt;"",'Acquisition-Retention'!T171* (IF(Q$12=$A48,1,EXP($B$3+$B$4*$A48+$B$5*(Q$12-$A48)*4+$B$6*(YEAR(Q$13)=2015)+$B$7*(Q$11=4)+$B$8*(Q$11=3))/(1+EXP($B$3+$B$4*$A48+$B$5*(Q$12-$A48)*4+$B$6*(YEAR(Q$13)=2015)+$B$7*(Q$11=4)+$B$8*(Q$11=3))))+ EXP($B$3+$B$4*$A48+$B$5*((Q$12-$A48)*4+1)+$B$6*(YEAR(Q$13)=2015)+$B$7*(Q$11=4)+$B$8*(Q$11=3))/(1+EXP($B$3+$B$4*$A48+$B$5*((Q$12-$A48)*4+1)+$B$6*(YEAR(Q$13)=2015)+$B$7*(Q$11=4)+$B$8*(Q$11=3)))+ EXP($B$3+$B$4*$A48+$B$5*((Q$12-$A48)*4+2)+$B$6*(YEAR(Q$13)=2015)+$B$7*(Q$11=4)+$B$8*(Q$11=3))/(1+EXP($B$3+$B$4*$A48+$B$5*((Q$12-$A48)*4+2)+$B$6*(YEAR(Q$13)=2015)+$B$7*(Q$11=4)+$B$8*(Q$11=3)))+ EXP($B$3+$B$4*$A48+$B$5*((Q$12-$A48)*4+3)+$B$6*(YEAR(Q$13)=2015)+$B$7*(Q$11=4)+$B$8*(Q$11=3))/(1+EXP($B$3+$B$4*$A48+$B$5*((Q$12-$A48)*4+3)+$B$6*(YEAR(Q$13)=2015)+$B$7*(Q$11=4)+$B$8*(Q$11=3)))), "")</f>
        <v/>
      </c>
      <c r="R48" s="9" t="str">
        <f aca="false">IF('Acquisition-Retention'!U171&lt;&gt;"",'Acquisition-Retention'!U171* (IF(R$12=$A48,1,EXP($B$3+$B$4*$A48+$B$5*(R$12-$A48)*4+$B$6*(YEAR(R$13)=2015)+$B$7*(R$11=4)+$B$8*(R$11=3))/(1+EXP($B$3+$B$4*$A48+$B$5*(R$12-$A48)*4+$B$6*(YEAR(R$13)=2015)+$B$7*(R$11=4)+$B$8*(R$11=3))))+ EXP($B$3+$B$4*$A48+$B$5*((R$12-$A48)*4+1)+$B$6*(YEAR(R$13)=2015)+$B$7*(R$11=4)+$B$8*(R$11=3))/(1+EXP($B$3+$B$4*$A48+$B$5*((R$12-$A48)*4+1)+$B$6*(YEAR(R$13)=2015)+$B$7*(R$11=4)+$B$8*(R$11=3)))+ EXP($B$3+$B$4*$A48+$B$5*((R$12-$A48)*4+2)+$B$6*(YEAR(R$13)=2015)+$B$7*(R$11=4)+$B$8*(R$11=3))/(1+EXP($B$3+$B$4*$A48+$B$5*((R$12-$A48)*4+2)+$B$6*(YEAR(R$13)=2015)+$B$7*(R$11=4)+$B$8*(R$11=3)))+ EXP($B$3+$B$4*$A48+$B$5*((R$12-$A48)*4+3)+$B$6*(YEAR(R$13)=2015)+$B$7*(R$11=4)+$B$8*(R$11=3))/(1+EXP($B$3+$B$4*$A48+$B$5*((R$12-$A48)*4+3)+$B$6*(YEAR(R$13)=2015)+$B$7*(R$11=4)+$B$8*(R$11=3)))), "")</f>
        <v/>
      </c>
      <c r="S48" s="9" t="str">
        <f aca="false">IF('Acquisition-Retention'!V171&lt;&gt;"",'Acquisition-Retention'!V171* (IF(S$12=$A48,1,EXP($B$3+$B$4*$A48+$B$5*(S$12-$A48)*4+$B$6*(YEAR(S$13)=2015)+$B$7*(S$11=4)+$B$8*(S$11=3))/(1+EXP($B$3+$B$4*$A48+$B$5*(S$12-$A48)*4+$B$6*(YEAR(S$13)=2015)+$B$7*(S$11=4)+$B$8*(S$11=3))))+ EXP($B$3+$B$4*$A48+$B$5*((S$12-$A48)*4+1)+$B$6*(YEAR(S$13)=2015)+$B$7*(S$11=4)+$B$8*(S$11=3))/(1+EXP($B$3+$B$4*$A48+$B$5*((S$12-$A48)*4+1)+$B$6*(YEAR(S$13)=2015)+$B$7*(S$11=4)+$B$8*(S$11=3)))+ EXP($B$3+$B$4*$A48+$B$5*((S$12-$A48)*4+2)+$B$6*(YEAR(S$13)=2015)+$B$7*(S$11=4)+$B$8*(S$11=3))/(1+EXP($B$3+$B$4*$A48+$B$5*((S$12-$A48)*4+2)+$B$6*(YEAR(S$13)=2015)+$B$7*(S$11=4)+$B$8*(S$11=3)))+ EXP($B$3+$B$4*$A48+$B$5*((S$12-$A48)*4+3)+$B$6*(YEAR(S$13)=2015)+$B$7*(S$11=4)+$B$8*(S$11=3))/(1+EXP($B$3+$B$4*$A48+$B$5*((S$12-$A48)*4+3)+$B$6*(YEAR(S$13)=2015)+$B$7*(S$11=4)+$B$8*(S$11=3)))), "")</f>
        <v/>
      </c>
      <c r="T48" s="9" t="str">
        <f aca="false">IF('Acquisition-Retention'!W171&lt;&gt;"",'Acquisition-Retention'!W171* (IF(T$12=$A48,1,EXP($B$3+$B$4*$A48+$B$5*(T$12-$A48)*4+$B$6*(YEAR(T$13)=2015)+$B$7*(T$11=4)+$B$8*(T$11=3))/(1+EXP($B$3+$B$4*$A48+$B$5*(T$12-$A48)*4+$B$6*(YEAR(T$13)=2015)+$B$7*(T$11=4)+$B$8*(T$11=3))))+ EXP($B$3+$B$4*$A48+$B$5*((T$12-$A48)*4+1)+$B$6*(YEAR(T$13)=2015)+$B$7*(T$11=4)+$B$8*(T$11=3))/(1+EXP($B$3+$B$4*$A48+$B$5*((T$12-$A48)*4+1)+$B$6*(YEAR(T$13)=2015)+$B$7*(T$11=4)+$B$8*(T$11=3)))+ EXP($B$3+$B$4*$A48+$B$5*((T$12-$A48)*4+2)+$B$6*(YEAR(T$13)=2015)+$B$7*(T$11=4)+$B$8*(T$11=3))/(1+EXP($B$3+$B$4*$A48+$B$5*((T$12-$A48)*4+2)+$B$6*(YEAR(T$13)=2015)+$B$7*(T$11=4)+$B$8*(T$11=3)))+ EXP($B$3+$B$4*$A48+$B$5*((T$12-$A48)*4+3)+$B$6*(YEAR(T$13)=2015)+$B$7*(T$11=4)+$B$8*(T$11=3))/(1+EXP($B$3+$B$4*$A48+$B$5*((T$12-$A48)*4+3)+$B$6*(YEAR(T$13)=2015)+$B$7*(T$11=4)+$B$8*(T$11=3)))), "")</f>
        <v/>
      </c>
      <c r="U48" s="9" t="str">
        <f aca="false">IF('Acquisition-Retention'!X171&lt;&gt;"",'Acquisition-Retention'!X171* (IF(U$12=$A48,1,EXP($B$3+$B$4*$A48+$B$5*(U$12-$A48)*4+$B$6*(YEAR(U$13)=2015)+$B$7*(U$11=4)+$B$8*(U$11=3))/(1+EXP($B$3+$B$4*$A48+$B$5*(U$12-$A48)*4+$B$6*(YEAR(U$13)=2015)+$B$7*(U$11=4)+$B$8*(U$11=3))))+ EXP($B$3+$B$4*$A48+$B$5*((U$12-$A48)*4+1)+$B$6*(YEAR(U$13)=2015)+$B$7*(U$11=4)+$B$8*(U$11=3))/(1+EXP($B$3+$B$4*$A48+$B$5*((U$12-$A48)*4+1)+$B$6*(YEAR(U$13)=2015)+$B$7*(U$11=4)+$B$8*(U$11=3)))+ EXP($B$3+$B$4*$A48+$B$5*((U$12-$A48)*4+2)+$B$6*(YEAR(U$13)=2015)+$B$7*(U$11=4)+$B$8*(U$11=3))/(1+EXP($B$3+$B$4*$A48+$B$5*((U$12-$A48)*4+2)+$B$6*(YEAR(U$13)=2015)+$B$7*(U$11=4)+$B$8*(U$11=3)))+ EXP($B$3+$B$4*$A48+$B$5*((U$12-$A48)*4+3)+$B$6*(YEAR(U$13)=2015)+$B$7*(U$11=4)+$B$8*(U$11=3))/(1+EXP($B$3+$B$4*$A48+$B$5*((U$12-$A48)*4+3)+$B$6*(YEAR(U$13)=2015)+$B$7*(U$11=4)+$B$8*(U$11=3)))), "")</f>
        <v/>
      </c>
      <c r="V48" s="9" t="str">
        <f aca="false">IF('Acquisition-Retention'!Y171&lt;&gt;"",'Acquisition-Retention'!Y171* (IF(V$12=$A48,1,EXP($B$3+$B$4*$A48+$B$5*(V$12-$A48)*4+$B$6*(YEAR(V$13)=2015)+$B$7*(V$11=4)+$B$8*(V$11=3))/(1+EXP($B$3+$B$4*$A48+$B$5*(V$12-$A48)*4+$B$6*(YEAR(V$13)=2015)+$B$7*(V$11=4)+$B$8*(V$11=3))))+ EXP($B$3+$B$4*$A48+$B$5*((V$12-$A48)*4+1)+$B$6*(YEAR(V$13)=2015)+$B$7*(V$11=4)+$B$8*(V$11=3))/(1+EXP($B$3+$B$4*$A48+$B$5*((V$12-$A48)*4+1)+$B$6*(YEAR(V$13)=2015)+$B$7*(V$11=4)+$B$8*(V$11=3)))+ EXP($B$3+$B$4*$A48+$B$5*((V$12-$A48)*4+2)+$B$6*(YEAR(V$13)=2015)+$B$7*(V$11=4)+$B$8*(V$11=3))/(1+EXP($B$3+$B$4*$A48+$B$5*((V$12-$A48)*4+2)+$B$6*(YEAR(V$13)=2015)+$B$7*(V$11=4)+$B$8*(V$11=3)))+ EXP($B$3+$B$4*$A48+$B$5*((V$12-$A48)*4+3)+$B$6*(YEAR(V$13)=2015)+$B$7*(V$11=4)+$B$8*(V$11=3))/(1+EXP($B$3+$B$4*$A48+$B$5*((V$12-$A48)*4+3)+$B$6*(YEAR(V$13)=2015)+$B$7*(V$11=4)+$B$8*(V$11=3)))), "")</f>
        <v/>
      </c>
      <c r="W48" s="9" t="str">
        <f aca="false">IF('Acquisition-Retention'!Z171&lt;&gt;"",'Acquisition-Retention'!Z171* (IF(W$12=$A48,1,EXP($B$3+$B$4*$A48+$B$5*(W$12-$A48)*4+$B$6*(YEAR(W$13)=2015)+$B$7*(W$11=4)+$B$8*(W$11=3))/(1+EXP($B$3+$B$4*$A48+$B$5*(W$12-$A48)*4+$B$6*(YEAR(W$13)=2015)+$B$7*(W$11=4)+$B$8*(W$11=3))))+ EXP($B$3+$B$4*$A48+$B$5*((W$12-$A48)*4+1)+$B$6*(YEAR(W$13)=2015)+$B$7*(W$11=4)+$B$8*(W$11=3))/(1+EXP($B$3+$B$4*$A48+$B$5*((W$12-$A48)*4+1)+$B$6*(YEAR(W$13)=2015)+$B$7*(W$11=4)+$B$8*(W$11=3)))+ EXP($B$3+$B$4*$A48+$B$5*((W$12-$A48)*4+2)+$B$6*(YEAR(W$13)=2015)+$B$7*(W$11=4)+$B$8*(W$11=3))/(1+EXP($B$3+$B$4*$A48+$B$5*((W$12-$A48)*4+2)+$B$6*(YEAR(W$13)=2015)+$B$7*(W$11=4)+$B$8*(W$11=3)))+ EXP($B$3+$B$4*$A48+$B$5*((W$12-$A48)*4+3)+$B$6*(YEAR(W$13)=2015)+$B$7*(W$11=4)+$B$8*(W$11=3))/(1+EXP($B$3+$B$4*$A48+$B$5*((W$12-$A48)*4+3)+$B$6*(YEAR(W$13)=2015)+$B$7*(W$11=4)+$B$8*(W$11=3)))), "")</f>
        <v/>
      </c>
      <c r="X48" s="9" t="str">
        <f aca="false">IF('Acquisition-Retention'!AA171&lt;&gt;"",'Acquisition-Retention'!AA171* (IF(X$12=$A48,1,EXP($B$3+$B$4*$A48+$B$5*(X$12-$A48)*4+$B$6*(YEAR(X$13)=2015)+$B$7*(X$11=4)+$B$8*(X$11=3))/(1+EXP($B$3+$B$4*$A48+$B$5*(X$12-$A48)*4+$B$6*(YEAR(X$13)=2015)+$B$7*(X$11=4)+$B$8*(X$11=3))))+ EXP($B$3+$B$4*$A48+$B$5*((X$12-$A48)*4+1)+$B$6*(YEAR(X$13)=2015)+$B$7*(X$11=4)+$B$8*(X$11=3))/(1+EXP($B$3+$B$4*$A48+$B$5*((X$12-$A48)*4+1)+$B$6*(YEAR(X$13)=2015)+$B$7*(X$11=4)+$B$8*(X$11=3)))+ EXP($B$3+$B$4*$A48+$B$5*((X$12-$A48)*4+2)+$B$6*(YEAR(X$13)=2015)+$B$7*(X$11=4)+$B$8*(X$11=3))/(1+EXP($B$3+$B$4*$A48+$B$5*((X$12-$A48)*4+2)+$B$6*(YEAR(X$13)=2015)+$B$7*(X$11=4)+$B$8*(X$11=3)))+ EXP($B$3+$B$4*$A48+$B$5*((X$12-$A48)*4+3)+$B$6*(YEAR(X$13)=2015)+$B$7*(X$11=4)+$B$8*(X$11=3))/(1+EXP($B$3+$B$4*$A48+$B$5*((X$12-$A48)*4+3)+$B$6*(YEAR(X$13)=2015)+$B$7*(X$11=4)+$B$8*(X$11=3)))), "")</f>
        <v/>
      </c>
      <c r="Y48" s="9" t="str">
        <f aca="false">IF('Acquisition-Retention'!AB171&lt;&gt;"",'Acquisition-Retention'!AB171* (IF(Y$12=$A48,1,EXP($B$3+$B$4*$A48+$B$5*(Y$12-$A48)*4+$B$6*(YEAR(Y$13)=2015)+$B$7*(Y$11=4)+$B$8*(Y$11=3))/(1+EXP($B$3+$B$4*$A48+$B$5*(Y$12-$A48)*4+$B$6*(YEAR(Y$13)=2015)+$B$7*(Y$11=4)+$B$8*(Y$11=3))))+ EXP($B$3+$B$4*$A48+$B$5*((Y$12-$A48)*4+1)+$B$6*(YEAR(Y$13)=2015)+$B$7*(Y$11=4)+$B$8*(Y$11=3))/(1+EXP($B$3+$B$4*$A48+$B$5*((Y$12-$A48)*4+1)+$B$6*(YEAR(Y$13)=2015)+$B$7*(Y$11=4)+$B$8*(Y$11=3)))+ EXP($B$3+$B$4*$A48+$B$5*((Y$12-$A48)*4+2)+$B$6*(YEAR(Y$13)=2015)+$B$7*(Y$11=4)+$B$8*(Y$11=3))/(1+EXP($B$3+$B$4*$A48+$B$5*((Y$12-$A48)*4+2)+$B$6*(YEAR(Y$13)=2015)+$B$7*(Y$11=4)+$B$8*(Y$11=3)))+ EXP($B$3+$B$4*$A48+$B$5*((Y$12-$A48)*4+3)+$B$6*(YEAR(Y$13)=2015)+$B$7*(Y$11=4)+$B$8*(Y$11=3))/(1+EXP($B$3+$B$4*$A48+$B$5*((Y$12-$A48)*4+3)+$B$6*(YEAR(Y$13)=2015)+$B$7*(Y$11=4)+$B$8*(Y$11=3)))), "")</f>
        <v/>
      </c>
      <c r="Z48" s="9" t="str">
        <f aca="false">IF('Acquisition-Retention'!AC171&lt;&gt;"",'Acquisition-Retention'!AC171* (IF(Z$12=$A48,1,EXP($B$3+$B$4*$A48+$B$5*(Z$12-$A48)*4+$B$6*(YEAR(Z$13)=2015)+$B$7*(Z$11=4)+$B$8*(Z$11=3))/(1+EXP($B$3+$B$4*$A48+$B$5*(Z$12-$A48)*4+$B$6*(YEAR(Z$13)=2015)+$B$7*(Z$11=4)+$B$8*(Z$11=3))))+ EXP($B$3+$B$4*$A48+$B$5*((Z$12-$A48)*4+1)+$B$6*(YEAR(Z$13)=2015)+$B$7*(Z$11=4)+$B$8*(Z$11=3))/(1+EXP($B$3+$B$4*$A48+$B$5*((Z$12-$A48)*4+1)+$B$6*(YEAR(Z$13)=2015)+$B$7*(Z$11=4)+$B$8*(Z$11=3)))+ EXP($B$3+$B$4*$A48+$B$5*((Z$12-$A48)*4+2)+$B$6*(YEAR(Z$13)=2015)+$B$7*(Z$11=4)+$B$8*(Z$11=3))/(1+EXP($B$3+$B$4*$A48+$B$5*((Z$12-$A48)*4+2)+$B$6*(YEAR(Z$13)=2015)+$B$7*(Z$11=4)+$B$8*(Z$11=3)))+ EXP($B$3+$B$4*$A48+$B$5*((Z$12-$A48)*4+3)+$B$6*(YEAR(Z$13)=2015)+$B$7*(Z$11=4)+$B$8*(Z$11=3))/(1+EXP($B$3+$B$4*$A48+$B$5*((Z$12-$A48)*4+3)+$B$6*(YEAR(Z$13)=2015)+$B$7*(Z$11=4)+$B$8*(Z$11=3)))), "")</f>
        <v/>
      </c>
      <c r="AA48" s="9" t="str">
        <f aca="false">IF('Acquisition-Retention'!AD171&lt;&gt;"",'Acquisition-Retention'!AD171* (IF(AA$12=$A48,1,EXP($B$3+$B$4*$A48+$B$5*(AA$12-$A48)*4+$B$6*(YEAR(AA$13)=2015)+$B$7*(AA$11=4)+$B$8*(AA$11=3))/(1+EXP($B$3+$B$4*$A48+$B$5*(AA$12-$A48)*4+$B$6*(YEAR(AA$13)=2015)+$B$7*(AA$11=4)+$B$8*(AA$11=3))))+ EXP($B$3+$B$4*$A48+$B$5*((AA$12-$A48)*4+1)+$B$6*(YEAR(AA$13)=2015)+$B$7*(AA$11=4)+$B$8*(AA$11=3))/(1+EXP($B$3+$B$4*$A48+$B$5*((AA$12-$A48)*4+1)+$B$6*(YEAR(AA$13)=2015)+$B$7*(AA$11=4)+$B$8*(AA$11=3)))+ EXP($B$3+$B$4*$A48+$B$5*((AA$12-$A48)*4+2)+$B$6*(YEAR(AA$13)=2015)+$B$7*(AA$11=4)+$B$8*(AA$11=3))/(1+EXP($B$3+$B$4*$A48+$B$5*((AA$12-$A48)*4+2)+$B$6*(YEAR(AA$13)=2015)+$B$7*(AA$11=4)+$B$8*(AA$11=3)))+ EXP($B$3+$B$4*$A48+$B$5*((AA$12-$A48)*4+3)+$B$6*(YEAR(AA$13)=2015)+$B$7*(AA$11=4)+$B$8*(AA$11=3))/(1+EXP($B$3+$B$4*$A48+$B$5*((AA$12-$A48)*4+3)+$B$6*(YEAR(AA$13)=2015)+$B$7*(AA$11=4)+$B$8*(AA$11=3)))), "")</f>
        <v/>
      </c>
      <c r="AB48" s="9" t="str">
        <f aca="false">IF('Acquisition-Retention'!AE171&lt;&gt;"",'Acquisition-Retention'!AE171* (IF(AB$12=$A48,1,EXP($B$3+$B$4*$A48+$B$5*(AB$12-$A48)*4+$B$6*(YEAR(AB$13)=2015)+$B$7*(AB$11=4)+$B$8*(AB$11=3))/(1+EXP($B$3+$B$4*$A48+$B$5*(AB$12-$A48)*4+$B$6*(YEAR(AB$13)=2015)+$B$7*(AB$11=4)+$B$8*(AB$11=3))))+ EXP($B$3+$B$4*$A48+$B$5*((AB$12-$A48)*4+1)+$B$6*(YEAR(AB$13)=2015)+$B$7*(AB$11=4)+$B$8*(AB$11=3))/(1+EXP($B$3+$B$4*$A48+$B$5*((AB$12-$A48)*4+1)+$B$6*(YEAR(AB$13)=2015)+$B$7*(AB$11=4)+$B$8*(AB$11=3)))+ EXP($B$3+$B$4*$A48+$B$5*((AB$12-$A48)*4+2)+$B$6*(YEAR(AB$13)=2015)+$B$7*(AB$11=4)+$B$8*(AB$11=3))/(1+EXP($B$3+$B$4*$A48+$B$5*((AB$12-$A48)*4+2)+$B$6*(YEAR(AB$13)=2015)+$B$7*(AB$11=4)+$B$8*(AB$11=3)))+ EXP($B$3+$B$4*$A48+$B$5*((AB$12-$A48)*4+3)+$B$6*(YEAR(AB$13)=2015)+$B$7*(AB$11=4)+$B$8*(AB$11=3))/(1+EXP($B$3+$B$4*$A48+$B$5*((AB$12-$A48)*4+3)+$B$6*(YEAR(AB$13)=2015)+$B$7*(AB$11=4)+$B$8*(AB$11=3)))), "")</f>
        <v/>
      </c>
      <c r="AC48" s="9" t="str">
        <f aca="false">IF('Acquisition-Retention'!AF171&lt;&gt;"",'Acquisition-Retention'!AF171* (IF(AC$12=$A48,1,EXP($B$3+$B$4*$A48+$B$5*(AC$12-$A48)*4+$B$6*(YEAR(AC$13)=2015)+$B$7*(AC$11=4)+$B$8*(AC$11=3))/(1+EXP($B$3+$B$4*$A48+$B$5*(AC$12-$A48)*4+$B$6*(YEAR(AC$13)=2015)+$B$7*(AC$11=4)+$B$8*(AC$11=3))))+ EXP($B$3+$B$4*$A48+$B$5*((AC$12-$A48)*4+1)+$B$6*(YEAR(AC$13)=2015)+$B$7*(AC$11=4)+$B$8*(AC$11=3))/(1+EXP($B$3+$B$4*$A48+$B$5*((AC$12-$A48)*4+1)+$B$6*(YEAR(AC$13)=2015)+$B$7*(AC$11=4)+$B$8*(AC$11=3)))+ EXP($B$3+$B$4*$A48+$B$5*((AC$12-$A48)*4+2)+$B$6*(YEAR(AC$13)=2015)+$B$7*(AC$11=4)+$B$8*(AC$11=3))/(1+EXP($B$3+$B$4*$A48+$B$5*((AC$12-$A48)*4+2)+$B$6*(YEAR(AC$13)=2015)+$B$7*(AC$11=4)+$B$8*(AC$11=3)))+ EXP($B$3+$B$4*$A48+$B$5*((AC$12-$A48)*4+3)+$B$6*(YEAR(AC$13)=2015)+$B$7*(AC$11=4)+$B$8*(AC$11=3))/(1+EXP($B$3+$B$4*$A48+$B$5*((AC$12-$A48)*4+3)+$B$6*(YEAR(AC$13)=2015)+$B$7*(AC$11=4)+$B$8*(AC$11=3)))), "")</f>
        <v/>
      </c>
      <c r="AD48" s="9" t="str">
        <f aca="false">IF('Acquisition-Retention'!AG171&lt;&gt;"",'Acquisition-Retention'!AG171* (IF(AD$12=$A48,1,EXP($B$3+$B$4*$A48+$B$5*(AD$12-$A48)*4+$B$6*(YEAR(AD$13)=2015)+$B$7*(AD$11=4)+$B$8*(AD$11=3))/(1+EXP($B$3+$B$4*$A48+$B$5*(AD$12-$A48)*4+$B$6*(YEAR(AD$13)=2015)+$B$7*(AD$11=4)+$B$8*(AD$11=3))))+ EXP($B$3+$B$4*$A48+$B$5*((AD$12-$A48)*4+1)+$B$6*(YEAR(AD$13)=2015)+$B$7*(AD$11=4)+$B$8*(AD$11=3))/(1+EXP($B$3+$B$4*$A48+$B$5*((AD$12-$A48)*4+1)+$B$6*(YEAR(AD$13)=2015)+$B$7*(AD$11=4)+$B$8*(AD$11=3)))+ EXP($B$3+$B$4*$A48+$B$5*((AD$12-$A48)*4+2)+$B$6*(YEAR(AD$13)=2015)+$B$7*(AD$11=4)+$B$8*(AD$11=3))/(1+EXP($B$3+$B$4*$A48+$B$5*((AD$12-$A48)*4+2)+$B$6*(YEAR(AD$13)=2015)+$B$7*(AD$11=4)+$B$8*(AD$11=3)))+ EXP($B$3+$B$4*$A48+$B$5*((AD$12-$A48)*4+3)+$B$6*(YEAR(AD$13)=2015)+$B$7*(AD$11=4)+$B$8*(AD$11=3))/(1+EXP($B$3+$B$4*$A48+$B$5*((AD$12-$A48)*4+3)+$B$6*(YEAR(AD$13)=2015)+$B$7*(AD$11=4)+$B$8*(AD$11=3)))), "")</f>
        <v/>
      </c>
      <c r="AE48" s="9" t="str">
        <f aca="false">IF('Acquisition-Retention'!AH171&lt;&gt;"",'Acquisition-Retention'!AH171* (IF(AE$12=$A48,1,EXP($B$3+$B$4*$A48+$B$5*(AE$12-$A48)*4+$B$6*(YEAR(AE$13)=2015)+$B$7*(AE$11=4)+$B$8*(AE$11=3))/(1+EXP($B$3+$B$4*$A48+$B$5*(AE$12-$A48)*4+$B$6*(YEAR(AE$13)=2015)+$B$7*(AE$11=4)+$B$8*(AE$11=3))))+ EXP($B$3+$B$4*$A48+$B$5*((AE$12-$A48)*4+1)+$B$6*(YEAR(AE$13)=2015)+$B$7*(AE$11=4)+$B$8*(AE$11=3))/(1+EXP($B$3+$B$4*$A48+$B$5*((AE$12-$A48)*4+1)+$B$6*(YEAR(AE$13)=2015)+$B$7*(AE$11=4)+$B$8*(AE$11=3)))+ EXP($B$3+$B$4*$A48+$B$5*((AE$12-$A48)*4+2)+$B$6*(YEAR(AE$13)=2015)+$B$7*(AE$11=4)+$B$8*(AE$11=3))/(1+EXP($B$3+$B$4*$A48+$B$5*((AE$12-$A48)*4+2)+$B$6*(YEAR(AE$13)=2015)+$B$7*(AE$11=4)+$B$8*(AE$11=3)))+ EXP($B$3+$B$4*$A48+$B$5*((AE$12-$A48)*4+3)+$B$6*(YEAR(AE$13)=2015)+$B$7*(AE$11=4)+$B$8*(AE$11=3))/(1+EXP($B$3+$B$4*$A48+$B$5*((AE$12-$A48)*4+3)+$B$6*(YEAR(AE$13)=2015)+$B$7*(AE$11=4)+$B$8*(AE$11=3)))), "")</f>
        <v/>
      </c>
      <c r="AF48" s="9" t="str">
        <f aca="false">IF('Acquisition-Retention'!AI171&lt;&gt;"",'Acquisition-Retention'!AI171* (IF(AF$12=$A48,1,EXP($B$3+$B$4*$A48+$B$5*(AF$12-$A48)*4+$B$6*(YEAR(AF$13)=2015)+$B$7*(AF$11=4)+$B$8*(AF$11=3))/(1+EXP($B$3+$B$4*$A48+$B$5*(AF$12-$A48)*4+$B$6*(YEAR(AF$13)=2015)+$B$7*(AF$11=4)+$B$8*(AF$11=3))))+ EXP($B$3+$B$4*$A48+$B$5*((AF$12-$A48)*4+1)+$B$6*(YEAR(AF$13)=2015)+$B$7*(AF$11=4)+$B$8*(AF$11=3))/(1+EXP($B$3+$B$4*$A48+$B$5*((AF$12-$A48)*4+1)+$B$6*(YEAR(AF$13)=2015)+$B$7*(AF$11=4)+$B$8*(AF$11=3)))+ EXP($B$3+$B$4*$A48+$B$5*((AF$12-$A48)*4+2)+$B$6*(YEAR(AF$13)=2015)+$B$7*(AF$11=4)+$B$8*(AF$11=3))/(1+EXP($B$3+$B$4*$A48+$B$5*((AF$12-$A48)*4+2)+$B$6*(YEAR(AF$13)=2015)+$B$7*(AF$11=4)+$B$8*(AF$11=3)))+ EXP($B$3+$B$4*$A48+$B$5*((AF$12-$A48)*4+3)+$B$6*(YEAR(AF$13)=2015)+$B$7*(AF$11=4)+$B$8*(AF$11=3))/(1+EXP($B$3+$B$4*$A48+$B$5*((AF$12-$A48)*4+3)+$B$6*(YEAR(AF$13)=2015)+$B$7*(AF$11=4)+$B$8*(AF$11=3)))), "")</f>
        <v/>
      </c>
      <c r="AG48" s="9" t="str">
        <f aca="false">IF('Acquisition-Retention'!AJ171&lt;&gt;"",'Acquisition-Retention'!AJ171* (IF(AG$12=$A48,1,EXP($B$3+$B$4*$A48+$B$5*(AG$12-$A48)*4+$B$6*(YEAR(AG$13)=2015)+$B$7*(AG$11=4)+$B$8*(AG$11=3))/(1+EXP($B$3+$B$4*$A48+$B$5*(AG$12-$A48)*4+$B$6*(YEAR(AG$13)=2015)+$B$7*(AG$11=4)+$B$8*(AG$11=3))))+ EXP($B$3+$B$4*$A48+$B$5*((AG$12-$A48)*4+1)+$B$6*(YEAR(AG$13)=2015)+$B$7*(AG$11=4)+$B$8*(AG$11=3))/(1+EXP($B$3+$B$4*$A48+$B$5*((AG$12-$A48)*4+1)+$B$6*(YEAR(AG$13)=2015)+$B$7*(AG$11=4)+$B$8*(AG$11=3)))+ EXP($B$3+$B$4*$A48+$B$5*((AG$12-$A48)*4+2)+$B$6*(YEAR(AG$13)=2015)+$B$7*(AG$11=4)+$B$8*(AG$11=3))/(1+EXP($B$3+$B$4*$A48+$B$5*((AG$12-$A48)*4+2)+$B$6*(YEAR(AG$13)=2015)+$B$7*(AG$11=4)+$B$8*(AG$11=3)))+ EXP($B$3+$B$4*$A48+$B$5*((AG$12-$A48)*4+3)+$B$6*(YEAR(AG$13)=2015)+$B$7*(AG$11=4)+$B$8*(AG$11=3))/(1+EXP($B$3+$B$4*$A48+$B$5*((AG$12-$A48)*4+3)+$B$6*(YEAR(AG$13)=2015)+$B$7*(AG$11=4)+$B$8*(AG$11=3)))), "")</f>
        <v/>
      </c>
      <c r="AH48" s="9" t="str">
        <f aca="false">IF('Acquisition-Retention'!AK171&lt;&gt;"",'Acquisition-Retention'!AK171* (IF(AH$12=$A48,1,EXP($B$3+$B$4*$A48+$B$5*(AH$12-$A48)*4+$B$6*(YEAR(AH$13)=2015)+$B$7*(AH$11=4)+$B$8*(AH$11=3))/(1+EXP($B$3+$B$4*$A48+$B$5*(AH$12-$A48)*4+$B$6*(YEAR(AH$13)=2015)+$B$7*(AH$11=4)+$B$8*(AH$11=3))))+ EXP($B$3+$B$4*$A48+$B$5*((AH$12-$A48)*4+1)+$B$6*(YEAR(AH$13)=2015)+$B$7*(AH$11=4)+$B$8*(AH$11=3))/(1+EXP($B$3+$B$4*$A48+$B$5*((AH$12-$A48)*4+1)+$B$6*(YEAR(AH$13)=2015)+$B$7*(AH$11=4)+$B$8*(AH$11=3)))+ EXP($B$3+$B$4*$A48+$B$5*((AH$12-$A48)*4+2)+$B$6*(YEAR(AH$13)=2015)+$B$7*(AH$11=4)+$B$8*(AH$11=3))/(1+EXP($B$3+$B$4*$A48+$B$5*((AH$12-$A48)*4+2)+$B$6*(YEAR(AH$13)=2015)+$B$7*(AH$11=4)+$B$8*(AH$11=3)))+ EXP($B$3+$B$4*$A48+$B$5*((AH$12-$A48)*4+3)+$B$6*(YEAR(AH$13)=2015)+$B$7*(AH$11=4)+$B$8*(AH$11=3))/(1+EXP($B$3+$B$4*$A48+$B$5*((AH$12-$A48)*4+3)+$B$6*(YEAR(AH$13)=2015)+$B$7*(AH$11=4)+$B$8*(AH$11=3)))), "")</f>
        <v/>
      </c>
      <c r="AI48" s="9" t="str">
        <f aca="false">IF('Acquisition-Retention'!AL171&lt;&gt;"",'Acquisition-Retention'!AL171* (IF(AI$12=$A48,1,EXP($B$3+$B$4*$A48+$B$5*(AI$12-$A48)*4+$B$6*(YEAR(AI$13)=2015)+$B$7*(AI$11=4)+$B$8*(AI$11=3))/(1+EXP($B$3+$B$4*$A48+$B$5*(AI$12-$A48)*4+$B$6*(YEAR(AI$13)=2015)+$B$7*(AI$11=4)+$B$8*(AI$11=3))))+ EXP($B$3+$B$4*$A48+$B$5*((AI$12-$A48)*4+1)+$B$6*(YEAR(AI$13)=2015)+$B$7*(AI$11=4)+$B$8*(AI$11=3))/(1+EXP($B$3+$B$4*$A48+$B$5*((AI$12-$A48)*4+1)+$B$6*(YEAR(AI$13)=2015)+$B$7*(AI$11=4)+$B$8*(AI$11=3)))+ EXP($B$3+$B$4*$A48+$B$5*((AI$12-$A48)*4+2)+$B$6*(YEAR(AI$13)=2015)+$B$7*(AI$11=4)+$B$8*(AI$11=3))/(1+EXP($B$3+$B$4*$A48+$B$5*((AI$12-$A48)*4+2)+$B$6*(YEAR(AI$13)=2015)+$B$7*(AI$11=4)+$B$8*(AI$11=3)))+ EXP($B$3+$B$4*$A48+$B$5*((AI$12-$A48)*4+3)+$B$6*(YEAR(AI$13)=2015)+$B$7*(AI$11=4)+$B$8*(AI$11=3))/(1+EXP($B$3+$B$4*$A48+$B$5*((AI$12-$A48)*4+3)+$B$6*(YEAR(AI$13)=2015)+$B$7*(AI$11=4)+$B$8*(AI$11=3)))), "")</f>
        <v/>
      </c>
      <c r="AJ48" s="9" t="str">
        <f aca="false">IF('Acquisition-Retention'!AM171&lt;&gt;"",'Acquisition-Retention'!AM171* (IF(AJ$12=$A48,1,EXP($B$3+$B$4*$A48+$B$5*(AJ$12-$A48)*4+$B$6*(YEAR(AJ$13)=2015)+$B$7*(AJ$11=4)+$B$8*(AJ$11=3))/(1+EXP($B$3+$B$4*$A48+$B$5*(AJ$12-$A48)*4+$B$6*(YEAR(AJ$13)=2015)+$B$7*(AJ$11=4)+$B$8*(AJ$11=3))))+ EXP($B$3+$B$4*$A48+$B$5*((AJ$12-$A48)*4+1)+$B$6*(YEAR(AJ$13)=2015)+$B$7*(AJ$11=4)+$B$8*(AJ$11=3))/(1+EXP($B$3+$B$4*$A48+$B$5*((AJ$12-$A48)*4+1)+$B$6*(YEAR(AJ$13)=2015)+$B$7*(AJ$11=4)+$B$8*(AJ$11=3)))+ EXP($B$3+$B$4*$A48+$B$5*((AJ$12-$A48)*4+2)+$B$6*(YEAR(AJ$13)=2015)+$B$7*(AJ$11=4)+$B$8*(AJ$11=3))/(1+EXP($B$3+$B$4*$A48+$B$5*((AJ$12-$A48)*4+2)+$B$6*(YEAR(AJ$13)=2015)+$B$7*(AJ$11=4)+$B$8*(AJ$11=3)))+ EXP($B$3+$B$4*$A48+$B$5*((AJ$12-$A48)*4+3)+$B$6*(YEAR(AJ$13)=2015)+$B$7*(AJ$11=4)+$B$8*(AJ$11=3))/(1+EXP($B$3+$B$4*$A48+$B$5*((AJ$12-$A48)*4+3)+$B$6*(YEAR(AJ$13)=2015)+$B$7*(AJ$11=4)+$B$8*(AJ$11=3)))), "")</f>
        <v/>
      </c>
      <c r="AK48" s="9" t="n">
        <f aca="false">IF('Acquisition-Retention'!AN171&lt;&gt;"",'Acquisition-Retention'!AN171* (IF(AK$12=$A48,1,EXP($B$3+$B$4*$A48+$B$5*(AK$12-$A48)*4+$B$6*(YEAR(AK$13)=2015)+$B$7*(AK$11=4)+$B$8*(AK$11=3))/(1+EXP($B$3+$B$4*$A48+$B$5*(AK$12-$A48)*4+$B$6*(YEAR(AK$13)=2015)+$B$7*(AK$11=4)+$B$8*(AK$11=3))))+ EXP($B$3+$B$4*$A48+$B$5*((AK$12-$A48)*4+1)+$B$6*(YEAR(AK$13)=2015)+$B$7*(AK$11=4)+$B$8*(AK$11=3))/(1+EXP($B$3+$B$4*$A48+$B$5*((AK$12-$A48)*4+1)+$B$6*(YEAR(AK$13)=2015)+$B$7*(AK$11=4)+$B$8*(AK$11=3)))+ EXP($B$3+$B$4*$A48+$B$5*((AK$12-$A48)*4+2)+$B$6*(YEAR(AK$13)=2015)+$B$7*(AK$11=4)+$B$8*(AK$11=3))/(1+EXP($B$3+$B$4*$A48+$B$5*((AK$12-$A48)*4+2)+$B$6*(YEAR(AK$13)=2015)+$B$7*(AK$11=4)+$B$8*(AK$11=3)))+ EXP($B$3+$B$4*$A48+$B$5*((AK$12-$A48)*4+3)+$B$6*(YEAR(AK$13)=2015)+$B$7*(AK$11=4)+$B$8*(AK$11=3))/(1+EXP($B$3+$B$4*$A48+$B$5*((AK$12-$A48)*4+3)+$B$6*(YEAR(AK$13)=2015)+$B$7*(AK$11=4)+$B$8*(AK$11=3)))), "")</f>
        <v>275.290452269759</v>
      </c>
      <c r="AL48" s="9" t="n">
        <f aca="false">IF('Acquisition-Retention'!AO171&lt;&gt;"",'Acquisition-Retention'!AO171* (IF(AL$12=$A48,1,EXP($B$3+$B$4*$A48+$B$5*(AL$12-$A48)*4+$B$6*(YEAR(AL$13)=2015)+$B$7*(AL$11=4)+$B$8*(AL$11=3))/(1+EXP($B$3+$B$4*$A48+$B$5*(AL$12-$A48)*4+$B$6*(YEAR(AL$13)=2015)+$B$7*(AL$11=4)+$B$8*(AL$11=3))))+ EXP($B$3+$B$4*$A48+$B$5*((AL$12-$A48)*4+1)+$B$6*(YEAR(AL$13)=2015)+$B$7*(AL$11=4)+$B$8*(AL$11=3))/(1+EXP($B$3+$B$4*$A48+$B$5*((AL$12-$A48)*4+1)+$B$6*(YEAR(AL$13)=2015)+$B$7*(AL$11=4)+$B$8*(AL$11=3)))+ EXP($B$3+$B$4*$A48+$B$5*((AL$12-$A48)*4+2)+$B$6*(YEAR(AL$13)=2015)+$B$7*(AL$11=4)+$B$8*(AL$11=3))/(1+EXP($B$3+$B$4*$A48+$B$5*((AL$12-$A48)*4+2)+$B$6*(YEAR(AL$13)=2015)+$B$7*(AL$11=4)+$B$8*(AL$11=3)))+ EXP($B$3+$B$4*$A48+$B$5*((AL$12-$A48)*4+3)+$B$6*(YEAR(AL$13)=2015)+$B$7*(AL$11=4)+$B$8*(AL$11=3))/(1+EXP($B$3+$B$4*$A48+$B$5*((AL$12-$A48)*4+3)+$B$6*(YEAR(AL$13)=2015)+$B$7*(AL$11=4)+$B$8*(AL$11=3)))), "")</f>
        <v>89.3344185857965</v>
      </c>
      <c r="AM48" s="9" t="n">
        <f aca="false">IF('Acquisition-Retention'!AP171&lt;&gt;"",'Acquisition-Retention'!AP171* (IF(AM$12=$A48,1,EXP($B$3+$B$4*$A48+$B$5*(AM$12-$A48)*4+$B$6*(YEAR(AM$13)=2015)+$B$7*(AM$11=4)+$B$8*(AM$11=3))/(1+EXP($B$3+$B$4*$A48+$B$5*(AM$12-$A48)*4+$B$6*(YEAR(AM$13)=2015)+$B$7*(AM$11=4)+$B$8*(AM$11=3))))+ EXP($B$3+$B$4*$A48+$B$5*((AM$12-$A48)*4+1)+$B$6*(YEAR(AM$13)=2015)+$B$7*(AM$11=4)+$B$8*(AM$11=3))/(1+EXP($B$3+$B$4*$A48+$B$5*((AM$12-$A48)*4+1)+$B$6*(YEAR(AM$13)=2015)+$B$7*(AM$11=4)+$B$8*(AM$11=3)))+ EXP($B$3+$B$4*$A48+$B$5*((AM$12-$A48)*4+2)+$B$6*(YEAR(AM$13)=2015)+$B$7*(AM$11=4)+$B$8*(AM$11=3))/(1+EXP($B$3+$B$4*$A48+$B$5*((AM$12-$A48)*4+2)+$B$6*(YEAR(AM$13)=2015)+$B$7*(AM$11=4)+$B$8*(AM$11=3)))+ EXP($B$3+$B$4*$A48+$B$5*((AM$12-$A48)*4+3)+$B$6*(YEAR(AM$13)=2015)+$B$7*(AM$11=4)+$B$8*(AM$11=3))/(1+EXP($B$3+$B$4*$A48+$B$5*((AM$12-$A48)*4+3)+$B$6*(YEAR(AM$13)=2015)+$B$7*(AM$11=4)+$B$8*(AM$11=3)))), "")</f>
        <v>78.4391120647896</v>
      </c>
      <c r="AN48" s="9" t="n">
        <f aca="false">IF('Acquisition-Retention'!AQ171&lt;&gt;"",'Acquisition-Retention'!AQ171* (IF(AN$12=$A48,1,EXP($B$3+$B$4*$A48+$B$5*(AN$12-$A48)*4+$B$6*(YEAR(AN$13)=2015)+$B$7*(AN$11=4)+$B$8*(AN$11=3))/(1+EXP($B$3+$B$4*$A48+$B$5*(AN$12-$A48)*4+$B$6*(YEAR(AN$13)=2015)+$B$7*(AN$11=4)+$B$8*(AN$11=3))))+ EXP($B$3+$B$4*$A48+$B$5*((AN$12-$A48)*4+1)+$B$6*(YEAR(AN$13)=2015)+$B$7*(AN$11=4)+$B$8*(AN$11=3))/(1+EXP($B$3+$B$4*$A48+$B$5*((AN$12-$A48)*4+1)+$B$6*(YEAR(AN$13)=2015)+$B$7*(AN$11=4)+$B$8*(AN$11=3)))+ EXP($B$3+$B$4*$A48+$B$5*((AN$12-$A48)*4+2)+$B$6*(YEAR(AN$13)=2015)+$B$7*(AN$11=4)+$B$8*(AN$11=3))/(1+EXP($B$3+$B$4*$A48+$B$5*((AN$12-$A48)*4+2)+$B$6*(YEAR(AN$13)=2015)+$B$7*(AN$11=4)+$B$8*(AN$11=3)))+ EXP($B$3+$B$4*$A48+$B$5*((AN$12-$A48)*4+3)+$B$6*(YEAR(AN$13)=2015)+$B$7*(AN$11=4)+$B$8*(AN$11=3))/(1+EXP($B$3+$B$4*$A48+$B$5*((AN$12-$A48)*4+3)+$B$6*(YEAR(AN$13)=2015)+$B$7*(AN$11=4)+$B$8*(AN$11=3)))), "")</f>
        <v>70.3595542134277</v>
      </c>
      <c r="AO48" s="9" t="n">
        <f aca="false">IF('Acquisition-Retention'!AR171&lt;&gt;"",'Acquisition-Retention'!AR171* (IF(AO$12=$A48,1,EXP($B$3+$B$4*$A48+$B$5*(AO$12-$A48)*4+$B$6*(YEAR(AO$13)=2015)+$B$7*(AO$11=4)+$B$8*(AO$11=3))/(1+EXP($B$3+$B$4*$A48+$B$5*(AO$12-$A48)*4+$B$6*(YEAR(AO$13)=2015)+$B$7*(AO$11=4)+$B$8*(AO$11=3))))+ EXP($B$3+$B$4*$A48+$B$5*((AO$12-$A48)*4+1)+$B$6*(YEAR(AO$13)=2015)+$B$7*(AO$11=4)+$B$8*(AO$11=3))/(1+EXP($B$3+$B$4*$A48+$B$5*((AO$12-$A48)*4+1)+$B$6*(YEAR(AO$13)=2015)+$B$7*(AO$11=4)+$B$8*(AO$11=3)))+ EXP($B$3+$B$4*$A48+$B$5*((AO$12-$A48)*4+2)+$B$6*(YEAR(AO$13)=2015)+$B$7*(AO$11=4)+$B$8*(AO$11=3))/(1+EXP($B$3+$B$4*$A48+$B$5*((AO$12-$A48)*4+2)+$B$6*(YEAR(AO$13)=2015)+$B$7*(AO$11=4)+$B$8*(AO$11=3)))+ EXP($B$3+$B$4*$A48+$B$5*((AO$12-$A48)*4+3)+$B$6*(YEAR(AO$13)=2015)+$B$7*(AO$11=4)+$B$8*(AO$11=3))/(1+EXP($B$3+$B$4*$A48+$B$5*((AO$12-$A48)*4+3)+$B$6*(YEAR(AO$13)=2015)+$B$7*(AO$11=4)+$B$8*(AO$11=3)))), "")</f>
        <v>64.268196428538</v>
      </c>
    </row>
    <row r="49" customFormat="false" ht="15" hidden="false" customHeight="false" outlineLevel="0" collapsed="false">
      <c r="A49" s="0" t="n">
        <f aca="false">A48+1</f>
        <v>36</v>
      </c>
      <c r="B49" s="4" t="str">
        <v>Dec 2016</v>
      </c>
      <c r="C49" s="9" t="str">
        <f aca="false">IF('Acquisition-Retention'!F172&lt;&gt;"",'Acquisition-Retention'!F172* (IF(C$12=$A49,1,EXP($B$3+$B$4*$A49+$B$5*(C$12-$A49)*4+$B$6*(YEAR(C$13)=2015)+$B$7*(C$11=4)+$B$8*(C$11=3))/(1+EXP($B$3+$B$4*$A49+$B$5*(C$12-$A49)*4+$B$6*(YEAR(C$13)=2015)+$B$7*(C$11=4)+$B$8*(C$11=3))))+ EXP($B$3+$B$4*$A49+$B$5*((C$12-$A49)*4+1)+$B$6*(YEAR(C$13)=2015)+$B$7*(C$11=4)+$B$8*(C$11=3))/(1+EXP($B$3+$B$4*$A49+$B$5*((C$12-$A49)*4+1)+$B$6*(YEAR(C$13)=2015)+$B$7*(C$11=4)+$B$8*(C$11=3)))+ EXP($B$3+$B$4*$A49+$B$5*((C$12-$A49)*4+2)+$B$6*(YEAR(C$13)=2015)+$B$7*(C$11=4)+$B$8*(C$11=3))/(1+EXP($B$3+$B$4*$A49+$B$5*((C$12-$A49)*4+2)+$B$6*(YEAR(C$13)=2015)+$B$7*(C$11=4)+$B$8*(C$11=3)))+ EXP($B$3+$B$4*$A49+$B$5*((C$12-$A49)*4+3)+$B$6*(YEAR(C$13)=2015)+$B$7*(C$11=4)+$B$8*(C$11=3))/(1+EXP($B$3+$B$4*$A49+$B$5*((C$12-$A49)*4+3)+$B$6*(YEAR(C$13)=2015)+$B$7*(C$11=4)+$B$8*(C$11=3)))), "")</f>
        <v/>
      </c>
      <c r="D49" s="9" t="str">
        <f aca="false">IF('Acquisition-Retention'!G172&lt;&gt;"",'Acquisition-Retention'!G172* (IF(D$12=$A49,1,EXP($B$3+$B$4*$A49+$B$5*(D$12-$A49)*4+$B$6*(YEAR(D$13)=2015)+$B$7*(D$11=4)+$B$8*(D$11=3))/(1+EXP($B$3+$B$4*$A49+$B$5*(D$12-$A49)*4+$B$6*(YEAR(D$13)=2015)+$B$7*(D$11=4)+$B$8*(D$11=3))))+ EXP($B$3+$B$4*$A49+$B$5*((D$12-$A49)*4+1)+$B$6*(YEAR(D$13)=2015)+$B$7*(D$11=4)+$B$8*(D$11=3))/(1+EXP($B$3+$B$4*$A49+$B$5*((D$12-$A49)*4+1)+$B$6*(YEAR(D$13)=2015)+$B$7*(D$11=4)+$B$8*(D$11=3)))+ EXP($B$3+$B$4*$A49+$B$5*((D$12-$A49)*4+2)+$B$6*(YEAR(D$13)=2015)+$B$7*(D$11=4)+$B$8*(D$11=3))/(1+EXP($B$3+$B$4*$A49+$B$5*((D$12-$A49)*4+2)+$B$6*(YEAR(D$13)=2015)+$B$7*(D$11=4)+$B$8*(D$11=3)))+ EXP($B$3+$B$4*$A49+$B$5*((D$12-$A49)*4+3)+$B$6*(YEAR(D$13)=2015)+$B$7*(D$11=4)+$B$8*(D$11=3))/(1+EXP($B$3+$B$4*$A49+$B$5*((D$12-$A49)*4+3)+$B$6*(YEAR(D$13)=2015)+$B$7*(D$11=4)+$B$8*(D$11=3)))), "")</f>
        <v/>
      </c>
      <c r="E49" s="9" t="str">
        <f aca="false">IF('Acquisition-Retention'!H172&lt;&gt;"",'Acquisition-Retention'!H172* (IF(E$12=$A49,1,EXP($B$3+$B$4*$A49+$B$5*(E$12-$A49)*4+$B$6*(YEAR(E$13)=2015)+$B$7*(E$11=4)+$B$8*(E$11=3))/(1+EXP($B$3+$B$4*$A49+$B$5*(E$12-$A49)*4+$B$6*(YEAR(E$13)=2015)+$B$7*(E$11=4)+$B$8*(E$11=3))))+ EXP($B$3+$B$4*$A49+$B$5*((E$12-$A49)*4+1)+$B$6*(YEAR(E$13)=2015)+$B$7*(E$11=4)+$B$8*(E$11=3))/(1+EXP($B$3+$B$4*$A49+$B$5*((E$12-$A49)*4+1)+$B$6*(YEAR(E$13)=2015)+$B$7*(E$11=4)+$B$8*(E$11=3)))+ EXP($B$3+$B$4*$A49+$B$5*((E$12-$A49)*4+2)+$B$6*(YEAR(E$13)=2015)+$B$7*(E$11=4)+$B$8*(E$11=3))/(1+EXP($B$3+$B$4*$A49+$B$5*((E$12-$A49)*4+2)+$B$6*(YEAR(E$13)=2015)+$B$7*(E$11=4)+$B$8*(E$11=3)))+ EXP($B$3+$B$4*$A49+$B$5*((E$12-$A49)*4+3)+$B$6*(YEAR(E$13)=2015)+$B$7*(E$11=4)+$B$8*(E$11=3))/(1+EXP($B$3+$B$4*$A49+$B$5*((E$12-$A49)*4+3)+$B$6*(YEAR(E$13)=2015)+$B$7*(E$11=4)+$B$8*(E$11=3)))), "")</f>
        <v/>
      </c>
      <c r="F49" s="9" t="str">
        <f aca="false">IF('Acquisition-Retention'!I172&lt;&gt;"",'Acquisition-Retention'!I172* (IF(F$12=$A49,1,EXP($B$3+$B$4*$A49+$B$5*(F$12-$A49)*4+$B$6*(YEAR(F$13)=2015)+$B$7*(F$11=4)+$B$8*(F$11=3))/(1+EXP($B$3+$B$4*$A49+$B$5*(F$12-$A49)*4+$B$6*(YEAR(F$13)=2015)+$B$7*(F$11=4)+$B$8*(F$11=3))))+ EXP($B$3+$B$4*$A49+$B$5*((F$12-$A49)*4+1)+$B$6*(YEAR(F$13)=2015)+$B$7*(F$11=4)+$B$8*(F$11=3))/(1+EXP($B$3+$B$4*$A49+$B$5*((F$12-$A49)*4+1)+$B$6*(YEAR(F$13)=2015)+$B$7*(F$11=4)+$B$8*(F$11=3)))+ EXP($B$3+$B$4*$A49+$B$5*((F$12-$A49)*4+2)+$B$6*(YEAR(F$13)=2015)+$B$7*(F$11=4)+$B$8*(F$11=3))/(1+EXP($B$3+$B$4*$A49+$B$5*((F$12-$A49)*4+2)+$B$6*(YEAR(F$13)=2015)+$B$7*(F$11=4)+$B$8*(F$11=3)))+ EXP($B$3+$B$4*$A49+$B$5*((F$12-$A49)*4+3)+$B$6*(YEAR(F$13)=2015)+$B$7*(F$11=4)+$B$8*(F$11=3))/(1+EXP($B$3+$B$4*$A49+$B$5*((F$12-$A49)*4+3)+$B$6*(YEAR(F$13)=2015)+$B$7*(F$11=4)+$B$8*(F$11=3)))), "")</f>
        <v/>
      </c>
      <c r="G49" s="9" t="str">
        <f aca="false">IF('Acquisition-Retention'!J172&lt;&gt;"",'Acquisition-Retention'!J172* (IF(G$12=$A49,1,EXP($B$3+$B$4*$A49+$B$5*(G$12-$A49)*4+$B$6*(YEAR(G$13)=2015)+$B$7*(G$11=4)+$B$8*(G$11=3))/(1+EXP($B$3+$B$4*$A49+$B$5*(G$12-$A49)*4+$B$6*(YEAR(G$13)=2015)+$B$7*(G$11=4)+$B$8*(G$11=3))))+ EXP($B$3+$B$4*$A49+$B$5*((G$12-$A49)*4+1)+$B$6*(YEAR(G$13)=2015)+$B$7*(G$11=4)+$B$8*(G$11=3))/(1+EXP($B$3+$B$4*$A49+$B$5*((G$12-$A49)*4+1)+$B$6*(YEAR(G$13)=2015)+$B$7*(G$11=4)+$B$8*(G$11=3)))+ EXP($B$3+$B$4*$A49+$B$5*((G$12-$A49)*4+2)+$B$6*(YEAR(G$13)=2015)+$B$7*(G$11=4)+$B$8*(G$11=3))/(1+EXP($B$3+$B$4*$A49+$B$5*((G$12-$A49)*4+2)+$B$6*(YEAR(G$13)=2015)+$B$7*(G$11=4)+$B$8*(G$11=3)))+ EXP($B$3+$B$4*$A49+$B$5*((G$12-$A49)*4+3)+$B$6*(YEAR(G$13)=2015)+$B$7*(G$11=4)+$B$8*(G$11=3))/(1+EXP($B$3+$B$4*$A49+$B$5*((G$12-$A49)*4+3)+$B$6*(YEAR(G$13)=2015)+$B$7*(G$11=4)+$B$8*(G$11=3)))), "")</f>
        <v/>
      </c>
      <c r="H49" s="9" t="str">
        <f aca="false">IF('Acquisition-Retention'!K172&lt;&gt;"",'Acquisition-Retention'!K172* (IF(H$12=$A49,1,EXP($B$3+$B$4*$A49+$B$5*(H$12-$A49)*4+$B$6*(YEAR(H$13)=2015)+$B$7*(H$11=4)+$B$8*(H$11=3))/(1+EXP($B$3+$B$4*$A49+$B$5*(H$12-$A49)*4+$B$6*(YEAR(H$13)=2015)+$B$7*(H$11=4)+$B$8*(H$11=3))))+ EXP($B$3+$B$4*$A49+$B$5*((H$12-$A49)*4+1)+$B$6*(YEAR(H$13)=2015)+$B$7*(H$11=4)+$B$8*(H$11=3))/(1+EXP($B$3+$B$4*$A49+$B$5*((H$12-$A49)*4+1)+$B$6*(YEAR(H$13)=2015)+$B$7*(H$11=4)+$B$8*(H$11=3)))+ EXP($B$3+$B$4*$A49+$B$5*((H$12-$A49)*4+2)+$B$6*(YEAR(H$13)=2015)+$B$7*(H$11=4)+$B$8*(H$11=3))/(1+EXP($B$3+$B$4*$A49+$B$5*((H$12-$A49)*4+2)+$B$6*(YEAR(H$13)=2015)+$B$7*(H$11=4)+$B$8*(H$11=3)))+ EXP($B$3+$B$4*$A49+$B$5*((H$12-$A49)*4+3)+$B$6*(YEAR(H$13)=2015)+$B$7*(H$11=4)+$B$8*(H$11=3))/(1+EXP($B$3+$B$4*$A49+$B$5*((H$12-$A49)*4+3)+$B$6*(YEAR(H$13)=2015)+$B$7*(H$11=4)+$B$8*(H$11=3)))), "")</f>
        <v/>
      </c>
      <c r="I49" s="9" t="str">
        <f aca="false">IF('Acquisition-Retention'!L172&lt;&gt;"",'Acquisition-Retention'!L172* (IF(I$12=$A49,1,EXP($B$3+$B$4*$A49+$B$5*(I$12-$A49)*4+$B$6*(YEAR(I$13)=2015)+$B$7*(I$11=4)+$B$8*(I$11=3))/(1+EXP($B$3+$B$4*$A49+$B$5*(I$12-$A49)*4+$B$6*(YEAR(I$13)=2015)+$B$7*(I$11=4)+$B$8*(I$11=3))))+ EXP($B$3+$B$4*$A49+$B$5*((I$12-$A49)*4+1)+$B$6*(YEAR(I$13)=2015)+$B$7*(I$11=4)+$B$8*(I$11=3))/(1+EXP($B$3+$B$4*$A49+$B$5*((I$12-$A49)*4+1)+$B$6*(YEAR(I$13)=2015)+$B$7*(I$11=4)+$B$8*(I$11=3)))+ EXP($B$3+$B$4*$A49+$B$5*((I$12-$A49)*4+2)+$B$6*(YEAR(I$13)=2015)+$B$7*(I$11=4)+$B$8*(I$11=3))/(1+EXP($B$3+$B$4*$A49+$B$5*((I$12-$A49)*4+2)+$B$6*(YEAR(I$13)=2015)+$B$7*(I$11=4)+$B$8*(I$11=3)))+ EXP($B$3+$B$4*$A49+$B$5*((I$12-$A49)*4+3)+$B$6*(YEAR(I$13)=2015)+$B$7*(I$11=4)+$B$8*(I$11=3))/(1+EXP($B$3+$B$4*$A49+$B$5*((I$12-$A49)*4+3)+$B$6*(YEAR(I$13)=2015)+$B$7*(I$11=4)+$B$8*(I$11=3)))), "")</f>
        <v/>
      </c>
      <c r="J49" s="9" t="str">
        <f aca="false">IF('Acquisition-Retention'!M172&lt;&gt;"",'Acquisition-Retention'!M172* (IF(J$12=$A49,1,EXP($B$3+$B$4*$A49+$B$5*(J$12-$A49)*4+$B$6*(YEAR(J$13)=2015)+$B$7*(J$11=4)+$B$8*(J$11=3))/(1+EXP($B$3+$B$4*$A49+$B$5*(J$12-$A49)*4+$B$6*(YEAR(J$13)=2015)+$B$7*(J$11=4)+$B$8*(J$11=3))))+ EXP($B$3+$B$4*$A49+$B$5*((J$12-$A49)*4+1)+$B$6*(YEAR(J$13)=2015)+$B$7*(J$11=4)+$B$8*(J$11=3))/(1+EXP($B$3+$B$4*$A49+$B$5*((J$12-$A49)*4+1)+$B$6*(YEAR(J$13)=2015)+$B$7*(J$11=4)+$B$8*(J$11=3)))+ EXP($B$3+$B$4*$A49+$B$5*((J$12-$A49)*4+2)+$B$6*(YEAR(J$13)=2015)+$B$7*(J$11=4)+$B$8*(J$11=3))/(1+EXP($B$3+$B$4*$A49+$B$5*((J$12-$A49)*4+2)+$B$6*(YEAR(J$13)=2015)+$B$7*(J$11=4)+$B$8*(J$11=3)))+ EXP($B$3+$B$4*$A49+$B$5*((J$12-$A49)*4+3)+$B$6*(YEAR(J$13)=2015)+$B$7*(J$11=4)+$B$8*(J$11=3))/(1+EXP($B$3+$B$4*$A49+$B$5*((J$12-$A49)*4+3)+$B$6*(YEAR(J$13)=2015)+$B$7*(J$11=4)+$B$8*(J$11=3)))), "")</f>
        <v/>
      </c>
      <c r="K49" s="9" t="str">
        <f aca="false">IF('Acquisition-Retention'!N172&lt;&gt;"",'Acquisition-Retention'!N172* (IF(K$12=$A49,1,EXP($B$3+$B$4*$A49+$B$5*(K$12-$A49)*4+$B$6*(YEAR(K$13)=2015)+$B$7*(K$11=4)+$B$8*(K$11=3))/(1+EXP($B$3+$B$4*$A49+$B$5*(K$12-$A49)*4+$B$6*(YEAR(K$13)=2015)+$B$7*(K$11=4)+$B$8*(K$11=3))))+ EXP($B$3+$B$4*$A49+$B$5*((K$12-$A49)*4+1)+$B$6*(YEAR(K$13)=2015)+$B$7*(K$11=4)+$B$8*(K$11=3))/(1+EXP($B$3+$B$4*$A49+$B$5*((K$12-$A49)*4+1)+$B$6*(YEAR(K$13)=2015)+$B$7*(K$11=4)+$B$8*(K$11=3)))+ EXP($B$3+$B$4*$A49+$B$5*((K$12-$A49)*4+2)+$B$6*(YEAR(K$13)=2015)+$B$7*(K$11=4)+$B$8*(K$11=3))/(1+EXP($B$3+$B$4*$A49+$B$5*((K$12-$A49)*4+2)+$B$6*(YEAR(K$13)=2015)+$B$7*(K$11=4)+$B$8*(K$11=3)))+ EXP($B$3+$B$4*$A49+$B$5*((K$12-$A49)*4+3)+$B$6*(YEAR(K$13)=2015)+$B$7*(K$11=4)+$B$8*(K$11=3))/(1+EXP($B$3+$B$4*$A49+$B$5*((K$12-$A49)*4+3)+$B$6*(YEAR(K$13)=2015)+$B$7*(K$11=4)+$B$8*(K$11=3)))), "")</f>
        <v/>
      </c>
      <c r="L49" s="9" t="str">
        <f aca="false">IF('Acquisition-Retention'!O172&lt;&gt;"",'Acquisition-Retention'!O172* (IF(L$12=$A49,1,EXP($B$3+$B$4*$A49+$B$5*(L$12-$A49)*4+$B$6*(YEAR(L$13)=2015)+$B$7*(L$11=4)+$B$8*(L$11=3))/(1+EXP($B$3+$B$4*$A49+$B$5*(L$12-$A49)*4+$B$6*(YEAR(L$13)=2015)+$B$7*(L$11=4)+$B$8*(L$11=3))))+ EXP($B$3+$B$4*$A49+$B$5*((L$12-$A49)*4+1)+$B$6*(YEAR(L$13)=2015)+$B$7*(L$11=4)+$B$8*(L$11=3))/(1+EXP($B$3+$B$4*$A49+$B$5*((L$12-$A49)*4+1)+$B$6*(YEAR(L$13)=2015)+$B$7*(L$11=4)+$B$8*(L$11=3)))+ EXP($B$3+$B$4*$A49+$B$5*((L$12-$A49)*4+2)+$B$6*(YEAR(L$13)=2015)+$B$7*(L$11=4)+$B$8*(L$11=3))/(1+EXP($B$3+$B$4*$A49+$B$5*((L$12-$A49)*4+2)+$B$6*(YEAR(L$13)=2015)+$B$7*(L$11=4)+$B$8*(L$11=3)))+ EXP($B$3+$B$4*$A49+$B$5*((L$12-$A49)*4+3)+$B$6*(YEAR(L$13)=2015)+$B$7*(L$11=4)+$B$8*(L$11=3))/(1+EXP($B$3+$B$4*$A49+$B$5*((L$12-$A49)*4+3)+$B$6*(YEAR(L$13)=2015)+$B$7*(L$11=4)+$B$8*(L$11=3)))), "")</f>
        <v/>
      </c>
      <c r="M49" s="9" t="str">
        <f aca="false">IF('Acquisition-Retention'!P172&lt;&gt;"",'Acquisition-Retention'!P172* (IF(M$12=$A49,1,EXP($B$3+$B$4*$A49+$B$5*(M$12-$A49)*4+$B$6*(YEAR(M$13)=2015)+$B$7*(M$11=4)+$B$8*(M$11=3))/(1+EXP($B$3+$B$4*$A49+$B$5*(M$12-$A49)*4+$B$6*(YEAR(M$13)=2015)+$B$7*(M$11=4)+$B$8*(M$11=3))))+ EXP($B$3+$B$4*$A49+$B$5*((M$12-$A49)*4+1)+$B$6*(YEAR(M$13)=2015)+$B$7*(M$11=4)+$B$8*(M$11=3))/(1+EXP($B$3+$B$4*$A49+$B$5*((M$12-$A49)*4+1)+$B$6*(YEAR(M$13)=2015)+$B$7*(M$11=4)+$B$8*(M$11=3)))+ EXP($B$3+$B$4*$A49+$B$5*((M$12-$A49)*4+2)+$B$6*(YEAR(M$13)=2015)+$B$7*(M$11=4)+$B$8*(M$11=3))/(1+EXP($B$3+$B$4*$A49+$B$5*((M$12-$A49)*4+2)+$B$6*(YEAR(M$13)=2015)+$B$7*(M$11=4)+$B$8*(M$11=3)))+ EXP($B$3+$B$4*$A49+$B$5*((M$12-$A49)*4+3)+$B$6*(YEAR(M$13)=2015)+$B$7*(M$11=4)+$B$8*(M$11=3))/(1+EXP($B$3+$B$4*$A49+$B$5*((M$12-$A49)*4+3)+$B$6*(YEAR(M$13)=2015)+$B$7*(M$11=4)+$B$8*(M$11=3)))), "")</f>
        <v/>
      </c>
      <c r="N49" s="9" t="str">
        <f aca="false">IF('Acquisition-Retention'!Q172&lt;&gt;"",'Acquisition-Retention'!Q172* (IF(N$12=$A49,1,EXP($B$3+$B$4*$A49+$B$5*(N$12-$A49)*4+$B$6*(YEAR(N$13)=2015)+$B$7*(N$11=4)+$B$8*(N$11=3))/(1+EXP($B$3+$B$4*$A49+$B$5*(N$12-$A49)*4+$B$6*(YEAR(N$13)=2015)+$B$7*(N$11=4)+$B$8*(N$11=3))))+ EXP($B$3+$B$4*$A49+$B$5*((N$12-$A49)*4+1)+$B$6*(YEAR(N$13)=2015)+$B$7*(N$11=4)+$B$8*(N$11=3))/(1+EXP($B$3+$B$4*$A49+$B$5*((N$12-$A49)*4+1)+$B$6*(YEAR(N$13)=2015)+$B$7*(N$11=4)+$B$8*(N$11=3)))+ EXP($B$3+$B$4*$A49+$B$5*((N$12-$A49)*4+2)+$B$6*(YEAR(N$13)=2015)+$B$7*(N$11=4)+$B$8*(N$11=3))/(1+EXP($B$3+$B$4*$A49+$B$5*((N$12-$A49)*4+2)+$B$6*(YEAR(N$13)=2015)+$B$7*(N$11=4)+$B$8*(N$11=3)))+ EXP($B$3+$B$4*$A49+$B$5*((N$12-$A49)*4+3)+$B$6*(YEAR(N$13)=2015)+$B$7*(N$11=4)+$B$8*(N$11=3))/(1+EXP($B$3+$B$4*$A49+$B$5*((N$12-$A49)*4+3)+$B$6*(YEAR(N$13)=2015)+$B$7*(N$11=4)+$B$8*(N$11=3)))), "")</f>
        <v/>
      </c>
      <c r="O49" s="9" t="str">
        <f aca="false">IF('Acquisition-Retention'!R172&lt;&gt;"",'Acquisition-Retention'!R172* (IF(O$12=$A49,1,EXP($B$3+$B$4*$A49+$B$5*(O$12-$A49)*4+$B$6*(YEAR(O$13)=2015)+$B$7*(O$11=4)+$B$8*(O$11=3))/(1+EXP($B$3+$B$4*$A49+$B$5*(O$12-$A49)*4+$B$6*(YEAR(O$13)=2015)+$B$7*(O$11=4)+$B$8*(O$11=3))))+ EXP($B$3+$B$4*$A49+$B$5*((O$12-$A49)*4+1)+$B$6*(YEAR(O$13)=2015)+$B$7*(O$11=4)+$B$8*(O$11=3))/(1+EXP($B$3+$B$4*$A49+$B$5*((O$12-$A49)*4+1)+$B$6*(YEAR(O$13)=2015)+$B$7*(O$11=4)+$B$8*(O$11=3)))+ EXP($B$3+$B$4*$A49+$B$5*((O$12-$A49)*4+2)+$B$6*(YEAR(O$13)=2015)+$B$7*(O$11=4)+$B$8*(O$11=3))/(1+EXP($B$3+$B$4*$A49+$B$5*((O$12-$A49)*4+2)+$B$6*(YEAR(O$13)=2015)+$B$7*(O$11=4)+$B$8*(O$11=3)))+ EXP($B$3+$B$4*$A49+$B$5*((O$12-$A49)*4+3)+$B$6*(YEAR(O$13)=2015)+$B$7*(O$11=4)+$B$8*(O$11=3))/(1+EXP($B$3+$B$4*$A49+$B$5*((O$12-$A49)*4+3)+$B$6*(YEAR(O$13)=2015)+$B$7*(O$11=4)+$B$8*(O$11=3)))), "")</f>
        <v/>
      </c>
      <c r="P49" s="9" t="str">
        <f aca="false">IF('Acquisition-Retention'!S172&lt;&gt;"",'Acquisition-Retention'!S172* (IF(P$12=$A49,1,EXP($B$3+$B$4*$A49+$B$5*(P$12-$A49)*4+$B$6*(YEAR(P$13)=2015)+$B$7*(P$11=4)+$B$8*(P$11=3))/(1+EXP($B$3+$B$4*$A49+$B$5*(P$12-$A49)*4+$B$6*(YEAR(P$13)=2015)+$B$7*(P$11=4)+$B$8*(P$11=3))))+ EXP($B$3+$B$4*$A49+$B$5*((P$12-$A49)*4+1)+$B$6*(YEAR(P$13)=2015)+$B$7*(P$11=4)+$B$8*(P$11=3))/(1+EXP($B$3+$B$4*$A49+$B$5*((P$12-$A49)*4+1)+$B$6*(YEAR(P$13)=2015)+$B$7*(P$11=4)+$B$8*(P$11=3)))+ EXP($B$3+$B$4*$A49+$B$5*((P$12-$A49)*4+2)+$B$6*(YEAR(P$13)=2015)+$B$7*(P$11=4)+$B$8*(P$11=3))/(1+EXP($B$3+$B$4*$A49+$B$5*((P$12-$A49)*4+2)+$B$6*(YEAR(P$13)=2015)+$B$7*(P$11=4)+$B$8*(P$11=3)))+ EXP($B$3+$B$4*$A49+$B$5*((P$12-$A49)*4+3)+$B$6*(YEAR(P$13)=2015)+$B$7*(P$11=4)+$B$8*(P$11=3))/(1+EXP($B$3+$B$4*$A49+$B$5*((P$12-$A49)*4+3)+$B$6*(YEAR(P$13)=2015)+$B$7*(P$11=4)+$B$8*(P$11=3)))), "")</f>
        <v/>
      </c>
      <c r="Q49" s="9" t="str">
        <f aca="false">IF('Acquisition-Retention'!T172&lt;&gt;"",'Acquisition-Retention'!T172* (IF(Q$12=$A49,1,EXP($B$3+$B$4*$A49+$B$5*(Q$12-$A49)*4+$B$6*(YEAR(Q$13)=2015)+$B$7*(Q$11=4)+$B$8*(Q$11=3))/(1+EXP($B$3+$B$4*$A49+$B$5*(Q$12-$A49)*4+$B$6*(YEAR(Q$13)=2015)+$B$7*(Q$11=4)+$B$8*(Q$11=3))))+ EXP($B$3+$B$4*$A49+$B$5*((Q$12-$A49)*4+1)+$B$6*(YEAR(Q$13)=2015)+$B$7*(Q$11=4)+$B$8*(Q$11=3))/(1+EXP($B$3+$B$4*$A49+$B$5*((Q$12-$A49)*4+1)+$B$6*(YEAR(Q$13)=2015)+$B$7*(Q$11=4)+$B$8*(Q$11=3)))+ EXP($B$3+$B$4*$A49+$B$5*((Q$12-$A49)*4+2)+$B$6*(YEAR(Q$13)=2015)+$B$7*(Q$11=4)+$B$8*(Q$11=3))/(1+EXP($B$3+$B$4*$A49+$B$5*((Q$12-$A49)*4+2)+$B$6*(YEAR(Q$13)=2015)+$B$7*(Q$11=4)+$B$8*(Q$11=3)))+ EXP($B$3+$B$4*$A49+$B$5*((Q$12-$A49)*4+3)+$B$6*(YEAR(Q$13)=2015)+$B$7*(Q$11=4)+$B$8*(Q$11=3))/(1+EXP($B$3+$B$4*$A49+$B$5*((Q$12-$A49)*4+3)+$B$6*(YEAR(Q$13)=2015)+$B$7*(Q$11=4)+$B$8*(Q$11=3)))), "")</f>
        <v/>
      </c>
      <c r="R49" s="9" t="str">
        <f aca="false">IF('Acquisition-Retention'!U172&lt;&gt;"",'Acquisition-Retention'!U172* (IF(R$12=$A49,1,EXP($B$3+$B$4*$A49+$B$5*(R$12-$A49)*4+$B$6*(YEAR(R$13)=2015)+$B$7*(R$11=4)+$B$8*(R$11=3))/(1+EXP($B$3+$B$4*$A49+$B$5*(R$12-$A49)*4+$B$6*(YEAR(R$13)=2015)+$B$7*(R$11=4)+$B$8*(R$11=3))))+ EXP($B$3+$B$4*$A49+$B$5*((R$12-$A49)*4+1)+$B$6*(YEAR(R$13)=2015)+$B$7*(R$11=4)+$B$8*(R$11=3))/(1+EXP($B$3+$B$4*$A49+$B$5*((R$12-$A49)*4+1)+$B$6*(YEAR(R$13)=2015)+$B$7*(R$11=4)+$B$8*(R$11=3)))+ EXP($B$3+$B$4*$A49+$B$5*((R$12-$A49)*4+2)+$B$6*(YEAR(R$13)=2015)+$B$7*(R$11=4)+$B$8*(R$11=3))/(1+EXP($B$3+$B$4*$A49+$B$5*((R$12-$A49)*4+2)+$B$6*(YEAR(R$13)=2015)+$B$7*(R$11=4)+$B$8*(R$11=3)))+ EXP($B$3+$B$4*$A49+$B$5*((R$12-$A49)*4+3)+$B$6*(YEAR(R$13)=2015)+$B$7*(R$11=4)+$B$8*(R$11=3))/(1+EXP($B$3+$B$4*$A49+$B$5*((R$12-$A49)*4+3)+$B$6*(YEAR(R$13)=2015)+$B$7*(R$11=4)+$B$8*(R$11=3)))), "")</f>
        <v/>
      </c>
      <c r="S49" s="9" t="str">
        <f aca="false">IF('Acquisition-Retention'!V172&lt;&gt;"",'Acquisition-Retention'!V172* (IF(S$12=$A49,1,EXP($B$3+$B$4*$A49+$B$5*(S$12-$A49)*4+$B$6*(YEAR(S$13)=2015)+$B$7*(S$11=4)+$B$8*(S$11=3))/(1+EXP($B$3+$B$4*$A49+$B$5*(S$12-$A49)*4+$B$6*(YEAR(S$13)=2015)+$B$7*(S$11=4)+$B$8*(S$11=3))))+ EXP($B$3+$B$4*$A49+$B$5*((S$12-$A49)*4+1)+$B$6*(YEAR(S$13)=2015)+$B$7*(S$11=4)+$B$8*(S$11=3))/(1+EXP($B$3+$B$4*$A49+$B$5*((S$12-$A49)*4+1)+$B$6*(YEAR(S$13)=2015)+$B$7*(S$11=4)+$B$8*(S$11=3)))+ EXP($B$3+$B$4*$A49+$B$5*((S$12-$A49)*4+2)+$B$6*(YEAR(S$13)=2015)+$B$7*(S$11=4)+$B$8*(S$11=3))/(1+EXP($B$3+$B$4*$A49+$B$5*((S$12-$A49)*4+2)+$B$6*(YEAR(S$13)=2015)+$B$7*(S$11=4)+$B$8*(S$11=3)))+ EXP($B$3+$B$4*$A49+$B$5*((S$12-$A49)*4+3)+$B$6*(YEAR(S$13)=2015)+$B$7*(S$11=4)+$B$8*(S$11=3))/(1+EXP($B$3+$B$4*$A49+$B$5*((S$12-$A49)*4+3)+$B$6*(YEAR(S$13)=2015)+$B$7*(S$11=4)+$B$8*(S$11=3)))), "")</f>
        <v/>
      </c>
      <c r="T49" s="9" t="str">
        <f aca="false">IF('Acquisition-Retention'!W172&lt;&gt;"",'Acquisition-Retention'!W172* (IF(T$12=$A49,1,EXP($B$3+$B$4*$A49+$B$5*(T$12-$A49)*4+$B$6*(YEAR(T$13)=2015)+$B$7*(T$11=4)+$B$8*(T$11=3))/(1+EXP($B$3+$B$4*$A49+$B$5*(T$12-$A49)*4+$B$6*(YEAR(T$13)=2015)+$B$7*(T$11=4)+$B$8*(T$11=3))))+ EXP($B$3+$B$4*$A49+$B$5*((T$12-$A49)*4+1)+$B$6*(YEAR(T$13)=2015)+$B$7*(T$11=4)+$B$8*(T$11=3))/(1+EXP($B$3+$B$4*$A49+$B$5*((T$12-$A49)*4+1)+$B$6*(YEAR(T$13)=2015)+$B$7*(T$11=4)+$B$8*(T$11=3)))+ EXP($B$3+$B$4*$A49+$B$5*((T$12-$A49)*4+2)+$B$6*(YEAR(T$13)=2015)+$B$7*(T$11=4)+$B$8*(T$11=3))/(1+EXP($B$3+$B$4*$A49+$B$5*((T$12-$A49)*4+2)+$B$6*(YEAR(T$13)=2015)+$B$7*(T$11=4)+$B$8*(T$11=3)))+ EXP($B$3+$B$4*$A49+$B$5*((T$12-$A49)*4+3)+$B$6*(YEAR(T$13)=2015)+$B$7*(T$11=4)+$B$8*(T$11=3))/(1+EXP($B$3+$B$4*$A49+$B$5*((T$12-$A49)*4+3)+$B$6*(YEAR(T$13)=2015)+$B$7*(T$11=4)+$B$8*(T$11=3)))), "")</f>
        <v/>
      </c>
      <c r="U49" s="9" t="str">
        <f aca="false">IF('Acquisition-Retention'!X172&lt;&gt;"",'Acquisition-Retention'!X172* (IF(U$12=$A49,1,EXP($B$3+$B$4*$A49+$B$5*(U$12-$A49)*4+$B$6*(YEAR(U$13)=2015)+$B$7*(U$11=4)+$B$8*(U$11=3))/(1+EXP($B$3+$B$4*$A49+$B$5*(U$12-$A49)*4+$B$6*(YEAR(U$13)=2015)+$B$7*(U$11=4)+$B$8*(U$11=3))))+ EXP($B$3+$B$4*$A49+$B$5*((U$12-$A49)*4+1)+$B$6*(YEAR(U$13)=2015)+$B$7*(U$11=4)+$B$8*(U$11=3))/(1+EXP($B$3+$B$4*$A49+$B$5*((U$12-$A49)*4+1)+$B$6*(YEAR(U$13)=2015)+$B$7*(U$11=4)+$B$8*(U$11=3)))+ EXP($B$3+$B$4*$A49+$B$5*((U$12-$A49)*4+2)+$B$6*(YEAR(U$13)=2015)+$B$7*(U$11=4)+$B$8*(U$11=3))/(1+EXP($B$3+$B$4*$A49+$B$5*((U$12-$A49)*4+2)+$B$6*(YEAR(U$13)=2015)+$B$7*(U$11=4)+$B$8*(U$11=3)))+ EXP($B$3+$B$4*$A49+$B$5*((U$12-$A49)*4+3)+$B$6*(YEAR(U$13)=2015)+$B$7*(U$11=4)+$B$8*(U$11=3))/(1+EXP($B$3+$B$4*$A49+$B$5*((U$12-$A49)*4+3)+$B$6*(YEAR(U$13)=2015)+$B$7*(U$11=4)+$B$8*(U$11=3)))), "")</f>
        <v/>
      </c>
      <c r="V49" s="9" t="str">
        <f aca="false">IF('Acquisition-Retention'!Y172&lt;&gt;"",'Acquisition-Retention'!Y172* (IF(V$12=$A49,1,EXP($B$3+$B$4*$A49+$B$5*(V$12-$A49)*4+$B$6*(YEAR(V$13)=2015)+$B$7*(V$11=4)+$B$8*(V$11=3))/(1+EXP($B$3+$B$4*$A49+$B$5*(V$12-$A49)*4+$B$6*(YEAR(V$13)=2015)+$B$7*(V$11=4)+$B$8*(V$11=3))))+ EXP($B$3+$B$4*$A49+$B$5*((V$12-$A49)*4+1)+$B$6*(YEAR(V$13)=2015)+$B$7*(V$11=4)+$B$8*(V$11=3))/(1+EXP($B$3+$B$4*$A49+$B$5*((V$12-$A49)*4+1)+$B$6*(YEAR(V$13)=2015)+$B$7*(V$11=4)+$B$8*(V$11=3)))+ EXP($B$3+$B$4*$A49+$B$5*((V$12-$A49)*4+2)+$B$6*(YEAR(V$13)=2015)+$B$7*(V$11=4)+$B$8*(V$11=3))/(1+EXP($B$3+$B$4*$A49+$B$5*((V$12-$A49)*4+2)+$B$6*(YEAR(V$13)=2015)+$B$7*(V$11=4)+$B$8*(V$11=3)))+ EXP($B$3+$B$4*$A49+$B$5*((V$12-$A49)*4+3)+$B$6*(YEAR(V$13)=2015)+$B$7*(V$11=4)+$B$8*(V$11=3))/(1+EXP($B$3+$B$4*$A49+$B$5*((V$12-$A49)*4+3)+$B$6*(YEAR(V$13)=2015)+$B$7*(V$11=4)+$B$8*(V$11=3)))), "")</f>
        <v/>
      </c>
      <c r="W49" s="9" t="str">
        <f aca="false">IF('Acquisition-Retention'!Z172&lt;&gt;"",'Acquisition-Retention'!Z172* (IF(W$12=$A49,1,EXP($B$3+$B$4*$A49+$B$5*(W$12-$A49)*4+$B$6*(YEAR(W$13)=2015)+$B$7*(W$11=4)+$B$8*(W$11=3))/(1+EXP($B$3+$B$4*$A49+$B$5*(W$12-$A49)*4+$B$6*(YEAR(W$13)=2015)+$B$7*(W$11=4)+$B$8*(W$11=3))))+ EXP($B$3+$B$4*$A49+$B$5*((W$12-$A49)*4+1)+$B$6*(YEAR(W$13)=2015)+$B$7*(W$11=4)+$B$8*(W$11=3))/(1+EXP($B$3+$B$4*$A49+$B$5*((W$12-$A49)*4+1)+$B$6*(YEAR(W$13)=2015)+$B$7*(W$11=4)+$B$8*(W$11=3)))+ EXP($B$3+$B$4*$A49+$B$5*((W$12-$A49)*4+2)+$B$6*(YEAR(W$13)=2015)+$B$7*(W$11=4)+$B$8*(W$11=3))/(1+EXP($B$3+$B$4*$A49+$B$5*((W$12-$A49)*4+2)+$B$6*(YEAR(W$13)=2015)+$B$7*(W$11=4)+$B$8*(W$11=3)))+ EXP($B$3+$B$4*$A49+$B$5*((W$12-$A49)*4+3)+$B$6*(YEAR(W$13)=2015)+$B$7*(W$11=4)+$B$8*(W$11=3))/(1+EXP($B$3+$B$4*$A49+$B$5*((W$12-$A49)*4+3)+$B$6*(YEAR(W$13)=2015)+$B$7*(W$11=4)+$B$8*(W$11=3)))), "")</f>
        <v/>
      </c>
      <c r="X49" s="9" t="str">
        <f aca="false">IF('Acquisition-Retention'!AA172&lt;&gt;"",'Acquisition-Retention'!AA172* (IF(X$12=$A49,1,EXP($B$3+$B$4*$A49+$B$5*(X$12-$A49)*4+$B$6*(YEAR(X$13)=2015)+$B$7*(X$11=4)+$B$8*(X$11=3))/(1+EXP($B$3+$B$4*$A49+$B$5*(X$12-$A49)*4+$B$6*(YEAR(X$13)=2015)+$B$7*(X$11=4)+$B$8*(X$11=3))))+ EXP($B$3+$B$4*$A49+$B$5*((X$12-$A49)*4+1)+$B$6*(YEAR(X$13)=2015)+$B$7*(X$11=4)+$B$8*(X$11=3))/(1+EXP($B$3+$B$4*$A49+$B$5*((X$12-$A49)*4+1)+$B$6*(YEAR(X$13)=2015)+$B$7*(X$11=4)+$B$8*(X$11=3)))+ EXP($B$3+$B$4*$A49+$B$5*((X$12-$A49)*4+2)+$B$6*(YEAR(X$13)=2015)+$B$7*(X$11=4)+$B$8*(X$11=3))/(1+EXP($B$3+$B$4*$A49+$B$5*((X$12-$A49)*4+2)+$B$6*(YEAR(X$13)=2015)+$B$7*(X$11=4)+$B$8*(X$11=3)))+ EXP($B$3+$B$4*$A49+$B$5*((X$12-$A49)*4+3)+$B$6*(YEAR(X$13)=2015)+$B$7*(X$11=4)+$B$8*(X$11=3))/(1+EXP($B$3+$B$4*$A49+$B$5*((X$12-$A49)*4+3)+$B$6*(YEAR(X$13)=2015)+$B$7*(X$11=4)+$B$8*(X$11=3)))), "")</f>
        <v/>
      </c>
      <c r="Y49" s="9" t="str">
        <f aca="false">IF('Acquisition-Retention'!AB172&lt;&gt;"",'Acquisition-Retention'!AB172* (IF(Y$12=$A49,1,EXP($B$3+$B$4*$A49+$B$5*(Y$12-$A49)*4+$B$6*(YEAR(Y$13)=2015)+$B$7*(Y$11=4)+$B$8*(Y$11=3))/(1+EXP($B$3+$B$4*$A49+$B$5*(Y$12-$A49)*4+$B$6*(YEAR(Y$13)=2015)+$B$7*(Y$11=4)+$B$8*(Y$11=3))))+ EXP($B$3+$B$4*$A49+$B$5*((Y$12-$A49)*4+1)+$B$6*(YEAR(Y$13)=2015)+$B$7*(Y$11=4)+$B$8*(Y$11=3))/(1+EXP($B$3+$B$4*$A49+$B$5*((Y$12-$A49)*4+1)+$B$6*(YEAR(Y$13)=2015)+$B$7*(Y$11=4)+$B$8*(Y$11=3)))+ EXP($B$3+$B$4*$A49+$B$5*((Y$12-$A49)*4+2)+$B$6*(YEAR(Y$13)=2015)+$B$7*(Y$11=4)+$B$8*(Y$11=3))/(1+EXP($B$3+$B$4*$A49+$B$5*((Y$12-$A49)*4+2)+$B$6*(YEAR(Y$13)=2015)+$B$7*(Y$11=4)+$B$8*(Y$11=3)))+ EXP($B$3+$B$4*$A49+$B$5*((Y$12-$A49)*4+3)+$B$6*(YEAR(Y$13)=2015)+$B$7*(Y$11=4)+$B$8*(Y$11=3))/(1+EXP($B$3+$B$4*$A49+$B$5*((Y$12-$A49)*4+3)+$B$6*(YEAR(Y$13)=2015)+$B$7*(Y$11=4)+$B$8*(Y$11=3)))), "")</f>
        <v/>
      </c>
      <c r="Z49" s="9" t="str">
        <f aca="false">IF('Acquisition-Retention'!AC172&lt;&gt;"",'Acquisition-Retention'!AC172* (IF(Z$12=$A49,1,EXP($B$3+$B$4*$A49+$B$5*(Z$12-$A49)*4+$B$6*(YEAR(Z$13)=2015)+$B$7*(Z$11=4)+$B$8*(Z$11=3))/(1+EXP($B$3+$B$4*$A49+$B$5*(Z$12-$A49)*4+$B$6*(YEAR(Z$13)=2015)+$B$7*(Z$11=4)+$B$8*(Z$11=3))))+ EXP($B$3+$B$4*$A49+$B$5*((Z$12-$A49)*4+1)+$B$6*(YEAR(Z$13)=2015)+$B$7*(Z$11=4)+$B$8*(Z$11=3))/(1+EXP($B$3+$B$4*$A49+$B$5*((Z$12-$A49)*4+1)+$B$6*(YEAR(Z$13)=2015)+$B$7*(Z$11=4)+$B$8*(Z$11=3)))+ EXP($B$3+$B$4*$A49+$B$5*((Z$12-$A49)*4+2)+$B$6*(YEAR(Z$13)=2015)+$B$7*(Z$11=4)+$B$8*(Z$11=3))/(1+EXP($B$3+$B$4*$A49+$B$5*((Z$12-$A49)*4+2)+$B$6*(YEAR(Z$13)=2015)+$B$7*(Z$11=4)+$B$8*(Z$11=3)))+ EXP($B$3+$B$4*$A49+$B$5*((Z$12-$A49)*4+3)+$B$6*(YEAR(Z$13)=2015)+$B$7*(Z$11=4)+$B$8*(Z$11=3))/(1+EXP($B$3+$B$4*$A49+$B$5*((Z$12-$A49)*4+3)+$B$6*(YEAR(Z$13)=2015)+$B$7*(Z$11=4)+$B$8*(Z$11=3)))), "")</f>
        <v/>
      </c>
      <c r="AA49" s="9" t="str">
        <f aca="false">IF('Acquisition-Retention'!AD172&lt;&gt;"",'Acquisition-Retention'!AD172* (IF(AA$12=$A49,1,EXP($B$3+$B$4*$A49+$B$5*(AA$12-$A49)*4+$B$6*(YEAR(AA$13)=2015)+$B$7*(AA$11=4)+$B$8*(AA$11=3))/(1+EXP($B$3+$B$4*$A49+$B$5*(AA$12-$A49)*4+$B$6*(YEAR(AA$13)=2015)+$B$7*(AA$11=4)+$B$8*(AA$11=3))))+ EXP($B$3+$B$4*$A49+$B$5*((AA$12-$A49)*4+1)+$B$6*(YEAR(AA$13)=2015)+$B$7*(AA$11=4)+$B$8*(AA$11=3))/(1+EXP($B$3+$B$4*$A49+$B$5*((AA$12-$A49)*4+1)+$B$6*(YEAR(AA$13)=2015)+$B$7*(AA$11=4)+$B$8*(AA$11=3)))+ EXP($B$3+$B$4*$A49+$B$5*((AA$12-$A49)*4+2)+$B$6*(YEAR(AA$13)=2015)+$B$7*(AA$11=4)+$B$8*(AA$11=3))/(1+EXP($B$3+$B$4*$A49+$B$5*((AA$12-$A49)*4+2)+$B$6*(YEAR(AA$13)=2015)+$B$7*(AA$11=4)+$B$8*(AA$11=3)))+ EXP($B$3+$B$4*$A49+$B$5*((AA$12-$A49)*4+3)+$B$6*(YEAR(AA$13)=2015)+$B$7*(AA$11=4)+$B$8*(AA$11=3))/(1+EXP($B$3+$B$4*$A49+$B$5*((AA$12-$A49)*4+3)+$B$6*(YEAR(AA$13)=2015)+$B$7*(AA$11=4)+$B$8*(AA$11=3)))), "")</f>
        <v/>
      </c>
      <c r="AB49" s="9" t="str">
        <f aca="false">IF('Acquisition-Retention'!AE172&lt;&gt;"",'Acquisition-Retention'!AE172* (IF(AB$12=$A49,1,EXP($B$3+$B$4*$A49+$B$5*(AB$12-$A49)*4+$B$6*(YEAR(AB$13)=2015)+$B$7*(AB$11=4)+$B$8*(AB$11=3))/(1+EXP($B$3+$B$4*$A49+$B$5*(AB$12-$A49)*4+$B$6*(YEAR(AB$13)=2015)+$B$7*(AB$11=4)+$B$8*(AB$11=3))))+ EXP($B$3+$B$4*$A49+$B$5*((AB$12-$A49)*4+1)+$B$6*(YEAR(AB$13)=2015)+$B$7*(AB$11=4)+$B$8*(AB$11=3))/(1+EXP($B$3+$B$4*$A49+$B$5*((AB$12-$A49)*4+1)+$B$6*(YEAR(AB$13)=2015)+$B$7*(AB$11=4)+$B$8*(AB$11=3)))+ EXP($B$3+$B$4*$A49+$B$5*((AB$12-$A49)*4+2)+$B$6*(YEAR(AB$13)=2015)+$B$7*(AB$11=4)+$B$8*(AB$11=3))/(1+EXP($B$3+$B$4*$A49+$B$5*((AB$12-$A49)*4+2)+$B$6*(YEAR(AB$13)=2015)+$B$7*(AB$11=4)+$B$8*(AB$11=3)))+ EXP($B$3+$B$4*$A49+$B$5*((AB$12-$A49)*4+3)+$B$6*(YEAR(AB$13)=2015)+$B$7*(AB$11=4)+$B$8*(AB$11=3))/(1+EXP($B$3+$B$4*$A49+$B$5*((AB$12-$A49)*4+3)+$B$6*(YEAR(AB$13)=2015)+$B$7*(AB$11=4)+$B$8*(AB$11=3)))), "")</f>
        <v/>
      </c>
      <c r="AC49" s="9" t="str">
        <f aca="false">IF('Acquisition-Retention'!AF172&lt;&gt;"",'Acquisition-Retention'!AF172* (IF(AC$12=$A49,1,EXP($B$3+$B$4*$A49+$B$5*(AC$12-$A49)*4+$B$6*(YEAR(AC$13)=2015)+$B$7*(AC$11=4)+$B$8*(AC$11=3))/(1+EXP($B$3+$B$4*$A49+$B$5*(AC$12-$A49)*4+$B$6*(YEAR(AC$13)=2015)+$B$7*(AC$11=4)+$B$8*(AC$11=3))))+ EXP($B$3+$B$4*$A49+$B$5*((AC$12-$A49)*4+1)+$B$6*(YEAR(AC$13)=2015)+$B$7*(AC$11=4)+$B$8*(AC$11=3))/(1+EXP($B$3+$B$4*$A49+$B$5*((AC$12-$A49)*4+1)+$B$6*(YEAR(AC$13)=2015)+$B$7*(AC$11=4)+$B$8*(AC$11=3)))+ EXP($B$3+$B$4*$A49+$B$5*((AC$12-$A49)*4+2)+$B$6*(YEAR(AC$13)=2015)+$B$7*(AC$11=4)+$B$8*(AC$11=3))/(1+EXP($B$3+$B$4*$A49+$B$5*((AC$12-$A49)*4+2)+$B$6*(YEAR(AC$13)=2015)+$B$7*(AC$11=4)+$B$8*(AC$11=3)))+ EXP($B$3+$B$4*$A49+$B$5*((AC$12-$A49)*4+3)+$B$6*(YEAR(AC$13)=2015)+$B$7*(AC$11=4)+$B$8*(AC$11=3))/(1+EXP($B$3+$B$4*$A49+$B$5*((AC$12-$A49)*4+3)+$B$6*(YEAR(AC$13)=2015)+$B$7*(AC$11=4)+$B$8*(AC$11=3)))), "")</f>
        <v/>
      </c>
      <c r="AD49" s="9" t="str">
        <f aca="false">IF('Acquisition-Retention'!AG172&lt;&gt;"",'Acquisition-Retention'!AG172* (IF(AD$12=$A49,1,EXP($B$3+$B$4*$A49+$B$5*(AD$12-$A49)*4+$B$6*(YEAR(AD$13)=2015)+$B$7*(AD$11=4)+$B$8*(AD$11=3))/(1+EXP($B$3+$B$4*$A49+$B$5*(AD$12-$A49)*4+$B$6*(YEAR(AD$13)=2015)+$B$7*(AD$11=4)+$B$8*(AD$11=3))))+ EXP($B$3+$B$4*$A49+$B$5*((AD$12-$A49)*4+1)+$B$6*(YEAR(AD$13)=2015)+$B$7*(AD$11=4)+$B$8*(AD$11=3))/(1+EXP($B$3+$B$4*$A49+$B$5*((AD$12-$A49)*4+1)+$B$6*(YEAR(AD$13)=2015)+$B$7*(AD$11=4)+$B$8*(AD$11=3)))+ EXP($B$3+$B$4*$A49+$B$5*((AD$12-$A49)*4+2)+$B$6*(YEAR(AD$13)=2015)+$B$7*(AD$11=4)+$B$8*(AD$11=3))/(1+EXP($B$3+$B$4*$A49+$B$5*((AD$12-$A49)*4+2)+$B$6*(YEAR(AD$13)=2015)+$B$7*(AD$11=4)+$B$8*(AD$11=3)))+ EXP($B$3+$B$4*$A49+$B$5*((AD$12-$A49)*4+3)+$B$6*(YEAR(AD$13)=2015)+$B$7*(AD$11=4)+$B$8*(AD$11=3))/(1+EXP($B$3+$B$4*$A49+$B$5*((AD$12-$A49)*4+3)+$B$6*(YEAR(AD$13)=2015)+$B$7*(AD$11=4)+$B$8*(AD$11=3)))), "")</f>
        <v/>
      </c>
      <c r="AE49" s="9" t="str">
        <f aca="false">IF('Acquisition-Retention'!AH172&lt;&gt;"",'Acquisition-Retention'!AH172* (IF(AE$12=$A49,1,EXP($B$3+$B$4*$A49+$B$5*(AE$12-$A49)*4+$B$6*(YEAR(AE$13)=2015)+$B$7*(AE$11=4)+$B$8*(AE$11=3))/(1+EXP($B$3+$B$4*$A49+$B$5*(AE$12-$A49)*4+$B$6*(YEAR(AE$13)=2015)+$B$7*(AE$11=4)+$B$8*(AE$11=3))))+ EXP($B$3+$B$4*$A49+$B$5*((AE$12-$A49)*4+1)+$B$6*(YEAR(AE$13)=2015)+$B$7*(AE$11=4)+$B$8*(AE$11=3))/(1+EXP($B$3+$B$4*$A49+$B$5*((AE$12-$A49)*4+1)+$B$6*(YEAR(AE$13)=2015)+$B$7*(AE$11=4)+$B$8*(AE$11=3)))+ EXP($B$3+$B$4*$A49+$B$5*((AE$12-$A49)*4+2)+$B$6*(YEAR(AE$13)=2015)+$B$7*(AE$11=4)+$B$8*(AE$11=3))/(1+EXP($B$3+$B$4*$A49+$B$5*((AE$12-$A49)*4+2)+$B$6*(YEAR(AE$13)=2015)+$B$7*(AE$11=4)+$B$8*(AE$11=3)))+ EXP($B$3+$B$4*$A49+$B$5*((AE$12-$A49)*4+3)+$B$6*(YEAR(AE$13)=2015)+$B$7*(AE$11=4)+$B$8*(AE$11=3))/(1+EXP($B$3+$B$4*$A49+$B$5*((AE$12-$A49)*4+3)+$B$6*(YEAR(AE$13)=2015)+$B$7*(AE$11=4)+$B$8*(AE$11=3)))), "")</f>
        <v/>
      </c>
      <c r="AF49" s="9" t="str">
        <f aca="false">IF('Acquisition-Retention'!AI172&lt;&gt;"",'Acquisition-Retention'!AI172* (IF(AF$12=$A49,1,EXP($B$3+$B$4*$A49+$B$5*(AF$12-$A49)*4+$B$6*(YEAR(AF$13)=2015)+$B$7*(AF$11=4)+$B$8*(AF$11=3))/(1+EXP($B$3+$B$4*$A49+$B$5*(AF$12-$A49)*4+$B$6*(YEAR(AF$13)=2015)+$B$7*(AF$11=4)+$B$8*(AF$11=3))))+ EXP($B$3+$B$4*$A49+$B$5*((AF$12-$A49)*4+1)+$B$6*(YEAR(AF$13)=2015)+$B$7*(AF$11=4)+$B$8*(AF$11=3))/(1+EXP($B$3+$B$4*$A49+$B$5*((AF$12-$A49)*4+1)+$B$6*(YEAR(AF$13)=2015)+$B$7*(AF$11=4)+$B$8*(AF$11=3)))+ EXP($B$3+$B$4*$A49+$B$5*((AF$12-$A49)*4+2)+$B$6*(YEAR(AF$13)=2015)+$B$7*(AF$11=4)+$B$8*(AF$11=3))/(1+EXP($B$3+$B$4*$A49+$B$5*((AF$12-$A49)*4+2)+$B$6*(YEAR(AF$13)=2015)+$B$7*(AF$11=4)+$B$8*(AF$11=3)))+ EXP($B$3+$B$4*$A49+$B$5*((AF$12-$A49)*4+3)+$B$6*(YEAR(AF$13)=2015)+$B$7*(AF$11=4)+$B$8*(AF$11=3))/(1+EXP($B$3+$B$4*$A49+$B$5*((AF$12-$A49)*4+3)+$B$6*(YEAR(AF$13)=2015)+$B$7*(AF$11=4)+$B$8*(AF$11=3)))), "")</f>
        <v/>
      </c>
      <c r="AG49" s="9" t="str">
        <f aca="false">IF('Acquisition-Retention'!AJ172&lt;&gt;"",'Acquisition-Retention'!AJ172* (IF(AG$12=$A49,1,EXP($B$3+$B$4*$A49+$B$5*(AG$12-$A49)*4+$B$6*(YEAR(AG$13)=2015)+$B$7*(AG$11=4)+$B$8*(AG$11=3))/(1+EXP($B$3+$B$4*$A49+$B$5*(AG$12-$A49)*4+$B$6*(YEAR(AG$13)=2015)+$B$7*(AG$11=4)+$B$8*(AG$11=3))))+ EXP($B$3+$B$4*$A49+$B$5*((AG$12-$A49)*4+1)+$B$6*(YEAR(AG$13)=2015)+$B$7*(AG$11=4)+$B$8*(AG$11=3))/(1+EXP($B$3+$B$4*$A49+$B$5*((AG$12-$A49)*4+1)+$B$6*(YEAR(AG$13)=2015)+$B$7*(AG$11=4)+$B$8*(AG$11=3)))+ EXP($B$3+$B$4*$A49+$B$5*((AG$12-$A49)*4+2)+$B$6*(YEAR(AG$13)=2015)+$B$7*(AG$11=4)+$B$8*(AG$11=3))/(1+EXP($B$3+$B$4*$A49+$B$5*((AG$12-$A49)*4+2)+$B$6*(YEAR(AG$13)=2015)+$B$7*(AG$11=4)+$B$8*(AG$11=3)))+ EXP($B$3+$B$4*$A49+$B$5*((AG$12-$A49)*4+3)+$B$6*(YEAR(AG$13)=2015)+$B$7*(AG$11=4)+$B$8*(AG$11=3))/(1+EXP($B$3+$B$4*$A49+$B$5*((AG$12-$A49)*4+3)+$B$6*(YEAR(AG$13)=2015)+$B$7*(AG$11=4)+$B$8*(AG$11=3)))), "")</f>
        <v/>
      </c>
      <c r="AH49" s="9" t="str">
        <f aca="false">IF('Acquisition-Retention'!AK172&lt;&gt;"",'Acquisition-Retention'!AK172* (IF(AH$12=$A49,1,EXP($B$3+$B$4*$A49+$B$5*(AH$12-$A49)*4+$B$6*(YEAR(AH$13)=2015)+$B$7*(AH$11=4)+$B$8*(AH$11=3))/(1+EXP($B$3+$B$4*$A49+$B$5*(AH$12-$A49)*4+$B$6*(YEAR(AH$13)=2015)+$B$7*(AH$11=4)+$B$8*(AH$11=3))))+ EXP($B$3+$B$4*$A49+$B$5*((AH$12-$A49)*4+1)+$B$6*(YEAR(AH$13)=2015)+$B$7*(AH$11=4)+$B$8*(AH$11=3))/(1+EXP($B$3+$B$4*$A49+$B$5*((AH$12-$A49)*4+1)+$B$6*(YEAR(AH$13)=2015)+$B$7*(AH$11=4)+$B$8*(AH$11=3)))+ EXP($B$3+$B$4*$A49+$B$5*((AH$12-$A49)*4+2)+$B$6*(YEAR(AH$13)=2015)+$B$7*(AH$11=4)+$B$8*(AH$11=3))/(1+EXP($B$3+$B$4*$A49+$B$5*((AH$12-$A49)*4+2)+$B$6*(YEAR(AH$13)=2015)+$B$7*(AH$11=4)+$B$8*(AH$11=3)))+ EXP($B$3+$B$4*$A49+$B$5*((AH$12-$A49)*4+3)+$B$6*(YEAR(AH$13)=2015)+$B$7*(AH$11=4)+$B$8*(AH$11=3))/(1+EXP($B$3+$B$4*$A49+$B$5*((AH$12-$A49)*4+3)+$B$6*(YEAR(AH$13)=2015)+$B$7*(AH$11=4)+$B$8*(AH$11=3)))), "")</f>
        <v/>
      </c>
      <c r="AI49" s="9" t="str">
        <f aca="false">IF('Acquisition-Retention'!AL172&lt;&gt;"",'Acquisition-Retention'!AL172* (IF(AI$12=$A49,1,EXP($B$3+$B$4*$A49+$B$5*(AI$12-$A49)*4+$B$6*(YEAR(AI$13)=2015)+$B$7*(AI$11=4)+$B$8*(AI$11=3))/(1+EXP($B$3+$B$4*$A49+$B$5*(AI$12-$A49)*4+$B$6*(YEAR(AI$13)=2015)+$B$7*(AI$11=4)+$B$8*(AI$11=3))))+ EXP($B$3+$B$4*$A49+$B$5*((AI$12-$A49)*4+1)+$B$6*(YEAR(AI$13)=2015)+$B$7*(AI$11=4)+$B$8*(AI$11=3))/(1+EXP($B$3+$B$4*$A49+$B$5*((AI$12-$A49)*4+1)+$B$6*(YEAR(AI$13)=2015)+$B$7*(AI$11=4)+$B$8*(AI$11=3)))+ EXP($B$3+$B$4*$A49+$B$5*((AI$12-$A49)*4+2)+$B$6*(YEAR(AI$13)=2015)+$B$7*(AI$11=4)+$B$8*(AI$11=3))/(1+EXP($B$3+$B$4*$A49+$B$5*((AI$12-$A49)*4+2)+$B$6*(YEAR(AI$13)=2015)+$B$7*(AI$11=4)+$B$8*(AI$11=3)))+ EXP($B$3+$B$4*$A49+$B$5*((AI$12-$A49)*4+3)+$B$6*(YEAR(AI$13)=2015)+$B$7*(AI$11=4)+$B$8*(AI$11=3))/(1+EXP($B$3+$B$4*$A49+$B$5*((AI$12-$A49)*4+3)+$B$6*(YEAR(AI$13)=2015)+$B$7*(AI$11=4)+$B$8*(AI$11=3)))), "")</f>
        <v/>
      </c>
      <c r="AJ49" s="9" t="str">
        <f aca="false">IF('Acquisition-Retention'!AM172&lt;&gt;"",'Acquisition-Retention'!AM172* (IF(AJ$12=$A49,1,EXP($B$3+$B$4*$A49+$B$5*(AJ$12-$A49)*4+$B$6*(YEAR(AJ$13)=2015)+$B$7*(AJ$11=4)+$B$8*(AJ$11=3))/(1+EXP($B$3+$B$4*$A49+$B$5*(AJ$12-$A49)*4+$B$6*(YEAR(AJ$13)=2015)+$B$7*(AJ$11=4)+$B$8*(AJ$11=3))))+ EXP($B$3+$B$4*$A49+$B$5*((AJ$12-$A49)*4+1)+$B$6*(YEAR(AJ$13)=2015)+$B$7*(AJ$11=4)+$B$8*(AJ$11=3))/(1+EXP($B$3+$B$4*$A49+$B$5*((AJ$12-$A49)*4+1)+$B$6*(YEAR(AJ$13)=2015)+$B$7*(AJ$11=4)+$B$8*(AJ$11=3)))+ EXP($B$3+$B$4*$A49+$B$5*((AJ$12-$A49)*4+2)+$B$6*(YEAR(AJ$13)=2015)+$B$7*(AJ$11=4)+$B$8*(AJ$11=3))/(1+EXP($B$3+$B$4*$A49+$B$5*((AJ$12-$A49)*4+2)+$B$6*(YEAR(AJ$13)=2015)+$B$7*(AJ$11=4)+$B$8*(AJ$11=3)))+ EXP($B$3+$B$4*$A49+$B$5*((AJ$12-$A49)*4+3)+$B$6*(YEAR(AJ$13)=2015)+$B$7*(AJ$11=4)+$B$8*(AJ$11=3))/(1+EXP($B$3+$B$4*$A49+$B$5*((AJ$12-$A49)*4+3)+$B$6*(YEAR(AJ$13)=2015)+$B$7*(AJ$11=4)+$B$8*(AJ$11=3)))), "")</f>
        <v/>
      </c>
      <c r="AK49" s="9" t="str">
        <f aca="false">IF('Acquisition-Retention'!AN172&lt;&gt;"",'Acquisition-Retention'!AN172* (IF(AK$12=$A49,1,EXP($B$3+$B$4*$A49+$B$5*(AK$12-$A49)*4+$B$6*(YEAR(AK$13)=2015)+$B$7*(AK$11=4)+$B$8*(AK$11=3))/(1+EXP($B$3+$B$4*$A49+$B$5*(AK$12-$A49)*4+$B$6*(YEAR(AK$13)=2015)+$B$7*(AK$11=4)+$B$8*(AK$11=3))))+ EXP($B$3+$B$4*$A49+$B$5*((AK$12-$A49)*4+1)+$B$6*(YEAR(AK$13)=2015)+$B$7*(AK$11=4)+$B$8*(AK$11=3))/(1+EXP($B$3+$B$4*$A49+$B$5*((AK$12-$A49)*4+1)+$B$6*(YEAR(AK$13)=2015)+$B$7*(AK$11=4)+$B$8*(AK$11=3)))+ EXP($B$3+$B$4*$A49+$B$5*((AK$12-$A49)*4+2)+$B$6*(YEAR(AK$13)=2015)+$B$7*(AK$11=4)+$B$8*(AK$11=3))/(1+EXP($B$3+$B$4*$A49+$B$5*((AK$12-$A49)*4+2)+$B$6*(YEAR(AK$13)=2015)+$B$7*(AK$11=4)+$B$8*(AK$11=3)))+ EXP($B$3+$B$4*$A49+$B$5*((AK$12-$A49)*4+3)+$B$6*(YEAR(AK$13)=2015)+$B$7*(AK$11=4)+$B$8*(AK$11=3))/(1+EXP($B$3+$B$4*$A49+$B$5*((AK$12-$A49)*4+3)+$B$6*(YEAR(AK$13)=2015)+$B$7*(AK$11=4)+$B$8*(AK$11=3)))), "")</f>
        <v/>
      </c>
      <c r="AL49" s="9" t="n">
        <f aca="false">IF('Acquisition-Retention'!AO172&lt;&gt;"",'Acquisition-Retention'!AO172* (IF(AL$12=$A49,1,EXP($B$3+$B$4*$A49+$B$5*(AL$12-$A49)*4+$B$6*(YEAR(AL$13)=2015)+$B$7*(AL$11=4)+$B$8*(AL$11=3))/(1+EXP($B$3+$B$4*$A49+$B$5*(AL$12-$A49)*4+$B$6*(YEAR(AL$13)=2015)+$B$7*(AL$11=4)+$B$8*(AL$11=3))))+ EXP($B$3+$B$4*$A49+$B$5*((AL$12-$A49)*4+1)+$B$6*(YEAR(AL$13)=2015)+$B$7*(AL$11=4)+$B$8*(AL$11=3))/(1+EXP($B$3+$B$4*$A49+$B$5*((AL$12-$A49)*4+1)+$B$6*(YEAR(AL$13)=2015)+$B$7*(AL$11=4)+$B$8*(AL$11=3)))+ EXP($B$3+$B$4*$A49+$B$5*((AL$12-$A49)*4+2)+$B$6*(YEAR(AL$13)=2015)+$B$7*(AL$11=4)+$B$8*(AL$11=3))/(1+EXP($B$3+$B$4*$A49+$B$5*((AL$12-$A49)*4+2)+$B$6*(YEAR(AL$13)=2015)+$B$7*(AL$11=4)+$B$8*(AL$11=3)))+ EXP($B$3+$B$4*$A49+$B$5*((AL$12-$A49)*4+3)+$B$6*(YEAR(AL$13)=2015)+$B$7*(AL$11=4)+$B$8*(AL$11=3))/(1+EXP($B$3+$B$4*$A49+$B$5*((AL$12-$A49)*4+3)+$B$6*(YEAR(AL$13)=2015)+$B$7*(AL$11=4)+$B$8*(AL$11=3)))), "")</f>
        <v>234.304290320362</v>
      </c>
      <c r="AM49" s="9" t="n">
        <f aca="false">IF('Acquisition-Retention'!AP172&lt;&gt;"",'Acquisition-Retention'!AP172* (IF(AM$12=$A49,1,EXP($B$3+$B$4*$A49+$B$5*(AM$12-$A49)*4+$B$6*(YEAR(AM$13)=2015)+$B$7*(AM$11=4)+$B$8*(AM$11=3))/(1+EXP($B$3+$B$4*$A49+$B$5*(AM$12-$A49)*4+$B$6*(YEAR(AM$13)=2015)+$B$7*(AM$11=4)+$B$8*(AM$11=3))))+ EXP($B$3+$B$4*$A49+$B$5*((AM$12-$A49)*4+1)+$B$6*(YEAR(AM$13)=2015)+$B$7*(AM$11=4)+$B$8*(AM$11=3))/(1+EXP($B$3+$B$4*$A49+$B$5*((AM$12-$A49)*4+1)+$B$6*(YEAR(AM$13)=2015)+$B$7*(AM$11=4)+$B$8*(AM$11=3)))+ EXP($B$3+$B$4*$A49+$B$5*((AM$12-$A49)*4+2)+$B$6*(YEAR(AM$13)=2015)+$B$7*(AM$11=4)+$B$8*(AM$11=3))/(1+EXP($B$3+$B$4*$A49+$B$5*((AM$12-$A49)*4+2)+$B$6*(YEAR(AM$13)=2015)+$B$7*(AM$11=4)+$B$8*(AM$11=3)))+ EXP($B$3+$B$4*$A49+$B$5*((AM$12-$A49)*4+3)+$B$6*(YEAR(AM$13)=2015)+$B$7*(AM$11=4)+$B$8*(AM$11=3))/(1+EXP($B$3+$B$4*$A49+$B$5*((AM$12-$A49)*4+3)+$B$6*(YEAR(AM$13)=2015)+$B$7*(AM$11=4)+$B$8*(AM$11=3)))), "")</f>
        <v>77.7951646254139</v>
      </c>
      <c r="AN49" s="9" t="n">
        <f aca="false">IF('Acquisition-Retention'!AQ172&lt;&gt;"",'Acquisition-Retention'!AQ172* (IF(AN$12=$A49,1,EXP($B$3+$B$4*$A49+$B$5*(AN$12-$A49)*4+$B$6*(YEAR(AN$13)=2015)+$B$7*(AN$11=4)+$B$8*(AN$11=3))/(1+EXP($B$3+$B$4*$A49+$B$5*(AN$12-$A49)*4+$B$6*(YEAR(AN$13)=2015)+$B$7*(AN$11=4)+$B$8*(AN$11=3))))+ EXP($B$3+$B$4*$A49+$B$5*((AN$12-$A49)*4+1)+$B$6*(YEAR(AN$13)=2015)+$B$7*(AN$11=4)+$B$8*(AN$11=3))/(1+EXP($B$3+$B$4*$A49+$B$5*((AN$12-$A49)*4+1)+$B$6*(YEAR(AN$13)=2015)+$B$7*(AN$11=4)+$B$8*(AN$11=3)))+ EXP($B$3+$B$4*$A49+$B$5*((AN$12-$A49)*4+2)+$B$6*(YEAR(AN$13)=2015)+$B$7*(AN$11=4)+$B$8*(AN$11=3))/(1+EXP($B$3+$B$4*$A49+$B$5*((AN$12-$A49)*4+2)+$B$6*(YEAR(AN$13)=2015)+$B$7*(AN$11=4)+$B$8*(AN$11=3)))+ EXP($B$3+$B$4*$A49+$B$5*((AN$12-$A49)*4+3)+$B$6*(YEAR(AN$13)=2015)+$B$7*(AN$11=4)+$B$8*(AN$11=3))/(1+EXP($B$3+$B$4*$A49+$B$5*((AN$12-$A49)*4+3)+$B$6*(YEAR(AN$13)=2015)+$B$7*(AN$11=4)+$B$8*(AN$11=3)))), "")</f>
        <v>66.5617053251158</v>
      </c>
      <c r="AO49" s="9" t="n">
        <f aca="false">IF('Acquisition-Retention'!AR172&lt;&gt;"",'Acquisition-Retention'!AR172* (IF(AO$12=$A49,1,EXP($B$3+$B$4*$A49+$B$5*(AO$12-$A49)*4+$B$6*(YEAR(AO$13)=2015)+$B$7*(AO$11=4)+$B$8*(AO$11=3))/(1+EXP($B$3+$B$4*$A49+$B$5*(AO$12-$A49)*4+$B$6*(YEAR(AO$13)=2015)+$B$7*(AO$11=4)+$B$8*(AO$11=3))))+ EXP($B$3+$B$4*$A49+$B$5*((AO$12-$A49)*4+1)+$B$6*(YEAR(AO$13)=2015)+$B$7*(AO$11=4)+$B$8*(AO$11=3))/(1+EXP($B$3+$B$4*$A49+$B$5*((AO$12-$A49)*4+1)+$B$6*(YEAR(AO$13)=2015)+$B$7*(AO$11=4)+$B$8*(AO$11=3)))+ EXP($B$3+$B$4*$A49+$B$5*((AO$12-$A49)*4+2)+$B$6*(YEAR(AO$13)=2015)+$B$7*(AO$11=4)+$B$8*(AO$11=3))/(1+EXP($B$3+$B$4*$A49+$B$5*((AO$12-$A49)*4+2)+$B$6*(YEAR(AO$13)=2015)+$B$7*(AO$11=4)+$B$8*(AO$11=3)))+ EXP($B$3+$B$4*$A49+$B$5*((AO$12-$A49)*4+3)+$B$6*(YEAR(AO$13)=2015)+$B$7*(AO$11=4)+$B$8*(AO$11=3))/(1+EXP($B$3+$B$4*$A49+$B$5*((AO$12-$A49)*4+3)+$B$6*(YEAR(AO$13)=2015)+$B$7*(AO$11=4)+$B$8*(AO$11=3)))), "")</f>
        <v>59.6857202912062</v>
      </c>
    </row>
    <row r="50" customFormat="false" ht="15" hidden="false" customHeight="false" outlineLevel="0" collapsed="false">
      <c r="A50" s="0" t="n">
        <f aca="false">A49+1</f>
        <v>37</v>
      </c>
      <c r="B50" s="4" t="str">
        <v>Jan 2017</v>
      </c>
      <c r="C50" s="9" t="str">
        <f aca="false">IF('Acquisition-Retention'!F173&lt;&gt;"",'Acquisition-Retention'!F173* (IF(C$12=$A50,1,EXP($B$3+$B$4*$A50+$B$5*(C$12-$A50)*4+$B$6*(YEAR(C$13)=2015)+$B$7*(C$11=4)+$B$8*(C$11=3))/(1+EXP($B$3+$B$4*$A50+$B$5*(C$12-$A50)*4+$B$6*(YEAR(C$13)=2015)+$B$7*(C$11=4)+$B$8*(C$11=3))))+ EXP($B$3+$B$4*$A50+$B$5*((C$12-$A50)*4+1)+$B$6*(YEAR(C$13)=2015)+$B$7*(C$11=4)+$B$8*(C$11=3))/(1+EXP($B$3+$B$4*$A50+$B$5*((C$12-$A50)*4+1)+$B$6*(YEAR(C$13)=2015)+$B$7*(C$11=4)+$B$8*(C$11=3)))+ EXP($B$3+$B$4*$A50+$B$5*((C$12-$A50)*4+2)+$B$6*(YEAR(C$13)=2015)+$B$7*(C$11=4)+$B$8*(C$11=3))/(1+EXP($B$3+$B$4*$A50+$B$5*((C$12-$A50)*4+2)+$B$6*(YEAR(C$13)=2015)+$B$7*(C$11=4)+$B$8*(C$11=3)))+ EXP($B$3+$B$4*$A50+$B$5*((C$12-$A50)*4+3)+$B$6*(YEAR(C$13)=2015)+$B$7*(C$11=4)+$B$8*(C$11=3))/(1+EXP($B$3+$B$4*$A50+$B$5*((C$12-$A50)*4+3)+$B$6*(YEAR(C$13)=2015)+$B$7*(C$11=4)+$B$8*(C$11=3)))), "")</f>
        <v/>
      </c>
      <c r="D50" s="9" t="str">
        <f aca="false">IF('Acquisition-Retention'!G173&lt;&gt;"",'Acquisition-Retention'!G173* (IF(D$12=$A50,1,EXP($B$3+$B$4*$A50+$B$5*(D$12-$A50)*4+$B$6*(YEAR(D$13)=2015)+$B$7*(D$11=4)+$B$8*(D$11=3))/(1+EXP($B$3+$B$4*$A50+$B$5*(D$12-$A50)*4+$B$6*(YEAR(D$13)=2015)+$B$7*(D$11=4)+$B$8*(D$11=3))))+ EXP($B$3+$B$4*$A50+$B$5*((D$12-$A50)*4+1)+$B$6*(YEAR(D$13)=2015)+$B$7*(D$11=4)+$B$8*(D$11=3))/(1+EXP($B$3+$B$4*$A50+$B$5*((D$12-$A50)*4+1)+$B$6*(YEAR(D$13)=2015)+$B$7*(D$11=4)+$B$8*(D$11=3)))+ EXP($B$3+$B$4*$A50+$B$5*((D$12-$A50)*4+2)+$B$6*(YEAR(D$13)=2015)+$B$7*(D$11=4)+$B$8*(D$11=3))/(1+EXP($B$3+$B$4*$A50+$B$5*((D$12-$A50)*4+2)+$B$6*(YEAR(D$13)=2015)+$B$7*(D$11=4)+$B$8*(D$11=3)))+ EXP($B$3+$B$4*$A50+$B$5*((D$12-$A50)*4+3)+$B$6*(YEAR(D$13)=2015)+$B$7*(D$11=4)+$B$8*(D$11=3))/(1+EXP($B$3+$B$4*$A50+$B$5*((D$12-$A50)*4+3)+$B$6*(YEAR(D$13)=2015)+$B$7*(D$11=4)+$B$8*(D$11=3)))), "")</f>
        <v/>
      </c>
      <c r="E50" s="9" t="str">
        <f aca="false">IF('Acquisition-Retention'!H173&lt;&gt;"",'Acquisition-Retention'!H173* (IF(E$12=$A50,1,EXP($B$3+$B$4*$A50+$B$5*(E$12-$A50)*4+$B$6*(YEAR(E$13)=2015)+$B$7*(E$11=4)+$B$8*(E$11=3))/(1+EXP($B$3+$B$4*$A50+$B$5*(E$12-$A50)*4+$B$6*(YEAR(E$13)=2015)+$B$7*(E$11=4)+$B$8*(E$11=3))))+ EXP($B$3+$B$4*$A50+$B$5*((E$12-$A50)*4+1)+$B$6*(YEAR(E$13)=2015)+$B$7*(E$11=4)+$B$8*(E$11=3))/(1+EXP($B$3+$B$4*$A50+$B$5*((E$12-$A50)*4+1)+$B$6*(YEAR(E$13)=2015)+$B$7*(E$11=4)+$B$8*(E$11=3)))+ EXP($B$3+$B$4*$A50+$B$5*((E$12-$A50)*4+2)+$B$6*(YEAR(E$13)=2015)+$B$7*(E$11=4)+$B$8*(E$11=3))/(1+EXP($B$3+$B$4*$A50+$B$5*((E$12-$A50)*4+2)+$B$6*(YEAR(E$13)=2015)+$B$7*(E$11=4)+$B$8*(E$11=3)))+ EXP($B$3+$B$4*$A50+$B$5*((E$12-$A50)*4+3)+$B$6*(YEAR(E$13)=2015)+$B$7*(E$11=4)+$B$8*(E$11=3))/(1+EXP($B$3+$B$4*$A50+$B$5*((E$12-$A50)*4+3)+$B$6*(YEAR(E$13)=2015)+$B$7*(E$11=4)+$B$8*(E$11=3)))), "")</f>
        <v/>
      </c>
      <c r="F50" s="9" t="str">
        <f aca="false">IF('Acquisition-Retention'!I173&lt;&gt;"",'Acquisition-Retention'!I173* (IF(F$12=$A50,1,EXP($B$3+$B$4*$A50+$B$5*(F$12-$A50)*4+$B$6*(YEAR(F$13)=2015)+$B$7*(F$11=4)+$B$8*(F$11=3))/(1+EXP($B$3+$B$4*$A50+$B$5*(F$12-$A50)*4+$B$6*(YEAR(F$13)=2015)+$B$7*(F$11=4)+$B$8*(F$11=3))))+ EXP($B$3+$B$4*$A50+$B$5*((F$12-$A50)*4+1)+$B$6*(YEAR(F$13)=2015)+$B$7*(F$11=4)+$B$8*(F$11=3))/(1+EXP($B$3+$B$4*$A50+$B$5*((F$12-$A50)*4+1)+$B$6*(YEAR(F$13)=2015)+$B$7*(F$11=4)+$B$8*(F$11=3)))+ EXP($B$3+$B$4*$A50+$B$5*((F$12-$A50)*4+2)+$B$6*(YEAR(F$13)=2015)+$B$7*(F$11=4)+$B$8*(F$11=3))/(1+EXP($B$3+$B$4*$A50+$B$5*((F$12-$A50)*4+2)+$B$6*(YEAR(F$13)=2015)+$B$7*(F$11=4)+$B$8*(F$11=3)))+ EXP($B$3+$B$4*$A50+$B$5*((F$12-$A50)*4+3)+$B$6*(YEAR(F$13)=2015)+$B$7*(F$11=4)+$B$8*(F$11=3))/(1+EXP($B$3+$B$4*$A50+$B$5*((F$12-$A50)*4+3)+$B$6*(YEAR(F$13)=2015)+$B$7*(F$11=4)+$B$8*(F$11=3)))), "")</f>
        <v/>
      </c>
      <c r="G50" s="9" t="str">
        <f aca="false">IF('Acquisition-Retention'!J173&lt;&gt;"",'Acquisition-Retention'!J173* (IF(G$12=$A50,1,EXP($B$3+$B$4*$A50+$B$5*(G$12-$A50)*4+$B$6*(YEAR(G$13)=2015)+$B$7*(G$11=4)+$B$8*(G$11=3))/(1+EXP($B$3+$B$4*$A50+$B$5*(G$12-$A50)*4+$B$6*(YEAR(G$13)=2015)+$B$7*(G$11=4)+$B$8*(G$11=3))))+ EXP($B$3+$B$4*$A50+$B$5*((G$12-$A50)*4+1)+$B$6*(YEAR(G$13)=2015)+$B$7*(G$11=4)+$B$8*(G$11=3))/(1+EXP($B$3+$B$4*$A50+$B$5*((G$12-$A50)*4+1)+$B$6*(YEAR(G$13)=2015)+$B$7*(G$11=4)+$B$8*(G$11=3)))+ EXP($B$3+$B$4*$A50+$B$5*((G$12-$A50)*4+2)+$B$6*(YEAR(G$13)=2015)+$B$7*(G$11=4)+$B$8*(G$11=3))/(1+EXP($B$3+$B$4*$A50+$B$5*((G$12-$A50)*4+2)+$B$6*(YEAR(G$13)=2015)+$B$7*(G$11=4)+$B$8*(G$11=3)))+ EXP($B$3+$B$4*$A50+$B$5*((G$12-$A50)*4+3)+$B$6*(YEAR(G$13)=2015)+$B$7*(G$11=4)+$B$8*(G$11=3))/(1+EXP($B$3+$B$4*$A50+$B$5*((G$12-$A50)*4+3)+$B$6*(YEAR(G$13)=2015)+$B$7*(G$11=4)+$B$8*(G$11=3)))), "")</f>
        <v/>
      </c>
      <c r="H50" s="9" t="str">
        <f aca="false">IF('Acquisition-Retention'!K173&lt;&gt;"",'Acquisition-Retention'!K173* (IF(H$12=$A50,1,EXP($B$3+$B$4*$A50+$B$5*(H$12-$A50)*4+$B$6*(YEAR(H$13)=2015)+$B$7*(H$11=4)+$B$8*(H$11=3))/(1+EXP($B$3+$B$4*$A50+$B$5*(H$12-$A50)*4+$B$6*(YEAR(H$13)=2015)+$B$7*(H$11=4)+$B$8*(H$11=3))))+ EXP($B$3+$B$4*$A50+$B$5*((H$12-$A50)*4+1)+$B$6*(YEAR(H$13)=2015)+$B$7*(H$11=4)+$B$8*(H$11=3))/(1+EXP($B$3+$B$4*$A50+$B$5*((H$12-$A50)*4+1)+$B$6*(YEAR(H$13)=2015)+$B$7*(H$11=4)+$B$8*(H$11=3)))+ EXP($B$3+$B$4*$A50+$B$5*((H$12-$A50)*4+2)+$B$6*(YEAR(H$13)=2015)+$B$7*(H$11=4)+$B$8*(H$11=3))/(1+EXP($B$3+$B$4*$A50+$B$5*((H$12-$A50)*4+2)+$B$6*(YEAR(H$13)=2015)+$B$7*(H$11=4)+$B$8*(H$11=3)))+ EXP($B$3+$B$4*$A50+$B$5*((H$12-$A50)*4+3)+$B$6*(YEAR(H$13)=2015)+$B$7*(H$11=4)+$B$8*(H$11=3))/(1+EXP($B$3+$B$4*$A50+$B$5*((H$12-$A50)*4+3)+$B$6*(YEAR(H$13)=2015)+$B$7*(H$11=4)+$B$8*(H$11=3)))), "")</f>
        <v/>
      </c>
      <c r="I50" s="9" t="str">
        <f aca="false">IF('Acquisition-Retention'!L173&lt;&gt;"",'Acquisition-Retention'!L173* (IF(I$12=$A50,1,EXP($B$3+$B$4*$A50+$B$5*(I$12-$A50)*4+$B$6*(YEAR(I$13)=2015)+$B$7*(I$11=4)+$B$8*(I$11=3))/(1+EXP($B$3+$B$4*$A50+$B$5*(I$12-$A50)*4+$B$6*(YEAR(I$13)=2015)+$B$7*(I$11=4)+$B$8*(I$11=3))))+ EXP($B$3+$B$4*$A50+$B$5*((I$12-$A50)*4+1)+$B$6*(YEAR(I$13)=2015)+$B$7*(I$11=4)+$B$8*(I$11=3))/(1+EXP($B$3+$B$4*$A50+$B$5*((I$12-$A50)*4+1)+$B$6*(YEAR(I$13)=2015)+$B$7*(I$11=4)+$B$8*(I$11=3)))+ EXP($B$3+$B$4*$A50+$B$5*((I$12-$A50)*4+2)+$B$6*(YEAR(I$13)=2015)+$B$7*(I$11=4)+$B$8*(I$11=3))/(1+EXP($B$3+$B$4*$A50+$B$5*((I$12-$A50)*4+2)+$B$6*(YEAR(I$13)=2015)+$B$7*(I$11=4)+$B$8*(I$11=3)))+ EXP($B$3+$B$4*$A50+$B$5*((I$12-$A50)*4+3)+$B$6*(YEAR(I$13)=2015)+$B$7*(I$11=4)+$B$8*(I$11=3))/(1+EXP($B$3+$B$4*$A50+$B$5*((I$12-$A50)*4+3)+$B$6*(YEAR(I$13)=2015)+$B$7*(I$11=4)+$B$8*(I$11=3)))), "")</f>
        <v/>
      </c>
      <c r="J50" s="9" t="str">
        <f aca="false">IF('Acquisition-Retention'!M173&lt;&gt;"",'Acquisition-Retention'!M173* (IF(J$12=$A50,1,EXP($B$3+$B$4*$A50+$B$5*(J$12-$A50)*4+$B$6*(YEAR(J$13)=2015)+$B$7*(J$11=4)+$B$8*(J$11=3))/(1+EXP($B$3+$B$4*$A50+$B$5*(J$12-$A50)*4+$B$6*(YEAR(J$13)=2015)+$B$7*(J$11=4)+$B$8*(J$11=3))))+ EXP($B$3+$B$4*$A50+$B$5*((J$12-$A50)*4+1)+$B$6*(YEAR(J$13)=2015)+$B$7*(J$11=4)+$B$8*(J$11=3))/(1+EXP($B$3+$B$4*$A50+$B$5*((J$12-$A50)*4+1)+$B$6*(YEAR(J$13)=2015)+$B$7*(J$11=4)+$B$8*(J$11=3)))+ EXP($B$3+$B$4*$A50+$B$5*((J$12-$A50)*4+2)+$B$6*(YEAR(J$13)=2015)+$B$7*(J$11=4)+$B$8*(J$11=3))/(1+EXP($B$3+$B$4*$A50+$B$5*((J$12-$A50)*4+2)+$B$6*(YEAR(J$13)=2015)+$B$7*(J$11=4)+$B$8*(J$11=3)))+ EXP($B$3+$B$4*$A50+$B$5*((J$12-$A50)*4+3)+$B$6*(YEAR(J$13)=2015)+$B$7*(J$11=4)+$B$8*(J$11=3))/(1+EXP($B$3+$B$4*$A50+$B$5*((J$12-$A50)*4+3)+$B$6*(YEAR(J$13)=2015)+$B$7*(J$11=4)+$B$8*(J$11=3)))), "")</f>
        <v/>
      </c>
      <c r="K50" s="9" t="str">
        <f aca="false">IF('Acquisition-Retention'!N173&lt;&gt;"",'Acquisition-Retention'!N173* (IF(K$12=$A50,1,EXP($B$3+$B$4*$A50+$B$5*(K$12-$A50)*4+$B$6*(YEAR(K$13)=2015)+$B$7*(K$11=4)+$B$8*(K$11=3))/(1+EXP($B$3+$B$4*$A50+$B$5*(K$12-$A50)*4+$B$6*(YEAR(K$13)=2015)+$B$7*(K$11=4)+$B$8*(K$11=3))))+ EXP($B$3+$B$4*$A50+$B$5*((K$12-$A50)*4+1)+$B$6*(YEAR(K$13)=2015)+$B$7*(K$11=4)+$B$8*(K$11=3))/(1+EXP($B$3+$B$4*$A50+$B$5*((K$12-$A50)*4+1)+$B$6*(YEAR(K$13)=2015)+$B$7*(K$11=4)+$B$8*(K$11=3)))+ EXP($B$3+$B$4*$A50+$B$5*((K$12-$A50)*4+2)+$B$6*(YEAR(K$13)=2015)+$B$7*(K$11=4)+$B$8*(K$11=3))/(1+EXP($B$3+$B$4*$A50+$B$5*((K$12-$A50)*4+2)+$B$6*(YEAR(K$13)=2015)+$B$7*(K$11=4)+$B$8*(K$11=3)))+ EXP($B$3+$B$4*$A50+$B$5*((K$12-$A50)*4+3)+$B$6*(YEAR(K$13)=2015)+$B$7*(K$11=4)+$B$8*(K$11=3))/(1+EXP($B$3+$B$4*$A50+$B$5*((K$12-$A50)*4+3)+$B$6*(YEAR(K$13)=2015)+$B$7*(K$11=4)+$B$8*(K$11=3)))), "")</f>
        <v/>
      </c>
      <c r="L50" s="9" t="str">
        <f aca="false">IF('Acquisition-Retention'!O173&lt;&gt;"",'Acquisition-Retention'!O173* (IF(L$12=$A50,1,EXP($B$3+$B$4*$A50+$B$5*(L$12-$A50)*4+$B$6*(YEAR(L$13)=2015)+$B$7*(L$11=4)+$B$8*(L$11=3))/(1+EXP($B$3+$B$4*$A50+$B$5*(L$12-$A50)*4+$B$6*(YEAR(L$13)=2015)+$B$7*(L$11=4)+$B$8*(L$11=3))))+ EXP($B$3+$B$4*$A50+$B$5*((L$12-$A50)*4+1)+$B$6*(YEAR(L$13)=2015)+$B$7*(L$11=4)+$B$8*(L$11=3))/(1+EXP($B$3+$B$4*$A50+$B$5*((L$12-$A50)*4+1)+$B$6*(YEAR(L$13)=2015)+$B$7*(L$11=4)+$B$8*(L$11=3)))+ EXP($B$3+$B$4*$A50+$B$5*((L$12-$A50)*4+2)+$B$6*(YEAR(L$13)=2015)+$B$7*(L$11=4)+$B$8*(L$11=3))/(1+EXP($B$3+$B$4*$A50+$B$5*((L$12-$A50)*4+2)+$B$6*(YEAR(L$13)=2015)+$B$7*(L$11=4)+$B$8*(L$11=3)))+ EXP($B$3+$B$4*$A50+$B$5*((L$12-$A50)*4+3)+$B$6*(YEAR(L$13)=2015)+$B$7*(L$11=4)+$B$8*(L$11=3))/(1+EXP($B$3+$B$4*$A50+$B$5*((L$12-$A50)*4+3)+$B$6*(YEAR(L$13)=2015)+$B$7*(L$11=4)+$B$8*(L$11=3)))), "")</f>
        <v/>
      </c>
      <c r="M50" s="9" t="str">
        <f aca="false">IF('Acquisition-Retention'!P173&lt;&gt;"",'Acquisition-Retention'!P173* (IF(M$12=$A50,1,EXP($B$3+$B$4*$A50+$B$5*(M$12-$A50)*4+$B$6*(YEAR(M$13)=2015)+$B$7*(M$11=4)+$B$8*(M$11=3))/(1+EXP($B$3+$B$4*$A50+$B$5*(M$12-$A50)*4+$B$6*(YEAR(M$13)=2015)+$B$7*(M$11=4)+$B$8*(M$11=3))))+ EXP($B$3+$B$4*$A50+$B$5*((M$12-$A50)*4+1)+$B$6*(YEAR(M$13)=2015)+$B$7*(M$11=4)+$B$8*(M$11=3))/(1+EXP($B$3+$B$4*$A50+$B$5*((M$12-$A50)*4+1)+$B$6*(YEAR(M$13)=2015)+$B$7*(M$11=4)+$B$8*(M$11=3)))+ EXP($B$3+$B$4*$A50+$B$5*((M$12-$A50)*4+2)+$B$6*(YEAR(M$13)=2015)+$B$7*(M$11=4)+$B$8*(M$11=3))/(1+EXP($B$3+$B$4*$A50+$B$5*((M$12-$A50)*4+2)+$B$6*(YEAR(M$13)=2015)+$B$7*(M$11=4)+$B$8*(M$11=3)))+ EXP($B$3+$B$4*$A50+$B$5*((M$12-$A50)*4+3)+$B$6*(YEAR(M$13)=2015)+$B$7*(M$11=4)+$B$8*(M$11=3))/(1+EXP($B$3+$B$4*$A50+$B$5*((M$12-$A50)*4+3)+$B$6*(YEAR(M$13)=2015)+$B$7*(M$11=4)+$B$8*(M$11=3)))), "")</f>
        <v/>
      </c>
      <c r="N50" s="9" t="str">
        <f aca="false">IF('Acquisition-Retention'!Q173&lt;&gt;"",'Acquisition-Retention'!Q173* (IF(N$12=$A50,1,EXP($B$3+$B$4*$A50+$B$5*(N$12-$A50)*4+$B$6*(YEAR(N$13)=2015)+$B$7*(N$11=4)+$B$8*(N$11=3))/(1+EXP($B$3+$B$4*$A50+$B$5*(N$12-$A50)*4+$B$6*(YEAR(N$13)=2015)+$B$7*(N$11=4)+$B$8*(N$11=3))))+ EXP($B$3+$B$4*$A50+$B$5*((N$12-$A50)*4+1)+$B$6*(YEAR(N$13)=2015)+$B$7*(N$11=4)+$B$8*(N$11=3))/(1+EXP($B$3+$B$4*$A50+$B$5*((N$12-$A50)*4+1)+$B$6*(YEAR(N$13)=2015)+$B$7*(N$11=4)+$B$8*(N$11=3)))+ EXP($B$3+$B$4*$A50+$B$5*((N$12-$A50)*4+2)+$B$6*(YEAR(N$13)=2015)+$B$7*(N$11=4)+$B$8*(N$11=3))/(1+EXP($B$3+$B$4*$A50+$B$5*((N$12-$A50)*4+2)+$B$6*(YEAR(N$13)=2015)+$B$7*(N$11=4)+$B$8*(N$11=3)))+ EXP($B$3+$B$4*$A50+$B$5*((N$12-$A50)*4+3)+$B$6*(YEAR(N$13)=2015)+$B$7*(N$11=4)+$B$8*(N$11=3))/(1+EXP($B$3+$B$4*$A50+$B$5*((N$12-$A50)*4+3)+$B$6*(YEAR(N$13)=2015)+$B$7*(N$11=4)+$B$8*(N$11=3)))), "")</f>
        <v/>
      </c>
      <c r="O50" s="9" t="str">
        <f aca="false">IF('Acquisition-Retention'!R173&lt;&gt;"",'Acquisition-Retention'!R173* (IF(O$12=$A50,1,EXP($B$3+$B$4*$A50+$B$5*(O$12-$A50)*4+$B$6*(YEAR(O$13)=2015)+$B$7*(O$11=4)+$B$8*(O$11=3))/(1+EXP($B$3+$B$4*$A50+$B$5*(O$12-$A50)*4+$B$6*(YEAR(O$13)=2015)+$B$7*(O$11=4)+$B$8*(O$11=3))))+ EXP($B$3+$B$4*$A50+$B$5*((O$12-$A50)*4+1)+$B$6*(YEAR(O$13)=2015)+$B$7*(O$11=4)+$B$8*(O$11=3))/(1+EXP($B$3+$B$4*$A50+$B$5*((O$12-$A50)*4+1)+$B$6*(YEAR(O$13)=2015)+$B$7*(O$11=4)+$B$8*(O$11=3)))+ EXP($B$3+$B$4*$A50+$B$5*((O$12-$A50)*4+2)+$B$6*(YEAR(O$13)=2015)+$B$7*(O$11=4)+$B$8*(O$11=3))/(1+EXP($B$3+$B$4*$A50+$B$5*((O$12-$A50)*4+2)+$B$6*(YEAR(O$13)=2015)+$B$7*(O$11=4)+$B$8*(O$11=3)))+ EXP($B$3+$B$4*$A50+$B$5*((O$12-$A50)*4+3)+$B$6*(YEAR(O$13)=2015)+$B$7*(O$11=4)+$B$8*(O$11=3))/(1+EXP($B$3+$B$4*$A50+$B$5*((O$12-$A50)*4+3)+$B$6*(YEAR(O$13)=2015)+$B$7*(O$11=4)+$B$8*(O$11=3)))), "")</f>
        <v/>
      </c>
      <c r="P50" s="9" t="str">
        <f aca="false">IF('Acquisition-Retention'!S173&lt;&gt;"",'Acquisition-Retention'!S173* (IF(P$12=$A50,1,EXP($B$3+$B$4*$A50+$B$5*(P$12-$A50)*4+$B$6*(YEAR(P$13)=2015)+$B$7*(P$11=4)+$B$8*(P$11=3))/(1+EXP($B$3+$B$4*$A50+$B$5*(P$12-$A50)*4+$B$6*(YEAR(P$13)=2015)+$B$7*(P$11=4)+$B$8*(P$11=3))))+ EXP($B$3+$B$4*$A50+$B$5*((P$12-$A50)*4+1)+$B$6*(YEAR(P$13)=2015)+$B$7*(P$11=4)+$B$8*(P$11=3))/(1+EXP($B$3+$B$4*$A50+$B$5*((P$12-$A50)*4+1)+$B$6*(YEAR(P$13)=2015)+$B$7*(P$11=4)+$B$8*(P$11=3)))+ EXP($B$3+$B$4*$A50+$B$5*((P$12-$A50)*4+2)+$B$6*(YEAR(P$13)=2015)+$B$7*(P$11=4)+$B$8*(P$11=3))/(1+EXP($B$3+$B$4*$A50+$B$5*((P$12-$A50)*4+2)+$B$6*(YEAR(P$13)=2015)+$B$7*(P$11=4)+$B$8*(P$11=3)))+ EXP($B$3+$B$4*$A50+$B$5*((P$12-$A50)*4+3)+$B$6*(YEAR(P$13)=2015)+$B$7*(P$11=4)+$B$8*(P$11=3))/(1+EXP($B$3+$B$4*$A50+$B$5*((P$12-$A50)*4+3)+$B$6*(YEAR(P$13)=2015)+$B$7*(P$11=4)+$B$8*(P$11=3)))), "")</f>
        <v/>
      </c>
      <c r="Q50" s="9" t="str">
        <f aca="false">IF('Acquisition-Retention'!T173&lt;&gt;"",'Acquisition-Retention'!T173* (IF(Q$12=$A50,1,EXP($B$3+$B$4*$A50+$B$5*(Q$12-$A50)*4+$B$6*(YEAR(Q$13)=2015)+$B$7*(Q$11=4)+$B$8*(Q$11=3))/(1+EXP($B$3+$B$4*$A50+$B$5*(Q$12-$A50)*4+$B$6*(YEAR(Q$13)=2015)+$B$7*(Q$11=4)+$B$8*(Q$11=3))))+ EXP($B$3+$B$4*$A50+$B$5*((Q$12-$A50)*4+1)+$B$6*(YEAR(Q$13)=2015)+$B$7*(Q$11=4)+$B$8*(Q$11=3))/(1+EXP($B$3+$B$4*$A50+$B$5*((Q$12-$A50)*4+1)+$B$6*(YEAR(Q$13)=2015)+$B$7*(Q$11=4)+$B$8*(Q$11=3)))+ EXP($B$3+$B$4*$A50+$B$5*((Q$12-$A50)*4+2)+$B$6*(YEAR(Q$13)=2015)+$B$7*(Q$11=4)+$B$8*(Q$11=3))/(1+EXP($B$3+$B$4*$A50+$B$5*((Q$12-$A50)*4+2)+$B$6*(YEAR(Q$13)=2015)+$B$7*(Q$11=4)+$B$8*(Q$11=3)))+ EXP($B$3+$B$4*$A50+$B$5*((Q$12-$A50)*4+3)+$B$6*(YEAR(Q$13)=2015)+$B$7*(Q$11=4)+$B$8*(Q$11=3))/(1+EXP($B$3+$B$4*$A50+$B$5*((Q$12-$A50)*4+3)+$B$6*(YEAR(Q$13)=2015)+$B$7*(Q$11=4)+$B$8*(Q$11=3)))), "")</f>
        <v/>
      </c>
      <c r="R50" s="9" t="str">
        <f aca="false">IF('Acquisition-Retention'!U173&lt;&gt;"",'Acquisition-Retention'!U173* (IF(R$12=$A50,1,EXP($B$3+$B$4*$A50+$B$5*(R$12-$A50)*4+$B$6*(YEAR(R$13)=2015)+$B$7*(R$11=4)+$B$8*(R$11=3))/(1+EXP($B$3+$B$4*$A50+$B$5*(R$12-$A50)*4+$B$6*(YEAR(R$13)=2015)+$B$7*(R$11=4)+$B$8*(R$11=3))))+ EXP($B$3+$B$4*$A50+$B$5*((R$12-$A50)*4+1)+$B$6*(YEAR(R$13)=2015)+$B$7*(R$11=4)+$B$8*(R$11=3))/(1+EXP($B$3+$B$4*$A50+$B$5*((R$12-$A50)*4+1)+$B$6*(YEAR(R$13)=2015)+$B$7*(R$11=4)+$B$8*(R$11=3)))+ EXP($B$3+$B$4*$A50+$B$5*((R$12-$A50)*4+2)+$B$6*(YEAR(R$13)=2015)+$B$7*(R$11=4)+$B$8*(R$11=3))/(1+EXP($B$3+$B$4*$A50+$B$5*((R$12-$A50)*4+2)+$B$6*(YEAR(R$13)=2015)+$B$7*(R$11=4)+$B$8*(R$11=3)))+ EXP($B$3+$B$4*$A50+$B$5*((R$12-$A50)*4+3)+$B$6*(YEAR(R$13)=2015)+$B$7*(R$11=4)+$B$8*(R$11=3))/(1+EXP($B$3+$B$4*$A50+$B$5*((R$12-$A50)*4+3)+$B$6*(YEAR(R$13)=2015)+$B$7*(R$11=4)+$B$8*(R$11=3)))), "")</f>
        <v/>
      </c>
      <c r="S50" s="9" t="str">
        <f aca="false">IF('Acquisition-Retention'!V173&lt;&gt;"",'Acquisition-Retention'!V173* (IF(S$12=$A50,1,EXP($B$3+$B$4*$A50+$B$5*(S$12-$A50)*4+$B$6*(YEAR(S$13)=2015)+$B$7*(S$11=4)+$B$8*(S$11=3))/(1+EXP($B$3+$B$4*$A50+$B$5*(S$12-$A50)*4+$B$6*(YEAR(S$13)=2015)+$B$7*(S$11=4)+$B$8*(S$11=3))))+ EXP($B$3+$B$4*$A50+$B$5*((S$12-$A50)*4+1)+$B$6*(YEAR(S$13)=2015)+$B$7*(S$11=4)+$B$8*(S$11=3))/(1+EXP($B$3+$B$4*$A50+$B$5*((S$12-$A50)*4+1)+$B$6*(YEAR(S$13)=2015)+$B$7*(S$11=4)+$B$8*(S$11=3)))+ EXP($B$3+$B$4*$A50+$B$5*((S$12-$A50)*4+2)+$B$6*(YEAR(S$13)=2015)+$B$7*(S$11=4)+$B$8*(S$11=3))/(1+EXP($B$3+$B$4*$A50+$B$5*((S$12-$A50)*4+2)+$B$6*(YEAR(S$13)=2015)+$B$7*(S$11=4)+$B$8*(S$11=3)))+ EXP($B$3+$B$4*$A50+$B$5*((S$12-$A50)*4+3)+$B$6*(YEAR(S$13)=2015)+$B$7*(S$11=4)+$B$8*(S$11=3))/(1+EXP($B$3+$B$4*$A50+$B$5*((S$12-$A50)*4+3)+$B$6*(YEAR(S$13)=2015)+$B$7*(S$11=4)+$B$8*(S$11=3)))), "")</f>
        <v/>
      </c>
      <c r="T50" s="9" t="str">
        <f aca="false">IF('Acquisition-Retention'!W173&lt;&gt;"",'Acquisition-Retention'!W173* (IF(T$12=$A50,1,EXP($B$3+$B$4*$A50+$B$5*(T$12-$A50)*4+$B$6*(YEAR(T$13)=2015)+$B$7*(T$11=4)+$B$8*(T$11=3))/(1+EXP($B$3+$B$4*$A50+$B$5*(T$12-$A50)*4+$B$6*(YEAR(T$13)=2015)+$B$7*(T$11=4)+$B$8*(T$11=3))))+ EXP($B$3+$B$4*$A50+$B$5*((T$12-$A50)*4+1)+$B$6*(YEAR(T$13)=2015)+$B$7*(T$11=4)+$B$8*(T$11=3))/(1+EXP($B$3+$B$4*$A50+$B$5*((T$12-$A50)*4+1)+$B$6*(YEAR(T$13)=2015)+$B$7*(T$11=4)+$B$8*(T$11=3)))+ EXP($B$3+$B$4*$A50+$B$5*((T$12-$A50)*4+2)+$B$6*(YEAR(T$13)=2015)+$B$7*(T$11=4)+$B$8*(T$11=3))/(1+EXP($B$3+$B$4*$A50+$B$5*((T$12-$A50)*4+2)+$B$6*(YEAR(T$13)=2015)+$B$7*(T$11=4)+$B$8*(T$11=3)))+ EXP($B$3+$B$4*$A50+$B$5*((T$12-$A50)*4+3)+$B$6*(YEAR(T$13)=2015)+$B$7*(T$11=4)+$B$8*(T$11=3))/(1+EXP($B$3+$B$4*$A50+$B$5*((T$12-$A50)*4+3)+$B$6*(YEAR(T$13)=2015)+$B$7*(T$11=4)+$B$8*(T$11=3)))), "")</f>
        <v/>
      </c>
      <c r="U50" s="9" t="str">
        <f aca="false">IF('Acquisition-Retention'!X173&lt;&gt;"",'Acquisition-Retention'!X173* (IF(U$12=$A50,1,EXP($B$3+$B$4*$A50+$B$5*(U$12-$A50)*4+$B$6*(YEAR(U$13)=2015)+$B$7*(U$11=4)+$B$8*(U$11=3))/(1+EXP($B$3+$B$4*$A50+$B$5*(U$12-$A50)*4+$B$6*(YEAR(U$13)=2015)+$B$7*(U$11=4)+$B$8*(U$11=3))))+ EXP($B$3+$B$4*$A50+$B$5*((U$12-$A50)*4+1)+$B$6*(YEAR(U$13)=2015)+$B$7*(U$11=4)+$B$8*(U$11=3))/(1+EXP($B$3+$B$4*$A50+$B$5*((U$12-$A50)*4+1)+$B$6*(YEAR(U$13)=2015)+$B$7*(U$11=4)+$B$8*(U$11=3)))+ EXP($B$3+$B$4*$A50+$B$5*((U$12-$A50)*4+2)+$B$6*(YEAR(U$13)=2015)+$B$7*(U$11=4)+$B$8*(U$11=3))/(1+EXP($B$3+$B$4*$A50+$B$5*((U$12-$A50)*4+2)+$B$6*(YEAR(U$13)=2015)+$B$7*(U$11=4)+$B$8*(U$11=3)))+ EXP($B$3+$B$4*$A50+$B$5*((U$12-$A50)*4+3)+$B$6*(YEAR(U$13)=2015)+$B$7*(U$11=4)+$B$8*(U$11=3))/(1+EXP($B$3+$B$4*$A50+$B$5*((U$12-$A50)*4+3)+$B$6*(YEAR(U$13)=2015)+$B$7*(U$11=4)+$B$8*(U$11=3)))), "")</f>
        <v/>
      </c>
      <c r="V50" s="9" t="str">
        <f aca="false">IF('Acquisition-Retention'!Y173&lt;&gt;"",'Acquisition-Retention'!Y173* (IF(V$12=$A50,1,EXP($B$3+$B$4*$A50+$B$5*(V$12-$A50)*4+$B$6*(YEAR(V$13)=2015)+$B$7*(V$11=4)+$B$8*(V$11=3))/(1+EXP($B$3+$B$4*$A50+$B$5*(V$12-$A50)*4+$B$6*(YEAR(V$13)=2015)+$B$7*(V$11=4)+$B$8*(V$11=3))))+ EXP($B$3+$B$4*$A50+$B$5*((V$12-$A50)*4+1)+$B$6*(YEAR(V$13)=2015)+$B$7*(V$11=4)+$B$8*(V$11=3))/(1+EXP($B$3+$B$4*$A50+$B$5*((V$12-$A50)*4+1)+$B$6*(YEAR(V$13)=2015)+$B$7*(V$11=4)+$B$8*(V$11=3)))+ EXP($B$3+$B$4*$A50+$B$5*((V$12-$A50)*4+2)+$B$6*(YEAR(V$13)=2015)+$B$7*(V$11=4)+$B$8*(V$11=3))/(1+EXP($B$3+$B$4*$A50+$B$5*((V$12-$A50)*4+2)+$B$6*(YEAR(V$13)=2015)+$B$7*(V$11=4)+$B$8*(V$11=3)))+ EXP($B$3+$B$4*$A50+$B$5*((V$12-$A50)*4+3)+$B$6*(YEAR(V$13)=2015)+$B$7*(V$11=4)+$B$8*(V$11=3))/(1+EXP($B$3+$B$4*$A50+$B$5*((V$12-$A50)*4+3)+$B$6*(YEAR(V$13)=2015)+$B$7*(V$11=4)+$B$8*(V$11=3)))), "")</f>
        <v/>
      </c>
      <c r="W50" s="9" t="str">
        <f aca="false">IF('Acquisition-Retention'!Z173&lt;&gt;"",'Acquisition-Retention'!Z173* (IF(W$12=$A50,1,EXP($B$3+$B$4*$A50+$B$5*(W$12-$A50)*4+$B$6*(YEAR(W$13)=2015)+$B$7*(W$11=4)+$B$8*(W$11=3))/(1+EXP($B$3+$B$4*$A50+$B$5*(W$12-$A50)*4+$B$6*(YEAR(W$13)=2015)+$B$7*(W$11=4)+$B$8*(W$11=3))))+ EXP($B$3+$B$4*$A50+$B$5*((W$12-$A50)*4+1)+$B$6*(YEAR(W$13)=2015)+$B$7*(W$11=4)+$B$8*(W$11=3))/(1+EXP($B$3+$B$4*$A50+$B$5*((W$12-$A50)*4+1)+$B$6*(YEAR(W$13)=2015)+$B$7*(W$11=4)+$B$8*(W$11=3)))+ EXP($B$3+$B$4*$A50+$B$5*((W$12-$A50)*4+2)+$B$6*(YEAR(W$13)=2015)+$B$7*(W$11=4)+$B$8*(W$11=3))/(1+EXP($B$3+$B$4*$A50+$B$5*((W$12-$A50)*4+2)+$B$6*(YEAR(W$13)=2015)+$B$7*(W$11=4)+$B$8*(W$11=3)))+ EXP($B$3+$B$4*$A50+$B$5*((W$12-$A50)*4+3)+$B$6*(YEAR(W$13)=2015)+$B$7*(W$11=4)+$B$8*(W$11=3))/(1+EXP($B$3+$B$4*$A50+$B$5*((W$12-$A50)*4+3)+$B$6*(YEAR(W$13)=2015)+$B$7*(W$11=4)+$B$8*(W$11=3)))), "")</f>
        <v/>
      </c>
      <c r="X50" s="9" t="str">
        <f aca="false">IF('Acquisition-Retention'!AA173&lt;&gt;"",'Acquisition-Retention'!AA173* (IF(X$12=$A50,1,EXP($B$3+$B$4*$A50+$B$5*(X$12-$A50)*4+$B$6*(YEAR(X$13)=2015)+$B$7*(X$11=4)+$B$8*(X$11=3))/(1+EXP($B$3+$B$4*$A50+$B$5*(X$12-$A50)*4+$B$6*(YEAR(X$13)=2015)+$B$7*(X$11=4)+$B$8*(X$11=3))))+ EXP($B$3+$B$4*$A50+$B$5*((X$12-$A50)*4+1)+$B$6*(YEAR(X$13)=2015)+$B$7*(X$11=4)+$B$8*(X$11=3))/(1+EXP($B$3+$B$4*$A50+$B$5*((X$12-$A50)*4+1)+$B$6*(YEAR(X$13)=2015)+$B$7*(X$11=4)+$B$8*(X$11=3)))+ EXP($B$3+$B$4*$A50+$B$5*((X$12-$A50)*4+2)+$B$6*(YEAR(X$13)=2015)+$B$7*(X$11=4)+$B$8*(X$11=3))/(1+EXP($B$3+$B$4*$A50+$B$5*((X$12-$A50)*4+2)+$B$6*(YEAR(X$13)=2015)+$B$7*(X$11=4)+$B$8*(X$11=3)))+ EXP($B$3+$B$4*$A50+$B$5*((X$12-$A50)*4+3)+$B$6*(YEAR(X$13)=2015)+$B$7*(X$11=4)+$B$8*(X$11=3))/(1+EXP($B$3+$B$4*$A50+$B$5*((X$12-$A50)*4+3)+$B$6*(YEAR(X$13)=2015)+$B$7*(X$11=4)+$B$8*(X$11=3)))), "")</f>
        <v/>
      </c>
      <c r="Y50" s="9" t="str">
        <f aca="false">IF('Acquisition-Retention'!AB173&lt;&gt;"",'Acquisition-Retention'!AB173* (IF(Y$12=$A50,1,EXP($B$3+$B$4*$A50+$B$5*(Y$12-$A50)*4+$B$6*(YEAR(Y$13)=2015)+$B$7*(Y$11=4)+$B$8*(Y$11=3))/(1+EXP($B$3+$B$4*$A50+$B$5*(Y$12-$A50)*4+$B$6*(YEAR(Y$13)=2015)+$B$7*(Y$11=4)+$B$8*(Y$11=3))))+ EXP($B$3+$B$4*$A50+$B$5*((Y$12-$A50)*4+1)+$B$6*(YEAR(Y$13)=2015)+$B$7*(Y$11=4)+$B$8*(Y$11=3))/(1+EXP($B$3+$B$4*$A50+$B$5*((Y$12-$A50)*4+1)+$B$6*(YEAR(Y$13)=2015)+$B$7*(Y$11=4)+$B$8*(Y$11=3)))+ EXP($B$3+$B$4*$A50+$B$5*((Y$12-$A50)*4+2)+$B$6*(YEAR(Y$13)=2015)+$B$7*(Y$11=4)+$B$8*(Y$11=3))/(1+EXP($B$3+$B$4*$A50+$B$5*((Y$12-$A50)*4+2)+$B$6*(YEAR(Y$13)=2015)+$B$7*(Y$11=4)+$B$8*(Y$11=3)))+ EXP($B$3+$B$4*$A50+$B$5*((Y$12-$A50)*4+3)+$B$6*(YEAR(Y$13)=2015)+$B$7*(Y$11=4)+$B$8*(Y$11=3))/(1+EXP($B$3+$B$4*$A50+$B$5*((Y$12-$A50)*4+3)+$B$6*(YEAR(Y$13)=2015)+$B$7*(Y$11=4)+$B$8*(Y$11=3)))), "")</f>
        <v/>
      </c>
      <c r="Z50" s="9" t="str">
        <f aca="false">IF('Acquisition-Retention'!AC173&lt;&gt;"",'Acquisition-Retention'!AC173* (IF(Z$12=$A50,1,EXP($B$3+$B$4*$A50+$B$5*(Z$12-$A50)*4+$B$6*(YEAR(Z$13)=2015)+$B$7*(Z$11=4)+$B$8*(Z$11=3))/(1+EXP($B$3+$B$4*$A50+$B$5*(Z$12-$A50)*4+$B$6*(YEAR(Z$13)=2015)+$B$7*(Z$11=4)+$B$8*(Z$11=3))))+ EXP($B$3+$B$4*$A50+$B$5*((Z$12-$A50)*4+1)+$B$6*(YEAR(Z$13)=2015)+$B$7*(Z$11=4)+$B$8*(Z$11=3))/(1+EXP($B$3+$B$4*$A50+$B$5*((Z$12-$A50)*4+1)+$B$6*(YEAR(Z$13)=2015)+$B$7*(Z$11=4)+$B$8*(Z$11=3)))+ EXP($B$3+$B$4*$A50+$B$5*((Z$12-$A50)*4+2)+$B$6*(YEAR(Z$13)=2015)+$B$7*(Z$11=4)+$B$8*(Z$11=3))/(1+EXP($B$3+$B$4*$A50+$B$5*((Z$12-$A50)*4+2)+$B$6*(YEAR(Z$13)=2015)+$B$7*(Z$11=4)+$B$8*(Z$11=3)))+ EXP($B$3+$B$4*$A50+$B$5*((Z$12-$A50)*4+3)+$B$6*(YEAR(Z$13)=2015)+$B$7*(Z$11=4)+$B$8*(Z$11=3))/(1+EXP($B$3+$B$4*$A50+$B$5*((Z$12-$A50)*4+3)+$B$6*(YEAR(Z$13)=2015)+$B$7*(Z$11=4)+$B$8*(Z$11=3)))), "")</f>
        <v/>
      </c>
      <c r="AA50" s="9" t="str">
        <f aca="false">IF('Acquisition-Retention'!AD173&lt;&gt;"",'Acquisition-Retention'!AD173* (IF(AA$12=$A50,1,EXP($B$3+$B$4*$A50+$B$5*(AA$12-$A50)*4+$B$6*(YEAR(AA$13)=2015)+$B$7*(AA$11=4)+$B$8*(AA$11=3))/(1+EXP($B$3+$B$4*$A50+$B$5*(AA$12-$A50)*4+$B$6*(YEAR(AA$13)=2015)+$B$7*(AA$11=4)+$B$8*(AA$11=3))))+ EXP($B$3+$B$4*$A50+$B$5*((AA$12-$A50)*4+1)+$B$6*(YEAR(AA$13)=2015)+$B$7*(AA$11=4)+$B$8*(AA$11=3))/(1+EXP($B$3+$B$4*$A50+$B$5*((AA$12-$A50)*4+1)+$B$6*(YEAR(AA$13)=2015)+$B$7*(AA$11=4)+$B$8*(AA$11=3)))+ EXP($B$3+$B$4*$A50+$B$5*((AA$12-$A50)*4+2)+$B$6*(YEAR(AA$13)=2015)+$B$7*(AA$11=4)+$B$8*(AA$11=3))/(1+EXP($B$3+$B$4*$A50+$B$5*((AA$12-$A50)*4+2)+$B$6*(YEAR(AA$13)=2015)+$B$7*(AA$11=4)+$B$8*(AA$11=3)))+ EXP($B$3+$B$4*$A50+$B$5*((AA$12-$A50)*4+3)+$B$6*(YEAR(AA$13)=2015)+$B$7*(AA$11=4)+$B$8*(AA$11=3))/(1+EXP($B$3+$B$4*$A50+$B$5*((AA$12-$A50)*4+3)+$B$6*(YEAR(AA$13)=2015)+$B$7*(AA$11=4)+$B$8*(AA$11=3)))), "")</f>
        <v/>
      </c>
      <c r="AB50" s="9" t="str">
        <f aca="false">IF('Acquisition-Retention'!AE173&lt;&gt;"",'Acquisition-Retention'!AE173* (IF(AB$12=$A50,1,EXP($B$3+$B$4*$A50+$B$5*(AB$12-$A50)*4+$B$6*(YEAR(AB$13)=2015)+$B$7*(AB$11=4)+$B$8*(AB$11=3))/(1+EXP($B$3+$B$4*$A50+$B$5*(AB$12-$A50)*4+$B$6*(YEAR(AB$13)=2015)+$B$7*(AB$11=4)+$B$8*(AB$11=3))))+ EXP($B$3+$B$4*$A50+$B$5*((AB$12-$A50)*4+1)+$B$6*(YEAR(AB$13)=2015)+$B$7*(AB$11=4)+$B$8*(AB$11=3))/(1+EXP($B$3+$B$4*$A50+$B$5*((AB$12-$A50)*4+1)+$B$6*(YEAR(AB$13)=2015)+$B$7*(AB$11=4)+$B$8*(AB$11=3)))+ EXP($B$3+$B$4*$A50+$B$5*((AB$12-$A50)*4+2)+$B$6*(YEAR(AB$13)=2015)+$B$7*(AB$11=4)+$B$8*(AB$11=3))/(1+EXP($B$3+$B$4*$A50+$B$5*((AB$12-$A50)*4+2)+$B$6*(YEAR(AB$13)=2015)+$B$7*(AB$11=4)+$B$8*(AB$11=3)))+ EXP($B$3+$B$4*$A50+$B$5*((AB$12-$A50)*4+3)+$B$6*(YEAR(AB$13)=2015)+$B$7*(AB$11=4)+$B$8*(AB$11=3))/(1+EXP($B$3+$B$4*$A50+$B$5*((AB$12-$A50)*4+3)+$B$6*(YEAR(AB$13)=2015)+$B$7*(AB$11=4)+$B$8*(AB$11=3)))), "")</f>
        <v/>
      </c>
      <c r="AC50" s="9" t="str">
        <f aca="false">IF('Acquisition-Retention'!AF173&lt;&gt;"",'Acquisition-Retention'!AF173* (IF(AC$12=$A50,1,EXP($B$3+$B$4*$A50+$B$5*(AC$12-$A50)*4+$B$6*(YEAR(AC$13)=2015)+$B$7*(AC$11=4)+$B$8*(AC$11=3))/(1+EXP($B$3+$B$4*$A50+$B$5*(AC$12-$A50)*4+$B$6*(YEAR(AC$13)=2015)+$B$7*(AC$11=4)+$B$8*(AC$11=3))))+ EXP($B$3+$B$4*$A50+$B$5*((AC$12-$A50)*4+1)+$B$6*(YEAR(AC$13)=2015)+$B$7*(AC$11=4)+$B$8*(AC$11=3))/(1+EXP($B$3+$B$4*$A50+$B$5*((AC$12-$A50)*4+1)+$B$6*(YEAR(AC$13)=2015)+$B$7*(AC$11=4)+$B$8*(AC$11=3)))+ EXP($B$3+$B$4*$A50+$B$5*((AC$12-$A50)*4+2)+$B$6*(YEAR(AC$13)=2015)+$B$7*(AC$11=4)+$B$8*(AC$11=3))/(1+EXP($B$3+$B$4*$A50+$B$5*((AC$12-$A50)*4+2)+$B$6*(YEAR(AC$13)=2015)+$B$7*(AC$11=4)+$B$8*(AC$11=3)))+ EXP($B$3+$B$4*$A50+$B$5*((AC$12-$A50)*4+3)+$B$6*(YEAR(AC$13)=2015)+$B$7*(AC$11=4)+$B$8*(AC$11=3))/(1+EXP($B$3+$B$4*$A50+$B$5*((AC$12-$A50)*4+3)+$B$6*(YEAR(AC$13)=2015)+$B$7*(AC$11=4)+$B$8*(AC$11=3)))), "")</f>
        <v/>
      </c>
      <c r="AD50" s="9" t="str">
        <f aca="false">IF('Acquisition-Retention'!AG173&lt;&gt;"",'Acquisition-Retention'!AG173* (IF(AD$12=$A50,1,EXP($B$3+$B$4*$A50+$B$5*(AD$12-$A50)*4+$B$6*(YEAR(AD$13)=2015)+$B$7*(AD$11=4)+$B$8*(AD$11=3))/(1+EXP($B$3+$B$4*$A50+$B$5*(AD$12-$A50)*4+$B$6*(YEAR(AD$13)=2015)+$B$7*(AD$11=4)+$B$8*(AD$11=3))))+ EXP($B$3+$B$4*$A50+$B$5*((AD$12-$A50)*4+1)+$B$6*(YEAR(AD$13)=2015)+$B$7*(AD$11=4)+$B$8*(AD$11=3))/(1+EXP($B$3+$B$4*$A50+$B$5*((AD$12-$A50)*4+1)+$B$6*(YEAR(AD$13)=2015)+$B$7*(AD$11=4)+$B$8*(AD$11=3)))+ EXP($B$3+$B$4*$A50+$B$5*((AD$12-$A50)*4+2)+$B$6*(YEAR(AD$13)=2015)+$B$7*(AD$11=4)+$B$8*(AD$11=3))/(1+EXP($B$3+$B$4*$A50+$B$5*((AD$12-$A50)*4+2)+$B$6*(YEAR(AD$13)=2015)+$B$7*(AD$11=4)+$B$8*(AD$11=3)))+ EXP($B$3+$B$4*$A50+$B$5*((AD$12-$A50)*4+3)+$B$6*(YEAR(AD$13)=2015)+$B$7*(AD$11=4)+$B$8*(AD$11=3))/(1+EXP($B$3+$B$4*$A50+$B$5*((AD$12-$A50)*4+3)+$B$6*(YEAR(AD$13)=2015)+$B$7*(AD$11=4)+$B$8*(AD$11=3)))), "")</f>
        <v/>
      </c>
      <c r="AE50" s="9" t="str">
        <f aca="false">IF('Acquisition-Retention'!AH173&lt;&gt;"",'Acquisition-Retention'!AH173* (IF(AE$12=$A50,1,EXP($B$3+$B$4*$A50+$B$5*(AE$12-$A50)*4+$B$6*(YEAR(AE$13)=2015)+$B$7*(AE$11=4)+$B$8*(AE$11=3))/(1+EXP($B$3+$B$4*$A50+$B$5*(AE$12-$A50)*4+$B$6*(YEAR(AE$13)=2015)+$B$7*(AE$11=4)+$B$8*(AE$11=3))))+ EXP($B$3+$B$4*$A50+$B$5*((AE$12-$A50)*4+1)+$B$6*(YEAR(AE$13)=2015)+$B$7*(AE$11=4)+$B$8*(AE$11=3))/(1+EXP($B$3+$B$4*$A50+$B$5*((AE$12-$A50)*4+1)+$B$6*(YEAR(AE$13)=2015)+$B$7*(AE$11=4)+$B$8*(AE$11=3)))+ EXP($B$3+$B$4*$A50+$B$5*((AE$12-$A50)*4+2)+$B$6*(YEAR(AE$13)=2015)+$B$7*(AE$11=4)+$B$8*(AE$11=3))/(1+EXP($B$3+$B$4*$A50+$B$5*((AE$12-$A50)*4+2)+$B$6*(YEAR(AE$13)=2015)+$B$7*(AE$11=4)+$B$8*(AE$11=3)))+ EXP($B$3+$B$4*$A50+$B$5*((AE$12-$A50)*4+3)+$B$6*(YEAR(AE$13)=2015)+$B$7*(AE$11=4)+$B$8*(AE$11=3))/(1+EXP($B$3+$B$4*$A50+$B$5*((AE$12-$A50)*4+3)+$B$6*(YEAR(AE$13)=2015)+$B$7*(AE$11=4)+$B$8*(AE$11=3)))), "")</f>
        <v/>
      </c>
      <c r="AF50" s="9" t="str">
        <f aca="false">IF('Acquisition-Retention'!AI173&lt;&gt;"",'Acquisition-Retention'!AI173* (IF(AF$12=$A50,1,EXP($B$3+$B$4*$A50+$B$5*(AF$12-$A50)*4+$B$6*(YEAR(AF$13)=2015)+$B$7*(AF$11=4)+$B$8*(AF$11=3))/(1+EXP($B$3+$B$4*$A50+$B$5*(AF$12-$A50)*4+$B$6*(YEAR(AF$13)=2015)+$B$7*(AF$11=4)+$B$8*(AF$11=3))))+ EXP($B$3+$B$4*$A50+$B$5*((AF$12-$A50)*4+1)+$B$6*(YEAR(AF$13)=2015)+$B$7*(AF$11=4)+$B$8*(AF$11=3))/(1+EXP($B$3+$B$4*$A50+$B$5*((AF$12-$A50)*4+1)+$B$6*(YEAR(AF$13)=2015)+$B$7*(AF$11=4)+$B$8*(AF$11=3)))+ EXP($B$3+$B$4*$A50+$B$5*((AF$12-$A50)*4+2)+$B$6*(YEAR(AF$13)=2015)+$B$7*(AF$11=4)+$B$8*(AF$11=3))/(1+EXP($B$3+$B$4*$A50+$B$5*((AF$12-$A50)*4+2)+$B$6*(YEAR(AF$13)=2015)+$B$7*(AF$11=4)+$B$8*(AF$11=3)))+ EXP($B$3+$B$4*$A50+$B$5*((AF$12-$A50)*4+3)+$B$6*(YEAR(AF$13)=2015)+$B$7*(AF$11=4)+$B$8*(AF$11=3))/(1+EXP($B$3+$B$4*$A50+$B$5*((AF$12-$A50)*4+3)+$B$6*(YEAR(AF$13)=2015)+$B$7*(AF$11=4)+$B$8*(AF$11=3)))), "")</f>
        <v/>
      </c>
      <c r="AG50" s="9" t="str">
        <f aca="false">IF('Acquisition-Retention'!AJ173&lt;&gt;"",'Acquisition-Retention'!AJ173* (IF(AG$12=$A50,1,EXP($B$3+$B$4*$A50+$B$5*(AG$12-$A50)*4+$B$6*(YEAR(AG$13)=2015)+$B$7*(AG$11=4)+$B$8*(AG$11=3))/(1+EXP($B$3+$B$4*$A50+$B$5*(AG$12-$A50)*4+$B$6*(YEAR(AG$13)=2015)+$B$7*(AG$11=4)+$B$8*(AG$11=3))))+ EXP($B$3+$B$4*$A50+$B$5*((AG$12-$A50)*4+1)+$B$6*(YEAR(AG$13)=2015)+$B$7*(AG$11=4)+$B$8*(AG$11=3))/(1+EXP($B$3+$B$4*$A50+$B$5*((AG$12-$A50)*4+1)+$B$6*(YEAR(AG$13)=2015)+$B$7*(AG$11=4)+$B$8*(AG$11=3)))+ EXP($B$3+$B$4*$A50+$B$5*((AG$12-$A50)*4+2)+$B$6*(YEAR(AG$13)=2015)+$B$7*(AG$11=4)+$B$8*(AG$11=3))/(1+EXP($B$3+$B$4*$A50+$B$5*((AG$12-$A50)*4+2)+$B$6*(YEAR(AG$13)=2015)+$B$7*(AG$11=4)+$B$8*(AG$11=3)))+ EXP($B$3+$B$4*$A50+$B$5*((AG$12-$A50)*4+3)+$B$6*(YEAR(AG$13)=2015)+$B$7*(AG$11=4)+$B$8*(AG$11=3))/(1+EXP($B$3+$B$4*$A50+$B$5*((AG$12-$A50)*4+3)+$B$6*(YEAR(AG$13)=2015)+$B$7*(AG$11=4)+$B$8*(AG$11=3)))), "")</f>
        <v/>
      </c>
      <c r="AH50" s="9" t="str">
        <f aca="false">IF('Acquisition-Retention'!AK173&lt;&gt;"",'Acquisition-Retention'!AK173* (IF(AH$12=$A50,1,EXP($B$3+$B$4*$A50+$B$5*(AH$12-$A50)*4+$B$6*(YEAR(AH$13)=2015)+$B$7*(AH$11=4)+$B$8*(AH$11=3))/(1+EXP($B$3+$B$4*$A50+$B$5*(AH$12-$A50)*4+$B$6*(YEAR(AH$13)=2015)+$B$7*(AH$11=4)+$B$8*(AH$11=3))))+ EXP($B$3+$B$4*$A50+$B$5*((AH$12-$A50)*4+1)+$B$6*(YEAR(AH$13)=2015)+$B$7*(AH$11=4)+$B$8*(AH$11=3))/(1+EXP($B$3+$B$4*$A50+$B$5*((AH$12-$A50)*4+1)+$B$6*(YEAR(AH$13)=2015)+$B$7*(AH$11=4)+$B$8*(AH$11=3)))+ EXP($B$3+$B$4*$A50+$B$5*((AH$12-$A50)*4+2)+$B$6*(YEAR(AH$13)=2015)+$B$7*(AH$11=4)+$B$8*(AH$11=3))/(1+EXP($B$3+$B$4*$A50+$B$5*((AH$12-$A50)*4+2)+$B$6*(YEAR(AH$13)=2015)+$B$7*(AH$11=4)+$B$8*(AH$11=3)))+ EXP($B$3+$B$4*$A50+$B$5*((AH$12-$A50)*4+3)+$B$6*(YEAR(AH$13)=2015)+$B$7*(AH$11=4)+$B$8*(AH$11=3))/(1+EXP($B$3+$B$4*$A50+$B$5*((AH$12-$A50)*4+3)+$B$6*(YEAR(AH$13)=2015)+$B$7*(AH$11=4)+$B$8*(AH$11=3)))), "")</f>
        <v/>
      </c>
      <c r="AI50" s="9" t="str">
        <f aca="false">IF('Acquisition-Retention'!AL173&lt;&gt;"",'Acquisition-Retention'!AL173* (IF(AI$12=$A50,1,EXP($B$3+$B$4*$A50+$B$5*(AI$12-$A50)*4+$B$6*(YEAR(AI$13)=2015)+$B$7*(AI$11=4)+$B$8*(AI$11=3))/(1+EXP($B$3+$B$4*$A50+$B$5*(AI$12-$A50)*4+$B$6*(YEAR(AI$13)=2015)+$B$7*(AI$11=4)+$B$8*(AI$11=3))))+ EXP($B$3+$B$4*$A50+$B$5*((AI$12-$A50)*4+1)+$B$6*(YEAR(AI$13)=2015)+$B$7*(AI$11=4)+$B$8*(AI$11=3))/(1+EXP($B$3+$B$4*$A50+$B$5*((AI$12-$A50)*4+1)+$B$6*(YEAR(AI$13)=2015)+$B$7*(AI$11=4)+$B$8*(AI$11=3)))+ EXP($B$3+$B$4*$A50+$B$5*((AI$12-$A50)*4+2)+$B$6*(YEAR(AI$13)=2015)+$B$7*(AI$11=4)+$B$8*(AI$11=3))/(1+EXP($B$3+$B$4*$A50+$B$5*((AI$12-$A50)*4+2)+$B$6*(YEAR(AI$13)=2015)+$B$7*(AI$11=4)+$B$8*(AI$11=3)))+ EXP($B$3+$B$4*$A50+$B$5*((AI$12-$A50)*4+3)+$B$6*(YEAR(AI$13)=2015)+$B$7*(AI$11=4)+$B$8*(AI$11=3))/(1+EXP($B$3+$B$4*$A50+$B$5*((AI$12-$A50)*4+3)+$B$6*(YEAR(AI$13)=2015)+$B$7*(AI$11=4)+$B$8*(AI$11=3)))), "")</f>
        <v/>
      </c>
      <c r="AJ50" s="9" t="str">
        <f aca="false">IF('Acquisition-Retention'!AM173&lt;&gt;"",'Acquisition-Retention'!AM173* (IF(AJ$12=$A50,1,EXP($B$3+$B$4*$A50+$B$5*(AJ$12-$A50)*4+$B$6*(YEAR(AJ$13)=2015)+$B$7*(AJ$11=4)+$B$8*(AJ$11=3))/(1+EXP($B$3+$B$4*$A50+$B$5*(AJ$12-$A50)*4+$B$6*(YEAR(AJ$13)=2015)+$B$7*(AJ$11=4)+$B$8*(AJ$11=3))))+ EXP($B$3+$B$4*$A50+$B$5*((AJ$12-$A50)*4+1)+$B$6*(YEAR(AJ$13)=2015)+$B$7*(AJ$11=4)+$B$8*(AJ$11=3))/(1+EXP($B$3+$B$4*$A50+$B$5*((AJ$12-$A50)*4+1)+$B$6*(YEAR(AJ$13)=2015)+$B$7*(AJ$11=4)+$B$8*(AJ$11=3)))+ EXP($B$3+$B$4*$A50+$B$5*((AJ$12-$A50)*4+2)+$B$6*(YEAR(AJ$13)=2015)+$B$7*(AJ$11=4)+$B$8*(AJ$11=3))/(1+EXP($B$3+$B$4*$A50+$B$5*((AJ$12-$A50)*4+2)+$B$6*(YEAR(AJ$13)=2015)+$B$7*(AJ$11=4)+$B$8*(AJ$11=3)))+ EXP($B$3+$B$4*$A50+$B$5*((AJ$12-$A50)*4+3)+$B$6*(YEAR(AJ$13)=2015)+$B$7*(AJ$11=4)+$B$8*(AJ$11=3))/(1+EXP($B$3+$B$4*$A50+$B$5*((AJ$12-$A50)*4+3)+$B$6*(YEAR(AJ$13)=2015)+$B$7*(AJ$11=4)+$B$8*(AJ$11=3)))), "")</f>
        <v/>
      </c>
      <c r="AK50" s="9" t="str">
        <f aca="false">IF('Acquisition-Retention'!AN173&lt;&gt;"",'Acquisition-Retention'!AN173* (IF(AK$12=$A50,1,EXP($B$3+$B$4*$A50+$B$5*(AK$12-$A50)*4+$B$6*(YEAR(AK$13)=2015)+$B$7*(AK$11=4)+$B$8*(AK$11=3))/(1+EXP($B$3+$B$4*$A50+$B$5*(AK$12-$A50)*4+$B$6*(YEAR(AK$13)=2015)+$B$7*(AK$11=4)+$B$8*(AK$11=3))))+ EXP($B$3+$B$4*$A50+$B$5*((AK$12-$A50)*4+1)+$B$6*(YEAR(AK$13)=2015)+$B$7*(AK$11=4)+$B$8*(AK$11=3))/(1+EXP($B$3+$B$4*$A50+$B$5*((AK$12-$A50)*4+1)+$B$6*(YEAR(AK$13)=2015)+$B$7*(AK$11=4)+$B$8*(AK$11=3)))+ EXP($B$3+$B$4*$A50+$B$5*((AK$12-$A50)*4+2)+$B$6*(YEAR(AK$13)=2015)+$B$7*(AK$11=4)+$B$8*(AK$11=3))/(1+EXP($B$3+$B$4*$A50+$B$5*((AK$12-$A50)*4+2)+$B$6*(YEAR(AK$13)=2015)+$B$7*(AK$11=4)+$B$8*(AK$11=3)))+ EXP($B$3+$B$4*$A50+$B$5*((AK$12-$A50)*4+3)+$B$6*(YEAR(AK$13)=2015)+$B$7*(AK$11=4)+$B$8*(AK$11=3))/(1+EXP($B$3+$B$4*$A50+$B$5*((AK$12-$A50)*4+3)+$B$6*(YEAR(AK$13)=2015)+$B$7*(AK$11=4)+$B$8*(AK$11=3)))), "")</f>
        <v/>
      </c>
      <c r="AL50" s="9" t="str">
        <f aca="false">IF('Acquisition-Retention'!AO173&lt;&gt;"",'Acquisition-Retention'!AO173* (IF(AL$12=$A50,1,EXP($B$3+$B$4*$A50+$B$5*(AL$12-$A50)*4+$B$6*(YEAR(AL$13)=2015)+$B$7*(AL$11=4)+$B$8*(AL$11=3))/(1+EXP($B$3+$B$4*$A50+$B$5*(AL$12-$A50)*4+$B$6*(YEAR(AL$13)=2015)+$B$7*(AL$11=4)+$B$8*(AL$11=3))))+ EXP($B$3+$B$4*$A50+$B$5*((AL$12-$A50)*4+1)+$B$6*(YEAR(AL$13)=2015)+$B$7*(AL$11=4)+$B$8*(AL$11=3))/(1+EXP($B$3+$B$4*$A50+$B$5*((AL$12-$A50)*4+1)+$B$6*(YEAR(AL$13)=2015)+$B$7*(AL$11=4)+$B$8*(AL$11=3)))+ EXP($B$3+$B$4*$A50+$B$5*((AL$12-$A50)*4+2)+$B$6*(YEAR(AL$13)=2015)+$B$7*(AL$11=4)+$B$8*(AL$11=3))/(1+EXP($B$3+$B$4*$A50+$B$5*((AL$12-$A50)*4+2)+$B$6*(YEAR(AL$13)=2015)+$B$7*(AL$11=4)+$B$8*(AL$11=3)))+ EXP($B$3+$B$4*$A50+$B$5*((AL$12-$A50)*4+3)+$B$6*(YEAR(AL$13)=2015)+$B$7*(AL$11=4)+$B$8*(AL$11=3))/(1+EXP($B$3+$B$4*$A50+$B$5*((AL$12-$A50)*4+3)+$B$6*(YEAR(AL$13)=2015)+$B$7*(AL$11=4)+$B$8*(AL$11=3)))), "")</f>
        <v/>
      </c>
      <c r="AM50" s="9" t="n">
        <f aca="false">IF('Acquisition-Retention'!AP173&lt;&gt;"",'Acquisition-Retention'!AP173* (IF(AM$12=$A50,1,EXP($B$3+$B$4*$A50+$B$5*(AM$12-$A50)*4+$B$6*(YEAR(AM$13)=2015)+$B$7*(AM$11=4)+$B$8*(AM$11=3))/(1+EXP($B$3+$B$4*$A50+$B$5*(AM$12-$A50)*4+$B$6*(YEAR(AM$13)=2015)+$B$7*(AM$11=4)+$B$8*(AM$11=3))))+ EXP($B$3+$B$4*$A50+$B$5*((AM$12-$A50)*4+1)+$B$6*(YEAR(AM$13)=2015)+$B$7*(AM$11=4)+$B$8*(AM$11=3))/(1+EXP($B$3+$B$4*$A50+$B$5*((AM$12-$A50)*4+1)+$B$6*(YEAR(AM$13)=2015)+$B$7*(AM$11=4)+$B$8*(AM$11=3)))+ EXP($B$3+$B$4*$A50+$B$5*((AM$12-$A50)*4+2)+$B$6*(YEAR(AM$13)=2015)+$B$7*(AM$11=4)+$B$8*(AM$11=3))/(1+EXP($B$3+$B$4*$A50+$B$5*((AM$12-$A50)*4+2)+$B$6*(YEAR(AM$13)=2015)+$B$7*(AM$11=4)+$B$8*(AM$11=3)))+ EXP($B$3+$B$4*$A50+$B$5*((AM$12-$A50)*4+3)+$B$6*(YEAR(AM$13)=2015)+$B$7*(AM$11=4)+$B$8*(AM$11=3))/(1+EXP($B$3+$B$4*$A50+$B$5*((AM$12-$A50)*4+3)+$B$6*(YEAR(AM$13)=2015)+$B$7*(AM$11=4)+$B$8*(AM$11=3)))), "")</f>
        <v>350.828653482709</v>
      </c>
      <c r="AN50" s="9" t="n">
        <f aca="false">IF('Acquisition-Retention'!AQ173&lt;&gt;"",'Acquisition-Retention'!AQ173* (IF(AN$12=$A50,1,EXP($B$3+$B$4*$A50+$B$5*(AN$12-$A50)*4+$B$6*(YEAR(AN$13)=2015)+$B$7*(AN$11=4)+$B$8*(AN$11=3))/(1+EXP($B$3+$B$4*$A50+$B$5*(AN$12-$A50)*4+$B$6*(YEAR(AN$13)=2015)+$B$7*(AN$11=4)+$B$8*(AN$11=3))))+ EXP($B$3+$B$4*$A50+$B$5*((AN$12-$A50)*4+1)+$B$6*(YEAR(AN$13)=2015)+$B$7*(AN$11=4)+$B$8*(AN$11=3))/(1+EXP($B$3+$B$4*$A50+$B$5*((AN$12-$A50)*4+1)+$B$6*(YEAR(AN$13)=2015)+$B$7*(AN$11=4)+$B$8*(AN$11=3)))+ EXP($B$3+$B$4*$A50+$B$5*((AN$12-$A50)*4+2)+$B$6*(YEAR(AN$13)=2015)+$B$7*(AN$11=4)+$B$8*(AN$11=3))/(1+EXP($B$3+$B$4*$A50+$B$5*((AN$12-$A50)*4+2)+$B$6*(YEAR(AN$13)=2015)+$B$7*(AN$11=4)+$B$8*(AN$11=3)))+ EXP($B$3+$B$4*$A50+$B$5*((AN$12-$A50)*4+3)+$B$6*(YEAR(AN$13)=2015)+$B$7*(AN$11=4)+$B$8*(AN$11=3))/(1+EXP($B$3+$B$4*$A50+$B$5*((AN$12-$A50)*4+3)+$B$6*(YEAR(AN$13)=2015)+$B$7*(AN$11=4)+$B$8*(AN$11=3)))), "")</f>
        <v>114.36653511482</v>
      </c>
      <c r="AO50" s="9" t="n">
        <f aca="false">IF('Acquisition-Retention'!AR173&lt;&gt;"",'Acquisition-Retention'!AR173* (IF(AO$12=$A50,1,EXP($B$3+$B$4*$A50+$B$5*(AO$12-$A50)*4+$B$6*(YEAR(AO$13)=2015)+$B$7*(AO$11=4)+$B$8*(AO$11=3))/(1+EXP($B$3+$B$4*$A50+$B$5*(AO$12-$A50)*4+$B$6*(YEAR(AO$13)=2015)+$B$7*(AO$11=4)+$B$8*(AO$11=3))))+ EXP($B$3+$B$4*$A50+$B$5*((AO$12-$A50)*4+1)+$B$6*(YEAR(AO$13)=2015)+$B$7*(AO$11=4)+$B$8*(AO$11=3))/(1+EXP($B$3+$B$4*$A50+$B$5*((AO$12-$A50)*4+1)+$B$6*(YEAR(AO$13)=2015)+$B$7*(AO$11=4)+$B$8*(AO$11=3)))+ EXP($B$3+$B$4*$A50+$B$5*((AO$12-$A50)*4+2)+$B$6*(YEAR(AO$13)=2015)+$B$7*(AO$11=4)+$B$8*(AO$11=3))/(1+EXP($B$3+$B$4*$A50+$B$5*((AO$12-$A50)*4+2)+$B$6*(YEAR(AO$13)=2015)+$B$7*(AO$11=4)+$B$8*(AO$11=3)))+ EXP($B$3+$B$4*$A50+$B$5*((AO$12-$A50)*4+3)+$B$6*(YEAR(AO$13)=2015)+$B$7*(AO$11=4)+$B$8*(AO$11=3))/(1+EXP($B$3+$B$4*$A50+$B$5*((AO$12-$A50)*4+3)+$B$6*(YEAR(AO$13)=2015)+$B$7*(AO$11=4)+$B$8*(AO$11=3)))), "")</f>
        <v>97.8198600772159</v>
      </c>
    </row>
    <row r="51" customFormat="false" ht="15" hidden="false" customHeight="false" outlineLevel="0" collapsed="false">
      <c r="A51" s="0" t="n">
        <f aca="false">A50+1</f>
        <v>38</v>
      </c>
      <c r="B51" s="4" t="str">
        <v>Feb 2017</v>
      </c>
      <c r="C51" s="9" t="str">
        <f aca="false">IF('Acquisition-Retention'!F174&lt;&gt;"",'Acquisition-Retention'!F174* (IF(C$12=$A51,1,EXP($B$3+$B$4*$A51+$B$5*(C$12-$A51)*4+$B$6*(YEAR(C$13)=2015)+$B$7*(C$11=4)+$B$8*(C$11=3))/(1+EXP($B$3+$B$4*$A51+$B$5*(C$12-$A51)*4+$B$6*(YEAR(C$13)=2015)+$B$7*(C$11=4)+$B$8*(C$11=3))))+ EXP($B$3+$B$4*$A51+$B$5*((C$12-$A51)*4+1)+$B$6*(YEAR(C$13)=2015)+$B$7*(C$11=4)+$B$8*(C$11=3))/(1+EXP($B$3+$B$4*$A51+$B$5*((C$12-$A51)*4+1)+$B$6*(YEAR(C$13)=2015)+$B$7*(C$11=4)+$B$8*(C$11=3)))+ EXP($B$3+$B$4*$A51+$B$5*((C$12-$A51)*4+2)+$B$6*(YEAR(C$13)=2015)+$B$7*(C$11=4)+$B$8*(C$11=3))/(1+EXP($B$3+$B$4*$A51+$B$5*((C$12-$A51)*4+2)+$B$6*(YEAR(C$13)=2015)+$B$7*(C$11=4)+$B$8*(C$11=3)))+ EXP($B$3+$B$4*$A51+$B$5*((C$12-$A51)*4+3)+$B$6*(YEAR(C$13)=2015)+$B$7*(C$11=4)+$B$8*(C$11=3))/(1+EXP($B$3+$B$4*$A51+$B$5*((C$12-$A51)*4+3)+$B$6*(YEAR(C$13)=2015)+$B$7*(C$11=4)+$B$8*(C$11=3)))), "")</f>
        <v/>
      </c>
      <c r="D51" s="9" t="str">
        <f aca="false">IF('Acquisition-Retention'!G174&lt;&gt;"",'Acquisition-Retention'!G174* (IF(D$12=$A51,1,EXP($B$3+$B$4*$A51+$B$5*(D$12-$A51)*4+$B$6*(YEAR(D$13)=2015)+$B$7*(D$11=4)+$B$8*(D$11=3))/(1+EXP($B$3+$B$4*$A51+$B$5*(D$12-$A51)*4+$B$6*(YEAR(D$13)=2015)+$B$7*(D$11=4)+$B$8*(D$11=3))))+ EXP($B$3+$B$4*$A51+$B$5*((D$12-$A51)*4+1)+$B$6*(YEAR(D$13)=2015)+$B$7*(D$11=4)+$B$8*(D$11=3))/(1+EXP($B$3+$B$4*$A51+$B$5*((D$12-$A51)*4+1)+$B$6*(YEAR(D$13)=2015)+$B$7*(D$11=4)+$B$8*(D$11=3)))+ EXP($B$3+$B$4*$A51+$B$5*((D$12-$A51)*4+2)+$B$6*(YEAR(D$13)=2015)+$B$7*(D$11=4)+$B$8*(D$11=3))/(1+EXP($B$3+$B$4*$A51+$B$5*((D$12-$A51)*4+2)+$B$6*(YEAR(D$13)=2015)+$B$7*(D$11=4)+$B$8*(D$11=3)))+ EXP($B$3+$B$4*$A51+$B$5*((D$12-$A51)*4+3)+$B$6*(YEAR(D$13)=2015)+$B$7*(D$11=4)+$B$8*(D$11=3))/(1+EXP($B$3+$B$4*$A51+$B$5*((D$12-$A51)*4+3)+$B$6*(YEAR(D$13)=2015)+$B$7*(D$11=4)+$B$8*(D$11=3)))), "")</f>
        <v/>
      </c>
      <c r="E51" s="9" t="str">
        <f aca="false">IF('Acquisition-Retention'!H174&lt;&gt;"",'Acquisition-Retention'!H174* (IF(E$12=$A51,1,EXP($B$3+$B$4*$A51+$B$5*(E$12-$A51)*4+$B$6*(YEAR(E$13)=2015)+$B$7*(E$11=4)+$B$8*(E$11=3))/(1+EXP($B$3+$B$4*$A51+$B$5*(E$12-$A51)*4+$B$6*(YEAR(E$13)=2015)+$B$7*(E$11=4)+$B$8*(E$11=3))))+ EXP($B$3+$B$4*$A51+$B$5*((E$12-$A51)*4+1)+$B$6*(YEAR(E$13)=2015)+$B$7*(E$11=4)+$B$8*(E$11=3))/(1+EXP($B$3+$B$4*$A51+$B$5*((E$12-$A51)*4+1)+$B$6*(YEAR(E$13)=2015)+$B$7*(E$11=4)+$B$8*(E$11=3)))+ EXP($B$3+$B$4*$A51+$B$5*((E$12-$A51)*4+2)+$B$6*(YEAR(E$13)=2015)+$B$7*(E$11=4)+$B$8*(E$11=3))/(1+EXP($B$3+$B$4*$A51+$B$5*((E$12-$A51)*4+2)+$B$6*(YEAR(E$13)=2015)+$B$7*(E$11=4)+$B$8*(E$11=3)))+ EXP($B$3+$B$4*$A51+$B$5*((E$12-$A51)*4+3)+$B$6*(YEAR(E$13)=2015)+$B$7*(E$11=4)+$B$8*(E$11=3))/(1+EXP($B$3+$B$4*$A51+$B$5*((E$12-$A51)*4+3)+$B$6*(YEAR(E$13)=2015)+$B$7*(E$11=4)+$B$8*(E$11=3)))), "")</f>
        <v/>
      </c>
      <c r="F51" s="9" t="str">
        <f aca="false">IF('Acquisition-Retention'!I174&lt;&gt;"",'Acquisition-Retention'!I174* (IF(F$12=$A51,1,EXP($B$3+$B$4*$A51+$B$5*(F$12-$A51)*4+$B$6*(YEAR(F$13)=2015)+$B$7*(F$11=4)+$B$8*(F$11=3))/(1+EXP($B$3+$B$4*$A51+$B$5*(F$12-$A51)*4+$B$6*(YEAR(F$13)=2015)+$B$7*(F$11=4)+$B$8*(F$11=3))))+ EXP($B$3+$B$4*$A51+$B$5*((F$12-$A51)*4+1)+$B$6*(YEAR(F$13)=2015)+$B$7*(F$11=4)+$B$8*(F$11=3))/(1+EXP($B$3+$B$4*$A51+$B$5*((F$12-$A51)*4+1)+$B$6*(YEAR(F$13)=2015)+$B$7*(F$11=4)+$B$8*(F$11=3)))+ EXP($B$3+$B$4*$A51+$B$5*((F$12-$A51)*4+2)+$B$6*(YEAR(F$13)=2015)+$B$7*(F$11=4)+$B$8*(F$11=3))/(1+EXP($B$3+$B$4*$A51+$B$5*((F$12-$A51)*4+2)+$B$6*(YEAR(F$13)=2015)+$B$7*(F$11=4)+$B$8*(F$11=3)))+ EXP($B$3+$B$4*$A51+$B$5*((F$12-$A51)*4+3)+$B$6*(YEAR(F$13)=2015)+$B$7*(F$11=4)+$B$8*(F$11=3))/(1+EXP($B$3+$B$4*$A51+$B$5*((F$12-$A51)*4+3)+$B$6*(YEAR(F$13)=2015)+$B$7*(F$11=4)+$B$8*(F$11=3)))), "")</f>
        <v/>
      </c>
      <c r="G51" s="9" t="str">
        <f aca="false">IF('Acquisition-Retention'!J174&lt;&gt;"",'Acquisition-Retention'!J174* (IF(G$12=$A51,1,EXP($B$3+$B$4*$A51+$B$5*(G$12-$A51)*4+$B$6*(YEAR(G$13)=2015)+$B$7*(G$11=4)+$B$8*(G$11=3))/(1+EXP($B$3+$B$4*$A51+$B$5*(G$12-$A51)*4+$B$6*(YEAR(G$13)=2015)+$B$7*(G$11=4)+$B$8*(G$11=3))))+ EXP($B$3+$B$4*$A51+$B$5*((G$12-$A51)*4+1)+$B$6*(YEAR(G$13)=2015)+$B$7*(G$11=4)+$B$8*(G$11=3))/(1+EXP($B$3+$B$4*$A51+$B$5*((G$12-$A51)*4+1)+$B$6*(YEAR(G$13)=2015)+$B$7*(G$11=4)+$B$8*(G$11=3)))+ EXP($B$3+$B$4*$A51+$B$5*((G$12-$A51)*4+2)+$B$6*(YEAR(G$13)=2015)+$B$7*(G$11=4)+$B$8*(G$11=3))/(1+EXP($B$3+$B$4*$A51+$B$5*((G$12-$A51)*4+2)+$B$6*(YEAR(G$13)=2015)+$B$7*(G$11=4)+$B$8*(G$11=3)))+ EXP($B$3+$B$4*$A51+$B$5*((G$12-$A51)*4+3)+$B$6*(YEAR(G$13)=2015)+$B$7*(G$11=4)+$B$8*(G$11=3))/(1+EXP($B$3+$B$4*$A51+$B$5*((G$12-$A51)*4+3)+$B$6*(YEAR(G$13)=2015)+$B$7*(G$11=4)+$B$8*(G$11=3)))), "")</f>
        <v/>
      </c>
      <c r="H51" s="9" t="str">
        <f aca="false">IF('Acquisition-Retention'!K174&lt;&gt;"",'Acquisition-Retention'!K174* (IF(H$12=$A51,1,EXP($B$3+$B$4*$A51+$B$5*(H$12-$A51)*4+$B$6*(YEAR(H$13)=2015)+$B$7*(H$11=4)+$B$8*(H$11=3))/(1+EXP($B$3+$B$4*$A51+$B$5*(H$12-$A51)*4+$B$6*(YEAR(H$13)=2015)+$B$7*(H$11=4)+$B$8*(H$11=3))))+ EXP($B$3+$B$4*$A51+$B$5*((H$12-$A51)*4+1)+$B$6*(YEAR(H$13)=2015)+$B$7*(H$11=4)+$B$8*(H$11=3))/(1+EXP($B$3+$B$4*$A51+$B$5*((H$12-$A51)*4+1)+$B$6*(YEAR(H$13)=2015)+$B$7*(H$11=4)+$B$8*(H$11=3)))+ EXP($B$3+$B$4*$A51+$B$5*((H$12-$A51)*4+2)+$B$6*(YEAR(H$13)=2015)+$B$7*(H$11=4)+$B$8*(H$11=3))/(1+EXP($B$3+$B$4*$A51+$B$5*((H$12-$A51)*4+2)+$B$6*(YEAR(H$13)=2015)+$B$7*(H$11=4)+$B$8*(H$11=3)))+ EXP($B$3+$B$4*$A51+$B$5*((H$12-$A51)*4+3)+$B$6*(YEAR(H$13)=2015)+$B$7*(H$11=4)+$B$8*(H$11=3))/(1+EXP($B$3+$B$4*$A51+$B$5*((H$12-$A51)*4+3)+$B$6*(YEAR(H$13)=2015)+$B$7*(H$11=4)+$B$8*(H$11=3)))), "")</f>
        <v/>
      </c>
      <c r="I51" s="9" t="str">
        <f aca="false">IF('Acquisition-Retention'!L174&lt;&gt;"",'Acquisition-Retention'!L174* (IF(I$12=$A51,1,EXP($B$3+$B$4*$A51+$B$5*(I$12-$A51)*4+$B$6*(YEAR(I$13)=2015)+$B$7*(I$11=4)+$B$8*(I$11=3))/(1+EXP($B$3+$B$4*$A51+$B$5*(I$12-$A51)*4+$B$6*(YEAR(I$13)=2015)+$B$7*(I$11=4)+$B$8*(I$11=3))))+ EXP($B$3+$B$4*$A51+$B$5*((I$12-$A51)*4+1)+$B$6*(YEAR(I$13)=2015)+$B$7*(I$11=4)+$B$8*(I$11=3))/(1+EXP($B$3+$B$4*$A51+$B$5*((I$12-$A51)*4+1)+$B$6*(YEAR(I$13)=2015)+$B$7*(I$11=4)+$B$8*(I$11=3)))+ EXP($B$3+$B$4*$A51+$B$5*((I$12-$A51)*4+2)+$B$6*(YEAR(I$13)=2015)+$B$7*(I$11=4)+$B$8*(I$11=3))/(1+EXP($B$3+$B$4*$A51+$B$5*((I$12-$A51)*4+2)+$B$6*(YEAR(I$13)=2015)+$B$7*(I$11=4)+$B$8*(I$11=3)))+ EXP($B$3+$B$4*$A51+$B$5*((I$12-$A51)*4+3)+$B$6*(YEAR(I$13)=2015)+$B$7*(I$11=4)+$B$8*(I$11=3))/(1+EXP($B$3+$B$4*$A51+$B$5*((I$12-$A51)*4+3)+$B$6*(YEAR(I$13)=2015)+$B$7*(I$11=4)+$B$8*(I$11=3)))), "")</f>
        <v/>
      </c>
      <c r="J51" s="9" t="str">
        <f aca="false">IF('Acquisition-Retention'!M174&lt;&gt;"",'Acquisition-Retention'!M174* (IF(J$12=$A51,1,EXP($B$3+$B$4*$A51+$B$5*(J$12-$A51)*4+$B$6*(YEAR(J$13)=2015)+$B$7*(J$11=4)+$B$8*(J$11=3))/(1+EXP($B$3+$B$4*$A51+$B$5*(J$12-$A51)*4+$B$6*(YEAR(J$13)=2015)+$B$7*(J$11=4)+$B$8*(J$11=3))))+ EXP($B$3+$B$4*$A51+$B$5*((J$12-$A51)*4+1)+$B$6*(YEAR(J$13)=2015)+$B$7*(J$11=4)+$B$8*(J$11=3))/(1+EXP($B$3+$B$4*$A51+$B$5*((J$12-$A51)*4+1)+$B$6*(YEAR(J$13)=2015)+$B$7*(J$11=4)+$B$8*(J$11=3)))+ EXP($B$3+$B$4*$A51+$B$5*((J$12-$A51)*4+2)+$B$6*(YEAR(J$13)=2015)+$B$7*(J$11=4)+$B$8*(J$11=3))/(1+EXP($B$3+$B$4*$A51+$B$5*((J$12-$A51)*4+2)+$B$6*(YEAR(J$13)=2015)+$B$7*(J$11=4)+$B$8*(J$11=3)))+ EXP($B$3+$B$4*$A51+$B$5*((J$12-$A51)*4+3)+$B$6*(YEAR(J$13)=2015)+$B$7*(J$11=4)+$B$8*(J$11=3))/(1+EXP($B$3+$B$4*$A51+$B$5*((J$12-$A51)*4+3)+$B$6*(YEAR(J$13)=2015)+$B$7*(J$11=4)+$B$8*(J$11=3)))), "")</f>
        <v/>
      </c>
      <c r="K51" s="9" t="str">
        <f aca="false">IF('Acquisition-Retention'!N174&lt;&gt;"",'Acquisition-Retention'!N174* (IF(K$12=$A51,1,EXP($B$3+$B$4*$A51+$B$5*(K$12-$A51)*4+$B$6*(YEAR(K$13)=2015)+$B$7*(K$11=4)+$B$8*(K$11=3))/(1+EXP($B$3+$B$4*$A51+$B$5*(K$12-$A51)*4+$B$6*(YEAR(K$13)=2015)+$B$7*(K$11=4)+$B$8*(K$11=3))))+ EXP($B$3+$B$4*$A51+$B$5*((K$12-$A51)*4+1)+$B$6*(YEAR(K$13)=2015)+$B$7*(K$11=4)+$B$8*(K$11=3))/(1+EXP($B$3+$B$4*$A51+$B$5*((K$12-$A51)*4+1)+$B$6*(YEAR(K$13)=2015)+$B$7*(K$11=4)+$B$8*(K$11=3)))+ EXP($B$3+$B$4*$A51+$B$5*((K$12-$A51)*4+2)+$B$6*(YEAR(K$13)=2015)+$B$7*(K$11=4)+$B$8*(K$11=3))/(1+EXP($B$3+$B$4*$A51+$B$5*((K$12-$A51)*4+2)+$B$6*(YEAR(K$13)=2015)+$B$7*(K$11=4)+$B$8*(K$11=3)))+ EXP($B$3+$B$4*$A51+$B$5*((K$12-$A51)*4+3)+$B$6*(YEAR(K$13)=2015)+$B$7*(K$11=4)+$B$8*(K$11=3))/(1+EXP($B$3+$B$4*$A51+$B$5*((K$12-$A51)*4+3)+$B$6*(YEAR(K$13)=2015)+$B$7*(K$11=4)+$B$8*(K$11=3)))), "")</f>
        <v/>
      </c>
      <c r="L51" s="9" t="str">
        <f aca="false">IF('Acquisition-Retention'!O174&lt;&gt;"",'Acquisition-Retention'!O174* (IF(L$12=$A51,1,EXP($B$3+$B$4*$A51+$B$5*(L$12-$A51)*4+$B$6*(YEAR(L$13)=2015)+$B$7*(L$11=4)+$B$8*(L$11=3))/(1+EXP($B$3+$B$4*$A51+$B$5*(L$12-$A51)*4+$B$6*(YEAR(L$13)=2015)+$B$7*(L$11=4)+$B$8*(L$11=3))))+ EXP($B$3+$B$4*$A51+$B$5*((L$12-$A51)*4+1)+$B$6*(YEAR(L$13)=2015)+$B$7*(L$11=4)+$B$8*(L$11=3))/(1+EXP($B$3+$B$4*$A51+$B$5*((L$12-$A51)*4+1)+$B$6*(YEAR(L$13)=2015)+$B$7*(L$11=4)+$B$8*(L$11=3)))+ EXP($B$3+$B$4*$A51+$B$5*((L$12-$A51)*4+2)+$B$6*(YEAR(L$13)=2015)+$B$7*(L$11=4)+$B$8*(L$11=3))/(1+EXP($B$3+$B$4*$A51+$B$5*((L$12-$A51)*4+2)+$B$6*(YEAR(L$13)=2015)+$B$7*(L$11=4)+$B$8*(L$11=3)))+ EXP($B$3+$B$4*$A51+$B$5*((L$12-$A51)*4+3)+$B$6*(YEAR(L$13)=2015)+$B$7*(L$11=4)+$B$8*(L$11=3))/(1+EXP($B$3+$B$4*$A51+$B$5*((L$12-$A51)*4+3)+$B$6*(YEAR(L$13)=2015)+$B$7*(L$11=4)+$B$8*(L$11=3)))), "")</f>
        <v/>
      </c>
      <c r="M51" s="9" t="str">
        <f aca="false">IF('Acquisition-Retention'!P174&lt;&gt;"",'Acquisition-Retention'!P174* (IF(M$12=$A51,1,EXP($B$3+$B$4*$A51+$B$5*(M$12-$A51)*4+$B$6*(YEAR(M$13)=2015)+$B$7*(M$11=4)+$B$8*(M$11=3))/(1+EXP($B$3+$B$4*$A51+$B$5*(M$12-$A51)*4+$B$6*(YEAR(M$13)=2015)+$B$7*(M$11=4)+$B$8*(M$11=3))))+ EXP($B$3+$B$4*$A51+$B$5*((M$12-$A51)*4+1)+$B$6*(YEAR(M$13)=2015)+$B$7*(M$11=4)+$B$8*(M$11=3))/(1+EXP($B$3+$B$4*$A51+$B$5*((M$12-$A51)*4+1)+$B$6*(YEAR(M$13)=2015)+$B$7*(M$11=4)+$B$8*(M$11=3)))+ EXP($B$3+$B$4*$A51+$B$5*((M$12-$A51)*4+2)+$B$6*(YEAR(M$13)=2015)+$B$7*(M$11=4)+$B$8*(M$11=3))/(1+EXP($B$3+$B$4*$A51+$B$5*((M$12-$A51)*4+2)+$B$6*(YEAR(M$13)=2015)+$B$7*(M$11=4)+$B$8*(M$11=3)))+ EXP($B$3+$B$4*$A51+$B$5*((M$12-$A51)*4+3)+$B$6*(YEAR(M$13)=2015)+$B$7*(M$11=4)+$B$8*(M$11=3))/(1+EXP($B$3+$B$4*$A51+$B$5*((M$12-$A51)*4+3)+$B$6*(YEAR(M$13)=2015)+$B$7*(M$11=4)+$B$8*(M$11=3)))), "")</f>
        <v/>
      </c>
      <c r="N51" s="9" t="str">
        <f aca="false">IF('Acquisition-Retention'!Q174&lt;&gt;"",'Acquisition-Retention'!Q174* (IF(N$12=$A51,1,EXP($B$3+$B$4*$A51+$B$5*(N$12-$A51)*4+$B$6*(YEAR(N$13)=2015)+$B$7*(N$11=4)+$B$8*(N$11=3))/(1+EXP($B$3+$B$4*$A51+$B$5*(N$12-$A51)*4+$B$6*(YEAR(N$13)=2015)+$B$7*(N$11=4)+$B$8*(N$11=3))))+ EXP($B$3+$B$4*$A51+$B$5*((N$12-$A51)*4+1)+$B$6*(YEAR(N$13)=2015)+$B$7*(N$11=4)+$B$8*(N$11=3))/(1+EXP($B$3+$B$4*$A51+$B$5*((N$12-$A51)*4+1)+$B$6*(YEAR(N$13)=2015)+$B$7*(N$11=4)+$B$8*(N$11=3)))+ EXP($B$3+$B$4*$A51+$B$5*((N$12-$A51)*4+2)+$B$6*(YEAR(N$13)=2015)+$B$7*(N$11=4)+$B$8*(N$11=3))/(1+EXP($B$3+$B$4*$A51+$B$5*((N$12-$A51)*4+2)+$B$6*(YEAR(N$13)=2015)+$B$7*(N$11=4)+$B$8*(N$11=3)))+ EXP($B$3+$B$4*$A51+$B$5*((N$12-$A51)*4+3)+$B$6*(YEAR(N$13)=2015)+$B$7*(N$11=4)+$B$8*(N$11=3))/(1+EXP($B$3+$B$4*$A51+$B$5*((N$12-$A51)*4+3)+$B$6*(YEAR(N$13)=2015)+$B$7*(N$11=4)+$B$8*(N$11=3)))), "")</f>
        <v/>
      </c>
      <c r="O51" s="9" t="str">
        <f aca="false">IF('Acquisition-Retention'!R174&lt;&gt;"",'Acquisition-Retention'!R174* (IF(O$12=$A51,1,EXP($B$3+$B$4*$A51+$B$5*(O$12-$A51)*4+$B$6*(YEAR(O$13)=2015)+$B$7*(O$11=4)+$B$8*(O$11=3))/(1+EXP($B$3+$B$4*$A51+$B$5*(O$12-$A51)*4+$B$6*(YEAR(O$13)=2015)+$B$7*(O$11=4)+$B$8*(O$11=3))))+ EXP($B$3+$B$4*$A51+$B$5*((O$12-$A51)*4+1)+$B$6*(YEAR(O$13)=2015)+$B$7*(O$11=4)+$B$8*(O$11=3))/(1+EXP($B$3+$B$4*$A51+$B$5*((O$12-$A51)*4+1)+$B$6*(YEAR(O$13)=2015)+$B$7*(O$11=4)+$B$8*(O$11=3)))+ EXP($B$3+$B$4*$A51+$B$5*((O$12-$A51)*4+2)+$B$6*(YEAR(O$13)=2015)+$B$7*(O$11=4)+$B$8*(O$11=3))/(1+EXP($B$3+$B$4*$A51+$B$5*((O$12-$A51)*4+2)+$B$6*(YEAR(O$13)=2015)+$B$7*(O$11=4)+$B$8*(O$11=3)))+ EXP($B$3+$B$4*$A51+$B$5*((O$12-$A51)*4+3)+$B$6*(YEAR(O$13)=2015)+$B$7*(O$11=4)+$B$8*(O$11=3))/(1+EXP($B$3+$B$4*$A51+$B$5*((O$12-$A51)*4+3)+$B$6*(YEAR(O$13)=2015)+$B$7*(O$11=4)+$B$8*(O$11=3)))), "")</f>
        <v/>
      </c>
      <c r="P51" s="9" t="str">
        <f aca="false">IF('Acquisition-Retention'!S174&lt;&gt;"",'Acquisition-Retention'!S174* (IF(P$12=$A51,1,EXP($B$3+$B$4*$A51+$B$5*(P$12-$A51)*4+$B$6*(YEAR(P$13)=2015)+$B$7*(P$11=4)+$B$8*(P$11=3))/(1+EXP($B$3+$B$4*$A51+$B$5*(P$12-$A51)*4+$B$6*(YEAR(P$13)=2015)+$B$7*(P$11=4)+$B$8*(P$11=3))))+ EXP($B$3+$B$4*$A51+$B$5*((P$12-$A51)*4+1)+$B$6*(YEAR(P$13)=2015)+$B$7*(P$11=4)+$B$8*(P$11=3))/(1+EXP($B$3+$B$4*$A51+$B$5*((P$12-$A51)*4+1)+$B$6*(YEAR(P$13)=2015)+$B$7*(P$11=4)+$B$8*(P$11=3)))+ EXP($B$3+$B$4*$A51+$B$5*((P$12-$A51)*4+2)+$B$6*(YEAR(P$13)=2015)+$B$7*(P$11=4)+$B$8*(P$11=3))/(1+EXP($B$3+$B$4*$A51+$B$5*((P$12-$A51)*4+2)+$B$6*(YEAR(P$13)=2015)+$B$7*(P$11=4)+$B$8*(P$11=3)))+ EXP($B$3+$B$4*$A51+$B$5*((P$12-$A51)*4+3)+$B$6*(YEAR(P$13)=2015)+$B$7*(P$11=4)+$B$8*(P$11=3))/(1+EXP($B$3+$B$4*$A51+$B$5*((P$12-$A51)*4+3)+$B$6*(YEAR(P$13)=2015)+$B$7*(P$11=4)+$B$8*(P$11=3)))), "")</f>
        <v/>
      </c>
      <c r="Q51" s="9" t="str">
        <f aca="false">IF('Acquisition-Retention'!T174&lt;&gt;"",'Acquisition-Retention'!T174* (IF(Q$12=$A51,1,EXP($B$3+$B$4*$A51+$B$5*(Q$12-$A51)*4+$B$6*(YEAR(Q$13)=2015)+$B$7*(Q$11=4)+$B$8*(Q$11=3))/(1+EXP($B$3+$B$4*$A51+$B$5*(Q$12-$A51)*4+$B$6*(YEAR(Q$13)=2015)+$B$7*(Q$11=4)+$B$8*(Q$11=3))))+ EXP($B$3+$B$4*$A51+$B$5*((Q$12-$A51)*4+1)+$B$6*(YEAR(Q$13)=2015)+$B$7*(Q$11=4)+$B$8*(Q$11=3))/(1+EXP($B$3+$B$4*$A51+$B$5*((Q$12-$A51)*4+1)+$B$6*(YEAR(Q$13)=2015)+$B$7*(Q$11=4)+$B$8*(Q$11=3)))+ EXP($B$3+$B$4*$A51+$B$5*((Q$12-$A51)*4+2)+$B$6*(YEAR(Q$13)=2015)+$B$7*(Q$11=4)+$B$8*(Q$11=3))/(1+EXP($B$3+$B$4*$A51+$B$5*((Q$12-$A51)*4+2)+$B$6*(YEAR(Q$13)=2015)+$B$7*(Q$11=4)+$B$8*(Q$11=3)))+ EXP($B$3+$B$4*$A51+$B$5*((Q$12-$A51)*4+3)+$B$6*(YEAR(Q$13)=2015)+$B$7*(Q$11=4)+$B$8*(Q$11=3))/(1+EXP($B$3+$B$4*$A51+$B$5*((Q$12-$A51)*4+3)+$B$6*(YEAR(Q$13)=2015)+$B$7*(Q$11=4)+$B$8*(Q$11=3)))), "")</f>
        <v/>
      </c>
      <c r="R51" s="9" t="str">
        <f aca="false">IF('Acquisition-Retention'!U174&lt;&gt;"",'Acquisition-Retention'!U174* (IF(R$12=$A51,1,EXP($B$3+$B$4*$A51+$B$5*(R$12-$A51)*4+$B$6*(YEAR(R$13)=2015)+$B$7*(R$11=4)+$B$8*(R$11=3))/(1+EXP($B$3+$B$4*$A51+$B$5*(R$12-$A51)*4+$B$6*(YEAR(R$13)=2015)+$B$7*(R$11=4)+$B$8*(R$11=3))))+ EXP($B$3+$B$4*$A51+$B$5*((R$12-$A51)*4+1)+$B$6*(YEAR(R$13)=2015)+$B$7*(R$11=4)+$B$8*(R$11=3))/(1+EXP($B$3+$B$4*$A51+$B$5*((R$12-$A51)*4+1)+$B$6*(YEAR(R$13)=2015)+$B$7*(R$11=4)+$B$8*(R$11=3)))+ EXP($B$3+$B$4*$A51+$B$5*((R$12-$A51)*4+2)+$B$6*(YEAR(R$13)=2015)+$B$7*(R$11=4)+$B$8*(R$11=3))/(1+EXP($B$3+$B$4*$A51+$B$5*((R$12-$A51)*4+2)+$B$6*(YEAR(R$13)=2015)+$B$7*(R$11=4)+$B$8*(R$11=3)))+ EXP($B$3+$B$4*$A51+$B$5*((R$12-$A51)*4+3)+$B$6*(YEAR(R$13)=2015)+$B$7*(R$11=4)+$B$8*(R$11=3))/(1+EXP($B$3+$B$4*$A51+$B$5*((R$12-$A51)*4+3)+$B$6*(YEAR(R$13)=2015)+$B$7*(R$11=4)+$B$8*(R$11=3)))), "")</f>
        <v/>
      </c>
      <c r="S51" s="9" t="str">
        <f aca="false">IF('Acquisition-Retention'!V174&lt;&gt;"",'Acquisition-Retention'!V174* (IF(S$12=$A51,1,EXP($B$3+$B$4*$A51+$B$5*(S$12-$A51)*4+$B$6*(YEAR(S$13)=2015)+$B$7*(S$11=4)+$B$8*(S$11=3))/(1+EXP($B$3+$B$4*$A51+$B$5*(S$12-$A51)*4+$B$6*(YEAR(S$13)=2015)+$B$7*(S$11=4)+$B$8*(S$11=3))))+ EXP($B$3+$B$4*$A51+$B$5*((S$12-$A51)*4+1)+$B$6*(YEAR(S$13)=2015)+$B$7*(S$11=4)+$B$8*(S$11=3))/(1+EXP($B$3+$B$4*$A51+$B$5*((S$12-$A51)*4+1)+$B$6*(YEAR(S$13)=2015)+$B$7*(S$11=4)+$B$8*(S$11=3)))+ EXP($B$3+$B$4*$A51+$B$5*((S$12-$A51)*4+2)+$B$6*(YEAR(S$13)=2015)+$B$7*(S$11=4)+$B$8*(S$11=3))/(1+EXP($B$3+$B$4*$A51+$B$5*((S$12-$A51)*4+2)+$B$6*(YEAR(S$13)=2015)+$B$7*(S$11=4)+$B$8*(S$11=3)))+ EXP($B$3+$B$4*$A51+$B$5*((S$12-$A51)*4+3)+$B$6*(YEAR(S$13)=2015)+$B$7*(S$11=4)+$B$8*(S$11=3))/(1+EXP($B$3+$B$4*$A51+$B$5*((S$12-$A51)*4+3)+$B$6*(YEAR(S$13)=2015)+$B$7*(S$11=4)+$B$8*(S$11=3)))), "")</f>
        <v/>
      </c>
      <c r="T51" s="9" t="str">
        <f aca="false">IF('Acquisition-Retention'!W174&lt;&gt;"",'Acquisition-Retention'!W174* (IF(T$12=$A51,1,EXP($B$3+$B$4*$A51+$B$5*(T$12-$A51)*4+$B$6*(YEAR(T$13)=2015)+$B$7*(T$11=4)+$B$8*(T$11=3))/(1+EXP($B$3+$B$4*$A51+$B$5*(T$12-$A51)*4+$B$6*(YEAR(T$13)=2015)+$B$7*(T$11=4)+$B$8*(T$11=3))))+ EXP($B$3+$B$4*$A51+$B$5*((T$12-$A51)*4+1)+$B$6*(YEAR(T$13)=2015)+$B$7*(T$11=4)+$B$8*(T$11=3))/(1+EXP($B$3+$B$4*$A51+$B$5*((T$12-$A51)*4+1)+$B$6*(YEAR(T$13)=2015)+$B$7*(T$11=4)+$B$8*(T$11=3)))+ EXP($B$3+$B$4*$A51+$B$5*((T$12-$A51)*4+2)+$B$6*(YEAR(T$13)=2015)+$B$7*(T$11=4)+$B$8*(T$11=3))/(1+EXP($B$3+$B$4*$A51+$B$5*((T$12-$A51)*4+2)+$B$6*(YEAR(T$13)=2015)+$B$7*(T$11=4)+$B$8*(T$11=3)))+ EXP($B$3+$B$4*$A51+$B$5*((T$12-$A51)*4+3)+$B$6*(YEAR(T$13)=2015)+$B$7*(T$11=4)+$B$8*(T$11=3))/(1+EXP($B$3+$B$4*$A51+$B$5*((T$12-$A51)*4+3)+$B$6*(YEAR(T$13)=2015)+$B$7*(T$11=4)+$B$8*(T$11=3)))), "")</f>
        <v/>
      </c>
      <c r="U51" s="9" t="str">
        <f aca="false">IF('Acquisition-Retention'!X174&lt;&gt;"",'Acquisition-Retention'!X174* (IF(U$12=$A51,1,EXP($B$3+$B$4*$A51+$B$5*(U$12-$A51)*4+$B$6*(YEAR(U$13)=2015)+$B$7*(U$11=4)+$B$8*(U$11=3))/(1+EXP($B$3+$B$4*$A51+$B$5*(U$12-$A51)*4+$B$6*(YEAR(U$13)=2015)+$B$7*(U$11=4)+$B$8*(U$11=3))))+ EXP($B$3+$B$4*$A51+$B$5*((U$12-$A51)*4+1)+$B$6*(YEAR(U$13)=2015)+$B$7*(U$11=4)+$B$8*(U$11=3))/(1+EXP($B$3+$B$4*$A51+$B$5*((U$12-$A51)*4+1)+$B$6*(YEAR(U$13)=2015)+$B$7*(U$11=4)+$B$8*(U$11=3)))+ EXP($B$3+$B$4*$A51+$B$5*((U$12-$A51)*4+2)+$B$6*(YEAR(U$13)=2015)+$B$7*(U$11=4)+$B$8*(U$11=3))/(1+EXP($B$3+$B$4*$A51+$B$5*((U$12-$A51)*4+2)+$B$6*(YEAR(U$13)=2015)+$B$7*(U$11=4)+$B$8*(U$11=3)))+ EXP($B$3+$B$4*$A51+$B$5*((U$12-$A51)*4+3)+$B$6*(YEAR(U$13)=2015)+$B$7*(U$11=4)+$B$8*(U$11=3))/(1+EXP($B$3+$B$4*$A51+$B$5*((U$12-$A51)*4+3)+$B$6*(YEAR(U$13)=2015)+$B$7*(U$11=4)+$B$8*(U$11=3)))), "")</f>
        <v/>
      </c>
      <c r="V51" s="9" t="str">
        <f aca="false">IF('Acquisition-Retention'!Y174&lt;&gt;"",'Acquisition-Retention'!Y174* (IF(V$12=$A51,1,EXP($B$3+$B$4*$A51+$B$5*(V$12-$A51)*4+$B$6*(YEAR(V$13)=2015)+$B$7*(V$11=4)+$B$8*(V$11=3))/(1+EXP($B$3+$B$4*$A51+$B$5*(V$12-$A51)*4+$B$6*(YEAR(V$13)=2015)+$B$7*(V$11=4)+$B$8*(V$11=3))))+ EXP($B$3+$B$4*$A51+$B$5*((V$12-$A51)*4+1)+$B$6*(YEAR(V$13)=2015)+$B$7*(V$11=4)+$B$8*(V$11=3))/(1+EXP($B$3+$B$4*$A51+$B$5*((V$12-$A51)*4+1)+$B$6*(YEAR(V$13)=2015)+$B$7*(V$11=4)+$B$8*(V$11=3)))+ EXP($B$3+$B$4*$A51+$B$5*((V$12-$A51)*4+2)+$B$6*(YEAR(V$13)=2015)+$B$7*(V$11=4)+$B$8*(V$11=3))/(1+EXP($B$3+$B$4*$A51+$B$5*((V$12-$A51)*4+2)+$B$6*(YEAR(V$13)=2015)+$B$7*(V$11=4)+$B$8*(V$11=3)))+ EXP($B$3+$B$4*$A51+$B$5*((V$12-$A51)*4+3)+$B$6*(YEAR(V$13)=2015)+$B$7*(V$11=4)+$B$8*(V$11=3))/(1+EXP($B$3+$B$4*$A51+$B$5*((V$12-$A51)*4+3)+$B$6*(YEAR(V$13)=2015)+$B$7*(V$11=4)+$B$8*(V$11=3)))), "")</f>
        <v/>
      </c>
      <c r="W51" s="9" t="str">
        <f aca="false">IF('Acquisition-Retention'!Z174&lt;&gt;"",'Acquisition-Retention'!Z174* (IF(W$12=$A51,1,EXP($B$3+$B$4*$A51+$B$5*(W$12-$A51)*4+$B$6*(YEAR(W$13)=2015)+$B$7*(W$11=4)+$B$8*(W$11=3))/(1+EXP($B$3+$B$4*$A51+$B$5*(W$12-$A51)*4+$B$6*(YEAR(W$13)=2015)+$B$7*(W$11=4)+$B$8*(W$11=3))))+ EXP($B$3+$B$4*$A51+$B$5*((W$12-$A51)*4+1)+$B$6*(YEAR(W$13)=2015)+$B$7*(W$11=4)+$B$8*(W$11=3))/(1+EXP($B$3+$B$4*$A51+$B$5*((W$12-$A51)*4+1)+$B$6*(YEAR(W$13)=2015)+$B$7*(W$11=4)+$B$8*(W$11=3)))+ EXP($B$3+$B$4*$A51+$B$5*((W$12-$A51)*4+2)+$B$6*(YEAR(W$13)=2015)+$B$7*(W$11=4)+$B$8*(W$11=3))/(1+EXP($B$3+$B$4*$A51+$B$5*((W$12-$A51)*4+2)+$B$6*(YEAR(W$13)=2015)+$B$7*(W$11=4)+$B$8*(W$11=3)))+ EXP($B$3+$B$4*$A51+$B$5*((W$12-$A51)*4+3)+$B$6*(YEAR(W$13)=2015)+$B$7*(W$11=4)+$B$8*(W$11=3))/(1+EXP($B$3+$B$4*$A51+$B$5*((W$12-$A51)*4+3)+$B$6*(YEAR(W$13)=2015)+$B$7*(W$11=4)+$B$8*(W$11=3)))), "")</f>
        <v/>
      </c>
      <c r="X51" s="9" t="str">
        <f aca="false">IF('Acquisition-Retention'!AA174&lt;&gt;"",'Acquisition-Retention'!AA174* (IF(X$12=$A51,1,EXP($B$3+$B$4*$A51+$B$5*(X$12-$A51)*4+$B$6*(YEAR(X$13)=2015)+$B$7*(X$11=4)+$B$8*(X$11=3))/(1+EXP($B$3+$B$4*$A51+$B$5*(X$12-$A51)*4+$B$6*(YEAR(X$13)=2015)+$B$7*(X$11=4)+$B$8*(X$11=3))))+ EXP($B$3+$B$4*$A51+$B$5*((X$12-$A51)*4+1)+$B$6*(YEAR(X$13)=2015)+$B$7*(X$11=4)+$B$8*(X$11=3))/(1+EXP($B$3+$B$4*$A51+$B$5*((X$12-$A51)*4+1)+$B$6*(YEAR(X$13)=2015)+$B$7*(X$11=4)+$B$8*(X$11=3)))+ EXP($B$3+$B$4*$A51+$B$5*((X$12-$A51)*4+2)+$B$6*(YEAR(X$13)=2015)+$B$7*(X$11=4)+$B$8*(X$11=3))/(1+EXP($B$3+$B$4*$A51+$B$5*((X$12-$A51)*4+2)+$B$6*(YEAR(X$13)=2015)+$B$7*(X$11=4)+$B$8*(X$11=3)))+ EXP($B$3+$B$4*$A51+$B$5*((X$12-$A51)*4+3)+$B$6*(YEAR(X$13)=2015)+$B$7*(X$11=4)+$B$8*(X$11=3))/(1+EXP($B$3+$B$4*$A51+$B$5*((X$12-$A51)*4+3)+$B$6*(YEAR(X$13)=2015)+$B$7*(X$11=4)+$B$8*(X$11=3)))), "")</f>
        <v/>
      </c>
      <c r="Y51" s="9" t="str">
        <f aca="false">IF('Acquisition-Retention'!AB174&lt;&gt;"",'Acquisition-Retention'!AB174* (IF(Y$12=$A51,1,EXP($B$3+$B$4*$A51+$B$5*(Y$12-$A51)*4+$B$6*(YEAR(Y$13)=2015)+$B$7*(Y$11=4)+$B$8*(Y$11=3))/(1+EXP($B$3+$B$4*$A51+$B$5*(Y$12-$A51)*4+$B$6*(YEAR(Y$13)=2015)+$B$7*(Y$11=4)+$B$8*(Y$11=3))))+ EXP($B$3+$B$4*$A51+$B$5*((Y$12-$A51)*4+1)+$B$6*(YEAR(Y$13)=2015)+$B$7*(Y$11=4)+$B$8*(Y$11=3))/(1+EXP($B$3+$B$4*$A51+$B$5*((Y$12-$A51)*4+1)+$B$6*(YEAR(Y$13)=2015)+$B$7*(Y$11=4)+$B$8*(Y$11=3)))+ EXP($B$3+$B$4*$A51+$B$5*((Y$12-$A51)*4+2)+$B$6*(YEAR(Y$13)=2015)+$B$7*(Y$11=4)+$B$8*(Y$11=3))/(1+EXP($B$3+$B$4*$A51+$B$5*((Y$12-$A51)*4+2)+$B$6*(YEAR(Y$13)=2015)+$B$7*(Y$11=4)+$B$8*(Y$11=3)))+ EXP($B$3+$B$4*$A51+$B$5*((Y$12-$A51)*4+3)+$B$6*(YEAR(Y$13)=2015)+$B$7*(Y$11=4)+$B$8*(Y$11=3))/(1+EXP($B$3+$B$4*$A51+$B$5*((Y$12-$A51)*4+3)+$B$6*(YEAR(Y$13)=2015)+$B$7*(Y$11=4)+$B$8*(Y$11=3)))), "")</f>
        <v/>
      </c>
      <c r="Z51" s="9" t="str">
        <f aca="false">IF('Acquisition-Retention'!AC174&lt;&gt;"",'Acquisition-Retention'!AC174* (IF(Z$12=$A51,1,EXP($B$3+$B$4*$A51+$B$5*(Z$12-$A51)*4+$B$6*(YEAR(Z$13)=2015)+$B$7*(Z$11=4)+$B$8*(Z$11=3))/(1+EXP($B$3+$B$4*$A51+$B$5*(Z$12-$A51)*4+$B$6*(YEAR(Z$13)=2015)+$B$7*(Z$11=4)+$B$8*(Z$11=3))))+ EXP($B$3+$B$4*$A51+$B$5*((Z$12-$A51)*4+1)+$B$6*(YEAR(Z$13)=2015)+$B$7*(Z$11=4)+$B$8*(Z$11=3))/(1+EXP($B$3+$B$4*$A51+$B$5*((Z$12-$A51)*4+1)+$B$6*(YEAR(Z$13)=2015)+$B$7*(Z$11=4)+$B$8*(Z$11=3)))+ EXP($B$3+$B$4*$A51+$B$5*((Z$12-$A51)*4+2)+$B$6*(YEAR(Z$13)=2015)+$B$7*(Z$11=4)+$B$8*(Z$11=3))/(1+EXP($B$3+$B$4*$A51+$B$5*((Z$12-$A51)*4+2)+$B$6*(YEAR(Z$13)=2015)+$B$7*(Z$11=4)+$B$8*(Z$11=3)))+ EXP($B$3+$B$4*$A51+$B$5*((Z$12-$A51)*4+3)+$B$6*(YEAR(Z$13)=2015)+$B$7*(Z$11=4)+$B$8*(Z$11=3))/(1+EXP($B$3+$B$4*$A51+$B$5*((Z$12-$A51)*4+3)+$B$6*(YEAR(Z$13)=2015)+$B$7*(Z$11=4)+$B$8*(Z$11=3)))), "")</f>
        <v/>
      </c>
      <c r="AA51" s="9" t="str">
        <f aca="false">IF('Acquisition-Retention'!AD174&lt;&gt;"",'Acquisition-Retention'!AD174* (IF(AA$12=$A51,1,EXP($B$3+$B$4*$A51+$B$5*(AA$12-$A51)*4+$B$6*(YEAR(AA$13)=2015)+$B$7*(AA$11=4)+$B$8*(AA$11=3))/(1+EXP($B$3+$B$4*$A51+$B$5*(AA$12-$A51)*4+$B$6*(YEAR(AA$13)=2015)+$B$7*(AA$11=4)+$B$8*(AA$11=3))))+ EXP($B$3+$B$4*$A51+$B$5*((AA$12-$A51)*4+1)+$B$6*(YEAR(AA$13)=2015)+$B$7*(AA$11=4)+$B$8*(AA$11=3))/(1+EXP($B$3+$B$4*$A51+$B$5*((AA$12-$A51)*4+1)+$B$6*(YEAR(AA$13)=2015)+$B$7*(AA$11=4)+$B$8*(AA$11=3)))+ EXP($B$3+$B$4*$A51+$B$5*((AA$12-$A51)*4+2)+$B$6*(YEAR(AA$13)=2015)+$B$7*(AA$11=4)+$B$8*(AA$11=3))/(1+EXP($B$3+$B$4*$A51+$B$5*((AA$12-$A51)*4+2)+$B$6*(YEAR(AA$13)=2015)+$B$7*(AA$11=4)+$B$8*(AA$11=3)))+ EXP($B$3+$B$4*$A51+$B$5*((AA$12-$A51)*4+3)+$B$6*(YEAR(AA$13)=2015)+$B$7*(AA$11=4)+$B$8*(AA$11=3))/(1+EXP($B$3+$B$4*$A51+$B$5*((AA$12-$A51)*4+3)+$B$6*(YEAR(AA$13)=2015)+$B$7*(AA$11=4)+$B$8*(AA$11=3)))), "")</f>
        <v/>
      </c>
      <c r="AB51" s="9" t="str">
        <f aca="false">IF('Acquisition-Retention'!AE174&lt;&gt;"",'Acquisition-Retention'!AE174* (IF(AB$12=$A51,1,EXP($B$3+$B$4*$A51+$B$5*(AB$12-$A51)*4+$B$6*(YEAR(AB$13)=2015)+$B$7*(AB$11=4)+$B$8*(AB$11=3))/(1+EXP($B$3+$B$4*$A51+$B$5*(AB$12-$A51)*4+$B$6*(YEAR(AB$13)=2015)+$B$7*(AB$11=4)+$B$8*(AB$11=3))))+ EXP($B$3+$B$4*$A51+$B$5*((AB$12-$A51)*4+1)+$B$6*(YEAR(AB$13)=2015)+$B$7*(AB$11=4)+$B$8*(AB$11=3))/(1+EXP($B$3+$B$4*$A51+$B$5*((AB$12-$A51)*4+1)+$B$6*(YEAR(AB$13)=2015)+$B$7*(AB$11=4)+$B$8*(AB$11=3)))+ EXP($B$3+$B$4*$A51+$B$5*((AB$12-$A51)*4+2)+$B$6*(YEAR(AB$13)=2015)+$B$7*(AB$11=4)+$B$8*(AB$11=3))/(1+EXP($B$3+$B$4*$A51+$B$5*((AB$12-$A51)*4+2)+$B$6*(YEAR(AB$13)=2015)+$B$7*(AB$11=4)+$B$8*(AB$11=3)))+ EXP($B$3+$B$4*$A51+$B$5*((AB$12-$A51)*4+3)+$B$6*(YEAR(AB$13)=2015)+$B$7*(AB$11=4)+$B$8*(AB$11=3))/(1+EXP($B$3+$B$4*$A51+$B$5*((AB$12-$A51)*4+3)+$B$6*(YEAR(AB$13)=2015)+$B$7*(AB$11=4)+$B$8*(AB$11=3)))), "")</f>
        <v/>
      </c>
      <c r="AC51" s="9" t="str">
        <f aca="false">IF('Acquisition-Retention'!AF174&lt;&gt;"",'Acquisition-Retention'!AF174* (IF(AC$12=$A51,1,EXP($B$3+$B$4*$A51+$B$5*(AC$12-$A51)*4+$B$6*(YEAR(AC$13)=2015)+$B$7*(AC$11=4)+$B$8*(AC$11=3))/(1+EXP($B$3+$B$4*$A51+$B$5*(AC$12-$A51)*4+$B$6*(YEAR(AC$13)=2015)+$B$7*(AC$11=4)+$B$8*(AC$11=3))))+ EXP($B$3+$B$4*$A51+$B$5*((AC$12-$A51)*4+1)+$B$6*(YEAR(AC$13)=2015)+$B$7*(AC$11=4)+$B$8*(AC$11=3))/(1+EXP($B$3+$B$4*$A51+$B$5*((AC$12-$A51)*4+1)+$B$6*(YEAR(AC$13)=2015)+$B$7*(AC$11=4)+$B$8*(AC$11=3)))+ EXP($B$3+$B$4*$A51+$B$5*((AC$12-$A51)*4+2)+$B$6*(YEAR(AC$13)=2015)+$B$7*(AC$11=4)+$B$8*(AC$11=3))/(1+EXP($B$3+$B$4*$A51+$B$5*((AC$12-$A51)*4+2)+$B$6*(YEAR(AC$13)=2015)+$B$7*(AC$11=4)+$B$8*(AC$11=3)))+ EXP($B$3+$B$4*$A51+$B$5*((AC$12-$A51)*4+3)+$B$6*(YEAR(AC$13)=2015)+$B$7*(AC$11=4)+$B$8*(AC$11=3))/(1+EXP($B$3+$B$4*$A51+$B$5*((AC$12-$A51)*4+3)+$B$6*(YEAR(AC$13)=2015)+$B$7*(AC$11=4)+$B$8*(AC$11=3)))), "")</f>
        <v/>
      </c>
      <c r="AD51" s="9" t="str">
        <f aca="false">IF('Acquisition-Retention'!AG174&lt;&gt;"",'Acquisition-Retention'!AG174* (IF(AD$12=$A51,1,EXP($B$3+$B$4*$A51+$B$5*(AD$12-$A51)*4+$B$6*(YEAR(AD$13)=2015)+$B$7*(AD$11=4)+$B$8*(AD$11=3))/(1+EXP($B$3+$B$4*$A51+$B$5*(AD$12-$A51)*4+$B$6*(YEAR(AD$13)=2015)+$B$7*(AD$11=4)+$B$8*(AD$11=3))))+ EXP($B$3+$B$4*$A51+$B$5*((AD$12-$A51)*4+1)+$B$6*(YEAR(AD$13)=2015)+$B$7*(AD$11=4)+$B$8*(AD$11=3))/(1+EXP($B$3+$B$4*$A51+$B$5*((AD$12-$A51)*4+1)+$B$6*(YEAR(AD$13)=2015)+$B$7*(AD$11=4)+$B$8*(AD$11=3)))+ EXP($B$3+$B$4*$A51+$B$5*((AD$12-$A51)*4+2)+$B$6*(YEAR(AD$13)=2015)+$B$7*(AD$11=4)+$B$8*(AD$11=3))/(1+EXP($B$3+$B$4*$A51+$B$5*((AD$12-$A51)*4+2)+$B$6*(YEAR(AD$13)=2015)+$B$7*(AD$11=4)+$B$8*(AD$11=3)))+ EXP($B$3+$B$4*$A51+$B$5*((AD$12-$A51)*4+3)+$B$6*(YEAR(AD$13)=2015)+$B$7*(AD$11=4)+$B$8*(AD$11=3))/(1+EXP($B$3+$B$4*$A51+$B$5*((AD$12-$A51)*4+3)+$B$6*(YEAR(AD$13)=2015)+$B$7*(AD$11=4)+$B$8*(AD$11=3)))), "")</f>
        <v/>
      </c>
      <c r="AE51" s="9" t="str">
        <f aca="false">IF('Acquisition-Retention'!AH174&lt;&gt;"",'Acquisition-Retention'!AH174* (IF(AE$12=$A51,1,EXP($B$3+$B$4*$A51+$B$5*(AE$12-$A51)*4+$B$6*(YEAR(AE$13)=2015)+$B$7*(AE$11=4)+$B$8*(AE$11=3))/(1+EXP($B$3+$B$4*$A51+$B$5*(AE$12-$A51)*4+$B$6*(YEAR(AE$13)=2015)+$B$7*(AE$11=4)+$B$8*(AE$11=3))))+ EXP($B$3+$B$4*$A51+$B$5*((AE$12-$A51)*4+1)+$B$6*(YEAR(AE$13)=2015)+$B$7*(AE$11=4)+$B$8*(AE$11=3))/(1+EXP($B$3+$B$4*$A51+$B$5*((AE$12-$A51)*4+1)+$B$6*(YEAR(AE$13)=2015)+$B$7*(AE$11=4)+$B$8*(AE$11=3)))+ EXP($B$3+$B$4*$A51+$B$5*((AE$12-$A51)*4+2)+$B$6*(YEAR(AE$13)=2015)+$B$7*(AE$11=4)+$B$8*(AE$11=3))/(1+EXP($B$3+$B$4*$A51+$B$5*((AE$12-$A51)*4+2)+$B$6*(YEAR(AE$13)=2015)+$B$7*(AE$11=4)+$B$8*(AE$11=3)))+ EXP($B$3+$B$4*$A51+$B$5*((AE$12-$A51)*4+3)+$B$6*(YEAR(AE$13)=2015)+$B$7*(AE$11=4)+$B$8*(AE$11=3))/(1+EXP($B$3+$B$4*$A51+$B$5*((AE$12-$A51)*4+3)+$B$6*(YEAR(AE$13)=2015)+$B$7*(AE$11=4)+$B$8*(AE$11=3)))), "")</f>
        <v/>
      </c>
      <c r="AF51" s="9" t="str">
        <f aca="false">IF('Acquisition-Retention'!AI174&lt;&gt;"",'Acquisition-Retention'!AI174* (IF(AF$12=$A51,1,EXP($B$3+$B$4*$A51+$B$5*(AF$12-$A51)*4+$B$6*(YEAR(AF$13)=2015)+$B$7*(AF$11=4)+$B$8*(AF$11=3))/(1+EXP($B$3+$B$4*$A51+$B$5*(AF$12-$A51)*4+$B$6*(YEAR(AF$13)=2015)+$B$7*(AF$11=4)+$B$8*(AF$11=3))))+ EXP($B$3+$B$4*$A51+$B$5*((AF$12-$A51)*4+1)+$B$6*(YEAR(AF$13)=2015)+$B$7*(AF$11=4)+$B$8*(AF$11=3))/(1+EXP($B$3+$B$4*$A51+$B$5*((AF$12-$A51)*4+1)+$B$6*(YEAR(AF$13)=2015)+$B$7*(AF$11=4)+$B$8*(AF$11=3)))+ EXP($B$3+$B$4*$A51+$B$5*((AF$12-$A51)*4+2)+$B$6*(YEAR(AF$13)=2015)+$B$7*(AF$11=4)+$B$8*(AF$11=3))/(1+EXP($B$3+$B$4*$A51+$B$5*((AF$12-$A51)*4+2)+$B$6*(YEAR(AF$13)=2015)+$B$7*(AF$11=4)+$B$8*(AF$11=3)))+ EXP($B$3+$B$4*$A51+$B$5*((AF$12-$A51)*4+3)+$B$6*(YEAR(AF$13)=2015)+$B$7*(AF$11=4)+$B$8*(AF$11=3))/(1+EXP($B$3+$B$4*$A51+$B$5*((AF$12-$A51)*4+3)+$B$6*(YEAR(AF$13)=2015)+$B$7*(AF$11=4)+$B$8*(AF$11=3)))), "")</f>
        <v/>
      </c>
      <c r="AG51" s="9" t="str">
        <f aca="false">IF('Acquisition-Retention'!AJ174&lt;&gt;"",'Acquisition-Retention'!AJ174* (IF(AG$12=$A51,1,EXP($B$3+$B$4*$A51+$B$5*(AG$12-$A51)*4+$B$6*(YEAR(AG$13)=2015)+$B$7*(AG$11=4)+$B$8*(AG$11=3))/(1+EXP($B$3+$B$4*$A51+$B$5*(AG$12-$A51)*4+$B$6*(YEAR(AG$13)=2015)+$B$7*(AG$11=4)+$B$8*(AG$11=3))))+ EXP($B$3+$B$4*$A51+$B$5*((AG$12-$A51)*4+1)+$B$6*(YEAR(AG$13)=2015)+$B$7*(AG$11=4)+$B$8*(AG$11=3))/(1+EXP($B$3+$B$4*$A51+$B$5*((AG$12-$A51)*4+1)+$B$6*(YEAR(AG$13)=2015)+$B$7*(AG$11=4)+$B$8*(AG$11=3)))+ EXP($B$3+$B$4*$A51+$B$5*((AG$12-$A51)*4+2)+$B$6*(YEAR(AG$13)=2015)+$B$7*(AG$11=4)+$B$8*(AG$11=3))/(1+EXP($B$3+$B$4*$A51+$B$5*((AG$12-$A51)*4+2)+$B$6*(YEAR(AG$13)=2015)+$B$7*(AG$11=4)+$B$8*(AG$11=3)))+ EXP($B$3+$B$4*$A51+$B$5*((AG$12-$A51)*4+3)+$B$6*(YEAR(AG$13)=2015)+$B$7*(AG$11=4)+$B$8*(AG$11=3))/(1+EXP($B$3+$B$4*$A51+$B$5*((AG$12-$A51)*4+3)+$B$6*(YEAR(AG$13)=2015)+$B$7*(AG$11=4)+$B$8*(AG$11=3)))), "")</f>
        <v/>
      </c>
      <c r="AH51" s="9" t="str">
        <f aca="false">IF('Acquisition-Retention'!AK174&lt;&gt;"",'Acquisition-Retention'!AK174* (IF(AH$12=$A51,1,EXP($B$3+$B$4*$A51+$B$5*(AH$12-$A51)*4+$B$6*(YEAR(AH$13)=2015)+$B$7*(AH$11=4)+$B$8*(AH$11=3))/(1+EXP($B$3+$B$4*$A51+$B$5*(AH$12-$A51)*4+$B$6*(YEAR(AH$13)=2015)+$B$7*(AH$11=4)+$B$8*(AH$11=3))))+ EXP($B$3+$B$4*$A51+$B$5*((AH$12-$A51)*4+1)+$B$6*(YEAR(AH$13)=2015)+$B$7*(AH$11=4)+$B$8*(AH$11=3))/(1+EXP($B$3+$B$4*$A51+$B$5*((AH$12-$A51)*4+1)+$B$6*(YEAR(AH$13)=2015)+$B$7*(AH$11=4)+$B$8*(AH$11=3)))+ EXP($B$3+$B$4*$A51+$B$5*((AH$12-$A51)*4+2)+$B$6*(YEAR(AH$13)=2015)+$B$7*(AH$11=4)+$B$8*(AH$11=3))/(1+EXP($B$3+$B$4*$A51+$B$5*((AH$12-$A51)*4+2)+$B$6*(YEAR(AH$13)=2015)+$B$7*(AH$11=4)+$B$8*(AH$11=3)))+ EXP($B$3+$B$4*$A51+$B$5*((AH$12-$A51)*4+3)+$B$6*(YEAR(AH$13)=2015)+$B$7*(AH$11=4)+$B$8*(AH$11=3))/(1+EXP($B$3+$B$4*$A51+$B$5*((AH$12-$A51)*4+3)+$B$6*(YEAR(AH$13)=2015)+$B$7*(AH$11=4)+$B$8*(AH$11=3)))), "")</f>
        <v/>
      </c>
      <c r="AI51" s="9" t="str">
        <f aca="false">IF('Acquisition-Retention'!AL174&lt;&gt;"",'Acquisition-Retention'!AL174* (IF(AI$12=$A51,1,EXP($B$3+$B$4*$A51+$B$5*(AI$12-$A51)*4+$B$6*(YEAR(AI$13)=2015)+$B$7*(AI$11=4)+$B$8*(AI$11=3))/(1+EXP($B$3+$B$4*$A51+$B$5*(AI$12-$A51)*4+$B$6*(YEAR(AI$13)=2015)+$B$7*(AI$11=4)+$B$8*(AI$11=3))))+ EXP($B$3+$B$4*$A51+$B$5*((AI$12-$A51)*4+1)+$B$6*(YEAR(AI$13)=2015)+$B$7*(AI$11=4)+$B$8*(AI$11=3))/(1+EXP($B$3+$B$4*$A51+$B$5*((AI$12-$A51)*4+1)+$B$6*(YEAR(AI$13)=2015)+$B$7*(AI$11=4)+$B$8*(AI$11=3)))+ EXP($B$3+$B$4*$A51+$B$5*((AI$12-$A51)*4+2)+$B$6*(YEAR(AI$13)=2015)+$B$7*(AI$11=4)+$B$8*(AI$11=3))/(1+EXP($B$3+$B$4*$A51+$B$5*((AI$12-$A51)*4+2)+$B$6*(YEAR(AI$13)=2015)+$B$7*(AI$11=4)+$B$8*(AI$11=3)))+ EXP($B$3+$B$4*$A51+$B$5*((AI$12-$A51)*4+3)+$B$6*(YEAR(AI$13)=2015)+$B$7*(AI$11=4)+$B$8*(AI$11=3))/(1+EXP($B$3+$B$4*$A51+$B$5*((AI$12-$A51)*4+3)+$B$6*(YEAR(AI$13)=2015)+$B$7*(AI$11=4)+$B$8*(AI$11=3)))), "")</f>
        <v/>
      </c>
      <c r="AJ51" s="9" t="str">
        <f aca="false">IF('Acquisition-Retention'!AM174&lt;&gt;"",'Acquisition-Retention'!AM174* (IF(AJ$12=$A51,1,EXP($B$3+$B$4*$A51+$B$5*(AJ$12-$A51)*4+$B$6*(YEAR(AJ$13)=2015)+$B$7*(AJ$11=4)+$B$8*(AJ$11=3))/(1+EXP($B$3+$B$4*$A51+$B$5*(AJ$12-$A51)*4+$B$6*(YEAR(AJ$13)=2015)+$B$7*(AJ$11=4)+$B$8*(AJ$11=3))))+ EXP($B$3+$B$4*$A51+$B$5*((AJ$12-$A51)*4+1)+$B$6*(YEAR(AJ$13)=2015)+$B$7*(AJ$11=4)+$B$8*(AJ$11=3))/(1+EXP($B$3+$B$4*$A51+$B$5*((AJ$12-$A51)*4+1)+$B$6*(YEAR(AJ$13)=2015)+$B$7*(AJ$11=4)+$B$8*(AJ$11=3)))+ EXP($B$3+$B$4*$A51+$B$5*((AJ$12-$A51)*4+2)+$B$6*(YEAR(AJ$13)=2015)+$B$7*(AJ$11=4)+$B$8*(AJ$11=3))/(1+EXP($B$3+$B$4*$A51+$B$5*((AJ$12-$A51)*4+2)+$B$6*(YEAR(AJ$13)=2015)+$B$7*(AJ$11=4)+$B$8*(AJ$11=3)))+ EXP($B$3+$B$4*$A51+$B$5*((AJ$12-$A51)*4+3)+$B$6*(YEAR(AJ$13)=2015)+$B$7*(AJ$11=4)+$B$8*(AJ$11=3))/(1+EXP($B$3+$B$4*$A51+$B$5*((AJ$12-$A51)*4+3)+$B$6*(YEAR(AJ$13)=2015)+$B$7*(AJ$11=4)+$B$8*(AJ$11=3)))), "")</f>
        <v/>
      </c>
      <c r="AK51" s="9" t="str">
        <f aca="false">IF('Acquisition-Retention'!AN174&lt;&gt;"",'Acquisition-Retention'!AN174* (IF(AK$12=$A51,1,EXP($B$3+$B$4*$A51+$B$5*(AK$12-$A51)*4+$B$6*(YEAR(AK$13)=2015)+$B$7*(AK$11=4)+$B$8*(AK$11=3))/(1+EXP($B$3+$B$4*$A51+$B$5*(AK$12-$A51)*4+$B$6*(YEAR(AK$13)=2015)+$B$7*(AK$11=4)+$B$8*(AK$11=3))))+ EXP($B$3+$B$4*$A51+$B$5*((AK$12-$A51)*4+1)+$B$6*(YEAR(AK$13)=2015)+$B$7*(AK$11=4)+$B$8*(AK$11=3))/(1+EXP($B$3+$B$4*$A51+$B$5*((AK$12-$A51)*4+1)+$B$6*(YEAR(AK$13)=2015)+$B$7*(AK$11=4)+$B$8*(AK$11=3)))+ EXP($B$3+$B$4*$A51+$B$5*((AK$12-$A51)*4+2)+$B$6*(YEAR(AK$13)=2015)+$B$7*(AK$11=4)+$B$8*(AK$11=3))/(1+EXP($B$3+$B$4*$A51+$B$5*((AK$12-$A51)*4+2)+$B$6*(YEAR(AK$13)=2015)+$B$7*(AK$11=4)+$B$8*(AK$11=3)))+ EXP($B$3+$B$4*$A51+$B$5*((AK$12-$A51)*4+3)+$B$6*(YEAR(AK$13)=2015)+$B$7*(AK$11=4)+$B$8*(AK$11=3))/(1+EXP($B$3+$B$4*$A51+$B$5*((AK$12-$A51)*4+3)+$B$6*(YEAR(AK$13)=2015)+$B$7*(AK$11=4)+$B$8*(AK$11=3)))), "")</f>
        <v/>
      </c>
      <c r="AL51" s="9" t="str">
        <f aca="false">IF('Acquisition-Retention'!AO174&lt;&gt;"",'Acquisition-Retention'!AO174* (IF(AL$12=$A51,1,EXP($B$3+$B$4*$A51+$B$5*(AL$12-$A51)*4+$B$6*(YEAR(AL$13)=2015)+$B$7*(AL$11=4)+$B$8*(AL$11=3))/(1+EXP($B$3+$B$4*$A51+$B$5*(AL$12-$A51)*4+$B$6*(YEAR(AL$13)=2015)+$B$7*(AL$11=4)+$B$8*(AL$11=3))))+ EXP($B$3+$B$4*$A51+$B$5*((AL$12-$A51)*4+1)+$B$6*(YEAR(AL$13)=2015)+$B$7*(AL$11=4)+$B$8*(AL$11=3))/(1+EXP($B$3+$B$4*$A51+$B$5*((AL$12-$A51)*4+1)+$B$6*(YEAR(AL$13)=2015)+$B$7*(AL$11=4)+$B$8*(AL$11=3)))+ EXP($B$3+$B$4*$A51+$B$5*((AL$12-$A51)*4+2)+$B$6*(YEAR(AL$13)=2015)+$B$7*(AL$11=4)+$B$8*(AL$11=3))/(1+EXP($B$3+$B$4*$A51+$B$5*((AL$12-$A51)*4+2)+$B$6*(YEAR(AL$13)=2015)+$B$7*(AL$11=4)+$B$8*(AL$11=3)))+ EXP($B$3+$B$4*$A51+$B$5*((AL$12-$A51)*4+3)+$B$6*(YEAR(AL$13)=2015)+$B$7*(AL$11=4)+$B$8*(AL$11=3))/(1+EXP($B$3+$B$4*$A51+$B$5*((AL$12-$A51)*4+3)+$B$6*(YEAR(AL$13)=2015)+$B$7*(AL$11=4)+$B$8*(AL$11=3)))), "")</f>
        <v/>
      </c>
      <c r="AM51" s="9" t="str">
        <f aca="false">IF('Acquisition-Retention'!AP174&lt;&gt;"",'Acquisition-Retention'!AP174* (IF(AM$12=$A51,1,EXP($B$3+$B$4*$A51+$B$5*(AM$12-$A51)*4+$B$6*(YEAR(AM$13)=2015)+$B$7*(AM$11=4)+$B$8*(AM$11=3))/(1+EXP($B$3+$B$4*$A51+$B$5*(AM$12-$A51)*4+$B$6*(YEAR(AM$13)=2015)+$B$7*(AM$11=4)+$B$8*(AM$11=3))))+ EXP($B$3+$B$4*$A51+$B$5*((AM$12-$A51)*4+1)+$B$6*(YEAR(AM$13)=2015)+$B$7*(AM$11=4)+$B$8*(AM$11=3))/(1+EXP($B$3+$B$4*$A51+$B$5*((AM$12-$A51)*4+1)+$B$6*(YEAR(AM$13)=2015)+$B$7*(AM$11=4)+$B$8*(AM$11=3)))+ EXP($B$3+$B$4*$A51+$B$5*((AM$12-$A51)*4+2)+$B$6*(YEAR(AM$13)=2015)+$B$7*(AM$11=4)+$B$8*(AM$11=3))/(1+EXP($B$3+$B$4*$A51+$B$5*((AM$12-$A51)*4+2)+$B$6*(YEAR(AM$13)=2015)+$B$7*(AM$11=4)+$B$8*(AM$11=3)))+ EXP($B$3+$B$4*$A51+$B$5*((AM$12-$A51)*4+3)+$B$6*(YEAR(AM$13)=2015)+$B$7*(AM$11=4)+$B$8*(AM$11=3))/(1+EXP($B$3+$B$4*$A51+$B$5*((AM$12-$A51)*4+3)+$B$6*(YEAR(AM$13)=2015)+$B$7*(AM$11=4)+$B$8*(AM$11=3)))), "")</f>
        <v/>
      </c>
      <c r="AN51" s="9" t="n">
        <f aca="false">IF('Acquisition-Retention'!AQ174&lt;&gt;"",'Acquisition-Retention'!AQ174* (IF(AN$12=$A51,1,EXP($B$3+$B$4*$A51+$B$5*(AN$12-$A51)*4+$B$6*(YEAR(AN$13)=2015)+$B$7*(AN$11=4)+$B$8*(AN$11=3))/(1+EXP($B$3+$B$4*$A51+$B$5*(AN$12-$A51)*4+$B$6*(YEAR(AN$13)=2015)+$B$7*(AN$11=4)+$B$8*(AN$11=3))))+ EXP($B$3+$B$4*$A51+$B$5*((AN$12-$A51)*4+1)+$B$6*(YEAR(AN$13)=2015)+$B$7*(AN$11=4)+$B$8*(AN$11=3))/(1+EXP($B$3+$B$4*$A51+$B$5*((AN$12-$A51)*4+1)+$B$6*(YEAR(AN$13)=2015)+$B$7*(AN$11=4)+$B$8*(AN$11=3)))+ EXP($B$3+$B$4*$A51+$B$5*((AN$12-$A51)*4+2)+$B$6*(YEAR(AN$13)=2015)+$B$7*(AN$11=4)+$B$8*(AN$11=3))/(1+EXP($B$3+$B$4*$A51+$B$5*((AN$12-$A51)*4+2)+$B$6*(YEAR(AN$13)=2015)+$B$7*(AN$11=4)+$B$8*(AN$11=3)))+ EXP($B$3+$B$4*$A51+$B$5*((AN$12-$A51)*4+3)+$B$6*(YEAR(AN$13)=2015)+$B$7*(AN$11=4)+$B$8*(AN$11=3))/(1+EXP($B$3+$B$4*$A51+$B$5*((AN$12-$A51)*4+3)+$B$6*(YEAR(AN$13)=2015)+$B$7*(AN$11=4)+$B$8*(AN$11=3)))), "")</f>
        <v>382.160456938724</v>
      </c>
      <c r="AO51" s="9" t="n">
        <f aca="false">IF('Acquisition-Retention'!AR174&lt;&gt;"",'Acquisition-Retention'!AR174* (IF(AO$12=$A51,1,EXP($B$3+$B$4*$A51+$B$5*(AO$12-$A51)*4+$B$6*(YEAR(AO$13)=2015)+$B$7*(AO$11=4)+$B$8*(AO$11=3))/(1+EXP($B$3+$B$4*$A51+$B$5*(AO$12-$A51)*4+$B$6*(YEAR(AO$13)=2015)+$B$7*(AO$11=4)+$B$8*(AO$11=3))))+ EXP($B$3+$B$4*$A51+$B$5*((AO$12-$A51)*4+1)+$B$6*(YEAR(AO$13)=2015)+$B$7*(AO$11=4)+$B$8*(AO$11=3))/(1+EXP($B$3+$B$4*$A51+$B$5*((AO$12-$A51)*4+1)+$B$6*(YEAR(AO$13)=2015)+$B$7*(AO$11=4)+$B$8*(AO$11=3)))+ EXP($B$3+$B$4*$A51+$B$5*((AO$12-$A51)*4+2)+$B$6*(YEAR(AO$13)=2015)+$B$7*(AO$11=4)+$B$8*(AO$11=3))/(1+EXP($B$3+$B$4*$A51+$B$5*((AO$12-$A51)*4+2)+$B$6*(YEAR(AO$13)=2015)+$B$7*(AO$11=4)+$B$8*(AO$11=3)))+ EXP($B$3+$B$4*$A51+$B$5*((AO$12-$A51)*4+3)+$B$6*(YEAR(AO$13)=2015)+$B$7*(AO$11=4)+$B$8*(AO$11=3))/(1+EXP($B$3+$B$4*$A51+$B$5*((AO$12-$A51)*4+3)+$B$6*(YEAR(AO$13)=2015)+$B$7*(AO$11=4)+$B$8*(AO$11=3)))), "")</f>
        <v>124.229125878166</v>
      </c>
    </row>
    <row r="52" customFormat="false" ht="15" hidden="false" customHeight="false" outlineLevel="0" collapsed="false">
      <c r="A52" s="0" t="n">
        <f aca="false">A51+1</f>
        <v>39</v>
      </c>
      <c r="B52" s="4" t="str">
        <v>Mar 2017</v>
      </c>
      <c r="C52" s="9" t="str">
        <f aca="false">IF('Acquisition-Retention'!F175&lt;&gt;"",'Acquisition-Retention'!F175* (IF(C$12=$A52,1,EXP($B$3+$B$4*$A52+$B$5*(C$12-$A52)*4+$B$6*(YEAR(C$13)=2015)+$B$7*(C$11=4)+$B$8*(C$11=3))/(1+EXP($B$3+$B$4*$A52+$B$5*(C$12-$A52)*4+$B$6*(YEAR(C$13)=2015)+$B$7*(C$11=4)+$B$8*(C$11=3))))+ EXP($B$3+$B$4*$A52+$B$5*((C$12-$A52)*4+1)+$B$6*(YEAR(C$13)=2015)+$B$7*(C$11=4)+$B$8*(C$11=3))/(1+EXP($B$3+$B$4*$A52+$B$5*((C$12-$A52)*4+1)+$B$6*(YEAR(C$13)=2015)+$B$7*(C$11=4)+$B$8*(C$11=3)))+ EXP($B$3+$B$4*$A52+$B$5*((C$12-$A52)*4+2)+$B$6*(YEAR(C$13)=2015)+$B$7*(C$11=4)+$B$8*(C$11=3))/(1+EXP($B$3+$B$4*$A52+$B$5*((C$12-$A52)*4+2)+$B$6*(YEAR(C$13)=2015)+$B$7*(C$11=4)+$B$8*(C$11=3)))+ EXP($B$3+$B$4*$A52+$B$5*((C$12-$A52)*4+3)+$B$6*(YEAR(C$13)=2015)+$B$7*(C$11=4)+$B$8*(C$11=3))/(1+EXP($B$3+$B$4*$A52+$B$5*((C$12-$A52)*4+3)+$B$6*(YEAR(C$13)=2015)+$B$7*(C$11=4)+$B$8*(C$11=3)))), "")</f>
        <v/>
      </c>
      <c r="D52" s="9" t="str">
        <f aca="false">IF('Acquisition-Retention'!G175&lt;&gt;"",'Acquisition-Retention'!G175* (IF(D$12=$A52,1,EXP($B$3+$B$4*$A52+$B$5*(D$12-$A52)*4+$B$6*(YEAR(D$13)=2015)+$B$7*(D$11=4)+$B$8*(D$11=3))/(1+EXP($B$3+$B$4*$A52+$B$5*(D$12-$A52)*4+$B$6*(YEAR(D$13)=2015)+$B$7*(D$11=4)+$B$8*(D$11=3))))+ EXP($B$3+$B$4*$A52+$B$5*((D$12-$A52)*4+1)+$B$6*(YEAR(D$13)=2015)+$B$7*(D$11=4)+$B$8*(D$11=3))/(1+EXP($B$3+$B$4*$A52+$B$5*((D$12-$A52)*4+1)+$B$6*(YEAR(D$13)=2015)+$B$7*(D$11=4)+$B$8*(D$11=3)))+ EXP($B$3+$B$4*$A52+$B$5*((D$12-$A52)*4+2)+$B$6*(YEAR(D$13)=2015)+$B$7*(D$11=4)+$B$8*(D$11=3))/(1+EXP($B$3+$B$4*$A52+$B$5*((D$12-$A52)*4+2)+$B$6*(YEAR(D$13)=2015)+$B$7*(D$11=4)+$B$8*(D$11=3)))+ EXP($B$3+$B$4*$A52+$B$5*((D$12-$A52)*4+3)+$B$6*(YEAR(D$13)=2015)+$B$7*(D$11=4)+$B$8*(D$11=3))/(1+EXP($B$3+$B$4*$A52+$B$5*((D$12-$A52)*4+3)+$B$6*(YEAR(D$13)=2015)+$B$7*(D$11=4)+$B$8*(D$11=3)))), "")</f>
        <v/>
      </c>
      <c r="E52" s="9" t="str">
        <f aca="false">IF('Acquisition-Retention'!H175&lt;&gt;"",'Acquisition-Retention'!H175* (IF(E$12=$A52,1,EXP($B$3+$B$4*$A52+$B$5*(E$12-$A52)*4+$B$6*(YEAR(E$13)=2015)+$B$7*(E$11=4)+$B$8*(E$11=3))/(1+EXP($B$3+$B$4*$A52+$B$5*(E$12-$A52)*4+$B$6*(YEAR(E$13)=2015)+$B$7*(E$11=4)+$B$8*(E$11=3))))+ EXP($B$3+$B$4*$A52+$B$5*((E$12-$A52)*4+1)+$B$6*(YEAR(E$13)=2015)+$B$7*(E$11=4)+$B$8*(E$11=3))/(1+EXP($B$3+$B$4*$A52+$B$5*((E$12-$A52)*4+1)+$B$6*(YEAR(E$13)=2015)+$B$7*(E$11=4)+$B$8*(E$11=3)))+ EXP($B$3+$B$4*$A52+$B$5*((E$12-$A52)*4+2)+$B$6*(YEAR(E$13)=2015)+$B$7*(E$11=4)+$B$8*(E$11=3))/(1+EXP($B$3+$B$4*$A52+$B$5*((E$12-$A52)*4+2)+$B$6*(YEAR(E$13)=2015)+$B$7*(E$11=4)+$B$8*(E$11=3)))+ EXP($B$3+$B$4*$A52+$B$5*((E$12-$A52)*4+3)+$B$6*(YEAR(E$13)=2015)+$B$7*(E$11=4)+$B$8*(E$11=3))/(1+EXP($B$3+$B$4*$A52+$B$5*((E$12-$A52)*4+3)+$B$6*(YEAR(E$13)=2015)+$B$7*(E$11=4)+$B$8*(E$11=3)))), "")</f>
        <v/>
      </c>
      <c r="F52" s="9" t="str">
        <f aca="false">IF('Acquisition-Retention'!I175&lt;&gt;"",'Acquisition-Retention'!I175* (IF(F$12=$A52,1,EXP($B$3+$B$4*$A52+$B$5*(F$12-$A52)*4+$B$6*(YEAR(F$13)=2015)+$B$7*(F$11=4)+$B$8*(F$11=3))/(1+EXP($B$3+$B$4*$A52+$B$5*(F$12-$A52)*4+$B$6*(YEAR(F$13)=2015)+$B$7*(F$11=4)+$B$8*(F$11=3))))+ EXP($B$3+$B$4*$A52+$B$5*((F$12-$A52)*4+1)+$B$6*(YEAR(F$13)=2015)+$B$7*(F$11=4)+$B$8*(F$11=3))/(1+EXP($B$3+$B$4*$A52+$B$5*((F$12-$A52)*4+1)+$B$6*(YEAR(F$13)=2015)+$B$7*(F$11=4)+$B$8*(F$11=3)))+ EXP($B$3+$B$4*$A52+$B$5*((F$12-$A52)*4+2)+$B$6*(YEAR(F$13)=2015)+$B$7*(F$11=4)+$B$8*(F$11=3))/(1+EXP($B$3+$B$4*$A52+$B$5*((F$12-$A52)*4+2)+$B$6*(YEAR(F$13)=2015)+$B$7*(F$11=4)+$B$8*(F$11=3)))+ EXP($B$3+$B$4*$A52+$B$5*((F$12-$A52)*4+3)+$B$6*(YEAR(F$13)=2015)+$B$7*(F$11=4)+$B$8*(F$11=3))/(1+EXP($B$3+$B$4*$A52+$B$5*((F$12-$A52)*4+3)+$B$6*(YEAR(F$13)=2015)+$B$7*(F$11=4)+$B$8*(F$11=3)))), "")</f>
        <v/>
      </c>
      <c r="G52" s="9" t="str">
        <f aca="false">IF('Acquisition-Retention'!J175&lt;&gt;"",'Acquisition-Retention'!J175* (IF(G$12=$A52,1,EXP($B$3+$B$4*$A52+$B$5*(G$12-$A52)*4+$B$6*(YEAR(G$13)=2015)+$B$7*(G$11=4)+$B$8*(G$11=3))/(1+EXP($B$3+$B$4*$A52+$B$5*(G$12-$A52)*4+$B$6*(YEAR(G$13)=2015)+$B$7*(G$11=4)+$B$8*(G$11=3))))+ EXP($B$3+$B$4*$A52+$B$5*((G$12-$A52)*4+1)+$B$6*(YEAR(G$13)=2015)+$B$7*(G$11=4)+$B$8*(G$11=3))/(1+EXP($B$3+$B$4*$A52+$B$5*((G$12-$A52)*4+1)+$B$6*(YEAR(G$13)=2015)+$B$7*(G$11=4)+$B$8*(G$11=3)))+ EXP($B$3+$B$4*$A52+$B$5*((G$12-$A52)*4+2)+$B$6*(YEAR(G$13)=2015)+$B$7*(G$11=4)+$B$8*(G$11=3))/(1+EXP($B$3+$B$4*$A52+$B$5*((G$12-$A52)*4+2)+$B$6*(YEAR(G$13)=2015)+$B$7*(G$11=4)+$B$8*(G$11=3)))+ EXP($B$3+$B$4*$A52+$B$5*((G$12-$A52)*4+3)+$B$6*(YEAR(G$13)=2015)+$B$7*(G$11=4)+$B$8*(G$11=3))/(1+EXP($B$3+$B$4*$A52+$B$5*((G$12-$A52)*4+3)+$B$6*(YEAR(G$13)=2015)+$B$7*(G$11=4)+$B$8*(G$11=3)))), "")</f>
        <v/>
      </c>
      <c r="H52" s="9" t="str">
        <f aca="false">IF('Acquisition-Retention'!K175&lt;&gt;"",'Acquisition-Retention'!K175* (IF(H$12=$A52,1,EXP($B$3+$B$4*$A52+$B$5*(H$12-$A52)*4+$B$6*(YEAR(H$13)=2015)+$B$7*(H$11=4)+$B$8*(H$11=3))/(1+EXP($B$3+$B$4*$A52+$B$5*(H$12-$A52)*4+$B$6*(YEAR(H$13)=2015)+$B$7*(H$11=4)+$B$8*(H$11=3))))+ EXP($B$3+$B$4*$A52+$B$5*((H$12-$A52)*4+1)+$B$6*(YEAR(H$13)=2015)+$B$7*(H$11=4)+$B$8*(H$11=3))/(1+EXP($B$3+$B$4*$A52+$B$5*((H$12-$A52)*4+1)+$B$6*(YEAR(H$13)=2015)+$B$7*(H$11=4)+$B$8*(H$11=3)))+ EXP($B$3+$B$4*$A52+$B$5*((H$12-$A52)*4+2)+$B$6*(YEAR(H$13)=2015)+$B$7*(H$11=4)+$B$8*(H$11=3))/(1+EXP($B$3+$B$4*$A52+$B$5*((H$12-$A52)*4+2)+$B$6*(YEAR(H$13)=2015)+$B$7*(H$11=4)+$B$8*(H$11=3)))+ EXP($B$3+$B$4*$A52+$B$5*((H$12-$A52)*4+3)+$B$6*(YEAR(H$13)=2015)+$B$7*(H$11=4)+$B$8*(H$11=3))/(1+EXP($B$3+$B$4*$A52+$B$5*((H$12-$A52)*4+3)+$B$6*(YEAR(H$13)=2015)+$B$7*(H$11=4)+$B$8*(H$11=3)))), "")</f>
        <v/>
      </c>
      <c r="I52" s="9" t="str">
        <f aca="false">IF('Acquisition-Retention'!L175&lt;&gt;"",'Acquisition-Retention'!L175* (IF(I$12=$A52,1,EXP($B$3+$B$4*$A52+$B$5*(I$12-$A52)*4+$B$6*(YEAR(I$13)=2015)+$B$7*(I$11=4)+$B$8*(I$11=3))/(1+EXP($B$3+$B$4*$A52+$B$5*(I$12-$A52)*4+$B$6*(YEAR(I$13)=2015)+$B$7*(I$11=4)+$B$8*(I$11=3))))+ EXP($B$3+$B$4*$A52+$B$5*((I$12-$A52)*4+1)+$B$6*(YEAR(I$13)=2015)+$B$7*(I$11=4)+$B$8*(I$11=3))/(1+EXP($B$3+$B$4*$A52+$B$5*((I$12-$A52)*4+1)+$B$6*(YEAR(I$13)=2015)+$B$7*(I$11=4)+$B$8*(I$11=3)))+ EXP($B$3+$B$4*$A52+$B$5*((I$12-$A52)*4+2)+$B$6*(YEAR(I$13)=2015)+$B$7*(I$11=4)+$B$8*(I$11=3))/(1+EXP($B$3+$B$4*$A52+$B$5*((I$12-$A52)*4+2)+$B$6*(YEAR(I$13)=2015)+$B$7*(I$11=4)+$B$8*(I$11=3)))+ EXP($B$3+$B$4*$A52+$B$5*((I$12-$A52)*4+3)+$B$6*(YEAR(I$13)=2015)+$B$7*(I$11=4)+$B$8*(I$11=3))/(1+EXP($B$3+$B$4*$A52+$B$5*((I$12-$A52)*4+3)+$B$6*(YEAR(I$13)=2015)+$B$7*(I$11=4)+$B$8*(I$11=3)))), "")</f>
        <v/>
      </c>
      <c r="J52" s="9" t="str">
        <f aca="false">IF('Acquisition-Retention'!M175&lt;&gt;"",'Acquisition-Retention'!M175* (IF(J$12=$A52,1,EXP($B$3+$B$4*$A52+$B$5*(J$12-$A52)*4+$B$6*(YEAR(J$13)=2015)+$B$7*(J$11=4)+$B$8*(J$11=3))/(1+EXP($B$3+$B$4*$A52+$B$5*(J$12-$A52)*4+$B$6*(YEAR(J$13)=2015)+$B$7*(J$11=4)+$B$8*(J$11=3))))+ EXP($B$3+$B$4*$A52+$B$5*((J$12-$A52)*4+1)+$B$6*(YEAR(J$13)=2015)+$B$7*(J$11=4)+$B$8*(J$11=3))/(1+EXP($B$3+$B$4*$A52+$B$5*((J$12-$A52)*4+1)+$B$6*(YEAR(J$13)=2015)+$B$7*(J$11=4)+$B$8*(J$11=3)))+ EXP($B$3+$B$4*$A52+$B$5*((J$12-$A52)*4+2)+$B$6*(YEAR(J$13)=2015)+$B$7*(J$11=4)+$B$8*(J$11=3))/(1+EXP($B$3+$B$4*$A52+$B$5*((J$12-$A52)*4+2)+$B$6*(YEAR(J$13)=2015)+$B$7*(J$11=4)+$B$8*(J$11=3)))+ EXP($B$3+$B$4*$A52+$B$5*((J$12-$A52)*4+3)+$B$6*(YEAR(J$13)=2015)+$B$7*(J$11=4)+$B$8*(J$11=3))/(1+EXP($B$3+$B$4*$A52+$B$5*((J$12-$A52)*4+3)+$B$6*(YEAR(J$13)=2015)+$B$7*(J$11=4)+$B$8*(J$11=3)))), "")</f>
        <v/>
      </c>
      <c r="K52" s="9" t="str">
        <f aca="false">IF('Acquisition-Retention'!N175&lt;&gt;"",'Acquisition-Retention'!N175* (IF(K$12=$A52,1,EXP($B$3+$B$4*$A52+$B$5*(K$12-$A52)*4+$B$6*(YEAR(K$13)=2015)+$B$7*(K$11=4)+$B$8*(K$11=3))/(1+EXP($B$3+$B$4*$A52+$B$5*(K$12-$A52)*4+$B$6*(YEAR(K$13)=2015)+$B$7*(K$11=4)+$B$8*(K$11=3))))+ EXP($B$3+$B$4*$A52+$B$5*((K$12-$A52)*4+1)+$B$6*(YEAR(K$13)=2015)+$B$7*(K$11=4)+$B$8*(K$11=3))/(1+EXP($B$3+$B$4*$A52+$B$5*((K$12-$A52)*4+1)+$B$6*(YEAR(K$13)=2015)+$B$7*(K$11=4)+$B$8*(K$11=3)))+ EXP($B$3+$B$4*$A52+$B$5*((K$12-$A52)*4+2)+$B$6*(YEAR(K$13)=2015)+$B$7*(K$11=4)+$B$8*(K$11=3))/(1+EXP($B$3+$B$4*$A52+$B$5*((K$12-$A52)*4+2)+$B$6*(YEAR(K$13)=2015)+$B$7*(K$11=4)+$B$8*(K$11=3)))+ EXP($B$3+$B$4*$A52+$B$5*((K$12-$A52)*4+3)+$B$6*(YEAR(K$13)=2015)+$B$7*(K$11=4)+$B$8*(K$11=3))/(1+EXP($B$3+$B$4*$A52+$B$5*((K$12-$A52)*4+3)+$B$6*(YEAR(K$13)=2015)+$B$7*(K$11=4)+$B$8*(K$11=3)))), "")</f>
        <v/>
      </c>
      <c r="L52" s="9" t="str">
        <f aca="false">IF('Acquisition-Retention'!O175&lt;&gt;"",'Acquisition-Retention'!O175* (IF(L$12=$A52,1,EXP($B$3+$B$4*$A52+$B$5*(L$12-$A52)*4+$B$6*(YEAR(L$13)=2015)+$B$7*(L$11=4)+$B$8*(L$11=3))/(1+EXP($B$3+$B$4*$A52+$B$5*(L$12-$A52)*4+$B$6*(YEAR(L$13)=2015)+$B$7*(L$11=4)+$B$8*(L$11=3))))+ EXP($B$3+$B$4*$A52+$B$5*((L$12-$A52)*4+1)+$B$6*(YEAR(L$13)=2015)+$B$7*(L$11=4)+$B$8*(L$11=3))/(1+EXP($B$3+$B$4*$A52+$B$5*((L$12-$A52)*4+1)+$B$6*(YEAR(L$13)=2015)+$B$7*(L$11=4)+$B$8*(L$11=3)))+ EXP($B$3+$B$4*$A52+$B$5*((L$12-$A52)*4+2)+$B$6*(YEAR(L$13)=2015)+$B$7*(L$11=4)+$B$8*(L$11=3))/(1+EXP($B$3+$B$4*$A52+$B$5*((L$12-$A52)*4+2)+$B$6*(YEAR(L$13)=2015)+$B$7*(L$11=4)+$B$8*(L$11=3)))+ EXP($B$3+$B$4*$A52+$B$5*((L$12-$A52)*4+3)+$B$6*(YEAR(L$13)=2015)+$B$7*(L$11=4)+$B$8*(L$11=3))/(1+EXP($B$3+$B$4*$A52+$B$5*((L$12-$A52)*4+3)+$B$6*(YEAR(L$13)=2015)+$B$7*(L$11=4)+$B$8*(L$11=3)))), "")</f>
        <v/>
      </c>
      <c r="M52" s="9" t="str">
        <f aca="false">IF('Acquisition-Retention'!P175&lt;&gt;"",'Acquisition-Retention'!P175* (IF(M$12=$A52,1,EXP($B$3+$B$4*$A52+$B$5*(M$12-$A52)*4+$B$6*(YEAR(M$13)=2015)+$B$7*(M$11=4)+$B$8*(M$11=3))/(1+EXP($B$3+$B$4*$A52+$B$5*(M$12-$A52)*4+$B$6*(YEAR(M$13)=2015)+$B$7*(M$11=4)+$B$8*(M$11=3))))+ EXP($B$3+$B$4*$A52+$B$5*((M$12-$A52)*4+1)+$B$6*(YEAR(M$13)=2015)+$B$7*(M$11=4)+$B$8*(M$11=3))/(1+EXP($B$3+$B$4*$A52+$B$5*((M$12-$A52)*4+1)+$B$6*(YEAR(M$13)=2015)+$B$7*(M$11=4)+$B$8*(M$11=3)))+ EXP($B$3+$B$4*$A52+$B$5*((M$12-$A52)*4+2)+$B$6*(YEAR(M$13)=2015)+$B$7*(M$11=4)+$B$8*(M$11=3))/(1+EXP($B$3+$B$4*$A52+$B$5*((M$12-$A52)*4+2)+$B$6*(YEAR(M$13)=2015)+$B$7*(M$11=4)+$B$8*(M$11=3)))+ EXP($B$3+$B$4*$A52+$B$5*((M$12-$A52)*4+3)+$B$6*(YEAR(M$13)=2015)+$B$7*(M$11=4)+$B$8*(M$11=3))/(1+EXP($B$3+$B$4*$A52+$B$5*((M$12-$A52)*4+3)+$B$6*(YEAR(M$13)=2015)+$B$7*(M$11=4)+$B$8*(M$11=3)))), "")</f>
        <v/>
      </c>
      <c r="N52" s="9" t="str">
        <f aca="false">IF('Acquisition-Retention'!Q175&lt;&gt;"",'Acquisition-Retention'!Q175* (IF(N$12=$A52,1,EXP($B$3+$B$4*$A52+$B$5*(N$12-$A52)*4+$B$6*(YEAR(N$13)=2015)+$B$7*(N$11=4)+$B$8*(N$11=3))/(1+EXP($B$3+$B$4*$A52+$B$5*(N$12-$A52)*4+$B$6*(YEAR(N$13)=2015)+$B$7*(N$11=4)+$B$8*(N$11=3))))+ EXP($B$3+$B$4*$A52+$B$5*((N$12-$A52)*4+1)+$B$6*(YEAR(N$13)=2015)+$B$7*(N$11=4)+$B$8*(N$11=3))/(1+EXP($B$3+$B$4*$A52+$B$5*((N$12-$A52)*4+1)+$B$6*(YEAR(N$13)=2015)+$B$7*(N$11=4)+$B$8*(N$11=3)))+ EXP($B$3+$B$4*$A52+$B$5*((N$12-$A52)*4+2)+$B$6*(YEAR(N$13)=2015)+$B$7*(N$11=4)+$B$8*(N$11=3))/(1+EXP($B$3+$B$4*$A52+$B$5*((N$12-$A52)*4+2)+$B$6*(YEAR(N$13)=2015)+$B$7*(N$11=4)+$B$8*(N$11=3)))+ EXP($B$3+$B$4*$A52+$B$5*((N$12-$A52)*4+3)+$B$6*(YEAR(N$13)=2015)+$B$7*(N$11=4)+$B$8*(N$11=3))/(1+EXP($B$3+$B$4*$A52+$B$5*((N$12-$A52)*4+3)+$B$6*(YEAR(N$13)=2015)+$B$7*(N$11=4)+$B$8*(N$11=3)))), "")</f>
        <v/>
      </c>
      <c r="O52" s="9" t="str">
        <f aca="false">IF('Acquisition-Retention'!R175&lt;&gt;"",'Acquisition-Retention'!R175* (IF(O$12=$A52,1,EXP($B$3+$B$4*$A52+$B$5*(O$12-$A52)*4+$B$6*(YEAR(O$13)=2015)+$B$7*(O$11=4)+$B$8*(O$11=3))/(1+EXP($B$3+$B$4*$A52+$B$5*(O$12-$A52)*4+$B$6*(YEAR(O$13)=2015)+$B$7*(O$11=4)+$B$8*(O$11=3))))+ EXP($B$3+$B$4*$A52+$B$5*((O$12-$A52)*4+1)+$B$6*(YEAR(O$13)=2015)+$B$7*(O$11=4)+$B$8*(O$11=3))/(1+EXP($B$3+$B$4*$A52+$B$5*((O$12-$A52)*4+1)+$B$6*(YEAR(O$13)=2015)+$B$7*(O$11=4)+$B$8*(O$11=3)))+ EXP($B$3+$B$4*$A52+$B$5*((O$12-$A52)*4+2)+$B$6*(YEAR(O$13)=2015)+$B$7*(O$11=4)+$B$8*(O$11=3))/(1+EXP($B$3+$B$4*$A52+$B$5*((O$12-$A52)*4+2)+$B$6*(YEAR(O$13)=2015)+$B$7*(O$11=4)+$B$8*(O$11=3)))+ EXP($B$3+$B$4*$A52+$B$5*((O$12-$A52)*4+3)+$B$6*(YEAR(O$13)=2015)+$B$7*(O$11=4)+$B$8*(O$11=3))/(1+EXP($B$3+$B$4*$A52+$B$5*((O$12-$A52)*4+3)+$B$6*(YEAR(O$13)=2015)+$B$7*(O$11=4)+$B$8*(O$11=3)))), "")</f>
        <v/>
      </c>
      <c r="P52" s="9" t="str">
        <f aca="false">IF('Acquisition-Retention'!S175&lt;&gt;"",'Acquisition-Retention'!S175* (IF(P$12=$A52,1,EXP($B$3+$B$4*$A52+$B$5*(P$12-$A52)*4+$B$6*(YEAR(P$13)=2015)+$B$7*(P$11=4)+$B$8*(P$11=3))/(1+EXP($B$3+$B$4*$A52+$B$5*(P$12-$A52)*4+$B$6*(YEAR(P$13)=2015)+$B$7*(P$11=4)+$B$8*(P$11=3))))+ EXP($B$3+$B$4*$A52+$B$5*((P$12-$A52)*4+1)+$B$6*(YEAR(P$13)=2015)+$B$7*(P$11=4)+$B$8*(P$11=3))/(1+EXP($B$3+$B$4*$A52+$B$5*((P$12-$A52)*4+1)+$B$6*(YEAR(P$13)=2015)+$B$7*(P$11=4)+$B$8*(P$11=3)))+ EXP($B$3+$B$4*$A52+$B$5*((P$12-$A52)*4+2)+$B$6*(YEAR(P$13)=2015)+$B$7*(P$11=4)+$B$8*(P$11=3))/(1+EXP($B$3+$B$4*$A52+$B$5*((P$12-$A52)*4+2)+$B$6*(YEAR(P$13)=2015)+$B$7*(P$11=4)+$B$8*(P$11=3)))+ EXP($B$3+$B$4*$A52+$B$5*((P$12-$A52)*4+3)+$B$6*(YEAR(P$13)=2015)+$B$7*(P$11=4)+$B$8*(P$11=3))/(1+EXP($B$3+$B$4*$A52+$B$5*((P$12-$A52)*4+3)+$B$6*(YEAR(P$13)=2015)+$B$7*(P$11=4)+$B$8*(P$11=3)))), "")</f>
        <v/>
      </c>
      <c r="Q52" s="9" t="str">
        <f aca="false">IF('Acquisition-Retention'!T175&lt;&gt;"",'Acquisition-Retention'!T175* (IF(Q$12=$A52,1,EXP($B$3+$B$4*$A52+$B$5*(Q$12-$A52)*4+$B$6*(YEAR(Q$13)=2015)+$B$7*(Q$11=4)+$B$8*(Q$11=3))/(1+EXP($B$3+$B$4*$A52+$B$5*(Q$12-$A52)*4+$B$6*(YEAR(Q$13)=2015)+$B$7*(Q$11=4)+$B$8*(Q$11=3))))+ EXP($B$3+$B$4*$A52+$B$5*((Q$12-$A52)*4+1)+$B$6*(YEAR(Q$13)=2015)+$B$7*(Q$11=4)+$B$8*(Q$11=3))/(1+EXP($B$3+$B$4*$A52+$B$5*((Q$12-$A52)*4+1)+$B$6*(YEAR(Q$13)=2015)+$B$7*(Q$11=4)+$B$8*(Q$11=3)))+ EXP($B$3+$B$4*$A52+$B$5*((Q$12-$A52)*4+2)+$B$6*(YEAR(Q$13)=2015)+$B$7*(Q$11=4)+$B$8*(Q$11=3))/(1+EXP($B$3+$B$4*$A52+$B$5*((Q$12-$A52)*4+2)+$B$6*(YEAR(Q$13)=2015)+$B$7*(Q$11=4)+$B$8*(Q$11=3)))+ EXP($B$3+$B$4*$A52+$B$5*((Q$12-$A52)*4+3)+$B$6*(YEAR(Q$13)=2015)+$B$7*(Q$11=4)+$B$8*(Q$11=3))/(1+EXP($B$3+$B$4*$A52+$B$5*((Q$12-$A52)*4+3)+$B$6*(YEAR(Q$13)=2015)+$B$7*(Q$11=4)+$B$8*(Q$11=3)))), "")</f>
        <v/>
      </c>
      <c r="R52" s="9" t="str">
        <f aca="false">IF('Acquisition-Retention'!U175&lt;&gt;"",'Acquisition-Retention'!U175* (IF(R$12=$A52,1,EXP($B$3+$B$4*$A52+$B$5*(R$12-$A52)*4+$B$6*(YEAR(R$13)=2015)+$B$7*(R$11=4)+$B$8*(R$11=3))/(1+EXP($B$3+$B$4*$A52+$B$5*(R$12-$A52)*4+$B$6*(YEAR(R$13)=2015)+$B$7*(R$11=4)+$B$8*(R$11=3))))+ EXP($B$3+$B$4*$A52+$B$5*((R$12-$A52)*4+1)+$B$6*(YEAR(R$13)=2015)+$B$7*(R$11=4)+$B$8*(R$11=3))/(1+EXP($B$3+$B$4*$A52+$B$5*((R$12-$A52)*4+1)+$B$6*(YEAR(R$13)=2015)+$B$7*(R$11=4)+$B$8*(R$11=3)))+ EXP($B$3+$B$4*$A52+$B$5*((R$12-$A52)*4+2)+$B$6*(YEAR(R$13)=2015)+$B$7*(R$11=4)+$B$8*(R$11=3))/(1+EXP($B$3+$B$4*$A52+$B$5*((R$12-$A52)*4+2)+$B$6*(YEAR(R$13)=2015)+$B$7*(R$11=4)+$B$8*(R$11=3)))+ EXP($B$3+$B$4*$A52+$B$5*((R$12-$A52)*4+3)+$B$6*(YEAR(R$13)=2015)+$B$7*(R$11=4)+$B$8*(R$11=3))/(1+EXP($B$3+$B$4*$A52+$B$5*((R$12-$A52)*4+3)+$B$6*(YEAR(R$13)=2015)+$B$7*(R$11=4)+$B$8*(R$11=3)))), "")</f>
        <v/>
      </c>
      <c r="S52" s="9" t="str">
        <f aca="false">IF('Acquisition-Retention'!V175&lt;&gt;"",'Acquisition-Retention'!V175* (IF(S$12=$A52,1,EXP($B$3+$B$4*$A52+$B$5*(S$12-$A52)*4+$B$6*(YEAR(S$13)=2015)+$B$7*(S$11=4)+$B$8*(S$11=3))/(1+EXP($B$3+$B$4*$A52+$B$5*(S$12-$A52)*4+$B$6*(YEAR(S$13)=2015)+$B$7*(S$11=4)+$B$8*(S$11=3))))+ EXP($B$3+$B$4*$A52+$B$5*((S$12-$A52)*4+1)+$B$6*(YEAR(S$13)=2015)+$B$7*(S$11=4)+$B$8*(S$11=3))/(1+EXP($B$3+$B$4*$A52+$B$5*((S$12-$A52)*4+1)+$B$6*(YEAR(S$13)=2015)+$B$7*(S$11=4)+$B$8*(S$11=3)))+ EXP($B$3+$B$4*$A52+$B$5*((S$12-$A52)*4+2)+$B$6*(YEAR(S$13)=2015)+$B$7*(S$11=4)+$B$8*(S$11=3))/(1+EXP($B$3+$B$4*$A52+$B$5*((S$12-$A52)*4+2)+$B$6*(YEAR(S$13)=2015)+$B$7*(S$11=4)+$B$8*(S$11=3)))+ EXP($B$3+$B$4*$A52+$B$5*((S$12-$A52)*4+3)+$B$6*(YEAR(S$13)=2015)+$B$7*(S$11=4)+$B$8*(S$11=3))/(1+EXP($B$3+$B$4*$A52+$B$5*((S$12-$A52)*4+3)+$B$6*(YEAR(S$13)=2015)+$B$7*(S$11=4)+$B$8*(S$11=3)))), "")</f>
        <v/>
      </c>
      <c r="T52" s="9" t="str">
        <f aca="false">IF('Acquisition-Retention'!W175&lt;&gt;"",'Acquisition-Retention'!W175* (IF(T$12=$A52,1,EXP($B$3+$B$4*$A52+$B$5*(T$12-$A52)*4+$B$6*(YEAR(T$13)=2015)+$B$7*(T$11=4)+$B$8*(T$11=3))/(1+EXP($B$3+$B$4*$A52+$B$5*(T$12-$A52)*4+$B$6*(YEAR(T$13)=2015)+$B$7*(T$11=4)+$B$8*(T$11=3))))+ EXP($B$3+$B$4*$A52+$B$5*((T$12-$A52)*4+1)+$B$6*(YEAR(T$13)=2015)+$B$7*(T$11=4)+$B$8*(T$11=3))/(1+EXP($B$3+$B$4*$A52+$B$5*((T$12-$A52)*4+1)+$B$6*(YEAR(T$13)=2015)+$B$7*(T$11=4)+$B$8*(T$11=3)))+ EXP($B$3+$B$4*$A52+$B$5*((T$12-$A52)*4+2)+$B$6*(YEAR(T$13)=2015)+$B$7*(T$11=4)+$B$8*(T$11=3))/(1+EXP($B$3+$B$4*$A52+$B$5*((T$12-$A52)*4+2)+$B$6*(YEAR(T$13)=2015)+$B$7*(T$11=4)+$B$8*(T$11=3)))+ EXP($B$3+$B$4*$A52+$B$5*((T$12-$A52)*4+3)+$B$6*(YEAR(T$13)=2015)+$B$7*(T$11=4)+$B$8*(T$11=3))/(1+EXP($B$3+$B$4*$A52+$B$5*((T$12-$A52)*4+3)+$B$6*(YEAR(T$13)=2015)+$B$7*(T$11=4)+$B$8*(T$11=3)))), "")</f>
        <v/>
      </c>
      <c r="U52" s="9" t="str">
        <f aca="false">IF('Acquisition-Retention'!X175&lt;&gt;"",'Acquisition-Retention'!X175* (IF(U$12=$A52,1,EXP($B$3+$B$4*$A52+$B$5*(U$12-$A52)*4+$B$6*(YEAR(U$13)=2015)+$B$7*(U$11=4)+$B$8*(U$11=3))/(1+EXP($B$3+$B$4*$A52+$B$5*(U$12-$A52)*4+$B$6*(YEAR(U$13)=2015)+$B$7*(U$11=4)+$B$8*(U$11=3))))+ EXP($B$3+$B$4*$A52+$B$5*((U$12-$A52)*4+1)+$B$6*(YEAR(U$13)=2015)+$B$7*(U$11=4)+$B$8*(U$11=3))/(1+EXP($B$3+$B$4*$A52+$B$5*((U$12-$A52)*4+1)+$B$6*(YEAR(U$13)=2015)+$B$7*(U$11=4)+$B$8*(U$11=3)))+ EXP($B$3+$B$4*$A52+$B$5*((U$12-$A52)*4+2)+$B$6*(YEAR(U$13)=2015)+$B$7*(U$11=4)+$B$8*(U$11=3))/(1+EXP($B$3+$B$4*$A52+$B$5*((U$12-$A52)*4+2)+$B$6*(YEAR(U$13)=2015)+$B$7*(U$11=4)+$B$8*(U$11=3)))+ EXP($B$3+$B$4*$A52+$B$5*((U$12-$A52)*4+3)+$B$6*(YEAR(U$13)=2015)+$B$7*(U$11=4)+$B$8*(U$11=3))/(1+EXP($B$3+$B$4*$A52+$B$5*((U$12-$A52)*4+3)+$B$6*(YEAR(U$13)=2015)+$B$7*(U$11=4)+$B$8*(U$11=3)))), "")</f>
        <v/>
      </c>
      <c r="V52" s="9" t="str">
        <f aca="false">IF('Acquisition-Retention'!Y175&lt;&gt;"",'Acquisition-Retention'!Y175* (IF(V$12=$A52,1,EXP($B$3+$B$4*$A52+$B$5*(V$12-$A52)*4+$B$6*(YEAR(V$13)=2015)+$B$7*(V$11=4)+$B$8*(V$11=3))/(1+EXP($B$3+$B$4*$A52+$B$5*(V$12-$A52)*4+$B$6*(YEAR(V$13)=2015)+$B$7*(V$11=4)+$B$8*(V$11=3))))+ EXP($B$3+$B$4*$A52+$B$5*((V$12-$A52)*4+1)+$B$6*(YEAR(V$13)=2015)+$B$7*(V$11=4)+$B$8*(V$11=3))/(1+EXP($B$3+$B$4*$A52+$B$5*((V$12-$A52)*4+1)+$B$6*(YEAR(V$13)=2015)+$B$7*(V$11=4)+$B$8*(V$11=3)))+ EXP($B$3+$B$4*$A52+$B$5*((V$12-$A52)*4+2)+$B$6*(YEAR(V$13)=2015)+$B$7*(V$11=4)+$B$8*(V$11=3))/(1+EXP($B$3+$B$4*$A52+$B$5*((V$12-$A52)*4+2)+$B$6*(YEAR(V$13)=2015)+$B$7*(V$11=4)+$B$8*(V$11=3)))+ EXP($B$3+$B$4*$A52+$B$5*((V$12-$A52)*4+3)+$B$6*(YEAR(V$13)=2015)+$B$7*(V$11=4)+$B$8*(V$11=3))/(1+EXP($B$3+$B$4*$A52+$B$5*((V$12-$A52)*4+3)+$B$6*(YEAR(V$13)=2015)+$B$7*(V$11=4)+$B$8*(V$11=3)))), "")</f>
        <v/>
      </c>
      <c r="W52" s="9" t="str">
        <f aca="false">IF('Acquisition-Retention'!Z175&lt;&gt;"",'Acquisition-Retention'!Z175* (IF(W$12=$A52,1,EXP($B$3+$B$4*$A52+$B$5*(W$12-$A52)*4+$B$6*(YEAR(W$13)=2015)+$B$7*(W$11=4)+$B$8*(W$11=3))/(1+EXP($B$3+$B$4*$A52+$B$5*(W$12-$A52)*4+$B$6*(YEAR(W$13)=2015)+$B$7*(W$11=4)+$B$8*(W$11=3))))+ EXP($B$3+$B$4*$A52+$B$5*((W$12-$A52)*4+1)+$B$6*(YEAR(W$13)=2015)+$B$7*(W$11=4)+$B$8*(W$11=3))/(1+EXP($B$3+$B$4*$A52+$B$5*((W$12-$A52)*4+1)+$B$6*(YEAR(W$13)=2015)+$B$7*(W$11=4)+$B$8*(W$11=3)))+ EXP($B$3+$B$4*$A52+$B$5*((W$12-$A52)*4+2)+$B$6*(YEAR(W$13)=2015)+$B$7*(W$11=4)+$B$8*(W$11=3))/(1+EXP($B$3+$B$4*$A52+$B$5*((W$12-$A52)*4+2)+$B$6*(YEAR(W$13)=2015)+$B$7*(W$11=4)+$B$8*(W$11=3)))+ EXP($B$3+$B$4*$A52+$B$5*((W$12-$A52)*4+3)+$B$6*(YEAR(W$13)=2015)+$B$7*(W$11=4)+$B$8*(W$11=3))/(1+EXP($B$3+$B$4*$A52+$B$5*((W$12-$A52)*4+3)+$B$6*(YEAR(W$13)=2015)+$B$7*(W$11=4)+$B$8*(W$11=3)))), "")</f>
        <v/>
      </c>
      <c r="X52" s="9" t="str">
        <f aca="false">IF('Acquisition-Retention'!AA175&lt;&gt;"",'Acquisition-Retention'!AA175* (IF(X$12=$A52,1,EXP($B$3+$B$4*$A52+$B$5*(X$12-$A52)*4+$B$6*(YEAR(X$13)=2015)+$B$7*(X$11=4)+$B$8*(X$11=3))/(1+EXP($B$3+$B$4*$A52+$B$5*(X$12-$A52)*4+$B$6*(YEAR(X$13)=2015)+$B$7*(X$11=4)+$B$8*(X$11=3))))+ EXP($B$3+$B$4*$A52+$B$5*((X$12-$A52)*4+1)+$B$6*(YEAR(X$13)=2015)+$B$7*(X$11=4)+$B$8*(X$11=3))/(1+EXP($B$3+$B$4*$A52+$B$5*((X$12-$A52)*4+1)+$B$6*(YEAR(X$13)=2015)+$B$7*(X$11=4)+$B$8*(X$11=3)))+ EXP($B$3+$B$4*$A52+$B$5*((X$12-$A52)*4+2)+$B$6*(YEAR(X$13)=2015)+$B$7*(X$11=4)+$B$8*(X$11=3))/(1+EXP($B$3+$B$4*$A52+$B$5*((X$12-$A52)*4+2)+$B$6*(YEAR(X$13)=2015)+$B$7*(X$11=4)+$B$8*(X$11=3)))+ EXP($B$3+$B$4*$A52+$B$5*((X$12-$A52)*4+3)+$B$6*(YEAR(X$13)=2015)+$B$7*(X$11=4)+$B$8*(X$11=3))/(1+EXP($B$3+$B$4*$A52+$B$5*((X$12-$A52)*4+3)+$B$6*(YEAR(X$13)=2015)+$B$7*(X$11=4)+$B$8*(X$11=3)))), "")</f>
        <v/>
      </c>
      <c r="Y52" s="9" t="str">
        <f aca="false">IF('Acquisition-Retention'!AB175&lt;&gt;"",'Acquisition-Retention'!AB175* (IF(Y$12=$A52,1,EXP($B$3+$B$4*$A52+$B$5*(Y$12-$A52)*4+$B$6*(YEAR(Y$13)=2015)+$B$7*(Y$11=4)+$B$8*(Y$11=3))/(1+EXP($B$3+$B$4*$A52+$B$5*(Y$12-$A52)*4+$B$6*(YEAR(Y$13)=2015)+$B$7*(Y$11=4)+$B$8*(Y$11=3))))+ EXP($B$3+$B$4*$A52+$B$5*((Y$12-$A52)*4+1)+$B$6*(YEAR(Y$13)=2015)+$B$7*(Y$11=4)+$B$8*(Y$11=3))/(1+EXP($B$3+$B$4*$A52+$B$5*((Y$12-$A52)*4+1)+$B$6*(YEAR(Y$13)=2015)+$B$7*(Y$11=4)+$B$8*(Y$11=3)))+ EXP($B$3+$B$4*$A52+$B$5*((Y$12-$A52)*4+2)+$B$6*(YEAR(Y$13)=2015)+$B$7*(Y$11=4)+$B$8*(Y$11=3))/(1+EXP($B$3+$B$4*$A52+$B$5*((Y$12-$A52)*4+2)+$B$6*(YEAR(Y$13)=2015)+$B$7*(Y$11=4)+$B$8*(Y$11=3)))+ EXP($B$3+$B$4*$A52+$B$5*((Y$12-$A52)*4+3)+$B$6*(YEAR(Y$13)=2015)+$B$7*(Y$11=4)+$B$8*(Y$11=3))/(1+EXP($B$3+$B$4*$A52+$B$5*((Y$12-$A52)*4+3)+$B$6*(YEAR(Y$13)=2015)+$B$7*(Y$11=4)+$B$8*(Y$11=3)))), "")</f>
        <v/>
      </c>
      <c r="Z52" s="9" t="str">
        <f aca="false">IF('Acquisition-Retention'!AC175&lt;&gt;"",'Acquisition-Retention'!AC175* (IF(Z$12=$A52,1,EXP($B$3+$B$4*$A52+$B$5*(Z$12-$A52)*4+$B$6*(YEAR(Z$13)=2015)+$B$7*(Z$11=4)+$B$8*(Z$11=3))/(1+EXP($B$3+$B$4*$A52+$B$5*(Z$12-$A52)*4+$B$6*(YEAR(Z$13)=2015)+$B$7*(Z$11=4)+$B$8*(Z$11=3))))+ EXP($B$3+$B$4*$A52+$B$5*((Z$12-$A52)*4+1)+$B$6*(YEAR(Z$13)=2015)+$B$7*(Z$11=4)+$B$8*(Z$11=3))/(1+EXP($B$3+$B$4*$A52+$B$5*((Z$12-$A52)*4+1)+$B$6*(YEAR(Z$13)=2015)+$B$7*(Z$11=4)+$B$8*(Z$11=3)))+ EXP($B$3+$B$4*$A52+$B$5*((Z$12-$A52)*4+2)+$B$6*(YEAR(Z$13)=2015)+$B$7*(Z$11=4)+$B$8*(Z$11=3))/(1+EXP($B$3+$B$4*$A52+$B$5*((Z$12-$A52)*4+2)+$B$6*(YEAR(Z$13)=2015)+$B$7*(Z$11=4)+$B$8*(Z$11=3)))+ EXP($B$3+$B$4*$A52+$B$5*((Z$12-$A52)*4+3)+$B$6*(YEAR(Z$13)=2015)+$B$7*(Z$11=4)+$B$8*(Z$11=3))/(1+EXP($B$3+$B$4*$A52+$B$5*((Z$12-$A52)*4+3)+$B$6*(YEAR(Z$13)=2015)+$B$7*(Z$11=4)+$B$8*(Z$11=3)))), "")</f>
        <v/>
      </c>
      <c r="AA52" s="9" t="str">
        <f aca="false">IF('Acquisition-Retention'!AD175&lt;&gt;"",'Acquisition-Retention'!AD175* (IF(AA$12=$A52,1,EXP($B$3+$B$4*$A52+$B$5*(AA$12-$A52)*4+$B$6*(YEAR(AA$13)=2015)+$B$7*(AA$11=4)+$B$8*(AA$11=3))/(1+EXP($B$3+$B$4*$A52+$B$5*(AA$12-$A52)*4+$B$6*(YEAR(AA$13)=2015)+$B$7*(AA$11=4)+$B$8*(AA$11=3))))+ EXP($B$3+$B$4*$A52+$B$5*((AA$12-$A52)*4+1)+$B$6*(YEAR(AA$13)=2015)+$B$7*(AA$11=4)+$B$8*(AA$11=3))/(1+EXP($B$3+$B$4*$A52+$B$5*((AA$12-$A52)*4+1)+$B$6*(YEAR(AA$13)=2015)+$B$7*(AA$11=4)+$B$8*(AA$11=3)))+ EXP($B$3+$B$4*$A52+$B$5*((AA$12-$A52)*4+2)+$B$6*(YEAR(AA$13)=2015)+$B$7*(AA$11=4)+$B$8*(AA$11=3))/(1+EXP($B$3+$B$4*$A52+$B$5*((AA$12-$A52)*4+2)+$B$6*(YEAR(AA$13)=2015)+$B$7*(AA$11=4)+$B$8*(AA$11=3)))+ EXP($B$3+$B$4*$A52+$B$5*((AA$12-$A52)*4+3)+$B$6*(YEAR(AA$13)=2015)+$B$7*(AA$11=4)+$B$8*(AA$11=3))/(1+EXP($B$3+$B$4*$A52+$B$5*((AA$12-$A52)*4+3)+$B$6*(YEAR(AA$13)=2015)+$B$7*(AA$11=4)+$B$8*(AA$11=3)))), "")</f>
        <v/>
      </c>
      <c r="AB52" s="9" t="str">
        <f aca="false">IF('Acquisition-Retention'!AE175&lt;&gt;"",'Acquisition-Retention'!AE175* (IF(AB$12=$A52,1,EXP($B$3+$B$4*$A52+$B$5*(AB$12-$A52)*4+$B$6*(YEAR(AB$13)=2015)+$B$7*(AB$11=4)+$B$8*(AB$11=3))/(1+EXP($B$3+$B$4*$A52+$B$5*(AB$12-$A52)*4+$B$6*(YEAR(AB$13)=2015)+$B$7*(AB$11=4)+$B$8*(AB$11=3))))+ EXP($B$3+$B$4*$A52+$B$5*((AB$12-$A52)*4+1)+$B$6*(YEAR(AB$13)=2015)+$B$7*(AB$11=4)+$B$8*(AB$11=3))/(1+EXP($B$3+$B$4*$A52+$B$5*((AB$12-$A52)*4+1)+$B$6*(YEAR(AB$13)=2015)+$B$7*(AB$11=4)+$B$8*(AB$11=3)))+ EXP($B$3+$B$4*$A52+$B$5*((AB$12-$A52)*4+2)+$B$6*(YEAR(AB$13)=2015)+$B$7*(AB$11=4)+$B$8*(AB$11=3))/(1+EXP($B$3+$B$4*$A52+$B$5*((AB$12-$A52)*4+2)+$B$6*(YEAR(AB$13)=2015)+$B$7*(AB$11=4)+$B$8*(AB$11=3)))+ EXP($B$3+$B$4*$A52+$B$5*((AB$12-$A52)*4+3)+$B$6*(YEAR(AB$13)=2015)+$B$7*(AB$11=4)+$B$8*(AB$11=3))/(1+EXP($B$3+$B$4*$A52+$B$5*((AB$12-$A52)*4+3)+$B$6*(YEAR(AB$13)=2015)+$B$7*(AB$11=4)+$B$8*(AB$11=3)))), "")</f>
        <v/>
      </c>
      <c r="AC52" s="9" t="str">
        <f aca="false">IF('Acquisition-Retention'!AF175&lt;&gt;"",'Acquisition-Retention'!AF175* (IF(AC$12=$A52,1,EXP($B$3+$B$4*$A52+$B$5*(AC$12-$A52)*4+$B$6*(YEAR(AC$13)=2015)+$B$7*(AC$11=4)+$B$8*(AC$11=3))/(1+EXP($B$3+$B$4*$A52+$B$5*(AC$12-$A52)*4+$B$6*(YEAR(AC$13)=2015)+$B$7*(AC$11=4)+$B$8*(AC$11=3))))+ EXP($B$3+$B$4*$A52+$B$5*((AC$12-$A52)*4+1)+$B$6*(YEAR(AC$13)=2015)+$B$7*(AC$11=4)+$B$8*(AC$11=3))/(1+EXP($B$3+$B$4*$A52+$B$5*((AC$12-$A52)*4+1)+$B$6*(YEAR(AC$13)=2015)+$B$7*(AC$11=4)+$B$8*(AC$11=3)))+ EXP($B$3+$B$4*$A52+$B$5*((AC$12-$A52)*4+2)+$B$6*(YEAR(AC$13)=2015)+$B$7*(AC$11=4)+$B$8*(AC$11=3))/(1+EXP($B$3+$B$4*$A52+$B$5*((AC$12-$A52)*4+2)+$B$6*(YEAR(AC$13)=2015)+$B$7*(AC$11=4)+$B$8*(AC$11=3)))+ EXP($B$3+$B$4*$A52+$B$5*((AC$12-$A52)*4+3)+$B$6*(YEAR(AC$13)=2015)+$B$7*(AC$11=4)+$B$8*(AC$11=3))/(1+EXP($B$3+$B$4*$A52+$B$5*((AC$12-$A52)*4+3)+$B$6*(YEAR(AC$13)=2015)+$B$7*(AC$11=4)+$B$8*(AC$11=3)))), "")</f>
        <v/>
      </c>
      <c r="AD52" s="9" t="str">
        <f aca="false">IF('Acquisition-Retention'!AG175&lt;&gt;"",'Acquisition-Retention'!AG175* (IF(AD$12=$A52,1,EXP($B$3+$B$4*$A52+$B$5*(AD$12-$A52)*4+$B$6*(YEAR(AD$13)=2015)+$B$7*(AD$11=4)+$B$8*(AD$11=3))/(1+EXP($B$3+$B$4*$A52+$B$5*(AD$12-$A52)*4+$B$6*(YEAR(AD$13)=2015)+$B$7*(AD$11=4)+$B$8*(AD$11=3))))+ EXP($B$3+$B$4*$A52+$B$5*((AD$12-$A52)*4+1)+$B$6*(YEAR(AD$13)=2015)+$B$7*(AD$11=4)+$B$8*(AD$11=3))/(1+EXP($B$3+$B$4*$A52+$B$5*((AD$12-$A52)*4+1)+$B$6*(YEAR(AD$13)=2015)+$B$7*(AD$11=4)+$B$8*(AD$11=3)))+ EXP($B$3+$B$4*$A52+$B$5*((AD$12-$A52)*4+2)+$B$6*(YEAR(AD$13)=2015)+$B$7*(AD$11=4)+$B$8*(AD$11=3))/(1+EXP($B$3+$B$4*$A52+$B$5*((AD$12-$A52)*4+2)+$B$6*(YEAR(AD$13)=2015)+$B$7*(AD$11=4)+$B$8*(AD$11=3)))+ EXP($B$3+$B$4*$A52+$B$5*((AD$12-$A52)*4+3)+$B$6*(YEAR(AD$13)=2015)+$B$7*(AD$11=4)+$B$8*(AD$11=3))/(1+EXP($B$3+$B$4*$A52+$B$5*((AD$12-$A52)*4+3)+$B$6*(YEAR(AD$13)=2015)+$B$7*(AD$11=4)+$B$8*(AD$11=3)))), "")</f>
        <v/>
      </c>
      <c r="AE52" s="9" t="str">
        <f aca="false">IF('Acquisition-Retention'!AH175&lt;&gt;"",'Acquisition-Retention'!AH175* (IF(AE$12=$A52,1,EXP($B$3+$B$4*$A52+$B$5*(AE$12-$A52)*4+$B$6*(YEAR(AE$13)=2015)+$B$7*(AE$11=4)+$B$8*(AE$11=3))/(1+EXP($B$3+$B$4*$A52+$B$5*(AE$12-$A52)*4+$B$6*(YEAR(AE$13)=2015)+$B$7*(AE$11=4)+$B$8*(AE$11=3))))+ EXP($B$3+$B$4*$A52+$B$5*((AE$12-$A52)*4+1)+$B$6*(YEAR(AE$13)=2015)+$B$7*(AE$11=4)+$B$8*(AE$11=3))/(1+EXP($B$3+$B$4*$A52+$B$5*((AE$12-$A52)*4+1)+$B$6*(YEAR(AE$13)=2015)+$B$7*(AE$11=4)+$B$8*(AE$11=3)))+ EXP($B$3+$B$4*$A52+$B$5*((AE$12-$A52)*4+2)+$B$6*(YEAR(AE$13)=2015)+$B$7*(AE$11=4)+$B$8*(AE$11=3))/(1+EXP($B$3+$B$4*$A52+$B$5*((AE$12-$A52)*4+2)+$B$6*(YEAR(AE$13)=2015)+$B$7*(AE$11=4)+$B$8*(AE$11=3)))+ EXP($B$3+$B$4*$A52+$B$5*((AE$12-$A52)*4+3)+$B$6*(YEAR(AE$13)=2015)+$B$7*(AE$11=4)+$B$8*(AE$11=3))/(1+EXP($B$3+$B$4*$A52+$B$5*((AE$12-$A52)*4+3)+$B$6*(YEAR(AE$13)=2015)+$B$7*(AE$11=4)+$B$8*(AE$11=3)))), "")</f>
        <v/>
      </c>
      <c r="AF52" s="9" t="str">
        <f aca="false">IF('Acquisition-Retention'!AI175&lt;&gt;"",'Acquisition-Retention'!AI175* (IF(AF$12=$A52,1,EXP($B$3+$B$4*$A52+$B$5*(AF$12-$A52)*4+$B$6*(YEAR(AF$13)=2015)+$B$7*(AF$11=4)+$B$8*(AF$11=3))/(1+EXP($B$3+$B$4*$A52+$B$5*(AF$12-$A52)*4+$B$6*(YEAR(AF$13)=2015)+$B$7*(AF$11=4)+$B$8*(AF$11=3))))+ EXP($B$3+$B$4*$A52+$B$5*((AF$12-$A52)*4+1)+$B$6*(YEAR(AF$13)=2015)+$B$7*(AF$11=4)+$B$8*(AF$11=3))/(1+EXP($B$3+$B$4*$A52+$B$5*((AF$12-$A52)*4+1)+$B$6*(YEAR(AF$13)=2015)+$B$7*(AF$11=4)+$B$8*(AF$11=3)))+ EXP($B$3+$B$4*$A52+$B$5*((AF$12-$A52)*4+2)+$B$6*(YEAR(AF$13)=2015)+$B$7*(AF$11=4)+$B$8*(AF$11=3))/(1+EXP($B$3+$B$4*$A52+$B$5*((AF$12-$A52)*4+2)+$B$6*(YEAR(AF$13)=2015)+$B$7*(AF$11=4)+$B$8*(AF$11=3)))+ EXP($B$3+$B$4*$A52+$B$5*((AF$12-$A52)*4+3)+$B$6*(YEAR(AF$13)=2015)+$B$7*(AF$11=4)+$B$8*(AF$11=3))/(1+EXP($B$3+$B$4*$A52+$B$5*((AF$12-$A52)*4+3)+$B$6*(YEAR(AF$13)=2015)+$B$7*(AF$11=4)+$B$8*(AF$11=3)))), "")</f>
        <v/>
      </c>
      <c r="AG52" s="9" t="str">
        <f aca="false">IF('Acquisition-Retention'!AJ175&lt;&gt;"",'Acquisition-Retention'!AJ175* (IF(AG$12=$A52,1,EXP($B$3+$B$4*$A52+$B$5*(AG$12-$A52)*4+$B$6*(YEAR(AG$13)=2015)+$B$7*(AG$11=4)+$B$8*(AG$11=3))/(1+EXP($B$3+$B$4*$A52+$B$5*(AG$12-$A52)*4+$B$6*(YEAR(AG$13)=2015)+$B$7*(AG$11=4)+$B$8*(AG$11=3))))+ EXP($B$3+$B$4*$A52+$B$5*((AG$12-$A52)*4+1)+$B$6*(YEAR(AG$13)=2015)+$B$7*(AG$11=4)+$B$8*(AG$11=3))/(1+EXP($B$3+$B$4*$A52+$B$5*((AG$12-$A52)*4+1)+$B$6*(YEAR(AG$13)=2015)+$B$7*(AG$11=4)+$B$8*(AG$11=3)))+ EXP($B$3+$B$4*$A52+$B$5*((AG$12-$A52)*4+2)+$B$6*(YEAR(AG$13)=2015)+$B$7*(AG$11=4)+$B$8*(AG$11=3))/(1+EXP($B$3+$B$4*$A52+$B$5*((AG$12-$A52)*4+2)+$B$6*(YEAR(AG$13)=2015)+$B$7*(AG$11=4)+$B$8*(AG$11=3)))+ EXP($B$3+$B$4*$A52+$B$5*((AG$12-$A52)*4+3)+$B$6*(YEAR(AG$13)=2015)+$B$7*(AG$11=4)+$B$8*(AG$11=3))/(1+EXP($B$3+$B$4*$A52+$B$5*((AG$12-$A52)*4+3)+$B$6*(YEAR(AG$13)=2015)+$B$7*(AG$11=4)+$B$8*(AG$11=3)))), "")</f>
        <v/>
      </c>
      <c r="AH52" s="9" t="str">
        <f aca="false">IF('Acquisition-Retention'!AK175&lt;&gt;"",'Acquisition-Retention'!AK175* (IF(AH$12=$A52,1,EXP($B$3+$B$4*$A52+$B$5*(AH$12-$A52)*4+$B$6*(YEAR(AH$13)=2015)+$B$7*(AH$11=4)+$B$8*(AH$11=3))/(1+EXP($B$3+$B$4*$A52+$B$5*(AH$12-$A52)*4+$B$6*(YEAR(AH$13)=2015)+$B$7*(AH$11=4)+$B$8*(AH$11=3))))+ EXP($B$3+$B$4*$A52+$B$5*((AH$12-$A52)*4+1)+$B$6*(YEAR(AH$13)=2015)+$B$7*(AH$11=4)+$B$8*(AH$11=3))/(1+EXP($B$3+$B$4*$A52+$B$5*((AH$12-$A52)*4+1)+$B$6*(YEAR(AH$13)=2015)+$B$7*(AH$11=4)+$B$8*(AH$11=3)))+ EXP($B$3+$B$4*$A52+$B$5*((AH$12-$A52)*4+2)+$B$6*(YEAR(AH$13)=2015)+$B$7*(AH$11=4)+$B$8*(AH$11=3))/(1+EXP($B$3+$B$4*$A52+$B$5*((AH$12-$A52)*4+2)+$B$6*(YEAR(AH$13)=2015)+$B$7*(AH$11=4)+$B$8*(AH$11=3)))+ EXP($B$3+$B$4*$A52+$B$5*((AH$12-$A52)*4+3)+$B$6*(YEAR(AH$13)=2015)+$B$7*(AH$11=4)+$B$8*(AH$11=3))/(1+EXP($B$3+$B$4*$A52+$B$5*((AH$12-$A52)*4+3)+$B$6*(YEAR(AH$13)=2015)+$B$7*(AH$11=4)+$B$8*(AH$11=3)))), "")</f>
        <v/>
      </c>
      <c r="AI52" s="9" t="str">
        <f aca="false">IF('Acquisition-Retention'!AL175&lt;&gt;"",'Acquisition-Retention'!AL175* (IF(AI$12=$A52,1,EXP($B$3+$B$4*$A52+$B$5*(AI$12-$A52)*4+$B$6*(YEAR(AI$13)=2015)+$B$7*(AI$11=4)+$B$8*(AI$11=3))/(1+EXP($B$3+$B$4*$A52+$B$5*(AI$12-$A52)*4+$B$6*(YEAR(AI$13)=2015)+$B$7*(AI$11=4)+$B$8*(AI$11=3))))+ EXP($B$3+$B$4*$A52+$B$5*((AI$12-$A52)*4+1)+$B$6*(YEAR(AI$13)=2015)+$B$7*(AI$11=4)+$B$8*(AI$11=3))/(1+EXP($B$3+$B$4*$A52+$B$5*((AI$12-$A52)*4+1)+$B$6*(YEAR(AI$13)=2015)+$B$7*(AI$11=4)+$B$8*(AI$11=3)))+ EXP($B$3+$B$4*$A52+$B$5*((AI$12-$A52)*4+2)+$B$6*(YEAR(AI$13)=2015)+$B$7*(AI$11=4)+$B$8*(AI$11=3))/(1+EXP($B$3+$B$4*$A52+$B$5*((AI$12-$A52)*4+2)+$B$6*(YEAR(AI$13)=2015)+$B$7*(AI$11=4)+$B$8*(AI$11=3)))+ EXP($B$3+$B$4*$A52+$B$5*((AI$12-$A52)*4+3)+$B$6*(YEAR(AI$13)=2015)+$B$7*(AI$11=4)+$B$8*(AI$11=3))/(1+EXP($B$3+$B$4*$A52+$B$5*((AI$12-$A52)*4+3)+$B$6*(YEAR(AI$13)=2015)+$B$7*(AI$11=4)+$B$8*(AI$11=3)))), "")</f>
        <v/>
      </c>
      <c r="AJ52" s="9" t="str">
        <f aca="false">IF('Acquisition-Retention'!AM175&lt;&gt;"",'Acquisition-Retention'!AM175* (IF(AJ$12=$A52,1,EXP($B$3+$B$4*$A52+$B$5*(AJ$12-$A52)*4+$B$6*(YEAR(AJ$13)=2015)+$B$7*(AJ$11=4)+$B$8*(AJ$11=3))/(1+EXP($B$3+$B$4*$A52+$B$5*(AJ$12-$A52)*4+$B$6*(YEAR(AJ$13)=2015)+$B$7*(AJ$11=4)+$B$8*(AJ$11=3))))+ EXP($B$3+$B$4*$A52+$B$5*((AJ$12-$A52)*4+1)+$B$6*(YEAR(AJ$13)=2015)+$B$7*(AJ$11=4)+$B$8*(AJ$11=3))/(1+EXP($B$3+$B$4*$A52+$B$5*((AJ$12-$A52)*4+1)+$B$6*(YEAR(AJ$13)=2015)+$B$7*(AJ$11=4)+$B$8*(AJ$11=3)))+ EXP($B$3+$B$4*$A52+$B$5*((AJ$12-$A52)*4+2)+$B$6*(YEAR(AJ$13)=2015)+$B$7*(AJ$11=4)+$B$8*(AJ$11=3))/(1+EXP($B$3+$B$4*$A52+$B$5*((AJ$12-$A52)*4+2)+$B$6*(YEAR(AJ$13)=2015)+$B$7*(AJ$11=4)+$B$8*(AJ$11=3)))+ EXP($B$3+$B$4*$A52+$B$5*((AJ$12-$A52)*4+3)+$B$6*(YEAR(AJ$13)=2015)+$B$7*(AJ$11=4)+$B$8*(AJ$11=3))/(1+EXP($B$3+$B$4*$A52+$B$5*((AJ$12-$A52)*4+3)+$B$6*(YEAR(AJ$13)=2015)+$B$7*(AJ$11=4)+$B$8*(AJ$11=3)))), "")</f>
        <v/>
      </c>
      <c r="AK52" s="9" t="str">
        <f aca="false">IF('Acquisition-Retention'!AN175&lt;&gt;"",'Acquisition-Retention'!AN175* (IF(AK$12=$A52,1,EXP($B$3+$B$4*$A52+$B$5*(AK$12-$A52)*4+$B$6*(YEAR(AK$13)=2015)+$B$7*(AK$11=4)+$B$8*(AK$11=3))/(1+EXP($B$3+$B$4*$A52+$B$5*(AK$12-$A52)*4+$B$6*(YEAR(AK$13)=2015)+$B$7*(AK$11=4)+$B$8*(AK$11=3))))+ EXP($B$3+$B$4*$A52+$B$5*((AK$12-$A52)*4+1)+$B$6*(YEAR(AK$13)=2015)+$B$7*(AK$11=4)+$B$8*(AK$11=3))/(1+EXP($B$3+$B$4*$A52+$B$5*((AK$12-$A52)*4+1)+$B$6*(YEAR(AK$13)=2015)+$B$7*(AK$11=4)+$B$8*(AK$11=3)))+ EXP($B$3+$B$4*$A52+$B$5*((AK$12-$A52)*4+2)+$B$6*(YEAR(AK$13)=2015)+$B$7*(AK$11=4)+$B$8*(AK$11=3))/(1+EXP($B$3+$B$4*$A52+$B$5*((AK$12-$A52)*4+2)+$B$6*(YEAR(AK$13)=2015)+$B$7*(AK$11=4)+$B$8*(AK$11=3)))+ EXP($B$3+$B$4*$A52+$B$5*((AK$12-$A52)*4+3)+$B$6*(YEAR(AK$13)=2015)+$B$7*(AK$11=4)+$B$8*(AK$11=3))/(1+EXP($B$3+$B$4*$A52+$B$5*((AK$12-$A52)*4+3)+$B$6*(YEAR(AK$13)=2015)+$B$7*(AK$11=4)+$B$8*(AK$11=3)))), "")</f>
        <v/>
      </c>
      <c r="AL52" s="9" t="str">
        <f aca="false">IF('Acquisition-Retention'!AO175&lt;&gt;"",'Acquisition-Retention'!AO175* (IF(AL$12=$A52,1,EXP($B$3+$B$4*$A52+$B$5*(AL$12-$A52)*4+$B$6*(YEAR(AL$13)=2015)+$B$7*(AL$11=4)+$B$8*(AL$11=3))/(1+EXP($B$3+$B$4*$A52+$B$5*(AL$12-$A52)*4+$B$6*(YEAR(AL$13)=2015)+$B$7*(AL$11=4)+$B$8*(AL$11=3))))+ EXP($B$3+$B$4*$A52+$B$5*((AL$12-$A52)*4+1)+$B$6*(YEAR(AL$13)=2015)+$B$7*(AL$11=4)+$B$8*(AL$11=3))/(1+EXP($B$3+$B$4*$A52+$B$5*((AL$12-$A52)*4+1)+$B$6*(YEAR(AL$13)=2015)+$B$7*(AL$11=4)+$B$8*(AL$11=3)))+ EXP($B$3+$B$4*$A52+$B$5*((AL$12-$A52)*4+2)+$B$6*(YEAR(AL$13)=2015)+$B$7*(AL$11=4)+$B$8*(AL$11=3))/(1+EXP($B$3+$B$4*$A52+$B$5*((AL$12-$A52)*4+2)+$B$6*(YEAR(AL$13)=2015)+$B$7*(AL$11=4)+$B$8*(AL$11=3)))+ EXP($B$3+$B$4*$A52+$B$5*((AL$12-$A52)*4+3)+$B$6*(YEAR(AL$13)=2015)+$B$7*(AL$11=4)+$B$8*(AL$11=3))/(1+EXP($B$3+$B$4*$A52+$B$5*((AL$12-$A52)*4+3)+$B$6*(YEAR(AL$13)=2015)+$B$7*(AL$11=4)+$B$8*(AL$11=3)))), "")</f>
        <v/>
      </c>
      <c r="AM52" s="9" t="str">
        <f aca="false">IF('Acquisition-Retention'!AP175&lt;&gt;"",'Acquisition-Retention'!AP175* (IF(AM$12=$A52,1,EXP($B$3+$B$4*$A52+$B$5*(AM$12-$A52)*4+$B$6*(YEAR(AM$13)=2015)+$B$7*(AM$11=4)+$B$8*(AM$11=3))/(1+EXP($B$3+$B$4*$A52+$B$5*(AM$12-$A52)*4+$B$6*(YEAR(AM$13)=2015)+$B$7*(AM$11=4)+$B$8*(AM$11=3))))+ EXP($B$3+$B$4*$A52+$B$5*((AM$12-$A52)*4+1)+$B$6*(YEAR(AM$13)=2015)+$B$7*(AM$11=4)+$B$8*(AM$11=3))/(1+EXP($B$3+$B$4*$A52+$B$5*((AM$12-$A52)*4+1)+$B$6*(YEAR(AM$13)=2015)+$B$7*(AM$11=4)+$B$8*(AM$11=3)))+ EXP($B$3+$B$4*$A52+$B$5*((AM$12-$A52)*4+2)+$B$6*(YEAR(AM$13)=2015)+$B$7*(AM$11=4)+$B$8*(AM$11=3))/(1+EXP($B$3+$B$4*$A52+$B$5*((AM$12-$A52)*4+2)+$B$6*(YEAR(AM$13)=2015)+$B$7*(AM$11=4)+$B$8*(AM$11=3)))+ EXP($B$3+$B$4*$A52+$B$5*((AM$12-$A52)*4+3)+$B$6*(YEAR(AM$13)=2015)+$B$7*(AM$11=4)+$B$8*(AM$11=3))/(1+EXP($B$3+$B$4*$A52+$B$5*((AM$12-$A52)*4+3)+$B$6*(YEAR(AM$13)=2015)+$B$7*(AM$11=4)+$B$8*(AM$11=3)))), "")</f>
        <v/>
      </c>
      <c r="AN52" s="9" t="str">
        <f aca="false">IF('Acquisition-Retention'!AQ175&lt;&gt;"",'Acquisition-Retention'!AQ175* (IF(AN$12=$A52,1,EXP($B$3+$B$4*$A52+$B$5*(AN$12-$A52)*4+$B$6*(YEAR(AN$13)=2015)+$B$7*(AN$11=4)+$B$8*(AN$11=3))/(1+EXP($B$3+$B$4*$A52+$B$5*(AN$12-$A52)*4+$B$6*(YEAR(AN$13)=2015)+$B$7*(AN$11=4)+$B$8*(AN$11=3))))+ EXP($B$3+$B$4*$A52+$B$5*((AN$12-$A52)*4+1)+$B$6*(YEAR(AN$13)=2015)+$B$7*(AN$11=4)+$B$8*(AN$11=3))/(1+EXP($B$3+$B$4*$A52+$B$5*((AN$12-$A52)*4+1)+$B$6*(YEAR(AN$13)=2015)+$B$7*(AN$11=4)+$B$8*(AN$11=3)))+ EXP($B$3+$B$4*$A52+$B$5*((AN$12-$A52)*4+2)+$B$6*(YEAR(AN$13)=2015)+$B$7*(AN$11=4)+$B$8*(AN$11=3))/(1+EXP($B$3+$B$4*$A52+$B$5*((AN$12-$A52)*4+2)+$B$6*(YEAR(AN$13)=2015)+$B$7*(AN$11=4)+$B$8*(AN$11=3)))+ EXP($B$3+$B$4*$A52+$B$5*((AN$12-$A52)*4+3)+$B$6*(YEAR(AN$13)=2015)+$B$7*(AN$11=4)+$B$8*(AN$11=3))/(1+EXP($B$3+$B$4*$A52+$B$5*((AN$12-$A52)*4+3)+$B$6*(YEAR(AN$13)=2015)+$B$7*(AN$11=4)+$B$8*(AN$11=3)))), "")</f>
        <v/>
      </c>
      <c r="AO52" s="9" t="n">
        <f aca="false">IF('Acquisition-Retention'!AR175&lt;&gt;"",'Acquisition-Retention'!AR175* (IF(AO$12=$A52,1,EXP($B$3+$B$4*$A52+$B$5*(AO$12-$A52)*4+$B$6*(YEAR(AO$13)=2015)+$B$7*(AO$11=4)+$B$8*(AO$11=3))/(1+EXP($B$3+$B$4*$A52+$B$5*(AO$12-$A52)*4+$B$6*(YEAR(AO$13)=2015)+$B$7*(AO$11=4)+$B$8*(AO$11=3))))+ EXP($B$3+$B$4*$A52+$B$5*((AO$12-$A52)*4+1)+$B$6*(YEAR(AO$13)=2015)+$B$7*(AO$11=4)+$B$8*(AO$11=3))/(1+EXP($B$3+$B$4*$A52+$B$5*((AO$12-$A52)*4+1)+$B$6*(YEAR(AO$13)=2015)+$B$7*(AO$11=4)+$B$8*(AO$11=3)))+ EXP($B$3+$B$4*$A52+$B$5*((AO$12-$A52)*4+2)+$B$6*(YEAR(AO$13)=2015)+$B$7*(AO$11=4)+$B$8*(AO$11=3))/(1+EXP($B$3+$B$4*$A52+$B$5*((AO$12-$A52)*4+2)+$B$6*(YEAR(AO$13)=2015)+$B$7*(AO$11=4)+$B$8*(AO$11=3)))+ EXP($B$3+$B$4*$A52+$B$5*((AO$12-$A52)*4+3)+$B$6*(YEAR(AO$13)=2015)+$B$7*(AO$11=4)+$B$8*(AO$11=3))/(1+EXP($B$3+$B$4*$A52+$B$5*((AO$12-$A52)*4+3)+$B$6*(YEAR(AO$13)=2015)+$B$7*(AO$11=4)+$B$8*(AO$11=3)))), "")</f>
        <v>403.813832377324</v>
      </c>
    </row>
    <row r="53" customFormat="false" ht="15" hidden="false" customHeight="false" outlineLevel="0" collapsed="false">
      <c r="B53" s="27" t="s">
        <v>131</v>
      </c>
      <c r="C53" s="45" t="n">
        <f aca="false">SUM(C14:C52)</f>
        <v>5.40575049484537</v>
      </c>
      <c r="D53" s="45" t="n">
        <f aca="false">SUM(D14:D52)</f>
        <v>23.7574879396623</v>
      </c>
      <c r="E53" s="45" t="n">
        <f aca="false">SUM(E14:E52)</f>
        <v>53.6534280930742</v>
      </c>
      <c r="F53" s="45" t="n">
        <f aca="false">SUM(F14:F52)</f>
        <v>70.8714977071027</v>
      </c>
      <c r="G53" s="45" t="n">
        <f aca="false">SUM(G14:G52)</f>
        <v>99.546309629323</v>
      </c>
      <c r="H53" s="45" t="n">
        <f aca="false">SUM(H14:H52)</f>
        <v>132.920320972698</v>
      </c>
      <c r="I53" s="45" t="n">
        <f aca="false">SUM(I14:I52)</f>
        <v>153.279805140458</v>
      </c>
      <c r="J53" s="45" t="n">
        <f aca="false">SUM(J14:J52)</f>
        <v>185.605092114457</v>
      </c>
      <c r="K53" s="45" t="n">
        <f aca="false">SUM(K14:K52)</f>
        <v>219.828853422536</v>
      </c>
      <c r="L53" s="45" t="n">
        <f aca="false">SUM(L14:L52)</f>
        <v>243.427733761505</v>
      </c>
      <c r="M53" s="45" t="n">
        <f aca="false">SUM(M14:M52)</f>
        <v>261.985494478205</v>
      </c>
      <c r="N53" s="45" t="n">
        <f aca="false">SUM(N14:N52)</f>
        <v>278.324959752438</v>
      </c>
      <c r="O53" s="45" t="n">
        <f aca="false">SUM(O14:O52)</f>
        <v>351.447801139572</v>
      </c>
      <c r="P53" s="45" t="n">
        <f aca="false">SUM(P14:P52)</f>
        <v>437.262596293703</v>
      </c>
      <c r="Q53" s="45" t="n">
        <f aca="false">SUM(Q14:Q52)</f>
        <v>530.412954418633</v>
      </c>
      <c r="R53" s="45" t="n">
        <f aca="false">SUM(R14:R52)</f>
        <v>606.163477542266</v>
      </c>
      <c r="S53" s="45" t="n">
        <f aca="false">SUM(S14:S52)</f>
        <v>695.785651837876</v>
      </c>
      <c r="T53" s="45" t="n">
        <f aca="false">SUM(T14:T52)</f>
        <v>784.833714055103</v>
      </c>
      <c r="U53" s="45" t="n">
        <f aca="false">SUM(U14:U52)</f>
        <v>775.791017768697</v>
      </c>
      <c r="V53" s="45" t="n">
        <f aca="false">SUM(V14:V52)</f>
        <v>834.238186030825</v>
      </c>
      <c r="W53" s="45" t="n">
        <f aca="false">SUM(W14:W52)</f>
        <v>888.031265369473</v>
      </c>
      <c r="X53" s="45" t="n">
        <f aca="false">SUM(X14:X52)</f>
        <v>928.463278551597</v>
      </c>
      <c r="Y53" s="45" t="n">
        <f aca="false">SUM(Y14:Y52)</f>
        <v>931.04818718215</v>
      </c>
      <c r="Z53" s="45" t="n">
        <f aca="false">SUM(Z14:Z52)</f>
        <v>928.235735034359</v>
      </c>
      <c r="AA53" s="45" t="n">
        <f aca="false">SUM(AA14:AA52)</f>
        <v>1188.90637586199</v>
      </c>
      <c r="AB53" s="45" t="n">
        <f aca="false">SUM(AB14:AB52)</f>
        <v>1292.36194951788</v>
      </c>
      <c r="AC53" s="45" t="n">
        <f aca="false">SUM(AC14:AC52)</f>
        <v>1392.29687029922</v>
      </c>
      <c r="AD53" s="45" t="n">
        <f aca="false">SUM(AD14:AD52)</f>
        <v>1425.45287199688</v>
      </c>
      <c r="AE53" s="45" t="n">
        <f aca="false">SUM(AE14:AE52)</f>
        <v>1476.4357663955</v>
      </c>
      <c r="AF53" s="45" t="n">
        <f aca="false">SUM(AF14:AF52)</f>
        <v>1521.1298485744</v>
      </c>
      <c r="AG53" s="45" t="n">
        <f aca="false">SUM(AG14:AG52)</f>
        <v>1482.57432140682</v>
      </c>
      <c r="AH53" s="45" t="n">
        <f aca="false">SUM(AH14:AH52)</f>
        <v>1558.44338717321</v>
      </c>
      <c r="AI53" s="45" t="n">
        <f aca="false">SUM(AI14:AI52)</f>
        <v>1624.71848059873</v>
      </c>
      <c r="AJ53" s="45" t="n">
        <f aca="false">SUM(AJ14:AJ52)</f>
        <v>1612.97405191531</v>
      </c>
      <c r="AK53" s="45" t="n">
        <f aca="false">SUM(AK14:AK52)</f>
        <v>1555.83548146433</v>
      </c>
      <c r="AL53" s="45" t="n">
        <f aca="false">SUM(AL14:AL52)</f>
        <v>1494.38213280836</v>
      </c>
      <c r="AM53" s="45" t="n">
        <f aca="false">SUM(AM14:AM52)</f>
        <v>1626.47383907185</v>
      </c>
      <c r="AN53" s="45" t="n">
        <f aca="false">SUM(AN14:AN52)</f>
        <v>1671.28580658187</v>
      </c>
      <c r="AO53" s="45" t="n">
        <f aca="false">SUM(AO14:AO52)</f>
        <v>1713.07551823727</v>
      </c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</row>
    <row r="54" customFormat="false" ht="15" hidden="false" customHeight="false" outlineLevel="0" collapsed="false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</row>
    <row r="55" customFormat="false" ht="15" hidden="false" customHeight="false" outlineLevel="0" collapsed="false"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</row>
    <row r="56" customFormat="false" ht="23.25" hidden="false" customHeight="false" outlineLevel="0" collapsed="false">
      <c r="A56" s="46" t="s">
        <v>132</v>
      </c>
    </row>
    <row r="57" customFormat="false" ht="15" hidden="false" customHeight="false" outlineLevel="0" collapsed="false">
      <c r="B57" s="0" t="s">
        <v>133</v>
      </c>
      <c r="C57" s="0" t="n">
        <f aca="false">_xlfn.FLOOR.MATH((MONTH(C59)-1) / 3)+1</f>
        <v>1</v>
      </c>
      <c r="D57" s="0" t="n">
        <f aca="false">_xlfn.FLOOR.MATH((MONTH(D59)-1) / 3)+1</f>
        <v>1</v>
      </c>
      <c r="E57" s="0" t="n">
        <f aca="false">_xlfn.FLOOR.MATH((MONTH(E59)-1) / 3)+1</f>
        <v>1</v>
      </c>
      <c r="F57" s="0" t="n">
        <f aca="false">_xlfn.FLOOR.MATH((MONTH(F59)-1) / 3)+1</f>
        <v>2</v>
      </c>
      <c r="G57" s="0" t="n">
        <f aca="false">_xlfn.FLOOR.MATH((MONTH(G59)-1) / 3)+1</f>
        <v>2</v>
      </c>
      <c r="H57" s="0" t="n">
        <f aca="false">_xlfn.FLOOR.MATH((MONTH(H59)-1) / 3)+1</f>
        <v>2</v>
      </c>
      <c r="I57" s="0" t="n">
        <f aca="false">_xlfn.FLOOR.MATH((MONTH(I59)-1) / 3)+1</f>
        <v>3</v>
      </c>
      <c r="J57" s="0" t="n">
        <f aca="false">_xlfn.FLOOR.MATH((MONTH(J59)-1) / 3)+1</f>
        <v>3</v>
      </c>
      <c r="K57" s="0" t="n">
        <f aca="false">_xlfn.FLOOR.MATH((MONTH(K59)-1) / 3)+1</f>
        <v>3</v>
      </c>
      <c r="L57" s="0" t="n">
        <f aca="false">_xlfn.FLOOR.MATH((MONTH(L59)-1) / 3)+1</f>
        <v>4</v>
      </c>
      <c r="M57" s="0" t="n">
        <f aca="false">_xlfn.FLOOR.MATH((MONTH(M59)-1) / 3)+1</f>
        <v>4</v>
      </c>
      <c r="N57" s="0" t="n">
        <f aca="false">_xlfn.FLOOR.MATH((MONTH(N59)-1) / 3)+1</f>
        <v>4</v>
      </c>
      <c r="O57" s="0" t="n">
        <f aca="false">_xlfn.FLOOR.MATH((MONTH(O59)-1) / 3)+1</f>
        <v>1</v>
      </c>
      <c r="P57" s="0" t="n">
        <f aca="false">_xlfn.FLOOR.MATH((MONTH(P59)-1) / 3)+1</f>
        <v>1</v>
      </c>
      <c r="Q57" s="0" t="n">
        <f aca="false">_xlfn.FLOOR.MATH((MONTH(Q59)-1) / 3)+1</f>
        <v>1</v>
      </c>
      <c r="R57" s="0" t="n">
        <f aca="false">_xlfn.FLOOR.MATH((MONTH(R59)-1) / 3)+1</f>
        <v>2</v>
      </c>
      <c r="S57" s="0" t="n">
        <f aca="false">_xlfn.FLOOR.MATH((MONTH(S59)-1) / 3)+1</f>
        <v>2</v>
      </c>
      <c r="T57" s="0" t="n">
        <f aca="false">_xlfn.FLOOR.MATH((MONTH(T59)-1) / 3)+1</f>
        <v>2</v>
      </c>
      <c r="U57" s="0" t="n">
        <f aca="false">_xlfn.FLOOR.MATH((MONTH(U59)-1) / 3)+1</f>
        <v>3</v>
      </c>
      <c r="V57" s="0" t="n">
        <f aca="false">_xlfn.FLOOR.MATH((MONTH(V59)-1) / 3)+1</f>
        <v>3</v>
      </c>
      <c r="W57" s="0" t="n">
        <f aca="false">_xlfn.FLOOR.MATH((MONTH(W59)-1) / 3)+1</f>
        <v>3</v>
      </c>
      <c r="X57" s="0" t="n">
        <f aca="false">_xlfn.FLOOR.MATH((MONTH(X59)-1) / 3)+1</f>
        <v>4</v>
      </c>
      <c r="Y57" s="0" t="n">
        <f aca="false">_xlfn.FLOOR.MATH((MONTH(Y59)-1) / 3)+1</f>
        <v>4</v>
      </c>
      <c r="Z57" s="0" t="n">
        <f aca="false">_xlfn.FLOOR.MATH((MONTH(Z59)-1) / 3)+1</f>
        <v>4</v>
      </c>
      <c r="AA57" s="0" t="n">
        <f aca="false">_xlfn.FLOOR.MATH((MONTH(AA59)-1) / 3)+1</f>
        <v>1</v>
      </c>
      <c r="AB57" s="0" t="n">
        <f aca="false">_xlfn.FLOOR.MATH((MONTH(AB59)-1) / 3)+1</f>
        <v>1</v>
      </c>
      <c r="AC57" s="0" t="n">
        <f aca="false">_xlfn.FLOOR.MATH((MONTH(AC59)-1) / 3)+1</f>
        <v>1</v>
      </c>
      <c r="AD57" s="0" t="n">
        <f aca="false">_xlfn.FLOOR.MATH((MONTH(AD59)-1) / 3)+1</f>
        <v>2</v>
      </c>
      <c r="AE57" s="0" t="n">
        <f aca="false">_xlfn.FLOOR.MATH((MONTH(AE59)-1) / 3)+1</f>
        <v>2</v>
      </c>
      <c r="AF57" s="0" t="n">
        <f aca="false">_xlfn.FLOOR.MATH((MONTH(AF59)-1) / 3)+1</f>
        <v>2</v>
      </c>
      <c r="AG57" s="0" t="n">
        <f aca="false">_xlfn.FLOOR.MATH((MONTH(AG59)-1) / 3)+1</f>
        <v>3</v>
      </c>
      <c r="AH57" s="0" t="n">
        <f aca="false">_xlfn.FLOOR.MATH((MONTH(AH59)-1) / 3)+1</f>
        <v>3</v>
      </c>
      <c r="AI57" s="0" t="n">
        <f aca="false">_xlfn.FLOOR.MATH((MONTH(AI59)-1) / 3)+1</f>
        <v>3</v>
      </c>
      <c r="AJ57" s="0" t="n">
        <f aca="false">_xlfn.FLOOR.MATH((MONTH(AJ59)-1) / 3)+1</f>
        <v>4</v>
      </c>
      <c r="AK57" s="0" t="n">
        <f aca="false">_xlfn.FLOOR.MATH((MONTH(AK59)-1) / 3)+1</f>
        <v>4</v>
      </c>
      <c r="AL57" s="0" t="n">
        <f aca="false">_xlfn.FLOOR.MATH((MONTH(AL59)-1) / 3)+1</f>
        <v>4</v>
      </c>
      <c r="AM57" s="0" t="n">
        <f aca="false">_xlfn.FLOOR.MATH((MONTH(AM59)-1) / 3)+1</f>
        <v>1</v>
      </c>
      <c r="AN57" s="0" t="n">
        <f aca="false">_xlfn.FLOOR.MATH((MONTH(AN59)-1) / 3)+1</f>
        <v>1</v>
      </c>
      <c r="AO57" s="0" t="n">
        <f aca="false">_xlfn.FLOOR.MATH((MONTH(AO59)-1) / 3)+1</f>
        <v>1</v>
      </c>
    </row>
    <row r="58" customFormat="false" ht="15" hidden="false" customHeight="false" outlineLevel="0" collapsed="false">
      <c r="C58" s="0" t="n">
        <v>1</v>
      </c>
      <c r="D58" s="0" t="n">
        <f aca="false">C58+1</f>
        <v>2</v>
      </c>
      <c r="E58" s="0" t="n">
        <f aca="false">D58+1</f>
        <v>3</v>
      </c>
      <c r="F58" s="0" t="n">
        <f aca="false">E58+1</f>
        <v>4</v>
      </c>
      <c r="G58" s="0" t="n">
        <f aca="false">F58+1</f>
        <v>5</v>
      </c>
      <c r="H58" s="0" t="n">
        <f aca="false">G58+1</f>
        <v>6</v>
      </c>
      <c r="I58" s="0" t="n">
        <f aca="false">H58+1</f>
        <v>7</v>
      </c>
      <c r="J58" s="0" t="n">
        <f aca="false">I58+1</f>
        <v>8</v>
      </c>
      <c r="K58" s="0" t="n">
        <f aca="false">J58+1</f>
        <v>9</v>
      </c>
      <c r="L58" s="0" t="n">
        <f aca="false">K58+1</f>
        <v>10</v>
      </c>
      <c r="M58" s="0" t="n">
        <f aca="false">L58+1</f>
        <v>11</v>
      </c>
      <c r="N58" s="0" t="n">
        <f aca="false">M58+1</f>
        <v>12</v>
      </c>
      <c r="O58" s="0" t="n">
        <f aca="false">N58+1</f>
        <v>13</v>
      </c>
      <c r="P58" s="0" t="n">
        <f aca="false">O58+1</f>
        <v>14</v>
      </c>
      <c r="Q58" s="0" t="n">
        <f aca="false">P58+1</f>
        <v>15</v>
      </c>
      <c r="R58" s="0" t="n">
        <f aca="false">Q58+1</f>
        <v>16</v>
      </c>
      <c r="S58" s="0" t="n">
        <f aca="false">R58+1</f>
        <v>17</v>
      </c>
      <c r="T58" s="0" t="n">
        <f aca="false">S58+1</f>
        <v>18</v>
      </c>
      <c r="U58" s="0" t="n">
        <f aca="false">T58+1</f>
        <v>19</v>
      </c>
      <c r="V58" s="0" t="n">
        <f aca="false">U58+1</f>
        <v>20</v>
      </c>
      <c r="W58" s="0" t="n">
        <f aca="false">V58+1</f>
        <v>21</v>
      </c>
      <c r="X58" s="0" t="n">
        <f aca="false">W58+1</f>
        <v>22</v>
      </c>
      <c r="Y58" s="0" t="n">
        <f aca="false">X58+1</f>
        <v>23</v>
      </c>
      <c r="Z58" s="0" t="n">
        <f aca="false">Y58+1</f>
        <v>24</v>
      </c>
      <c r="AA58" s="0" t="n">
        <f aca="false">Z58+1</f>
        <v>25</v>
      </c>
      <c r="AB58" s="0" t="n">
        <f aca="false">AA58+1</f>
        <v>26</v>
      </c>
      <c r="AC58" s="0" t="n">
        <f aca="false">AB58+1</f>
        <v>27</v>
      </c>
      <c r="AD58" s="0" t="n">
        <f aca="false">AC58+1</f>
        <v>28</v>
      </c>
      <c r="AE58" s="0" t="n">
        <f aca="false">AD58+1</f>
        <v>29</v>
      </c>
      <c r="AF58" s="0" t="n">
        <f aca="false">AE58+1</f>
        <v>30</v>
      </c>
      <c r="AG58" s="0" t="n">
        <f aca="false">AF58+1</f>
        <v>31</v>
      </c>
      <c r="AH58" s="0" t="n">
        <f aca="false">AG58+1</f>
        <v>32</v>
      </c>
      <c r="AI58" s="0" t="n">
        <f aca="false">AH58+1</f>
        <v>33</v>
      </c>
      <c r="AJ58" s="0" t="n">
        <f aca="false">AI58+1</f>
        <v>34</v>
      </c>
      <c r="AK58" s="0" t="n">
        <f aca="false">AJ58+1</f>
        <v>35</v>
      </c>
      <c r="AL58" s="0" t="n">
        <f aca="false">AK58+1</f>
        <v>36</v>
      </c>
      <c r="AM58" s="0" t="n">
        <f aca="false">AL58+1</f>
        <v>37</v>
      </c>
      <c r="AN58" s="0" t="n">
        <f aca="false">AM58+1</f>
        <v>38</v>
      </c>
      <c r="AO58" s="0" t="n">
        <f aca="false">AN58+1</f>
        <v>39</v>
      </c>
    </row>
    <row r="59" customFormat="false" ht="15" hidden="false" customHeight="false" outlineLevel="0" collapsed="false">
      <c r="C59" s="8" t="s">
        <v>5</v>
      </c>
      <c r="D59" s="8" t="s">
        <v>6</v>
      </c>
      <c r="E59" s="8" t="s">
        <v>7</v>
      </c>
      <c r="F59" s="8" t="s">
        <v>8</v>
      </c>
      <c r="G59" s="8" t="s">
        <v>9</v>
      </c>
      <c r="H59" s="8" t="s">
        <v>10</v>
      </c>
      <c r="I59" s="8" t="s">
        <v>11</v>
      </c>
      <c r="J59" s="8" t="s">
        <v>12</v>
      </c>
      <c r="K59" s="8" t="s">
        <v>13</v>
      </c>
      <c r="L59" s="8" t="s">
        <v>14</v>
      </c>
      <c r="M59" s="8" t="s">
        <v>15</v>
      </c>
      <c r="N59" s="8" t="s">
        <v>16</v>
      </c>
      <c r="O59" s="8" t="s">
        <v>17</v>
      </c>
      <c r="P59" s="8" t="s">
        <v>18</v>
      </c>
      <c r="Q59" s="8" t="s">
        <v>19</v>
      </c>
      <c r="R59" s="8" t="s">
        <v>20</v>
      </c>
      <c r="S59" s="8" t="s">
        <v>21</v>
      </c>
      <c r="T59" s="8" t="s">
        <v>22</v>
      </c>
      <c r="U59" s="8" t="s">
        <v>23</v>
      </c>
      <c r="V59" s="8" t="s">
        <v>24</v>
      </c>
      <c r="W59" s="8" t="s">
        <v>25</v>
      </c>
      <c r="X59" s="8" t="s">
        <v>26</v>
      </c>
      <c r="Y59" s="8" t="s">
        <v>27</v>
      </c>
      <c r="Z59" s="8" t="s">
        <v>28</v>
      </c>
      <c r="AA59" s="8" t="s">
        <v>29</v>
      </c>
      <c r="AB59" s="8" t="s">
        <v>30</v>
      </c>
      <c r="AC59" s="8" t="s">
        <v>31</v>
      </c>
      <c r="AD59" s="8" t="s">
        <v>32</v>
      </c>
      <c r="AE59" s="8" t="s">
        <v>33</v>
      </c>
      <c r="AF59" s="8" t="s">
        <v>34</v>
      </c>
      <c r="AG59" s="8" t="s">
        <v>35</v>
      </c>
      <c r="AH59" s="8" t="s">
        <v>36</v>
      </c>
      <c r="AI59" s="8" t="s">
        <v>37</v>
      </c>
      <c r="AJ59" s="8" t="s">
        <v>38</v>
      </c>
      <c r="AK59" s="8" t="s">
        <v>39</v>
      </c>
      <c r="AL59" s="8" t="s">
        <v>40</v>
      </c>
      <c r="AM59" s="8" t="s">
        <v>41</v>
      </c>
      <c r="AN59" s="8" t="s">
        <v>42</v>
      </c>
      <c r="AO59" s="8" t="s">
        <v>43</v>
      </c>
    </row>
    <row r="60" customFormat="false" ht="15" hidden="false" customHeight="false" outlineLevel="0" collapsed="false">
      <c r="A60" s="0" t="n">
        <v>1</v>
      </c>
      <c r="B60" s="4" t="str">
        <f aca="false" t="array" ref="B60:B98">TRANSPOSE(C59:AO59)</f>
        <v>Jan 2014</v>
      </c>
      <c r="C60" s="9" t="n">
        <f aca="false">IF('Acquisition-Retention'!F137&lt;&gt;"", C14/'Acquisition-Retention'!F137,"")</f>
        <v>3.09631013996697</v>
      </c>
      <c r="D60" s="9" t="n">
        <f aca="false">IF('Acquisition-Retention'!G137&lt;&gt;"", D14/'Acquisition-Retention'!G137,"")</f>
        <v>2.7318351823495</v>
      </c>
      <c r="E60" s="9" t="n">
        <f aca="false">IF('Acquisition-Retention'!H137&lt;&gt;"", E14/'Acquisition-Retention'!H137,"")</f>
        <v>2.65748855904825</v>
      </c>
      <c r="F60" s="9" t="n">
        <f aca="false">IF('Acquisition-Retention'!I137&lt;&gt;"", F14/'Acquisition-Retention'!I137,"")</f>
        <v>2.58104752147931</v>
      </c>
      <c r="G60" s="9" t="n">
        <f aca="false">IF('Acquisition-Retention'!J137&lt;&gt;"", G14/'Acquisition-Retention'!J137,"")</f>
        <v>2.50270655284066</v>
      </c>
      <c r="H60" s="9" t="n">
        <f aca="false">IF('Acquisition-Retention'!K137&lt;&gt;"", H14/'Acquisition-Retention'!K137,"")</f>
        <v>2.42268378775026</v>
      </c>
      <c r="I60" s="9" t="n">
        <f aca="false">IF('Acquisition-Retention'!L137&lt;&gt;"", I14/'Acquisition-Retention'!L137,"")</f>
        <v>2.14810935603672</v>
      </c>
      <c r="J60" s="9" t="n">
        <f aca="false">IF('Acquisition-Retention'!M137&lt;&gt;"", J14/'Acquisition-Retention'!M137,"")</f>
        <v>2.06379741481283</v>
      </c>
      <c r="K60" s="9" t="n">
        <f aca="false">IF('Acquisition-Retention'!N137&lt;&gt;"", K14/'Acquisition-Retention'!N137,"")</f>
        <v>1.97925790961924</v>
      </c>
      <c r="L60" s="9" t="n">
        <f aca="false">IF('Acquisition-Retention'!O137&lt;&gt;"", L14/'Acquisition-Retention'!O137,"")</f>
        <v>2.03404263445644</v>
      </c>
      <c r="M60" s="9" t="n">
        <f aca="false">IF('Acquisition-Retention'!P137&lt;&gt;"", M14/'Acquisition-Retention'!P137,"")</f>
        <v>1.94949476295086</v>
      </c>
      <c r="N60" s="9" t="n">
        <f aca="false">IF('Acquisition-Retention'!Q137&lt;&gt;"", N14/'Acquisition-Retention'!Q137,"")</f>
        <v>1.86512711085664</v>
      </c>
      <c r="O60" s="9" t="n">
        <f aca="false">IF('Acquisition-Retention'!R137&lt;&gt;"", O14/'Acquisition-Retention'!R137,"")</f>
        <v>1.62063196470445</v>
      </c>
      <c r="P60" s="9" t="n">
        <f aca="false">IF('Acquisition-Retention'!S137&lt;&gt;"", P14/'Acquisition-Retention'!S137,"")</f>
        <v>1.53980847001653</v>
      </c>
      <c r="Q60" s="9" t="n">
        <f aca="false">IF('Acquisition-Retention'!T137&lt;&gt;"", Q14/'Acquisition-Retention'!T137,"")</f>
        <v>1.46054132250805</v>
      </c>
      <c r="R60" s="9" t="n">
        <f aca="false">IF('Acquisition-Retention'!U137&lt;&gt;"", R14/'Acquisition-Retention'!U137,"")</f>
        <v>1.38306051603673</v>
      </c>
      <c r="S60" s="9" t="n">
        <f aca="false">IF('Acquisition-Retention'!V137&lt;&gt;"", S14/'Acquisition-Retention'!V137,"")</f>
        <v>1.30757336478918</v>
      </c>
      <c r="T60" s="9" t="n">
        <f aca="false">IF('Acquisition-Retention'!W137&lt;&gt;"", T14/'Acquisition-Retention'!W137,"")</f>
        <v>1.23426282033797</v>
      </c>
      <c r="U60" s="9" t="n">
        <f aca="false">IF('Acquisition-Retention'!X137&lt;&gt;"", U14/'Acquisition-Retention'!X137,"")</f>
        <v>1.0082742110572</v>
      </c>
      <c r="V60" s="9" t="n">
        <f aca="false">IF('Acquisition-Retention'!Y137&lt;&gt;"", V14/'Acquisition-Retention'!Y137,"")</f>
        <v>0.945848104776223</v>
      </c>
      <c r="W60" s="9" t="n">
        <f aca="false">IF('Acquisition-Retention'!Z137&lt;&gt;"", W14/'Acquisition-Retention'!Z137,"")</f>
        <v>0.886141959512515</v>
      </c>
      <c r="X60" s="9" t="n">
        <f aca="false">IF('Acquisition-Retention'!AA137&lt;&gt;"", X14/'Acquisition-Retention'!AA137,"")</f>
        <v>0.924514335115978</v>
      </c>
      <c r="Y60" s="9" t="n">
        <f aca="false">IF('Acquisition-Retention'!AB137&lt;&gt;"", Y14/'Acquisition-Retention'!AB137,"")</f>
        <v>0.865773031272901</v>
      </c>
      <c r="Z60" s="9" t="n">
        <f aca="false">IF('Acquisition-Retention'!AC137&lt;&gt;"", Z14/'Acquisition-Retention'!AC137,"")</f>
        <v>0.809781038413914</v>
      </c>
      <c r="AA60" s="9" t="n">
        <f aca="false">IF('Acquisition-Retention'!AD137&lt;&gt;"", AA14/'Acquisition-Retention'!AD137,"")</f>
        <v>0.941977376033725</v>
      </c>
      <c r="AB60" s="9" t="n">
        <f aca="false">IF('Acquisition-Retention'!AE137&lt;&gt;"", AB14/'Acquisition-Retention'!AE137,"")</f>
        <v>0.882444954533122</v>
      </c>
      <c r="AC60" s="9" t="n">
        <f aca="false">IF('Acquisition-Retention'!AF137&lt;&gt;"", AC14/'Acquisition-Retention'!AF137,"")</f>
        <v>0.825658852735715</v>
      </c>
      <c r="AD60" s="9" t="n">
        <f aca="false">IF('Acquisition-Retention'!AG137&lt;&gt;"", AD14/'Acquisition-Retention'!AG137,"")</f>
        <v>0.771622291235467</v>
      </c>
      <c r="AE60" s="9" t="n">
        <f aca="false">IF('Acquisition-Retention'!AH137&lt;&gt;"", AE14/'Acquisition-Retention'!AH137,"")</f>
        <v>0.720319510519636</v>
      </c>
      <c r="AF60" s="9" t="n">
        <f aca="false">IF('Acquisition-Retention'!AI137&lt;&gt;"", AF14/'Acquisition-Retention'!AI137,"")</f>
        <v>0.671717774219841</v>
      </c>
      <c r="AG60" s="9" t="n">
        <f aca="false">IF('Acquisition-Retention'!AJ137&lt;&gt;"", AG14/'Acquisition-Retention'!AJ137,"")</f>
        <v>0.529021898450893</v>
      </c>
      <c r="AH60" s="9" t="n">
        <f aca="false">IF('Acquisition-Retention'!AK137&lt;&gt;"", AH14/'Acquisition-Retention'!AK137,"")</f>
        <v>0.491392923364537</v>
      </c>
      <c r="AI60" s="9" t="n">
        <f aca="false">IF('Acquisition-Retention'!AL137&lt;&gt;"", AI14/'Acquisition-Retention'!AL137,"")</f>
        <v>0.456088643991702</v>
      </c>
      <c r="AJ60" s="9" t="n">
        <f aca="false">IF('Acquisition-Retention'!AM137&lt;&gt;"", AJ14/'Acquisition-Retention'!AM137,"")</f>
        <v>0.478702343004982</v>
      </c>
      <c r="AK60" s="9" t="n">
        <f aca="false">IF('Acquisition-Retention'!AN137&lt;&gt;"", AK14/'Acquisition-Retention'!AN137,"")</f>
        <v>0.444194348563792</v>
      </c>
      <c r="AL60" s="9" t="n">
        <f aca="false">IF('Acquisition-Retention'!AO137&lt;&gt;"", AL14/'Acquisition-Retention'!AO137,"")</f>
        <v>0.411882834772996</v>
      </c>
      <c r="AM60" s="9" t="n">
        <f aca="false">IF('Acquisition-Retention'!AP137&lt;&gt;"", AM14/'Acquisition-Retention'!AP137,"")</f>
        <v>0.401757696740848</v>
      </c>
      <c r="AN60" s="9" t="n">
        <f aca="false">IF('Acquisition-Retention'!AQ137&lt;&gt;"", AN14/'Acquisition-Retention'!AQ137,"")</f>
        <v>0.372209844133232</v>
      </c>
      <c r="AO60" s="9" t="n">
        <f aca="false">IF('Acquisition-Retention'!AR137&lt;&gt;"", AO14/'Acquisition-Retention'!AR137,"")</f>
        <v>0.344626909086154</v>
      </c>
    </row>
    <row r="61" customFormat="false" ht="15" hidden="false" customHeight="false" outlineLevel="0" collapsed="false">
      <c r="A61" s="0" t="n">
        <f aca="false">A60+1</f>
        <v>2</v>
      </c>
      <c r="B61" s="4" t="str">
        <v>Feb 2014</v>
      </c>
      <c r="C61" s="9" t="str">
        <f aca="false">IF('Acquisition-Retention'!F138&lt;&gt;"", C15/'Acquisition-Retention'!F138,"")</f>
        <v/>
      </c>
      <c r="D61" s="9" t="n">
        <f aca="false">IF('Acquisition-Retention'!G138&lt;&gt;"", D15/'Acquisition-Retention'!G138,"")</f>
        <v>3.08632103233256</v>
      </c>
      <c r="E61" s="9" t="n">
        <f aca="false">IF('Acquisition-Retention'!H138&lt;&gt;"", E15/'Acquisition-Retention'!H138,"")</f>
        <v>2.71813869634045</v>
      </c>
      <c r="F61" s="9" t="n">
        <f aca="false">IF('Acquisition-Retention'!I138&lt;&gt;"", F15/'Acquisition-Retention'!I138,"")</f>
        <v>2.6433879078017</v>
      </c>
      <c r="G61" s="9" t="n">
        <f aca="false">IF('Acquisition-Retention'!J138&lt;&gt;"", G15/'Acquisition-Retention'!J138,"")</f>
        <v>2.56657710571038</v>
      </c>
      <c r="H61" s="9" t="n">
        <f aca="false">IF('Acquisition-Retention'!K138&lt;&gt;"", H15/'Acquisition-Retention'!K138,"")</f>
        <v>2.48790530503883</v>
      </c>
      <c r="I61" s="9" t="n">
        <f aca="false">IF('Acquisition-Retention'!L138&lt;&gt;"", I15/'Acquisition-Retention'!L138,"")</f>
        <v>2.21632508635592</v>
      </c>
      <c r="J61" s="9" t="n">
        <f aca="false">IF('Acquisition-Retention'!M138&lt;&gt;"", J15/'Acquisition-Retention'!M138,"")</f>
        <v>2.13241867031745</v>
      </c>
      <c r="K61" s="9" t="n">
        <f aca="false">IF('Acquisition-Retention'!N138&lt;&gt;"", K15/'Acquisition-Retention'!N138,"")</f>
        <v>2.04804150788341</v>
      </c>
      <c r="L61" s="9" t="n">
        <f aca="false">IF('Acquisition-Retention'!O138&lt;&gt;"", L15/'Acquisition-Retention'!O138,"")</f>
        <v>2.10274897874108</v>
      </c>
      <c r="M61" s="9" t="n">
        <f aca="false">IF('Acquisition-Retention'!P138&lt;&gt;"", M15/'Acquisition-Retention'!P138,"")</f>
        <v>2.01827709966317</v>
      </c>
      <c r="N61" s="9" t="n">
        <f aca="false">IF('Acquisition-Retention'!Q138&lt;&gt;"", N15/'Acquisition-Retention'!Q138,"")</f>
        <v>1.93373996575448</v>
      </c>
      <c r="O61" s="9" t="n">
        <f aca="false">IF('Acquisition-Retention'!R138&lt;&gt;"", O15/'Acquisition-Retention'!R138,"")</f>
        <v>1.68735968578361</v>
      </c>
      <c r="P61" s="9" t="n">
        <f aca="false">IF('Acquisition-Retention'!S138&lt;&gt;"", P15/'Acquisition-Retention'!S138,"")</f>
        <v>1.60545392905929</v>
      </c>
      <c r="Q61" s="9" t="n">
        <f aca="false">IF('Acquisition-Retention'!T138&lt;&gt;"", Q15/'Acquisition-Retention'!T138,"")</f>
        <v>1.52490223132647</v>
      </c>
      <c r="R61" s="9" t="n">
        <f aca="false">IF('Acquisition-Retention'!U138&lt;&gt;"", R15/'Acquisition-Retention'!U138,"")</f>
        <v>1.44595139200698</v>
      </c>
      <c r="S61" s="9" t="n">
        <f aca="false">IF('Acquisition-Retention'!V138&lt;&gt;"", S15/'Acquisition-Retention'!V138,"")</f>
        <v>1.36882733050501</v>
      </c>
      <c r="T61" s="9" t="n">
        <f aca="false">IF('Acquisition-Retention'!W138&lt;&gt;"", T15/'Acquisition-Retention'!W138,"")</f>
        <v>1.29373292800066</v>
      </c>
      <c r="U61" s="9" t="n">
        <f aca="false">IF('Acquisition-Retention'!X138&lt;&gt;"", U15/'Acquisition-Retention'!X138,"")</f>
        <v>1.06103360864034</v>
      </c>
      <c r="V61" s="9" t="n">
        <f aca="false">IF('Acquisition-Retention'!Y138&lt;&gt;"", V15/'Acquisition-Retention'!Y138,"")</f>
        <v>0.99642915187979</v>
      </c>
      <c r="W61" s="9" t="n">
        <f aca="false">IF('Acquisition-Retention'!Z138&lt;&gt;"", W15/'Acquisition-Retention'!Z138,"")</f>
        <v>0.934507288736102</v>
      </c>
      <c r="X61" s="9" t="n">
        <f aca="false">IF('Acquisition-Retention'!AA138&lt;&gt;"", X15/'Acquisition-Retention'!AA138,"")</f>
        <v>0.974318550007574</v>
      </c>
      <c r="Y61" s="9" t="n">
        <f aca="false">IF('Acquisition-Retention'!AB138&lt;&gt;"", Y15/'Acquisition-Retention'!AB138,"")</f>
        <v>0.913352799563476</v>
      </c>
      <c r="Z61" s="9" t="n">
        <f aca="false">IF('Acquisition-Retention'!AC138&lt;&gt;"", Z15/'Acquisition-Retention'!AC138,"")</f>
        <v>0.855123440598863</v>
      </c>
      <c r="AA61" s="9" t="n">
        <f aca="false">IF('Acquisition-Retention'!AD138&lt;&gt;"", AA15/'Acquisition-Retention'!AD138,"")</f>
        <v>0.992418704057982</v>
      </c>
      <c r="AB61" s="9" t="n">
        <f aca="false">IF('Acquisition-Retention'!AE138&lt;&gt;"", AB15/'Acquisition-Retention'!AE138,"")</f>
        <v>0.930668824905778</v>
      </c>
      <c r="AC61" s="9" t="n">
        <f aca="false">IF('Acquisition-Retention'!AF138&lt;&gt;"", AC15/'Acquisition-Retention'!AF138,"")</f>
        <v>0.871647334916114</v>
      </c>
      <c r="AD61" s="9" t="n">
        <f aca="false">IF('Acquisition-Retention'!AG138&lt;&gt;"", AD15/'Acquisition-Retention'!AG138,"")</f>
        <v>0.815374293346981</v>
      </c>
      <c r="AE61" s="9" t="n">
        <f aca="false">IF('Acquisition-Retention'!AH138&lt;&gt;"", AE15/'Acquisition-Retention'!AH138,"")</f>
        <v>0.761849234152415</v>
      </c>
      <c r="AF61" s="9" t="n">
        <f aca="false">IF('Acquisition-Retention'!AI138&lt;&gt;"", AF15/'Acquisition-Retention'!AI138,"")</f>
        <v>0.711053077696739</v>
      </c>
      <c r="AG61" s="9" t="n">
        <f aca="false">IF('Acquisition-Retention'!AJ138&lt;&gt;"", AG15/'Acquisition-Retention'!AJ138,"")</f>
        <v>0.561411011596416</v>
      </c>
      <c r="AH61" s="9" t="n">
        <f aca="false">IF('Acquisition-Retention'!AK138&lt;&gt;"", AH15/'Acquisition-Retention'!AK138,"")</f>
        <v>0.52182469874174</v>
      </c>
      <c r="AI61" s="9" t="n">
        <f aca="false">IF('Acquisition-Retention'!AL138&lt;&gt;"", AI15/'Acquisition-Retention'!AL138,"")</f>
        <v>0.484636150834191</v>
      </c>
      <c r="AJ61" s="9" t="n">
        <f aca="false">IF('Acquisition-Retention'!AM138&lt;&gt;"", AJ15/'Acquisition-Retention'!AM138,"")</f>
        <v>0.508462132022876</v>
      </c>
      <c r="AK61" s="9" t="n">
        <f aca="false">IF('Acquisition-Retention'!AN138&lt;&gt;"", AK15/'Acquisition-Retention'!AN138,"")</f>
        <v>0.472096580810628</v>
      </c>
      <c r="AL61" s="9" t="n">
        <f aca="false">IF('Acquisition-Retention'!AO138&lt;&gt;"", AL15/'Acquisition-Retention'!AO138,"")</f>
        <v>0.438005518507841</v>
      </c>
      <c r="AM61" s="9" t="n">
        <f aca="false">IF('Acquisition-Retention'!AP138&lt;&gt;"", AM15/'Acquisition-Retention'!AP138,"")</f>
        <v>0.427314724163571</v>
      </c>
      <c r="AN61" s="9" t="n">
        <f aca="false">IF('Acquisition-Retention'!AQ138&lt;&gt;"", AN15/'Acquisition-Retention'!AQ138,"")</f>
        <v>0.396094235619912</v>
      </c>
      <c r="AO61" s="9" t="n">
        <f aca="false">IF('Acquisition-Retention'!AR138&lt;&gt;"", AO15/'Acquisition-Retention'!AR138,"")</f>
        <v>0.366920418869763</v>
      </c>
    </row>
    <row r="62" customFormat="false" ht="15" hidden="false" customHeight="false" outlineLevel="0" collapsed="false">
      <c r="A62" s="0" t="n">
        <f aca="false">A61+1</f>
        <v>3</v>
      </c>
      <c r="B62" s="4" t="str">
        <v>Mar 2014</v>
      </c>
      <c r="C62" s="9" t="str">
        <f aca="false">IF('Acquisition-Retention'!F139&lt;&gt;"", C16/'Acquisition-Retention'!F139,"")</f>
        <v/>
      </c>
      <c r="D62" s="9" t="str">
        <f aca="false">IF('Acquisition-Retention'!G139&lt;&gt;"", D16/'Acquisition-Retention'!G139,"")</f>
        <v/>
      </c>
      <c r="E62" s="9" t="n">
        <f aca="false">IF('Acquisition-Retention'!H139&lt;&gt;"", E16/'Acquisition-Retention'!H139,"")</f>
        <v>3.07627016666557</v>
      </c>
      <c r="F62" s="9" t="n">
        <f aca="false">IF('Acquisition-Retention'!I139&lt;&gt;"", F16/'Acquisition-Retention'!I139,"")</f>
        <v>2.70436445148973</v>
      </c>
      <c r="G62" s="9" t="n">
        <f aca="false">IF('Acquisition-Retention'!J139&lt;&gt;"", G16/'Acquisition-Retention'!J139,"")</f>
        <v>2.62921555757766</v>
      </c>
      <c r="H62" s="9" t="n">
        <f aca="false">IF('Acquisition-Retention'!K139&lt;&gt;"", H16/'Acquisition-Retention'!K139,"")</f>
        <v>2.55204191510826</v>
      </c>
      <c r="I62" s="9" t="n">
        <f aca="false">IF('Acquisition-Retention'!L139&lt;&gt;"", I16/'Acquisition-Retention'!L139,"")</f>
        <v>2.28403537965578</v>
      </c>
      <c r="J62" s="9" t="n">
        <f aca="false">IF('Acquisition-Retention'!M139&lt;&gt;"", J16/'Acquisition-Retention'!M139,"")</f>
        <v>2.20072824711456</v>
      </c>
      <c r="K62" s="9" t="n">
        <f aca="false">IF('Acquisition-Retention'!N139&lt;&gt;"", K16/'Acquisition-Retention'!N139,"")</f>
        <v>2.11671159742681</v>
      </c>
      <c r="L62" s="9" t="n">
        <f aca="false">IF('Acquisition-Retention'!O139&lt;&gt;"", L16/'Acquisition-Retention'!O139,"")</f>
        <v>2.17121305592637</v>
      </c>
      <c r="M62" s="9" t="n">
        <f aca="false">IF('Acquisition-Retention'!P139&lt;&gt;"", M16/'Acquisition-Retention'!P139,"")</f>
        <v>2.08701623138397</v>
      </c>
      <c r="N62" s="9" t="n">
        <f aca="false">IF('Acquisition-Retention'!Q139&lt;&gt;"", N16/'Acquisition-Retention'!Q139,"")</f>
        <v>2.00250929326459</v>
      </c>
      <c r="O62" s="9" t="n">
        <f aca="false">IF('Acquisition-Retention'!R139&lt;&gt;"", O16/'Acquisition-Retention'!R139,"")</f>
        <v>1.75480848210673</v>
      </c>
      <c r="P62" s="9" t="n">
        <f aca="false">IF('Acquisition-Retention'!S139&lt;&gt;"", P16/'Acquisition-Retention'!S139,"")</f>
        <v>1.67199588476388</v>
      </c>
      <c r="Q62" s="9" t="n">
        <f aca="false">IF('Acquisition-Retention'!T139&lt;&gt;"", Q16/'Acquisition-Retention'!T139,"")</f>
        <v>1.59032302681287</v>
      </c>
      <c r="R62" s="9" t="n">
        <f aca="false">IF('Acquisition-Retention'!U139&lt;&gt;"", R16/'Acquisition-Retention'!U139,"")</f>
        <v>1.51005171518858</v>
      </c>
      <c r="S62" s="9" t="n">
        <f aca="false">IF('Acquisition-Retention'!V139&lt;&gt;"", S16/'Acquisition-Retention'!V139,"")</f>
        <v>1.43142504561867</v>
      </c>
      <c r="T62" s="9" t="n">
        <f aca="false">IF('Acquisition-Retention'!W139&lt;&gt;"", T16/'Acquisition-Retention'!W139,"")</f>
        <v>1.35466478793097</v>
      </c>
      <c r="U62" s="9" t="n">
        <f aca="false">IF('Acquisition-Retention'!X139&lt;&gt;"", U16/'Acquisition-Retention'!X139,"")</f>
        <v>1.11552413698711</v>
      </c>
      <c r="V62" s="9" t="n">
        <f aca="false">IF('Acquisition-Retention'!Y139&lt;&gt;"", V16/'Acquisition-Retention'!Y139,"")</f>
        <v>1.04878606510408</v>
      </c>
      <c r="W62" s="9" t="n">
        <f aca="false">IF('Acquisition-Retention'!Z139&lt;&gt;"", W16/'Acquisition-Retention'!Z139,"")</f>
        <v>0.984677436791619</v>
      </c>
      <c r="X62" s="9" t="n">
        <f aca="false">IF('Acquisition-Retention'!AA139&lt;&gt;"", X16/'Acquisition-Retention'!AA139,"")</f>
        <v>1.02591057897883</v>
      </c>
      <c r="Y62" s="9" t="n">
        <f aca="false">IF('Acquisition-Retention'!AB139&lt;&gt;"", Y16/'Acquisition-Retention'!AB139,"")</f>
        <v>0.962744000485077</v>
      </c>
      <c r="Z62" s="9" t="n">
        <f aca="false">IF('Acquisition-Retention'!AC139&lt;&gt;"", Z16/'Acquisition-Retention'!AC139,"")</f>
        <v>0.902286472939061</v>
      </c>
      <c r="AA62" s="9" t="n">
        <f aca="false">IF('Acquisition-Retention'!AD139&lt;&gt;"", AA16/'Acquisition-Retention'!AD139,"")</f>
        <v>1.04463819559404</v>
      </c>
      <c r="AB62" s="9" t="n">
        <f aca="false">IF('Acquisition-Retention'!AE139&lt;&gt;"", AB16/'Acquisition-Retention'!AE139,"")</f>
        <v>0.980698840720639</v>
      </c>
      <c r="AC62" s="9" t="n">
        <f aca="false">IF('Acquisition-Retention'!AF139&lt;&gt;"", AC16/'Acquisition-Retention'!AF139,"")</f>
        <v>0.919455205803389</v>
      </c>
      <c r="AD62" s="9" t="n">
        <f aca="false">IF('Acquisition-Retention'!AG139&lt;&gt;"", AD16/'Acquisition-Retention'!AG139,"")</f>
        <v>0.860945339925464</v>
      </c>
      <c r="AE62" s="9" t="n">
        <f aca="false">IF('Acquisition-Retention'!AH139&lt;&gt;"", AE16/'Acquisition-Retention'!AH139,"")</f>
        <v>0.805185337007574</v>
      </c>
      <c r="AF62" s="9" t="n">
        <f aca="false">IF('Acquisition-Retention'!AI139&lt;&gt;"", AF16/'Acquisition-Retention'!AI139,"")</f>
        <v>0.752171111027228</v>
      </c>
      <c r="AG62" s="9" t="n">
        <f aca="false">IF('Acquisition-Retention'!AJ139&lt;&gt;"", AG16/'Acquisition-Retention'!AJ139,"")</f>
        <v>0.595442833315862</v>
      </c>
      <c r="AH62" s="9" t="n">
        <f aca="false">IF('Acquisition-Retention'!AK139&lt;&gt;"", AH16/'Acquisition-Retention'!AK139,"")</f>
        <v>0.553843502594484</v>
      </c>
      <c r="AI62" s="9" t="n">
        <f aca="false">IF('Acquisition-Retention'!AL139&lt;&gt;"", AI16/'Acquisition-Retention'!AL139,"")</f>
        <v>0.514710889817486</v>
      </c>
      <c r="AJ62" s="9" t="n">
        <f aca="false">IF('Acquisition-Retention'!AM139&lt;&gt;"", AJ16/'Acquisition-Retention'!AM139,"")</f>
        <v>0.539788308642669</v>
      </c>
      <c r="AK62" s="9" t="n">
        <f aca="false">IF('Acquisition-Retention'!AN139&lt;&gt;"", AK16/'Acquisition-Retention'!AN139,"")</f>
        <v>0.501504213803886</v>
      </c>
      <c r="AL62" s="9" t="n">
        <f aca="false">IF('Acquisition-Retention'!AO139&lt;&gt;"", AL16/'Acquisition-Retention'!AO139,"")</f>
        <v>0.465569916939667</v>
      </c>
      <c r="AM62" s="9" t="n">
        <f aca="false">IF('Acquisition-Retention'!AP139&lt;&gt;"", AM16/'Acquisition-Retention'!AP139,"")</f>
        <v>0.454292173207578</v>
      </c>
      <c r="AN62" s="9" t="n">
        <f aca="false">IF('Acquisition-Retention'!AQ139&lt;&gt;"", AN16/'Acquisition-Retention'!AQ139,"")</f>
        <v>0.421333195337626</v>
      </c>
      <c r="AO62" s="9" t="n">
        <f aca="false">IF('Acquisition-Retention'!AR139&lt;&gt;"", AO16/'Acquisition-Retention'!AR139,"")</f>
        <v>0.390501942876773</v>
      </c>
    </row>
    <row r="63" customFormat="false" ht="15" hidden="false" customHeight="false" outlineLevel="0" collapsed="false">
      <c r="A63" s="0" t="n">
        <f aca="false">A62+1</f>
        <v>4</v>
      </c>
      <c r="B63" s="4" t="str">
        <v>Apr 2014</v>
      </c>
      <c r="C63" s="9" t="str">
        <f aca="false">IF('Acquisition-Retention'!F140&lt;&gt;"", C17/'Acquisition-Retention'!F140,"")</f>
        <v/>
      </c>
      <c r="D63" s="9" t="str">
        <f aca="false">IF('Acquisition-Retention'!G140&lt;&gt;"", D17/'Acquisition-Retention'!G140,"")</f>
        <v/>
      </c>
      <c r="E63" s="9" t="str">
        <f aca="false">IF('Acquisition-Retention'!H140&lt;&gt;"", E17/'Acquisition-Retention'!H140,"")</f>
        <v/>
      </c>
      <c r="F63" s="9" t="n">
        <f aca="false">IF('Acquisition-Retention'!I140&lt;&gt;"", F17/'Acquisition-Retention'!I140,"")</f>
        <v>3.06615822964566</v>
      </c>
      <c r="G63" s="9" t="n">
        <f aca="false">IF('Acquisition-Retention'!J140&lt;&gt;"", G17/'Acquisition-Retention'!J140,"")</f>
        <v>2.6905135105387</v>
      </c>
      <c r="H63" s="9" t="n">
        <f aca="false">IF('Acquisition-Retention'!K140&lt;&gt;"", H17/'Acquisition-Retention'!K140,"")</f>
        <v>2.6149727352306</v>
      </c>
      <c r="I63" s="9" t="n">
        <f aca="false">IF('Acquisition-Retention'!L140&lt;&gt;"", I17/'Acquisition-Retention'!L140,"")</f>
        <v>2.35108771146378</v>
      </c>
      <c r="J63" s="9" t="n">
        <f aca="false">IF('Acquisition-Retention'!M140&lt;&gt;"", J17/'Acquisition-Retention'!M140,"")</f>
        <v>2.26856805795914</v>
      </c>
      <c r="K63" s="9" t="n">
        <f aca="false">IF('Acquisition-Retention'!N140&lt;&gt;"", K17/'Acquisition-Retention'!N140,"")</f>
        <v>2.1851067090857</v>
      </c>
      <c r="L63" s="9" t="n">
        <f aca="false">IF('Acquisition-Retention'!O140&lt;&gt;"", L17/'Acquisition-Retention'!O140,"")</f>
        <v>2.23927533268706</v>
      </c>
      <c r="M63" s="9" t="n">
        <f aca="false">IF('Acquisition-Retention'!P140&lt;&gt;"", M17/'Acquisition-Retention'!P140,"")</f>
        <v>2.15555003823165</v>
      </c>
      <c r="N63" s="9" t="n">
        <f aca="false">IF('Acquisition-Retention'!Q140&lt;&gt;"", N17/'Acquisition-Retention'!Q140,"")</f>
        <v>2.0712726886046</v>
      </c>
      <c r="O63" s="9" t="n">
        <f aca="false">IF('Acquisition-Retention'!R140&lt;&gt;"", O17/'Acquisition-Retention'!R140,"")</f>
        <v>1.82282823341552</v>
      </c>
      <c r="P63" s="9" t="n">
        <f aca="false">IF('Acquisition-Retention'!S140&lt;&gt;"", P17/'Acquisition-Retention'!S140,"")</f>
        <v>1.7392924456737</v>
      </c>
      <c r="Q63" s="9" t="n">
        <f aca="false">IF('Acquisition-Retention'!T140&lt;&gt;"", Q17/'Acquisition-Retention'!T140,"")</f>
        <v>1.65667175771942</v>
      </c>
      <c r="R63" s="9" t="n">
        <f aca="false">IF('Acquisition-Retention'!U140&lt;&gt;"", R17/'Acquisition-Retention'!U140,"")</f>
        <v>1.57524091069489</v>
      </c>
      <c r="S63" s="9" t="n">
        <f aca="false">IF('Acquisition-Retention'!V140&lt;&gt;"", S17/'Acquisition-Retention'!V140,"")</f>
        <v>1.49525844526718</v>
      </c>
      <c r="T63" s="9" t="n">
        <f aca="false">IF('Acquisition-Retention'!W140&lt;&gt;"", T17/'Acquisition-Retention'!W140,"")</f>
        <v>1.41696366241817</v>
      </c>
      <c r="U63" s="9" t="n">
        <f aca="false">IF('Acquisition-Retention'!X140&lt;&gt;"", U17/'Acquisition-Retention'!X140,"")</f>
        <v>1.1716972257353</v>
      </c>
      <c r="V63" s="9" t="n">
        <f aca="false">IF('Acquisition-Retention'!Y140&lt;&gt;"", V17/'Acquisition-Retention'!Y140,"")</f>
        <v>1.1028836862071</v>
      </c>
      <c r="W63" s="9" t="n">
        <f aca="false">IF('Acquisition-Retention'!Z140&lt;&gt;"", W17/'Acquisition-Retention'!Z140,"")</f>
        <v>1.0366300202707</v>
      </c>
      <c r="X63" s="9" t="n">
        <f aca="false">IF('Acquisition-Retention'!AA140&lt;&gt;"", X17/'Acquisition-Retention'!AA140,"")</f>
        <v>1.07925984399107</v>
      </c>
      <c r="Y63" s="9" t="n">
        <f aca="false">IF('Acquisition-Retention'!AB140&lt;&gt;"", Y17/'Acquisition-Retention'!AB140,"")</f>
        <v>1.01392856357433</v>
      </c>
      <c r="Z63" s="9" t="n">
        <f aca="false">IF('Acquisition-Retention'!AC140&lt;&gt;"", Z17/'Acquisition-Retention'!AC140,"")</f>
        <v>0.951263712875026</v>
      </c>
      <c r="AA63" s="9" t="n">
        <f aca="false">IF('Acquisition-Retention'!AD140&lt;&gt;"", AA17/'Acquisition-Retention'!AD140,"")</f>
        <v>1.09860152416075</v>
      </c>
      <c r="AB63" s="9" t="n">
        <f aca="false">IF('Acquisition-Retention'!AE140&lt;&gt;"", AB17/'Acquisition-Retention'!AE140,"")</f>
        <v>1.03251340367327</v>
      </c>
      <c r="AC63" s="9" t="n">
        <f aca="false">IF('Acquisition-Retention'!AF140&lt;&gt;"", AC17/'Acquisition-Retention'!AF140,"")</f>
        <v>0.969072776933597</v>
      </c>
      <c r="AD63" s="9" t="n">
        <f aca="false">IF('Acquisition-Retention'!AG140&lt;&gt;"", AD17/'Acquisition-Retention'!AG140,"")</f>
        <v>0.90833670492692</v>
      </c>
      <c r="AE63" s="9" t="n">
        <f aca="false">IF('Acquisition-Retention'!AH140&lt;&gt;"", AE17/'Acquisition-Retention'!AH140,"")</f>
        <v>0.850339017775786</v>
      </c>
      <c r="AF63" s="9" t="n">
        <f aca="false">IF('Acquisition-Retention'!AI140&lt;&gt;"", AF17/'Acquisition-Retention'!AI140,"")</f>
        <v>0.795091905991704</v>
      </c>
      <c r="AG63" s="9" t="n">
        <f aca="false">IF('Acquisition-Retention'!AJ140&lt;&gt;"", AG17/'Acquisition-Retention'!AJ140,"")</f>
        <v>0.631158824903256</v>
      </c>
      <c r="AH63" s="9" t="n">
        <f aca="false">IF('Acquisition-Retention'!AK140&lt;&gt;"", AH17/'Acquisition-Retention'!AK140,"")</f>
        <v>0.587494996505929</v>
      </c>
      <c r="AI63" s="9" t="n">
        <f aca="false">IF('Acquisition-Retention'!AL140&lt;&gt;"", AI17/'Acquisition-Retention'!AL140,"")</f>
        <v>0.546361785926745</v>
      </c>
      <c r="AJ63" s="9" t="n">
        <f aca="false">IF('Acquisition-Retention'!AM140&lt;&gt;"", AJ17/'Acquisition-Retention'!AM140,"")</f>
        <v>0.572727786487314</v>
      </c>
      <c r="AK63" s="9" t="n">
        <f aca="false">IF('Acquisition-Retention'!AN140&lt;&gt;"", AK17/'Acquisition-Retention'!AN140,"")</f>
        <v>0.532467112764008</v>
      </c>
      <c r="AL63" s="9" t="n">
        <f aca="false">IF('Acquisition-Retention'!AO140&lt;&gt;"", AL17/'Acquisition-Retention'!AO140,"")</f>
        <v>0.494628016016264</v>
      </c>
      <c r="AM63" s="9" t="n">
        <f aca="false">IF('Acquisition-Retention'!AP140&lt;&gt;"", AM17/'Acquisition-Retention'!AP140,"")</f>
        <v>0.482742558017744</v>
      </c>
      <c r="AN63" s="9" t="n">
        <f aca="false">IF('Acquisition-Retention'!AQ140&lt;&gt;"", AN17/'Acquisition-Retention'!AQ140,"")</f>
        <v>0.447980384866542</v>
      </c>
      <c r="AO63" s="9" t="n">
        <f aca="false">IF('Acquisition-Retention'!AR140&lt;&gt;"", AO17/'Acquisition-Retention'!AR140,"")</f>
        <v>0.41542565590932</v>
      </c>
    </row>
    <row r="64" customFormat="false" ht="15" hidden="false" customHeight="false" outlineLevel="0" collapsed="false">
      <c r="A64" s="0" t="n">
        <f aca="false">A63+1</f>
        <v>5</v>
      </c>
      <c r="B64" s="4" t="str">
        <v>May 2014</v>
      </c>
      <c r="C64" s="9" t="str">
        <f aca="false">IF('Acquisition-Retention'!F141&lt;&gt;"", C18/'Acquisition-Retention'!F141,"")</f>
        <v/>
      </c>
      <c r="D64" s="9" t="str">
        <f aca="false">IF('Acquisition-Retention'!G141&lt;&gt;"", D18/'Acquisition-Retention'!G141,"")</f>
        <v/>
      </c>
      <c r="E64" s="9" t="str">
        <f aca="false">IF('Acquisition-Retention'!H141&lt;&gt;"", E18/'Acquisition-Retention'!H141,"")</f>
        <v/>
      </c>
      <c r="F64" s="9" t="str">
        <f aca="false">IF('Acquisition-Retention'!I141&lt;&gt;"", F18/'Acquisition-Retention'!I141,"")</f>
        <v/>
      </c>
      <c r="G64" s="9" t="n">
        <f aca="false">IF('Acquisition-Retention'!J141&lt;&gt;"", G18/'Acquisition-Retention'!J141,"")</f>
        <v>3.05598593159723</v>
      </c>
      <c r="H64" s="9" t="n">
        <f aca="false">IF('Acquisition-Retention'!K141&lt;&gt;"", H18/'Acquisition-Retention'!K141,"")</f>
        <v>2.67658696726312</v>
      </c>
      <c r="I64" s="9" t="n">
        <f aca="false">IF('Acquisition-Retention'!L141&lt;&gt;"", I18/'Acquisition-Retention'!L141,"")</f>
        <v>2.41733557986351</v>
      </c>
      <c r="J64" s="9" t="n">
        <f aca="false">IF('Acquisition-Retention'!M141&lt;&gt;"", J18/'Acquisition-Retention'!M141,"")</f>
        <v>2.33578438239194</v>
      </c>
      <c r="K64" s="9" t="n">
        <f aca="false">IF('Acquisition-Retention'!N141&lt;&gt;"", K18/'Acquisition-Retention'!N141,"")</f>
        <v>2.25306795563806</v>
      </c>
      <c r="L64" s="9" t="n">
        <f aca="false">IF('Acquisition-Retention'!O141&lt;&gt;"", L18/'Acquisition-Retention'!O141,"")</f>
        <v>2.30678002624114</v>
      </c>
      <c r="M64" s="9" t="n">
        <f aca="false">IF('Acquisition-Retention'!P141&lt;&gt;"", M18/'Acquisition-Retention'!P141,"")</f>
        <v>2.22371833262655</v>
      </c>
      <c r="N64" s="9" t="n">
        <f aca="false">IF('Acquisition-Retention'!Q141&lt;&gt;"", N18/'Acquisition-Retention'!Q141,"")</f>
        <v>2.13986780297763</v>
      </c>
      <c r="O64" s="9" t="n">
        <f aca="false">IF('Acquisition-Retention'!R141&lt;&gt;"", O18/'Acquisition-Retention'!R141,"")</f>
        <v>1.89126355193633</v>
      </c>
      <c r="P64" s="9" t="n">
        <f aca="false">IF('Acquisition-Retention'!S141&lt;&gt;"", P18/'Acquisition-Retention'!S141,"")</f>
        <v>1.80719488472579</v>
      </c>
      <c r="Q64" s="9" t="n">
        <f aca="false">IF('Acquisition-Retention'!T141&lt;&gt;"", Q18/'Acquisition-Retention'!T141,"")</f>
        <v>1.72380826412407</v>
      </c>
      <c r="R64" s="9" t="n">
        <f aca="false">IF('Acquisition-Retention'!U141&lt;&gt;"", R18/'Acquisition-Retention'!U141,"")</f>
        <v>1.64138904848585</v>
      </c>
      <c r="S64" s="9" t="n">
        <f aca="false">IF('Acquisition-Retention'!V141&lt;&gt;"", S18/'Acquisition-Retention'!V141,"")</f>
        <v>1.5602092107112</v>
      </c>
      <c r="T64" s="9" t="n">
        <f aca="false">IF('Acquisition-Retention'!W141&lt;&gt;"", T18/'Acquisition-Retention'!W141,"")</f>
        <v>1.48052391933207</v>
      </c>
      <c r="U64" s="9" t="n">
        <f aca="false">IF('Acquisition-Retention'!X141&lt;&gt;"", U18/'Acquisition-Retention'!X141,"")</f>
        <v>1.22949306775469</v>
      </c>
      <c r="V64" s="9" t="n">
        <f aca="false">IF('Acquisition-Retention'!Y141&lt;&gt;"", V18/'Acquisition-Retention'!Y141,"")</f>
        <v>1.15867598499083</v>
      </c>
      <c r="W64" s="9" t="n">
        <f aca="false">IF('Acquisition-Retention'!Z141&lt;&gt;"", W18/'Acquisition-Retention'!Z141,"")</f>
        <v>1.09033231708813</v>
      </c>
      <c r="X64" s="9" t="n">
        <f aca="false">IF('Acquisition-Retention'!AA141&lt;&gt;"", X18/'Acquisition-Retention'!AA141,"")</f>
        <v>1.13432506520842</v>
      </c>
      <c r="Y64" s="9" t="n">
        <f aca="false">IF('Acquisition-Retention'!AB141&lt;&gt;"", Y18/'Acquisition-Retention'!AB141,"")</f>
        <v>1.06687830161943</v>
      </c>
      <c r="Z64" s="9" t="n">
        <f aca="false">IF('Acquisition-Retention'!AC141&lt;&gt;"", Z18/'Acquisition-Retention'!AC141,"")</f>
        <v>1.00203933120823</v>
      </c>
      <c r="AA64" s="9" t="n">
        <f aca="false">IF('Acquisition-Retention'!AD141&lt;&gt;"", AA18/'Acquisition-Retention'!AD141,"")</f>
        <v>1.15426352049006</v>
      </c>
      <c r="AB64" s="9" t="n">
        <f aca="false">IF('Acquisition-Retention'!AE141&lt;&gt;"", AB18/'Acquisition-Retention'!AE141,"")</f>
        <v>1.08608061557924</v>
      </c>
      <c r="AC64" s="9" t="n">
        <f aca="false">IF('Acquisition-Retention'!AF141&lt;&gt;"", AC18/'Acquisition-Retention'!AF141,"")</f>
        <v>1.02048073732182</v>
      </c>
      <c r="AD64" s="9" t="n">
        <f aca="false">IF('Acquisition-Retention'!AG141&lt;&gt;"", AD18/'Acquisition-Retention'!AG141,"")</f>
        <v>0.957540819143052</v>
      </c>
      <c r="AE64" s="9" t="n">
        <f aca="false">IF('Acquisition-Retention'!AH141&lt;&gt;"", AE18/'Acquisition-Retention'!AH141,"")</f>
        <v>0.897313481886734</v>
      </c>
      <c r="AF64" s="9" t="n">
        <f aca="false">IF('Acquisition-Retention'!AI141&lt;&gt;"", AF18/'Acquisition-Retention'!AI141,"")</f>
        <v>0.839828392252041</v>
      </c>
      <c r="AG64" s="9" t="n">
        <f aca="false">IF('Acquisition-Retention'!AJ141&lt;&gt;"", AG18/'Acquisition-Retention'!AJ141,"")</f>
        <v>0.668596291803017</v>
      </c>
      <c r="AH64" s="9" t="n">
        <f aca="false">IF('Acquisition-Retention'!AK141&lt;&gt;"", AH18/'Acquisition-Retention'!AK141,"")</f>
        <v>0.622821499349591</v>
      </c>
      <c r="AI64" s="9" t="n">
        <f aca="false">IF('Acquisition-Retention'!AL141&lt;&gt;"", AI18/'Acquisition-Retention'!AL141,"")</f>
        <v>0.579635178115816</v>
      </c>
      <c r="AJ64" s="9" t="n">
        <f aca="false">IF('Acquisition-Retention'!AM141&lt;&gt;"", AJ18/'Acquisition-Retention'!AM141,"")</f>
        <v>0.607324409754305</v>
      </c>
      <c r="AK64" s="9" t="n">
        <f aca="false">IF('Acquisition-Retention'!AN141&lt;&gt;"", AK18/'Acquisition-Retention'!AN141,"")</f>
        <v>0.565032808454241</v>
      </c>
      <c r="AL64" s="9" t="n">
        <f aca="false">IF('Acquisition-Retention'!AO141&lt;&gt;"", AL18/'Acquisition-Retention'!AO141,"")</f>
        <v>0.525230136956653</v>
      </c>
      <c r="AM64" s="9" t="n">
        <f aca="false">IF('Acquisition-Retention'!AP141&lt;&gt;"", AM18/'Acquisition-Retention'!AP141,"")</f>
        <v>0.512716932639999</v>
      </c>
      <c r="AN64" s="9" t="n">
        <f aca="false">IF('Acquisition-Retention'!AQ141&lt;&gt;"", AN18/'Acquisition-Retention'!AQ141,"")</f>
        <v>0.476088584306901</v>
      </c>
      <c r="AO64" s="9" t="n">
        <f aca="false">IF('Acquisition-Retention'!AR141&lt;&gt;"", AO18/'Acquisition-Retention'!AR141,"")</f>
        <v>0.441745360821904</v>
      </c>
    </row>
    <row r="65" customFormat="false" ht="15" hidden="false" customHeight="false" outlineLevel="0" collapsed="false">
      <c r="A65" s="0" t="n">
        <f aca="false">A64+1</f>
        <v>6</v>
      </c>
      <c r="B65" s="4" t="str">
        <v>Jun 2014</v>
      </c>
      <c r="C65" s="9" t="str">
        <f aca="false">IF('Acquisition-Retention'!F142&lt;&gt;"", C19/'Acquisition-Retention'!F142,"")</f>
        <v/>
      </c>
      <c r="D65" s="9" t="str">
        <f aca="false">IF('Acquisition-Retention'!G142&lt;&gt;"", D19/'Acquisition-Retention'!G142,"")</f>
        <v/>
      </c>
      <c r="E65" s="9" t="str">
        <f aca="false">IF('Acquisition-Retention'!H142&lt;&gt;"", E19/'Acquisition-Retention'!H142,"")</f>
        <v/>
      </c>
      <c r="F65" s="9" t="str">
        <f aca="false">IF('Acquisition-Retention'!I142&lt;&gt;"", F19/'Acquisition-Retention'!I142,"")</f>
        <v/>
      </c>
      <c r="G65" s="9" t="str">
        <f aca="false">IF('Acquisition-Retention'!J142&lt;&gt;"", G19/'Acquisition-Retention'!J142,"")</f>
        <v/>
      </c>
      <c r="H65" s="9" t="n">
        <f aca="false">IF('Acquisition-Retention'!K142&lt;&gt;"", H19/'Acquisition-Retention'!K142,"")</f>
        <v>3.04575400644551</v>
      </c>
      <c r="I65" s="9" t="n">
        <f aca="false">IF('Acquisition-Retention'!L142&lt;&gt;"", I19/'Acquisition-Retention'!L142,"")</f>
        <v>2.48263972574202</v>
      </c>
      <c r="J65" s="9" t="n">
        <f aca="false">IF('Acquisition-Retention'!M142&lt;&gt;"", J19/'Acquisition-Retention'!M142,"")</f>
        <v>2.40222922572675</v>
      </c>
      <c r="K65" s="9" t="n">
        <f aca="false">IF('Acquisition-Retention'!N142&lt;&gt;"", K19/'Acquisition-Retention'!N142,"")</f>
        <v>2.32044049213979</v>
      </c>
      <c r="L65" s="9" t="n">
        <f aca="false">IF('Acquisition-Retention'!O142&lt;&gt;"", L19/'Acquisition-Retention'!O142,"")</f>
        <v>2.37357650358817</v>
      </c>
      <c r="M65" s="9" t="n">
        <f aca="false">IF('Acquisition-Retention'!P142&lt;&gt;"", M19/'Acquisition-Retention'!P142,"")</f>
        <v>2.29136434539933</v>
      </c>
      <c r="N65" s="9" t="n">
        <f aca="false">IF('Acquisition-Retention'!Q142&lt;&gt;"", N19/'Acquisition-Retention'!Q142,"")</f>
        <v>2.20813387274798</v>
      </c>
      <c r="O65" s="9" t="n">
        <f aca="false">IF('Acquisition-Retention'!R142&lt;&gt;"", O19/'Acquisition-Retention'!R142,"")</f>
        <v>1.95995517388794</v>
      </c>
      <c r="P65" s="9" t="n">
        <f aca="false">IF('Acquisition-Retention'!S142&lt;&gt;"", P19/'Acquisition-Retention'!S142,"")</f>
        <v>1.8755489019067</v>
      </c>
      <c r="Q65" s="9" t="n">
        <f aca="false">IF('Acquisition-Retention'!T142&lt;&gt;"", Q19/'Acquisition-Retention'!T142,"")</f>
        <v>1.79158527858681</v>
      </c>
      <c r="R65" s="9" t="n">
        <f aca="false">IF('Acquisition-Retention'!U142&lt;&gt;"", R19/'Acquisition-Retention'!U142,"")</f>
        <v>1.70835775809536</v>
      </c>
      <c r="S65" s="9" t="n">
        <f aca="false">IF('Acquisition-Retention'!V142&lt;&gt;"", S19/'Acquisition-Retention'!V142,"")</f>
        <v>1.62614948122167</v>
      </c>
      <c r="T65" s="9" t="n">
        <f aca="false">IF('Acquisition-Retention'!W142&lt;&gt;"", T19/'Acquisition-Retention'!W142,"")</f>
        <v>1.54522953350278</v>
      </c>
      <c r="U65" s="9" t="n">
        <f aca="false">IF('Acquisition-Retention'!X142&lt;&gt;"", U19/'Acquisition-Retention'!X142,"")</f>
        <v>1.28884046734112</v>
      </c>
      <c r="V65" s="9" t="n">
        <f aca="false">IF('Acquisition-Retention'!Y142&lt;&gt;"", V19/'Acquisition-Retention'!Y142,"")</f>
        <v>1.21610574832974</v>
      </c>
      <c r="W65" s="9" t="n">
        <f aca="false">IF('Acquisition-Retention'!Z142&lt;&gt;"", W19/'Acquisition-Retention'!Z142,"")</f>
        <v>1.14574082080462</v>
      </c>
      <c r="X65" s="9" t="n">
        <f aca="false">IF('Acquisition-Retention'!AA142&lt;&gt;"", X19/'Acquisition-Retention'!AA142,"")</f>
        <v>1.19105389969321</v>
      </c>
      <c r="Y65" s="9" t="n">
        <f aca="false">IF('Acquisition-Retention'!AB142&lt;&gt;"", Y19/'Acquisition-Retention'!AB142,"")</f>
        <v>1.12155442372686</v>
      </c>
      <c r="Z65" s="9" t="n">
        <f aca="false">IF('Acquisition-Retention'!AC142&lt;&gt;"", Z19/'Acquisition-Retention'!AC142,"")</f>
        <v>1.0545875058984</v>
      </c>
      <c r="AA65" s="9" t="n">
        <f aca="false">IF('Acquisition-Retention'!AD142&lt;&gt;"", AA19/'Acquisition-Retention'!AD142,"")</f>
        <v>1.21156785225418</v>
      </c>
      <c r="AB65" s="9" t="n">
        <f aca="false">IF('Acquisition-Retention'!AE142&lt;&gt;"", AB19/'Acquisition-Retention'!AE142,"")</f>
        <v>1.14135782501862</v>
      </c>
      <c r="AC65" s="9" t="n">
        <f aca="false">IF('Acquisition-Retention'!AF142&lt;&gt;"", AC19/'Acquisition-Retention'!AF142,"")</f>
        <v>1.07364959318966</v>
      </c>
      <c r="AD65" s="9" t="n">
        <f aca="false">IF('Acquisition-Retention'!AG142&lt;&gt;"", AD19/'Acquisition-Retention'!AG142,"")</f>
        <v>1.00854062939999</v>
      </c>
      <c r="AE65" s="9" t="n">
        <f aca="false">IF('Acquisition-Retention'!AH142&lt;&gt;"", AE19/'Acquisition-Retention'!AH142,"")</f>
        <v>0.946103245651049</v>
      </c>
      <c r="AF65" s="9" t="n">
        <f aca="false">IF('Acquisition-Retention'!AI142&lt;&gt;"", AF19/'Acquisition-Retention'!AI142,"")</f>
        <v>0.886385670087382</v>
      </c>
      <c r="AG65" s="9" t="n">
        <f aca="false">IF('Acquisition-Retention'!AJ142&lt;&gt;"", AG19/'Acquisition-Retention'!AJ142,"")</f>
        <v>0.707787687481204</v>
      </c>
      <c r="AH65" s="9" t="n">
        <f aca="false">IF('Acquisition-Retention'!AK142&lt;&gt;"", AH19/'Acquisition-Retention'!AK142,"")</f>
        <v>0.659861329632568</v>
      </c>
      <c r="AI65" s="9" t="n">
        <f aca="false">IF('Acquisition-Retention'!AL142&lt;&gt;"", AI19/'Acquisition-Retention'!AL142,"")</f>
        <v>0.614574208263385</v>
      </c>
      <c r="AJ65" s="9" t="n">
        <f aca="false">IF('Acquisition-Retention'!AM142&lt;&gt;"", AJ19/'Acquisition-Retention'!AM142,"")</f>
        <v>0.643618311185563</v>
      </c>
      <c r="AK65" s="9" t="n">
        <f aca="false">IF('Acquisition-Retention'!AN142&lt;&gt;"", AK19/'Acquisition-Retention'!AN142,"")</f>
        <v>0.599245903979134</v>
      </c>
      <c r="AL65" s="9" t="n">
        <f aca="false">IF('Acquisition-Retention'!AO142&lt;&gt;"", AL19/'Acquisition-Retention'!AO142,"")</f>
        <v>0.55742439648613</v>
      </c>
      <c r="AM65" s="9" t="n">
        <f aca="false">IF('Acquisition-Retention'!AP142&lt;&gt;"", AM19/'Acquisition-Retention'!AP142,"")</f>
        <v>0.54426436938064</v>
      </c>
      <c r="AN65" s="9" t="n">
        <f aca="false">IF('Acquisition-Retention'!AQ142&lt;&gt;"", AN19/'Acquisition-Retention'!AQ142,"")</f>
        <v>0.505709226815324</v>
      </c>
      <c r="AO65" s="9" t="n">
        <f aca="false">IF('Acquisition-Retention'!AR142&lt;&gt;"", AO19/'Acquisition-Retention'!AR142,"")</f>
        <v>0.469514079215698</v>
      </c>
    </row>
    <row r="66" customFormat="false" ht="15" hidden="false" customHeight="false" outlineLevel="0" collapsed="false">
      <c r="A66" s="0" t="n">
        <f aca="false">A65+1</f>
        <v>7</v>
      </c>
      <c r="B66" s="4" t="str">
        <v>Jul 2014</v>
      </c>
      <c r="C66" s="9" t="str">
        <f aca="false">IF('Acquisition-Retention'!F143&lt;&gt;"", C20/'Acquisition-Retention'!F143,"")</f>
        <v/>
      </c>
      <c r="D66" s="9" t="str">
        <f aca="false">IF('Acquisition-Retention'!G143&lt;&gt;"", D20/'Acquisition-Retention'!G143,"")</f>
        <v/>
      </c>
      <c r="E66" s="9" t="str">
        <f aca="false">IF('Acquisition-Retention'!H143&lt;&gt;"", E20/'Acquisition-Retention'!H143,"")</f>
        <v/>
      </c>
      <c r="F66" s="9" t="str">
        <f aca="false">IF('Acquisition-Retention'!I143&lt;&gt;"", F20/'Acquisition-Retention'!I143,"")</f>
        <v/>
      </c>
      <c r="G66" s="9" t="str">
        <f aca="false">IF('Acquisition-Retention'!J143&lt;&gt;"", G20/'Acquisition-Retention'!J143,"")</f>
        <v/>
      </c>
      <c r="H66" s="9" t="str">
        <f aca="false">IF('Acquisition-Retention'!K143&lt;&gt;"", H20/'Acquisition-Retention'!K143,"")</f>
        <v/>
      </c>
      <c r="I66" s="9" t="n">
        <f aca="false">IF('Acquisition-Retention'!L143&lt;&gt;"", I20/'Acquisition-Retention'!L143,"")</f>
        <v>2.90283070159257</v>
      </c>
      <c r="J66" s="9" t="n">
        <f aca="false">IF('Acquisition-Retention'!M143&lt;&gt;"", J20/'Acquisition-Retention'!M143,"")</f>
        <v>2.46776156771255</v>
      </c>
      <c r="K66" s="9" t="n">
        <f aca="false">IF('Acquisition-Retention'!N143&lt;&gt;"", K20/'Acquisition-Retention'!N143,"")</f>
        <v>2.38707489682543</v>
      </c>
      <c r="L66" s="9" t="n">
        <f aca="false">IF('Acquisition-Retention'!O143&lt;&gt;"", L20/'Acquisition-Retention'!O143,"")</f>
        <v>2.43952058074492</v>
      </c>
      <c r="M66" s="9" t="n">
        <f aca="false">IF('Acquisition-Retention'!P143&lt;&gt;"", M20/'Acquisition-Retention'!P143,"")</f>
        <v>2.35833614437624</v>
      </c>
      <c r="N66" s="9" t="n">
        <f aca="false">IF('Acquisition-Retention'!Q143&lt;&gt;"", N20/'Acquisition-Retention'!Q143,"")</f>
        <v>2.27591321700021</v>
      </c>
      <c r="O66" s="9" t="n">
        <f aca="false">IF('Acquisition-Retention'!R143&lt;&gt;"", O20/'Acquisition-Retention'!R143,"")</f>
        <v>2.02874142727009</v>
      </c>
      <c r="P66" s="9" t="n">
        <f aca="false">IF('Acquisition-Retention'!S143&lt;&gt;"", P20/'Acquisition-Retention'!S143,"")</f>
        <v>1.94419599452375</v>
      </c>
      <c r="Q66" s="9" t="n">
        <f aca="false">IF('Acquisition-Retention'!T143&lt;&gt;"", Q20/'Acquisition-Retention'!T143,"")</f>
        <v>1.85984966095067</v>
      </c>
      <c r="R66" s="9" t="n">
        <f aca="false">IF('Acquisition-Retention'!U143&lt;&gt;"", R20/'Acquisition-Retention'!U143,"")</f>
        <v>1.77600129666681</v>
      </c>
      <c r="S66" s="9" t="n">
        <f aca="false">IF('Acquisition-Retention'!V143&lt;&gt;"", S20/'Acquisition-Retention'!V143,"")</f>
        <v>1.69294273196541</v>
      </c>
      <c r="T66" s="9" t="n">
        <f aca="false">IF('Acquisition-Retention'!W143&lt;&gt;"", T20/'Acquisition-Retention'!W143,"")</f>
        <v>1.61095475967528</v>
      </c>
      <c r="U66" s="9" t="n">
        <f aca="false">IF('Acquisition-Retention'!X143&lt;&gt;"", U20/'Acquisition-Retention'!X143,"")</f>
        <v>1.34965683382846</v>
      </c>
      <c r="V66" s="9" t="n">
        <f aca="false">IF('Acquisition-Retention'!Y143&lt;&gt;"", V20/'Acquisition-Retention'!Y143,"")</f>
        <v>1.2751043969524</v>
      </c>
      <c r="W66" s="9" t="n">
        <f aca="false">IF('Acquisition-Retention'!Z143&lt;&gt;"", W20/'Acquisition-Retention'!Z143,"")</f>
        <v>1.20280090261238</v>
      </c>
      <c r="X66" s="9" t="n">
        <f aca="false">IF('Acquisition-Retention'!AA143&lt;&gt;"", X20/'Acquisition-Retention'!AA143,"")</f>
        <v>1.24938270099471</v>
      </c>
      <c r="Y66" s="9" t="n">
        <f aca="false">IF('Acquisition-Retention'!AB143&lt;&gt;"", Y20/'Acquisition-Retention'!AB143,"")</f>
        <v>1.17790714862554</v>
      </c>
      <c r="Z66" s="9" t="n">
        <f aca="false">IF('Acquisition-Retention'!AC143&lt;&gt;"", Z20/'Acquisition-Retention'!AC143,"")</f>
        <v>1.10887191460758</v>
      </c>
      <c r="AA66" s="9" t="n">
        <f aca="false">IF('Acquisition-Retention'!AD143&lt;&gt;"", AA20/'Acquisition-Retention'!AD143,"")</f>
        <v>1.2704468303299</v>
      </c>
      <c r="AB66" s="9" t="n">
        <f aca="false">IF('Acquisition-Retention'!AE143&lt;&gt;"", AB20/'Acquisition-Retention'!AE143,"")</f>
        <v>1.1982912803145</v>
      </c>
      <c r="AC66" s="9" t="n">
        <f aca="false">IF('Acquisition-Retention'!AF143&lt;&gt;"", AC20/'Acquisition-Retention'!AF143,"")</f>
        <v>1.1285391926643</v>
      </c>
      <c r="AD66" s="9" t="n">
        <f aca="false">IF('Acquisition-Retention'!AG143&lt;&gt;"", AD20/'Acquisition-Retention'!AG143,"")</f>
        <v>1.06130902128128</v>
      </c>
      <c r="AE66" s="9" t="n">
        <f aca="false">IF('Acquisition-Retention'!AH143&lt;&gt;"", AE20/'Acquisition-Retention'!AH143,"")</f>
        <v>0.996693483304302</v>
      </c>
      <c r="AF66" s="9" t="n">
        <f aca="false">IF('Acquisition-Retention'!AI143&lt;&gt;"", AF20/'Acquisition-Retention'!AI143,"")</f>
        <v>0.934760306952757</v>
      </c>
      <c r="AG66" s="9" t="n">
        <f aca="false">IF('Acquisition-Retention'!AJ143&lt;&gt;"", AG20/'Acquisition-Retention'!AJ143,"")</f>
        <v>0.748759894024282</v>
      </c>
      <c r="AH66" s="9" t="n">
        <f aca="false">IF('Acquisition-Retention'!AK143&lt;&gt;"", AH20/'Acquisition-Retention'!AK143,"")</f>
        <v>0.698648115791801</v>
      </c>
      <c r="AI66" s="9" t="n">
        <f aca="false">IF('Acquisition-Retention'!AL143&lt;&gt;"", AI20/'Acquisition-Retention'!AL143,"")</f>
        <v>0.651218171674687</v>
      </c>
      <c r="AJ66" s="9" t="n">
        <f aca="false">IF('Acquisition-Retention'!AM143&lt;&gt;"", AJ20/'Acquisition-Retention'!AM143,"")</f>
        <v>0.681645235474356</v>
      </c>
      <c r="AK66" s="9" t="n">
        <f aca="false">IF('Acquisition-Retention'!AN143&lt;&gt;"", AK20/'Acquisition-Retention'!AN143,"")</f>
        <v>0.635147441396919</v>
      </c>
      <c r="AL66" s="9" t="n">
        <f aca="false">IF('Acquisition-Retention'!AO143&lt;&gt;"", AL20/'Acquisition-Retention'!AO143,"")</f>
        <v>0.591256123321091</v>
      </c>
      <c r="AM66" s="9" t="n">
        <f aca="false">IF('Acquisition-Retention'!AP143&lt;&gt;"", AM20/'Acquisition-Retention'!AP143,"")</f>
        <v>0.577431392649626</v>
      </c>
      <c r="AN66" s="9" t="n">
        <f aca="false">IF('Acquisition-Retention'!AQ143&lt;&gt;"", AN20/'Acquisition-Retention'!AQ143,"")</f>
        <v>0.536891887365534</v>
      </c>
      <c r="AO66" s="9" t="n">
        <f aca="false">IF('Acquisition-Retention'!AR143&lt;&gt;"", AO20/'Acquisition-Retention'!AR143,"")</f>
        <v>0.498783596494789</v>
      </c>
    </row>
    <row r="67" customFormat="false" ht="15" hidden="false" customHeight="false" outlineLevel="0" collapsed="false">
      <c r="A67" s="0" t="n">
        <f aca="false">A66+1</f>
        <v>8</v>
      </c>
      <c r="B67" s="4" t="str">
        <v>Aug 2014</v>
      </c>
      <c r="C67" s="9" t="str">
        <f aca="false">IF('Acquisition-Retention'!F144&lt;&gt;"", C21/'Acquisition-Retention'!F144,"")</f>
        <v/>
      </c>
      <c r="D67" s="9" t="str">
        <f aca="false">IF('Acquisition-Retention'!G144&lt;&gt;"", D21/'Acquisition-Retention'!G144,"")</f>
        <v/>
      </c>
      <c r="E67" s="9" t="str">
        <f aca="false">IF('Acquisition-Retention'!H144&lt;&gt;"", E21/'Acquisition-Retention'!H144,"")</f>
        <v/>
      </c>
      <c r="F67" s="9" t="str">
        <f aca="false">IF('Acquisition-Retention'!I144&lt;&gt;"", F21/'Acquisition-Retention'!I144,"")</f>
        <v/>
      </c>
      <c r="G67" s="9" t="str">
        <f aca="false">IF('Acquisition-Retention'!J144&lt;&gt;"", G21/'Acquisition-Retention'!J144,"")</f>
        <v/>
      </c>
      <c r="H67" s="9" t="str">
        <f aca="false">IF('Acquisition-Retention'!K144&lt;&gt;"", H21/'Acquisition-Retention'!K144,"")</f>
        <v/>
      </c>
      <c r="I67" s="9" t="str">
        <f aca="false">IF('Acquisition-Retention'!L144&lt;&gt;"", I21/'Acquisition-Retention'!L144,"")</f>
        <v/>
      </c>
      <c r="J67" s="9" t="n">
        <f aca="false">IF('Acquisition-Retention'!M144&lt;&gt;"", J21/'Acquisition-Retention'!M144,"")</f>
        <v>2.8918335569219</v>
      </c>
      <c r="K67" s="9" t="n">
        <f aca="false">IF('Acquisition-Retention'!N144&lt;&gt;"", K21/'Acquisition-Retention'!N144,"")</f>
        <v>2.45282844706993</v>
      </c>
      <c r="L67" s="9" t="n">
        <f aca="false">IF('Acquisition-Retention'!O144&lt;&gt;"", L21/'Acquisition-Retention'!O144,"")</f>
        <v>2.50447569915909</v>
      </c>
      <c r="M67" s="9" t="n">
        <f aca="false">IF('Acquisition-Retention'!P144&lt;&gt;"", M21/'Acquisition-Retention'!P144,"")</f>
        <v>2.42448795868327</v>
      </c>
      <c r="N67" s="9" t="n">
        <f aca="false">IF('Acquisition-Retention'!Q144&lt;&gt;"", N21/'Acquisition-Retention'!Q144,"")</f>
        <v>2.34305267406218</v>
      </c>
      <c r="O67" s="9" t="n">
        <f aca="false">IF('Acquisition-Retention'!R144&lt;&gt;"", O21/'Acquisition-Retention'!R144,"")</f>
        <v>2.09745974752104</v>
      </c>
      <c r="P67" s="9" t="n">
        <f aca="false">IF('Acquisition-Retention'!S144&lt;&gt;"", P21/'Acquisition-Retention'!S144,"")</f>
        <v>2.01297490994051</v>
      </c>
      <c r="Q67" s="9" t="n">
        <f aca="false">IF('Acquisition-Retention'!T144&lt;&gt;"", Q21/'Acquisition-Retention'!T144,"")</f>
        <v>1.92844374605176</v>
      </c>
      <c r="R67" s="9" t="n">
        <f aca="false">IF('Acquisition-Retention'!U144&lt;&gt;"", R21/'Acquisition-Retention'!U144,"")</f>
        <v>1.84416775480751</v>
      </c>
      <c r="S67" s="9" t="n">
        <f aca="false">IF('Acquisition-Retention'!V144&lt;&gt;"", S21/'Acquisition-Retention'!V144,"")</f>
        <v>1.76044480810502</v>
      </c>
      <c r="T67" s="9" t="n">
        <f aca="false">IF('Acquisition-Retention'!W144&lt;&gt;"", T21/'Acquisition-Retention'!W144,"")</f>
        <v>1.67756497303912</v>
      </c>
      <c r="U67" s="9" t="n">
        <f aca="false">IF('Acquisition-Retention'!X144&lt;&gt;"", U21/'Acquisition-Retention'!X144,"")</f>
        <v>1.41184833234631</v>
      </c>
      <c r="V67" s="9" t="n">
        <f aca="false">IF('Acquisition-Retention'!Y144&lt;&gt;"", V21/'Acquisition-Retention'!Y144,"")</f>
        <v>1.33559194458766</v>
      </c>
      <c r="W67" s="9" t="n">
        <f aca="false">IF('Acquisition-Retention'!Z144&lt;&gt;"", W21/'Acquisition-Retention'!Z144,"")</f>
        <v>1.26144659747476</v>
      </c>
      <c r="X67" s="9" t="n">
        <f aca="false">IF('Acquisition-Retention'!AA144&lt;&gt;"", X21/'Acquisition-Retention'!AA144,"")</f>
        <v>1.30923641501825</v>
      </c>
      <c r="Y67" s="9" t="n">
        <f aca="false">IF('Acquisition-Retention'!AB144&lt;&gt;"", Y21/'Acquisition-Retention'!AB144,"")</f>
        <v>1.23587543512779</v>
      </c>
      <c r="Z67" s="9" t="n">
        <f aca="false">IF('Acquisition-Retention'!AC144&lt;&gt;"", Z21/'Acquisition-Retention'!AC144,"")</f>
        <v>1.16484532350449</v>
      </c>
      <c r="AA67" s="9" t="n">
        <f aca="false">IF('Acquisition-Retention'!AD144&lt;&gt;"", AA21/'Acquisition-Retention'!AD144,"")</f>
        <v>1.33082135636058</v>
      </c>
      <c r="AB67" s="9" t="n">
        <f aca="false">IF('Acquisition-Retention'!AE144&lt;&gt;"", AB21/'Acquisition-Retention'!AE144,"")</f>
        <v>1.25681590542278</v>
      </c>
      <c r="AC67" s="9" t="n">
        <f aca="false">IF('Acquisition-Retention'!AF144&lt;&gt;"", AC21/'Acquisition-Retention'!AF144,"")</f>
        <v>1.18509835288209</v>
      </c>
      <c r="AD67" s="9" t="n">
        <f aca="false">IF('Acquisition-Retention'!AG144&lt;&gt;"", AD21/'Acquisition-Retention'!AG144,"")</f>
        <v>1.11580832279993</v>
      </c>
      <c r="AE67" s="9" t="n">
        <f aca="false">IF('Acquisition-Retention'!AH144&lt;&gt;"", AE21/'Acquisition-Retention'!AH144,"")</f>
        <v>1.04905943364299</v>
      </c>
      <c r="AF67" s="9" t="n">
        <f aca="false">IF('Acquisition-Retention'!AI144&lt;&gt;"", AF21/'Acquisition-Retention'!AI144,"")</f>
        <v>0.984939673246764</v>
      </c>
      <c r="AG67" s="9" t="n">
        <f aca="false">IF('Acquisition-Retention'!AJ144&lt;&gt;"", AG21/'Acquisition-Retention'!AJ144,"")</f>
        <v>0.791533488452283</v>
      </c>
      <c r="AH67" s="9" t="n">
        <f aca="false">IF('Acquisition-Retention'!AK144&lt;&gt;"", AH21/'Acquisition-Retention'!AK144,"")</f>
        <v>0.739210081394317</v>
      </c>
      <c r="AI67" s="9" t="n">
        <f aca="false">IF('Acquisition-Retention'!AL144&lt;&gt;"", AI21/'Acquisition-Retention'!AL144,"")</f>
        <v>0.689601834167647</v>
      </c>
      <c r="AJ67" s="9" t="n">
        <f aca="false">IF('Acquisition-Retention'!AM144&lt;&gt;"", AJ21/'Acquisition-Retention'!AM144,"")</f>
        <v>0.72143583436927</v>
      </c>
      <c r="AK67" s="9" t="n">
        <f aca="false">IF('Acquisition-Retention'!AN144&lt;&gt;"", AK21/'Acquisition-Retention'!AN144,"")</f>
        <v>0.672774232552551</v>
      </c>
      <c r="AL67" s="9" t="n">
        <f aca="false">IF('Acquisition-Retention'!AO144&lt;&gt;"", AL21/'Acquisition-Retention'!AO144,"")</f>
        <v>0.626767233654872</v>
      </c>
      <c r="AM67" s="9" t="n">
        <f aca="false">IF('Acquisition-Retention'!AP144&lt;&gt;"", AM21/'Acquisition-Retention'!AP144,"")</f>
        <v>0.612261370545053</v>
      </c>
      <c r="AN67" s="9" t="n">
        <f aca="false">IF('Acquisition-Retention'!AQ144&lt;&gt;"", AN21/'Acquisition-Retention'!AQ144,"")</f>
        <v>0.569683726638833</v>
      </c>
      <c r="AO67" s="9" t="n">
        <f aca="false">IF('Acquisition-Retention'!AR144&lt;&gt;"", AO21/'Acquisition-Retention'!AR144,"")</f>
        <v>0.529603961075212</v>
      </c>
    </row>
    <row r="68" customFormat="false" ht="15" hidden="false" customHeight="false" outlineLevel="0" collapsed="false">
      <c r="A68" s="0" t="n">
        <f aca="false">A67+1</f>
        <v>9</v>
      </c>
      <c r="B68" s="4" t="str">
        <v>Sep 2014</v>
      </c>
      <c r="C68" s="9" t="str">
        <f aca="false">IF('Acquisition-Retention'!F145&lt;&gt;"", C22/'Acquisition-Retention'!F145,"")</f>
        <v/>
      </c>
      <c r="D68" s="9" t="str">
        <f aca="false">IF('Acquisition-Retention'!G145&lt;&gt;"", D22/'Acquisition-Retention'!G145,"")</f>
        <v/>
      </c>
      <c r="E68" s="9" t="str">
        <f aca="false">IF('Acquisition-Retention'!H145&lt;&gt;"", E22/'Acquisition-Retention'!H145,"")</f>
        <v/>
      </c>
      <c r="F68" s="9" t="str">
        <f aca="false">IF('Acquisition-Retention'!I145&lt;&gt;"", F22/'Acquisition-Retention'!I145,"")</f>
        <v/>
      </c>
      <c r="G68" s="9" t="str">
        <f aca="false">IF('Acquisition-Retention'!J145&lt;&gt;"", G22/'Acquisition-Retention'!J145,"")</f>
        <v/>
      </c>
      <c r="H68" s="9" t="str">
        <f aca="false">IF('Acquisition-Retention'!K145&lt;&gt;"", H22/'Acquisition-Retention'!K145,"")</f>
        <v/>
      </c>
      <c r="I68" s="9" t="str">
        <f aca="false">IF('Acquisition-Retention'!L145&lt;&gt;"", I22/'Acquisition-Retention'!L145,"")</f>
        <v/>
      </c>
      <c r="J68" s="9" t="str">
        <f aca="false">IF('Acquisition-Retention'!M145&lt;&gt;"", J22/'Acquisition-Retention'!M145,"")</f>
        <v/>
      </c>
      <c r="K68" s="9" t="n">
        <f aca="false">IF('Acquisition-Retention'!N145&lt;&gt;"", K22/'Acquisition-Retention'!N145,"")</f>
        <v>2.880791022033</v>
      </c>
      <c r="L68" s="9" t="n">
        <f aca="false">IF('Acquisition-Retention'!O145&lt;&gt;"", L22/'Acquisition-Retention'!O145,"")</f>
        <v>2.56831396042721</v>
      </c>
      <c r="M68" s="9" t="n">
        <f aca="false">IF('Acquisition-Retention'!P145&lt;&gt;"", M22/'Acquisition-Retention'!P145,"")</f>
        <v>2.48968138513103</v>
      </c>
      <c r="N68" s="9" t="n">
        <f aca="false">IF('Acquisition-Retention'!Q145&lt;&gt;"", N22/'Acquisition-Retention'!Q145,"")</f>
        <v>2.40940494963285</v>
      </c>
      <c r="O68" s="9" t="n">
        <f aca="false">IF('Acquisition-Retention'!R145&lt;&gt;"", O22/'Acquisition-Retention'!R145,"")</f>
        <v>2.16594821100887</v>
      </c>
      <c r="P68" s="9" t="n">
        <f aca="false">IF('Acquisition-Retention'!S145&lt;&gt;"", P22/'Acquisition-Retention'!S145,"")</f>
        <v>2.0817231528725</v>
      </c>
      <c r="Q68" s="9" t="n">
        <f aca="false">IF('Acquisition-Retention'!T145&lt;&gt;"", Q22/'Acquisition-Retention'!T145,"")</f>
        <v>1.99720677993194</v>
      </c>
      <c r="R68" s="9" t="n">
        <f aca="false">IF('Acquisition-Retention'!U145&lt;&gt;"", R22/'Acquisition-Retention'!U145,"")</f>
        <v>1.91270038045222</v>
      </c>
      <c r="S68" s="9" t="n">
        <f aca="false">IF('Acquisition-Retention'!V145&lt;&gt;"", S22/'Acquisition-Retention'!V145,"")</f>
        <v>1.82850510066381</v>
      </c>
      <c r="T68" s="9" t="n">
        <f aca="false">IF('Acquisition-Retention'!W145&lt;&gt;"", T22/'Acquisition-Retention'!W145,"")</f>
        <v>1.74491766863233</v>
      </c>
      <c r="U68" s="9" t="n">
        <f aca="false">IF('Acquisition-Retention'!X145&lt;&gt;"", U22/'Acquisition-Retention'!X145,"")</f>
        <v>1.47531020038698</v>
      </c>
      <c r="V68" s="9" t="n">
        <f aca="false">IF('Acquisition-Retention'!Y145&lt;&gt;"", V22/'Acquisition-Retention'!Y145,"")</f>
        <v>1.39747711181661</v>
      </c>
      <c r="W68" s="9" t="n">
        <f aca="false">IF('Acquisition-Retention'!Z145&lt;&gt;"", W22/'Acquisition-Retention'!Z145,"")</f>
        <v>1.32160052945781</v>
      </c>
      <c r="X68" s="9" t="n">
        <f aca="false">IF('Acquisition-Retention'!AA145&lt;&gt;"", X22/'Acquisition-Retention'!AA145,"")</f>
        <v>1.37052862558014</v>
      </c>
      <c r="Y68" s="9" t="n">
        <f aca="false">IF('Acquisition-Retention'!AB145&lt;&gt;"", Y22/'Acquisition-Retention'!AB145,"")</f>
        <v>1.29538684549483</v>
      </c>
      <c r="Z68" s="9" t="n">
        <f aca="false">IF('Acquisition-Retention'!AC145&lt;&gt;"", Z22/'Acquisition-Retention'!AC145,"")</f>
        <v>1.22244928942793</v>
      </c>
      <c r="AA68" s="9" t="n">
        <f aca="false">IF('Acquisition-Retention'!AD145&lt;&gt;"", AA22/'Acquisition-Retention'!AD145,"")</f>
        <v>1.39260102415785</v>
      </c>
      <c r="AB68" s="9" t="n">
        <f aca="false">IF('Acquisition-Retention'!AE145&lt;&gt;"", AB22/'Acquisition-Retention'!AE145,"")</f>
        <v>1.31685521390811</v>
      </c>
      <c r="AC68" s="9" t="n">
        <f aca="false">IF('Acquisition-Retention'!AF145&lt;&gt;"", AC22/'Acquisition-Retention'!AF145,"")</f>
        <v>1.24326460630374</v>
      </c>
      <c r="AD68" s="9" t="n">
        <f aca="false">IF('Acquisition-Retention'!AG145&lt;&gt;"", AD22/'Acquisition-Retention'!AG145,"")</f>
        <v>1.17198990651249</v>
      </c>
      <c r="AE68" s="9" t="n">
        <f aca="false">IF('Acquisition-Retention'!AH145&lt;&gt;"", AE22/'Acquisition-Retention'!AH145,"")</f>
        <v>1.10316588359085</v>
      </c>
      <c r="AF68" s="9" t="n">
        <f aca="false">IF('Acquisition-Retention'!AI145&lt;&gt;"", AF22/'Acquisition-Retention'!AI145,"")</f>
        <v>1.0369013337734</v>
      </c>
      <c r="AG68" s="9" t="n">
        <f aca="false">IF('Acquisition-Retention'!AJ145&lt;&gt;"", AG22/'Acquisition-Retention'!AJ145,"")</f>
        <v>0.8361220054239</v>
      </c>
      <c r="AH68" s="9" t="n">
        <f aca="false">IF('Acquisition-Retention'!AK145&lt;&gt;"", AH22/'Acquisition-Retention'!AK145,"")</f>
        <v>0.781569313842753</v>
      </c>
      <c r="AI68" s="9" t="n">
        <f aca="false">IF('Acquisition-Retention'!AL145&lt;&gt;"", AI22/'Acquisition-Retention'!AL145,"")</f>
        <v>0.729754722326312</v>
      </c>
      <c r="AJ68" s="9" t="n">
        <f aca="false">IF('Acquisition-Retention'!AM145&lt;&gt;"", AJ22/'Acquisition-Retention'!AM145,"")</f>
        <v>0.76301494135473</v>
      </c>
      <c r="AK68" s="9" t="n">
        <f aca="false">IF('Acquisition-Retention'!AN145&lt;&gt;"", AK22/'Acquisition-Retention'!AN145,"")</f>
        <v>0.712158160032886</v>
      </c>
      <c r="AL68" s="9" t="n">
        <f aca="false">IF('Acquisition-Retention'!AO145&lt;&gt;"", AL22/'Acquisition-Retention'!AO145,"")</f>
        <v>0.663995569726526</v>
      </c>
      <c r="AM68" s="9" t="n">
        <f aca="false">IF('Acquisition-Retention'!AP145&lt;&gt;"", AM22/'Acquisition-Retention'!AP145,"")</f>
        <v>0.648793867707494</v>
      </c>
      <c r="AN68" s="9" t="n">
        <f aca="false">IF('Acquisition-Retention'!AQ145&lt;&gt;"", AN22/'Acquisition-Retention'!AQ145,"")</f>
        <v>0.604128892031501</v>
      </c>
      <c r="AO68" s="9" t="n">
        <f aca="false">IF('Acquisition-Retention'!AR145&lt;&gt;"", AO22/'Acquisition-Retention'!AR145,"")</f>
        <v>0.562022938426364</v>
      </c>
    </row>
    <row r="69" customFormat="false" ht="15" hidden="false" customHeight="false" outlineLevel="0" collapsed="false">
      <c r="A69" s="0" t="n">
        <f aca="false">A68+1</f>
        <v>10</v>
      </c>
      <c r="B69" s="4" t="str">
        <v>Oct 2014</v>
      </c>
      <c r="C69" s="9" t="str">
        <f aca="false">IF('Acquisition-Retention'!F146&lt;&gt;"", C23/'Acquisition-Retention'!F146,"")</f>
        <v/>
      </c>
      <c r="D69" s="9" t="str">
        <f aca="false">IF('Acquisition-Retention'!G146&lt;&gt;"", D23/'Acquisition-Retention'!G146,"")</f>
        <v/>
      </c>
      <c r="E69" s="9" t="str">
        <f aca="false">IF('Acquisition-Retention'!H146&lt;&gt;"", E23/'Acquisition-Retention'!H146,"")</f>
        <v/>
      </c>
      <c r="F69" s="9" t="str">
        <f aca="false">IF('Acquisition-Retention'!I146&lt;&gt;"", F23/'Acquisition-Retention'!I146,"")</f>
        <v/>
      </c>
      <c r="G69" s="9" t="str">
        <f aca="false">IF('Acquisition-Retention'!J146&lt;&gt;"", G23/'Acquisition-Retention'!J146,"")</f>
        <v/>
      </c>
      <c r="H69" s="9" t="str">
        <f aca="false">IF('Acquisition-Retention'!K146&lt;&gt;"", H23/'Acquisition-Retention'!K146,"")</f>
        <v/>
      </c>
      <c r="I69" s="9" t="str">
        <f aca="false">IF('Acquisition-Retention'!L146&lt;&gt;"", I23/'Acquisition-Retention'!L146,"")</f>
        <v/>
      </c>
      <c r="J69" s="9" t="str">
        <f aca="false">IF('Acquisition-Retention'!M146&lt;&gt;"", J23/'Acquisition-Retention'!M146,"")</f>
        <v/>
      </c>
      <c r="K69" s="9" t="str">
        <f aca="false">IF('Acquisition-Retention'!N146&lt;&gt;"", K23/'Acquisition-Retention'!N146,"")</f>
        <v/>
      </c>
      <c r="L69" s="9" t="n">
        <f aca="false">IF('Acquisition-Retention'!O146&lt;&gt;"", L23/'Acquisition-Retention'!O146,"")</f>
        <v>2.96606448497534</v>
      </c>
      <c r="M69" s="9" t="n">
        <f aca="false">IF('Acquisition-Retention'!P146&lt;&gt;"", M23/'Acquisition-Retention'!P146,"")</f>
        <v>2.55378645685418</v>
      </c>
      <c r="N69" s="9" t="n">
        <f aca="false">IF('Acquisition-Retention'!Q146&lt;&gt;"", N23/'Acquisition-Retention'!Q146,"")</f>
        <v>2.47482985209453</v>
      </c>
      <c r="O69" s="9" t="n">
        <f aca="false">IF('Acquisition-Retention'!R146&lt;&gt;"", O23/'Acquisition-Retention'!R146,"")</f>
        <v>2.23404705571176</v>
      </c>
      <c r="P69" s="9" t="n">
        <f aca="false">IF('Acquisition-Retention'!S146&lt;&gt;"", P23/'Acquisition-Retention'!S146,"")</f>
        <v>2.15027851749248</v>
      </c>
      <c r="Q69" s="9" t="n">
        <f aca="false">IF('Acquisition-Retention'!T146&lt;&gt;"", Q23/'Acquisition-Retention'!T146,"")</f>
        <v>2.06597641720542</v>
      </c>
      <c r="R69" s="9" t="n">
        <f aca="false">IF('Acquisition-Retention'!U146&lt;&gt;"", R23/'Acquisition-Retention'!U146,"")</f>
        <v>1.98143899711252</v>
      </c>
      <c r="S69" s="9" t="n">
        <f aca="false">IF('Acquisition-Retention'!V146&lt;&gt;"", S23/'Acquisition-Retention'!V146,"")</f>
        <v>1.89696784529876</v>
      </c>
      <c r="T69" s="9" t="n">
        <f aca="false">IF('Acquisition-Retention'!W146&lt;&gt;"", T23/'Acquisition-Retention'!W146,"")</f>
        <v>1.81286360622423</v>
      </c>
      <c r="U69" s="9" t="n">
        <f aca="false">IF('Acquisition-Retention'!X146&lt;&gt;"", U23/'Acquisition-Retention'!X146,"")</f>
        <v>1.53992723519523</v>
      </c>
      <c r="V69" s="9" t="n">
        <f aca="false">IF('Acquisition-Retention'!Y146&lt;&gt;"", V23/'Acquisition-Retention'!Y146,"")</f>
        <v>1.46065760405039</v>
      </c>
      <c r="W69" s="9" t="n">
        <f aca="false">IF('Acquisition-Retention'!Z146&lt;&gt;"", W23/'Acquisition-Retention'!Z146,"")</f>
        <v>1.38317398917374</v>
      </c>
      <c r="X69" s="9" t="n">
        <f aca="false">IF('Acquisition-Retention'!AA146&lt;&gt;"", X23/'Acquisition-Retention'!AA146,"")</f>
        <v>1.43316176041018</v>
      </c>
      <c r="Y69" s="9" t="n">
        <f aca="false">IF('Acquisition-Retention'!AB146&lt;&gt;"", Y23/'Acquisition-Retention'!AB146,"")</f>
        <v>1.35635755562506</v>
      </c>
      <c r="Z69" s="9" t="n">
        <f aca="false">IF('Acquisition-Retention'!AC146&lt;&gt;"", Z23/'Acquisition-Retention'!AC146,"")</f>
        <v>1.28161399148248</v>
      </c>
      <c r="AA69" s="9" t="n">
        <f aca="false">IF('Acquisition-Retention'!AD146&lt;&gt;"", AA23/'Acquisition-Retention'!AD146,"")</f>
        <v>1.45568438461373</v>
      </c>
      <c r="AB69" s="9" t="n">
        <f aca="false">IF('Acquisition-Retention'!AE146&lt;&gt;"", AB23/'Acquisition-Retention'!AE146,"")</f>
        <v>1.37832137411535</v>
      </c>
      <c r="AC69" s="9" t="n">
        <f aca="false">IF('Acquisition-Retention'!AF146&lt;&gt;"", AC23/'Acquisition-Retention'!AF146,"")</f>
        <v>1.30296408179577</v>
      </c>
      <c r="AD69" s="9" t="n">
        <f aca="false">IF('Acquisition-Retention'!AG146&lt;&gt;"", AD23/'Acquisition-Retention'!AG146,"")</f>
        <v>1.22979390707978</v>
      </c>
      <c r="AE69" s="9" t="n">
        <f aca="false">IF('Acquisition-Retention'!AH146&lt;&gt;"", AE23/'Acquisition-Retention'!AH146,"")</f>
        <v>1.15896674621952</v>
      </c>
      <c r="AF69" s="9" t="n">
        <f aca="false">IF('Acquisition-Retention'!AI146&lt;&gt;"", AF23/'Acquisition-Retention'!AI146,"")</f>
        <v>1.09061251212557</v>
      </c>
      <c r="AG69" s="9" t="n">
        <f aca="false">IF('Acquisition-Retention'!AJ146&lt;&gt;"", AG23/'Acquisition-Retention'!AJ146,"")</f>
        <v>0.882531208671148</v>
      </c>
      <c r="AH69" s="9" t="n">
        <f aca="false">IF('Acquisition-Retention'!AK146&lt;&gt;"", AH23/'Acquisition-Retention'!AK146,"")</f>
        <v>0.825741026876621</v>
      </c>
      <c r="AI69" s="9" t="n">
        <f aca="false">IF('Acquisition-Retention'!AL146&lt;&gt;"", AI23/'Acquisition-Retention'!AL146,"")</f>
        <v>0.771700395139447</v>
      </c>
      <c r="AJ69" s="9" t="n">
        <f aca="false">IF('Acquisition-Retention'!AM146&lt;&gt;"", AJ23/'Acquisition-Retention'!AM146,"")</f>
        <v>0.806400835465972</v>
      </c>
      <c r="AK69" s="9" t="n">
        <f aca="false">IF('Acquisition-Retention'!AN146&lt;&gt;"", AK23/'Acquisition-Retention'!AN146,"")</f>
        <v>0.753325455745471</v>
      </c>
      <c r="AL69" s="9" t="n">
        <f aca="false">IF('Acquisition-Retention'!AO146&lt;&gt;"", AL23/'Acquisition-Retention'!AO146,"")</f>
        <v>0.702974207021029</v>
      </c>
      <c r="AM69" s="9" t="n">
        <f aca="false">IF('Acquisition-Retention'!AP146&lt;&gt;"", AM23/'Acquisition-Retention'!AP146,"")</f>
        <v>0.687063964387018</v>
      </c>
      <c r="AN69" s="9" t="n">
        <f aca="false">IF('Acquisition-Retention'!AQ146&lt;&gt;"", AN23/'Acquisition-Retention'!AQ146,"")</f>
        <v>0.640267879003241</v>
      </c>
      <c r="AO69" s="9" t="n">
        <f aca="false">IF('Acquisition-Retention'!AR146&lt;&gt;"", AO23/'Acquisition-Retention'!AR146,"")</f>
        <v>0.596085421670109</v>
      </c>
    </row>
    <row r="70" customFormat="false" ht="15" hidden="false" customHeight="false" outlineLevel="0" collapsed="false">
      <c r="A70" s="0" t="n">
        <f aca="false">A69+1</f>
        <v>11</v>
      </c>
      <c r="B70" s="4" t="str">
        <v>Nov 2014</v>
      </c>
      <c r="C70" s="9" t="str">
        <f aca="false">IF('Acquisition-Retention'!F147&lt;&gt;"", C24/'Acquisition-Retention'!F147,"")</f>
        <v/>
      </c>
      <c r="D70" s="9" t="str">
        <f aca="false">IF('Acquisition-Retention'!G147&lt;&gt;"", D24/'Acquisition-Retention'!G147,"")</f>
        <v/>
      </c>
      <c r="E70" s="9" t="str">
        <f aca="false">IF('Acquisition-Retention'!H147&lt;&gt;"", E24/'Acquisition-Retention'!H147,"")</f>
        <v/>
      </c>
      <c r="F70" s="9" t="str">
        <f aca="false">IF('Acquisition-Retention'!I147&lt;&gt;"", F24/'Acquisition-Retention'!I147,"")</f>
        <v/>
      </c>
      <c r="G70" s="9" t="str">
        <f aca="false">IF('Acquisition-Retention'!J147&lt;&gt;"", G24/'Acquisition-Retention'!J147,"")</f>
        <v/>
      </c>
      <c r="H70" s="9" t="str">
        <f aca="false">IF('Acquisition-Retention'!K147&lt;&gt;"", H24/'Acquisition-Retention'!K147,"")</f>
        <v/>
      </c>
      <c r="I70" s="9" t="str">
        <f aca="false">IF('Acquisition-Retention'!L147&lt;&gt;"", I24/'Acquisition-Retention'!L147,"")</f>
        <v/>
      </c>
      <c r="J70" s="9" t="str">
        <f aca="false">IF('Acquisition-Retention'!M147&lt;&gt;"", J24/'Acquisition-Retention'!M147,"")</f>
        <v/>
      </c>
      <c r="K70" s="9" t="str">
        <f aca="false">IF('Acquisition-Retention'!N147&lt;&gt;"", K24/'Acquisition-Retention'!N147,"")</f>
        <v/>
      </c>
      <c r="L70" s="9" t="str">
        <f aca="false">IF('Acquisition-Retention'!O147&lt;&gt;"", L24/'Acquisition-Retention'!O147,"")</f>
        <v/>
      </c>
      <c r="M70" s="9" t="n">
        <f aca="false">IF('Acquisition-Retention'!P147&lt;&gt;"", M24/'Acquisition-Retention'!P147,"")</f>
        <v>2.95535316930397</v>
      </c>
      <c r="N70" s="9" t="n">
        <f aca="false">IF('Acquisition-Retention'!Q147&lt;&gt;"", N24/'Acquisition-Retention'!Q147,"")</f>
        <v>2.53919539425788</v>
      </c>
      <c r="O70" s="9" t="n">
        <f aca="false">IF('Acquisition-Retention'!R147&lt;&gt;"", O24/'Acquisition-Retention'!R147,"")</f>
        <v>2.3016001588804</v>
      </c>
      <c r="P70" s="9" t="n">
        <f aca="false">IF('Acquisition-Retention'!S147&lt;&gt;"", P24/'Acquisition-Retention'!S147,"")</f>
        <v>2.21848061374818</v>
      </c>
      <c r="Q70" s="9" t="n">
        <f aca="false">IF('Acquisition-Retention'!T147&lt;&gt;"", Q24/'Acquisition-Retention'!T147,"")</f>
        <v>2.13459025016623</v>
      </c>
      <c r="R70" s="9" t="n">
        <f aca="false">IF('Acquisition-Retention'!U147&lt;&gt;"", R24/'Acquisition-Retention'!U147,"")</f>
        <v>2.05022148976482</v>
      </c>
      <c r="S70" s="9" t="n">
        <f aca="false">IF('Acquisition-Retention'!V147&lt;&gt;"", S24/'Acquisition-Retention'!V147,"")</f>
        <v>1.96567352117785</v>
      </c>
      <c r="T70" s="9" t="n">
        <f aca="false">IF('Acquisition-Retention'!W147&lt;&gt;"", T24/'Acquisition-Retention'!W147,"")</f>
        <v>1.88124808279718</v>
      </c>
      <c r="U70" s="9" t="n">
        <f aca="false">IF('Acquisition-Retention'!X147&lt;&gt;"", U24/'Acquisition-Retention'!X147,"")</f>
        <v>1.60557445285571</v>
      </c>
      <c r="V70" s="9" t="n">
        <f aca="false">IF('Acquisition-Retention'!Y147&lt;&gt;"", V24/'Acquisition-Retention'!Y147,"")</f>
        <v>1.52502055953144</v>
      </c>
      <c r="W70" s="9" t="n">
        <f aca="false">IF('Acquisition-Retention'!Z147&lt;&gt;"", W24/'Acquisition-Retention'!Z147,"")</f>
        <v>1.44606717348175</v>
      </c>
      <c r="X70" s="9" t="n">
        <f aca="false">IF('Acquisition-Retention'!AA147&lt;&gt;"", X24/'Acquisition-Retention'!AA147,"")</f>
        <v>1.497027465093</v>
      </c>
      <c r="Y70" s="9" t="n">
        <f aca="false">IF('Acquisition-Retention'!AB147&lt;&gt;"", Y24/'Acquisition-Retention'!AB147,"")</f>
        <v>1.41869252349044</v>
      </c>
      <c r="Z70" s="9" t="n">
        <f aca="false">IF('Acquisition-Retention'!AC147&lt;&gt;"", Z24/'Acquisition-Retention'!AC147,"")</f>
        <v>1.34225820646328</v>
      </c>
      <c r="AA70" s="9" t="n">
        <f aca="false">IF('Acquisition-Retention'!AD147&lt;&gt;"", AA24/'Acquisition-Retention'!AD147,"")</f>
        <v>1.51995938031526</v>
      </c>
      <c r="AB70" s="9" t="n">
        <f aca="false">IF('Acquisition-Retention'!AE147&lt;&gt;"", AB24/'Acquisition-Retention'!AE147,"")</f>
        <v>1.44111543592114</v>
      </c>
      <c r="AC70" s="9" t="n">
        <f aca="false">IF('Acquisition-Retention'!AF147&lt;&gt;"", AC24/'Acquisition-Retention'!AF147,"")</f>
        <v>1.36411153411986</v>
      </c>
      <c r="AD70" s="9" t="n">
        <f aca="false">IF('Acquisition-Retention'!AG147&lt;&gt;"", AD24/'Acquisition-Retention'!AG147,"")</f>
        <v>1.28914907017327</v>
      </c>
      <c r="AE70" s="9" t="n">
        <f aca="false">IF('Acquisition-Retention'!AH147&lt;&gt;"", AE24/'Acquisition-Retention'!AH147,"")</f>
        <v>1.21640475039273</v>
      </c>
      <c r="AF70" s="9" t="n">
        <f aca="false">IF('Acquisition-Retention'!AI147&lt;&gt;"", AF24/'Acquisition-Retention'!AI147,"")</f>
        <v>1.1460296455169</v>
      </c>
      <c r="AG70" s="9" t="n">
        <f aca="false">IF('Acquisition-Retention'!AJ147&lt;&gt;"", AG24/'Acquisition-Retention'!AJ147,"")</f>
        <v>0.930758385062609</v>
      </c>
      <c r="AH70" s="9" t="n">
        <f aca="false">IF('Acquisition-Retention'!AK147&lt;&gt;"", AH24/'Acquisition-Retention'!AK147,"")</f>
        <v>0.871732828832515</v>
      </c>
      <c r="AI70" s="9" t="n">
        <f aca="false">IF('Acquisition-Retention'!AL147&lt;&gt;"", AI24/'Acquisition-Retention'!AL147,"")</f>
        <v>0.815455706926831</v>
      </c>
      <c r="AJ70" s="9" t="n">
        <f aca="false">IF('Acquisition-Retention'!AM147&lt;&gt;"", AJ24/'Acquisition-Retention'!AM147,"")</f>
        <v>0.851604505483736</v>
      </c>
      <c r="AK70" s="9" t="n">
        <f aca="false">IF('Acquisition-Retention'!AN147&lt;&gt;"", AK24/'Acquisition-Retention'!AN147,"")</f>
        <v>0.796295966291367</v>
      </c>
      <c r="AL70" s="9" t="n">
        <f aca="false">IF('Acquisition-Retention'!AO147&lt;&gt;"", AL24/'Acquisition-Retention'!AO147,"")</f>
        <v>0.743730737228037</v>
      </c>
      <c r="AM70" s="9" t="n">
        <f aca="false">IF('Acquisition-Retention'!AP147&lt;&gt;"", AM24/'Acquisition-Retention'!AP147,"")</f>
        <v>0.727101548202697</v>
      </c>
      <c r="AN70" s="9" t="n">
        <f aca="false">IF('Acquisition-Retention'!AQ147&lt;&gt;"", AN24/'Acquisition-Retention'!AQ147,"")</f>
        <v>0.678136857373622</v>
      </c>
      <c r="AO70" s="9" t="n">
        <f aca="false">IF('Acquisition-Retention'!AR147&lt;&gt;"", AO24/'Acquisition-Retention'!AR147,"")</f>
        <v>0.63183280166483</v>
      </c>
    </row>
    <row r="71" customFormat="false" ht="15" hidden="false" customHeight="false" outlineLevel="0" collapsed="false">
      <c r="A71" s="0" t="n">
        <f aca="false">A70+1</f>
        <v>12</v>
      </c>
      <c r="B71" s="4" t="str">
        <v>Dec 2014</v>
      </c>
      <c r="C71" s="9" t="str">
        <f aca="false">IF('Acquisition-Retention'!F148&lt;&gt;"", C25/'Acquisition-Retention'!F148,"")</f>
        <v/>
      </c>
      <c r="D71" s="9" t="str">
        <f aca="false">IF('Acquisition-Retention'!G148&lt;&gt;"", D25/'Acquisition-Retention'!G148,"")</f>
        <v/>
      </c>
      <c r="E71" s="9" t="str">
        <f aca="false">IF('Acquisition-Retention'!H148&lt;&gt;"", E25/'Acquisition-Retention'!H148,"")</f>
        <v/>
      </c>
      <c r="F71" s="9" t="str">
        <f aca="false">IF('Acquisition-Retention'!I148&lt;&gt;"", F25/'Acquisition-Retention'!I148,"")</f>
        <v/>
      </c>
      <c r="G71" s="9" t="str">
        <f aca="false">IF('Acquisition-Retention'!J148&lt;&gt;"", G25/'Acquisition-Retention'!J148,"")</f>
        <v/>
      </c>
      <c r="H71" s="9" t="str">
        <f aca="false">IF('Acquisition-Retention'!K148&lt;&gt;"", H25/'Acquisition-Retention'!K148,"")</f>
        <v/>
      </c>
      <c r="I71" s="9" t="str">
        <f aca="false">IF('Acquisition-Retention'!L148&lt;&gt;"", I25/'Acquisition-Retention'!L148,"")</f>
        <v/>
      </c>
      <c r="J71" s="9" t="str">
        <f aca="false">IF('Acquisition-Retention'!M148&lt;&gt;"", J25/'Acquisition-Retention'!M148,"")</f>
        <v/>
      </c>
      <c r="K71" s="9" t="str">
        <f aca="false">IF('Acquisition-Retention'!N148&lt;&gt;"", K25/'Acquisition-Retention'!N148,"")</f>
        <v/>
      </c>
      <c r="L71" s="9" t="str">
        <f aca="false">IF('Acquisition-Retention'!O148&lt;&gt;"", L25/'Acquisition-Retention'!O148,"")</f>
        <v/>
      </c>
      <c r="M71" s="9" t="str">
        <f aca="false">IF('Acquisition-Retention'!P148&lt;&gt;"", M25/'Acquisition-Retention'!P148,"")</f>
        <v/>
      </c>
      <c r="N71" s="9" t="n">
        <f aca="false">IF('Acquisition-Retention'!Q148&lt;&gt;"", N25/'Acquisition-Retention'!Q148,"")</f>
        <v>2.94459045888278</v>
      </c>
      <c r="O71" s="9" t="n">
        <f aca="false">IF('Acquisition-Retention'!R148&lt;&gt;"", O25/'Acquisition-Retention'!R148,"")</f>
        <v>2.36845644293753</v>
      </c>
      <c r="P71" s="9" t="n">
        <f aca="false">IF('Acquisition-Retention'!S148&lt;&gt;"", P25/'Acquisition-Retention'!S148,"")</f>
        <v>2.28617235749302</v>
      </c>
      <c r="Q71" s="9" t="n">
        <f aca="false">IF('Acquisition-Retention'!T148&lt;&gt;"", Q25/'Acquisition-Retention'!T148,"")</f>
        <v>2.20288733914186</v>
      </c>
      <c r="R71" s="9" t="n">
        <f aca="false">IF('Acquisition-Retention'!U148&lt;&gt;"", R25/'Acquisition-Retention'!U148,"")</f>
        <v>2.11888532935356</v>
      </c>
      <c r="S71" s="9" t="n">
        <f aca="false">IF('Acquisition-Retention'!V148&lt;&gt;"", S25/'Acquisition-Retention'!V148,"")</f>
        <v>2.03446032386068</v>
      </c>
      <c r="T71" s="9" t="n">
        <f aca="false">IF('Acquisition-Retention'!W148&lt;&gt;"", T25/'Acquisition-Retention'!W148,"")</f>
        <v>1.94991231067706</v>
      </c>
      <c r="U71" s="9" t="n">
        <f aca="false">IF('Acquisition-Retention'!X148&lt;&gt;"", U25/'Acquisition-Retention'!X148,"")</f>
        <v>1.67211791545512</v>
      </c>
      <c r="V71" s="9" t="n">
        <f aca="false">IF('Acquisition-Retention'!Y148&lt;&gt;"", V25/'Acquisition-Retention'!Y148,"")</f>
        <v>1.5904431692186</v>
      </c>
      <c r="W71" s="9" t="n">
        <f aca="false">IF('Acquisition-Retention'!Z148&lt;&gt;"", W25/'Acquisition-Retention'!Z148,"")</f>
        <v>1.51016959420009</v>
      </c>
      <c r="X71" s="9" t="n">
        <f aca="false">IF('Acquisition-Retention'!AA148&lt;&gt;"", X25/'Acquisition-Retention'!AA148,"")</f>
        <v>1.56200714861202</v>
      </c>
      <c r="Y71" s="9" t="n">
        <f aca="false">IF('Acquisition-Retention'!AB148&lt;&gt;"", Y25/'Acquisition-Retention'!AB148,"")</f>
        <v>1.48228582411394</v>
      </c>
      <c r="Z71" s="9" t="n">
        <f aca="false">IF('Acquisition-Retention'!AC148&lt;&gt;"", Z25/'Acquisition-Retention'!AC148,"")</f>
        <v>1.40428944016424</v>
      </c>
      <c r="AA71" s="9" t="n">
        <f aca="false">IF('Acquisition-Retention'!AD148&lt;&gt;"", AA25/'Acquisition-Retention'!AD148,"")</f>
        <v>1.58530395205287</v>
      </c>
      <c r="AB71" s="9" t="n">
        <f aca="false">IF('Acquisition-Retention'!AE148&lt;&gt;"", AB25/'Acquisition-Retention'!AE148,"")</f>
        <v>1.5051277261048</v>
      </c>
      <c r="AC71" s="9" t="n">
        <f aca="false">IF('Acquisition-Retention'!AF148&lt;&gt;"", AC25/'Acquisition-Retention'!AF148,"")</f>
        <v>1.42661053289601</v>
      </c>
      <c r="AD71" s="9" t="n">
        <f aca="false">IF('Acquisition-Retention'!AG148&lt;&gt;"", AD25/'Acquisition-Retention'!AG148,"")</f>
        <v>1.34997274686632</v>
      </c>
      <c r="AE71" s="9" t="n">
        <f aca="false">IF('Acquisition-Retention'!AH148&lt;&gt;"", AE25/'Acquisition-Retention'!AH148,"")</f>
        <v>1.27541125824327</v>
      </c>
      <c r="AF71" s="9" t="n">
        <f aca="false">IF('Acquisition-Retention'!AI148&lt;&gt;"", AF25/'Acquisition-Retention'!AI148,"")</f>
        <v>1.20309804736367</v>
      </c>
      <c r="AG71" s="9" t="n">
        <f aca="false">IF('Acquisition-Retention'!AJ148&lt;&gt;"", AG25/'Acquisition-Retention'!AJ148,"")</f>
        <v>0.980791676579171</v>
      </c>
      <c r="AH71" s="9" t="n">
        <f aca="false">IF('Acquisition-Retention'!AK148&lt;&gt;"", AH25/'Acquisition-Retention'!AK148,"")</f>
        <v>0.919544010217053</v>
      </c>
      <c r="AI71" s="9" t="n">
        <f aca="false">IF('Acquisition-Retention'!AL148&lt;&gt;"", AI25/'Acquisition-Retention'!AL148,"")</f>
        <v>0.861030073137753</v>
      </c>
      <c r="AJ71" s="9" t="n">
        <f aca="false">IF('Acquisition-Retention'!AM148&lt;&gt;"", AJ25/'Acquisition-Retention'!AM148,"")</f>
        <v>0.89862892738881</v>
      </c>
      <c r="AK71" s="9" t="n">
        <f aca="false">IF('Acquisition-Retention'!AN148&lt;&gt;"", AK25/'Acquisition-Retention'!AN148,"")</f>
        <v>0.841082415992741</v>
      </c>
      <c r="AL71" s="9" t="n">
        <f aca="false">IF('Acquisition-Retention'!AO148&lt;&gt;"", AL25/'Acquisition-Retention'!AO148,"")</f>
        <v>0.786286535743314</v>
      </c>
      <c r="AM71" s="9" t="n">
        <f aca="false">IF('Acquisition-Retention'!AP148&lt;&gt;"", AM25/'Acquisition-Retention'!AP148,"")</f>
        <v>0.768930586704605</v>
      </c>
      <c r="AN71" s="9" t="n">
        <f aca="false">IF('Acquisition-Retention'!AQ148&lt;&gt;"", AN25/'Acquisition-Retention'!AQ148,"")</f>
        <v>0.717766968684558</v>
      </c>
      <c r="AO71" s="9" t="n">
        <f aca="false">IF('Acquisition-Retention'!AR148&lt;&gt;"", AO25/'Acquisition-Retention'!AR148,"")</f>
        <v>0.669302300852302</v>
      </c>
    </row>
    <row r="72" customFormat="false" ht="15" hidden="false" customHeight="false" outlineLevel="0" collapsed="false">
      <c r="A72" s="0" t="n">
        <f aca="false">A71+1</f>
        <v>13</v>
      </c>
      <c r="B72" s="4" t="str">
        <v>Jan 2015</v>
      </c>
      <c r="C72" s="9" t="str">
        <f aca="false">IF('Acquisition-Retention'!F149&lt;&gt;"", C26/'Acquisition-Retention'!F149,"")</f>
        <v/>
      </c>
      <c r="D72" s="9" t="str">
        <f aca="false">IF('Acquisition-Retention'!G149&lt;&gt;"", D26/'Acquisition-Retention'!G149,"")</f>
        <v/>
      </c>
      <c r="E72" s="9" t="str">
        <f aca="false">IF('Acquisition-Retention'!H149&lt;&gt;"", E26/'Acquisition-Retention'!H149,"")</f>
        <v/>
      </c>
      <c r="F72" s="9" t="str">
        <f aca="false">IF('Acquisition-Retention'!I149&lt;&gt;"", F26/'Acquisition-Retention'!I149,"")</f>
        <v/>
      </c>
      <c r="G72" s="9" t="str">
        <f aca="false">IF('Acquisition-Retention'!J149&lt;&gt;"", G26/'Acquisition-Retention'!J149,"")</f>
        <v/>
      </c>
      <c r="H72" s="9" t="str">
        <f aca="false">IF('Acquisition-Retention'!K149&lt;&gt;"", H26/'Acquisition-Retention'!K149,"")</f>
        <v/>
      </c>
      <c r="I72" s="9" t="str">
        <f aca="false">IF('Acquisition-Retention'!L149&lt;&gt;"", I26/'Acquisition-Retention'!L149,"")</f>
        <v/>
      </c>
      <c r="J72" s="9" t="str">
        <f aca="false">IF('Acquisition-Retention'!M149&lt;&gt;"", J26/'Acquisition-Retention'!M149,"")</f>
        <v/>
      </c>
      <c r="K72" s="9" t="str">
        <f aca="false">IF('Acquisition-Retention'!N149&lt;&gt;"", K26/'Acquisition-Retention'!N149,"")</f>
        <v/>
      </c>
      <c r="L72" s="9" t="str">
        <f aca="false">IF('Acquisition-Retention'!O149&lt;&gt;"", L26/'Acquisition-Retention'!O149,"")</f>
        <v/>
      </c>
      <c r="M72" s="9" t="str">
        <f aca="false">IF('Acquisition-Retention'!P149&lt;&gt;"", M26/'Acquisition-Retention'!P149,"")</f>
        <v/>
      </c>
      <c r="N72" s="9" t="str">
        <f aca="false">IF('Acquisition-Retention'!Q149&lt;&gt;"", N26/'Acquisition-Retention'!Q149,"")</f>
        <v/>
      </c>
      <c r="O72" s="9" t="n">
        <f aca="false">IF('Acquisition-Retention'!R149&lt;&gt;"", O26/'Acquisition-Retention'!R149,"")</f>
        <v>2.81831098067283</v>
      </c>
      <c r="P72" s="9" t="n">
        <f aca="false">IF('Acquisition-Retention'!S149&lt;&gt;"", P26/'Acquisition-Retention'!S149,"")</f>
        <v>2.35320139526229</v>
      </c>
      <c r="Q72" s="9" t="n">
        <f aca="false">IF('Acquisition-Retention'!T149&lt;&gt;"", Q26/'Acquisition-Retention'!T149,"")</f>
        <v>2.27070971355584</v>
      </c>
      <c r="R72" s="9" t="n">
        <f aca="false">IF('Acquisition-Retention'!U149&lt;&gt;"", R26/'Acquisition-Retention'!U149,"")</f>
        <v>2.18726910557213</v>
      </c>
      <c r="S72" s="9" t="n">
        <f aca="false">IF('Acquisition-Retention'!V149&lt;&gt;"", S26/'Acquisition-Retention'!V149,"")</f>
        <v>2.10316568359917</v>
      </c>
      <c r="T72" s="9" t="n">
        <f aca="false">IF('Acquisition-Retention'!W149&lt;&gt;"", T26/'Acquisition-Retention'!W149,"")</f>
        <v>2.01869487590085</v>
      </c>
      <c r="U72" s="9" t="n">
        <f aca="false">IF('Acquisition-Retention'!X149&lt;&gt;"", U26/'Acquisition-Retention'!X149,"")</f>
        <v>1.73941571800308</v>
      </c>
      <c r="V72" s="9" t="n">
        <f aca="false">IF('Acquisition-Retention'!Y149&lt;&gt;"", V26/'Acquisition-Retention'!Y149,"")</f>
        <v>1.6567934659878</v>
      </c>
      <c r="W72" s="9" t="n">
        <f aca="false">IF('Acquisition-Retention'!Z149&lt;&gt;"", W26/'Acquisition-Retention'!Z149,"")</f>
        <v>1.57536065865492</v>
      </c>
      <c r="X72" s="9" t="n">
        <f aca="false">IF('Acquisition-Retention'!AA149&lt;&gt;"", X26/'Acquisition-Retention'!AA149,"")</f>
        <v>1.62797269988296</v>
      </c>
      <c r="Y72" s="9" t="n">
        <f aca="false">IF('Acquisition-Retention'!AB149&lt;&gt;"", Y26/'Acquisition-Retention'!AB149,"")</f>
        <v>1.54702115567345</v>
      </c>
      <c r="Z72" s="9" t="n">
        <f aca="false">IF('Acquisition-Retention'!AC149&lt;&gt;"", Z26/'Acquisition-Retention'!AC149,"")</f>
        <v>1.46760422363458</v>
      </c>
      <c r="AA72" s="9" t="n">
        <f aca="false">IF('Acquisition-Retention'!AD149&lt;&gt;"", AA26/'Acquisition-Retention'!AD149,"")</f>
        <v>1.65158681501053</v>
      </c>
      <c r="AB72" s="9" t="n">
        <f aca="false">IF('Acquisition-Retention'!AE149&lt;&gt;"", AB26/'Acquisition-Retention'!AE149,"")</f>
        <v>1.57023841548756</v>
      </c>
      <c r="AC72" s="9" t="n">
        <f aca="false">IF('Acquisition-Retention'!AF149&lt;&gt;"", AC26/'Acquisition-Retention'!AF149,"")</f>
        <v>1.49035381889701</v>
      </c>
      <c r="AD72" s="9" t="n">
        <f aca="false">IF('Acquisition-Retention'!AG149&lt;&gt;"", AD26/'Acquisition-Retention'!AG149,"")</f>
        <v>1.41217104522413</v>
      </c>
      <c r="AE72" s="9" t="n">
        <f aca="false">IF('Acquisition-Retention'!AH149&lt;&gt;"", AE26/'Acquisition-Retention'!AH149,"")</f>
        <v>1.33590622508425</v>
      </c>
      <c r="AF72" s="9" t="n">
        <f aca="false">IF('Acquisition-Retention'!AI149&lt;&gt;"", AF26/'Acquisition-Retention'!AI149,"")</f>
        <v>1.26175169410229</v>
      </c>
      <c r="AG72" s="9" t="n">
        <f aca="false">IF('Acquisition-Retention'!AJ149&lt;&gt;"", AG26/'Acquisition-Retention'!AJ149,"")</f>
        <v>1.03260946661008</v>
      </c>
      <c r="AH72" s="9" t="n">
        <f aca="false">IF('Acquisition-Retention'!AK149&lt;&gt;"", AH26/'Acquisition-Retention'!AK149,"")</f>
        <v>0.969164865578914</v>
      </c>
      <c r="AI72" s="9" t="n">
        <f aca="false">IF('Acquisition-Retention'!AL149&lt;&gt;"", AI26/'Acquisition-Retention'!AL149,"")</f>
        <v>0.908424752222</v>
      </c>
      <c r="AJ72" s="9" t="n">
        <f aca="false">IF('Acquisition-Retention'!AM149&lt;&gt;"", AJ26/'Acquisition-Retention'!AM149,"")</f>
        <v>0.947468369467373</v>
      </c>
      <c r="AK72" s="9" t="n">
        <f aca="false">IF('Acquisition-Retention'!AN149&lt;&gt;"", AK26/'Acquisition-Retention'!AN149,"")</f>
        <v>0.887689680088851</v>
      </c>
      <c r="AL72" s="9" t="n">
        <f aca="false">IF('Acquisition-Retention'!AO149&lt;&gt;"", AL26/'Acquisition-Retention'!AO149,"")</f>
        <v>0.830656024187105</v>
      </c>
      <c r="AM72" s="9" t="n">
        <f aca="false">IF('Acquisition-Retention'!AP149&lt;&gt;"", AM26/'Acquisition-Retention'!AP149,"")</f>
        <v>0.812568390531275</v>
      </c>
      <c r="AN72" s="9" t="n">
        <f aca="false">IF('Acquisition-Retention'!AQ149&lt;&gt;"", AN26/'Acquisition-Retention'!AQ149,"")</f>
        <v>0.759183602358862</v>
      </c>
      <c r="AO72" s="9" t="n">
        <f aca="false">IF('Acquisition-Retention'!AR149&lt;&gt;"", AO26/'Acquisition-Retention'!AR149,"")</f>
        <v>0.708526276628996</v>
      </c>
    </row>
    <row r="73" customFormat="false" ht="15" hidden="false" customHeight="false" outlineLevel="0" collapsed="false">
      <c r="A73" s="0" t="n">
        <f aca="false">A72+1</f>
        <v>14</v>
      </c>
      <c r="B73" s="4" t="str">
        <v>Feb 2015</v>
      </c>
      <c r="C73" s="9" t="str">
        <f aca="false">IF('Acquisition-Retention'!F150&lt;&gt;"", C27/'Acquisition-Retention'!F150,"")</f>
        <v/>
      </c>
      <c r="D73" s="9" t="str">
        <f aca="false">IF('Acquisition-Retention'!G150&lt;&gt;"", D27/'Acquisition-Retention'!G150,"")</f>
        <v/>
      </c>
      <c r="E73" s="9" t="str">
        <f aca="false">IF('Acquisition-Retention'!H150&lt;&gt;"", E27/'Acquisition-Retention'!H150,"")</f>
        <v/>
      </c>
      <c r="F73" s="9" t="str">
        <f aca="false">IF('Acquisition-Retention'!I150&lt;&gt;"", F27/'Acquisition-Retention'!I150,"")</f>
        <v/>
      </c>
      <c r="G73" s="9" t="str">
        <f aca="false">IF('Acquisition-Retention'!J150&lt;&gt;"", G27/'Acquisition-Retention'!J150,"")</f>
        <v/>
      </c>
      <c r="H73" s="9" t="str">
        <f aca="false">IF('Acquisition-Retention'!K150&lt;&gt;"", H27/'Acquisition-Retention'!K150,"")</f>
        <v/>
      </c>
      <c r="I73" s="9" t="str">
        <f aca="false">IF('Acquisition-Retention'!L150&lt;&gt;"", I27/'Acquisition-Retention'!L150,"")</f>
        <v/>
      </c>
      <c r="J73" s="9" t="str">
        <f aca="false">IF('Acquisition-Retention'!M150&lt;&gt;"", J27/'Acquisition-Retention'!M150,"")</f>
        <v/>
      </c>
      <c r="K73" s="9" t="str">
        <f aca="false">IF('Acquisition-Retention'!N150&lt;&gt;"", K27/'Acquisition-Retention'!N150,"")</f>
        <v/>
      </c>
      <c r="L73" s="9" t="str">
        <f aca="false">IF('Acquisition-Retention'!O150&lt;&gt;"", L27/'Acquisition-Retention'!O150,"")</f>
        <v/>
      </c>
      <c r="M73" s="9" t="str">
        <f aca="false">IF('Acquisition-Retention'!P150&lt;&gt;"", M27/'Acquisition-Retention'!P150,"")</f>
        <v/>
      </c>
      <c r="N73" s="9" t="str">
        <f aca="false">IF('Acquisition-Retention'!Q150&lt;&gt;"", N27/'Acquisition-Retention'!Q150,"")</f>
        <v/>
      </c>
      <c r="O73" s="9" t="str">
        <f aca="false">IF('Acquisition-Retention'!R150&lt;&gt;"", O27/'Acquisition-Retention'!R150,"")</f>
        <v/>
      </c>
      <c r="P73" s="9" t="n">
        <f aca="false">IF('Acquisition-Retention'!S150&lt;&gt;"", P27/'Acquisition-Retention'!S150,"")</f>
        <v>2.80699783632896</v>
      </c>
      <c r="Q73" s="9" t="n">
        <f aca="false">IF('Acquisition-Retention'!T150&lt;&gt;"", Q27/'Acquisition-Retention'!T150,"")</f>
        <v>2.33790381416036</v>
      </c>
      <c r="R73" s="9" t="n">
        <f aca="false">IF('Acquisition-Retention'!U150&lt;&gt;"", R27/'Acquisition-Retention'!U150,"")</f>
        <v>2.25521403730112</v>
      </c>
      <c r="S73" s="9" t="n">
        <f aca="false">IF('Acquisition-Retention'!V150&lt;&gt;"", S27/'Acquisition-Retention'!V150,"")</f>
        <v>2.17162779893257</v>
      </c>
      <c r="T73" s="9" t="n">
        <f aca="false">IF('Acquisition-Retention'!W150&lt;&gt;"", T27/'Acquisition-Retention'!W150,"")</f>
        <v>2.08743324872785</v>
      </c>
      <c r="U73" s="9" t="n">
        <f aca="false">IF('Acquisition-Retention'!X150&lt;&gt;"", U27/'Acquisition-Retention'!X150,"")</f>
        <v>1.80731912209292</v>
      </c>
      <c r="V73" s="9" t="n">
        <f aca="false">IF('Acquisition-Retention'!Y150&lt;&gt;"", V27/'Acquisition-Retention'!Y150,"")</f>
        <v>1.7239312759157</v>
      </c>
      <c r="W73" s="9" t="n">
        <f aca="false">IF('Acquisition-Retention'!Z150&lt;&gt;"", W27/'Acquisition-Retention'!Z150,"")</f>
        <v>1.64151042053969</v>
      </c>
      <c r="X73" s="9" t="n">
        <f aca="false">IF('Acquisition-Retention'!AA150&lt;&gt;"", X27/'Acquisition-Retention'!AA150,"")</f>
        <v>1.69478737008107</v>
      </c>
      <c r="Y73" s="9" t="n">
        <f aca="false">IF('Acquisition-Retention'!AB150&lt;&gt;"", Y27/'Acquisition-Retention'!AB150,"")</f>
        <v>1.61277251713207</v>
      </c>
      <c r="Z73" s="9" t="n">
        <f aca="false">IF('Acquisition-Retention'!AC150&lt;&gt;"", Z27/'Acquisition-Retention'!AC150,"")</f>
        <v>1.53208857986511</v>
      </c>
      <c r="AA73" s="9" t="n">
        <f aca="false">IF('Acquisition-Retention'!AD150&lt;&gt;"", AA27/'Acquisition-Retention'!AD150,"")</f>
        <v>1.71866839777338</v>
      </c>
      <c r="AB73" s="9" t="n">
        <f aca="false">IF('Acquisition-Retention'!AE150&lt;&gt;"", AB27/'Acquisition-Retention'!AE150,"")</f>
        <v>1.63631825666506</v>
      </c>
      <c r="AC73" s="9" t="n">
        <f aca="false">IF('Acquisition-Retention'!AF150&lt;&gt;"", AC27/'Acquisition-Retention'!AF150,"")</f>
        <v>1.55522383175789</v>
      </c>
      <c r="AD73" s="9" t="n">
        <f aca="false">IF('Acquisition-Retention'!AG150&lt;&gt;"", AD27/'Acquisition-Retention'!AG150,"")</f>
        <v>1.47563914773829</v>
      </c>
      <c r="AE73" s="9" t="n">
        <f aca="false">IF('Acquisition-Retention'!AH150&lt;&gt;"", AE27/'Acquisition-Retention'!AH150,"")</f>
        <v>1.39779831408251</v>
      </c>
      <c r="AF73" s="9" t="n">
        <f aca="false">IF('Acquisition-Retention'!AI150&lt;&gt;"", AF27/'Acquisition-Retention'!AI150,"")</f>
        <v>1.32191315127103</v>
      </c>
      <c r="AG73" s="9" t="n">
        <f aca="false">IF('Acquisition-Retention'!AJ150&lt;&gt;"", AG27/'Acquisition-Retention'!AJ150,"")</f>
        <v>1.08617983775189</v>
      </c>
      <c r="AH73" s="9" t="n">
        <f aca="false">IF('Acquisition-Retention'!AK150&lt;&gt;"", AH27/'Acquisition-Retention'!AK150,"")</f>
        <v>1.02057606585783</v>
      </c>
      <c r="AI73" s="9" t="n">
        <f aca="false">IF('Acquisition-Retention'!AL150&lt;&gt;"", AI27/'Acquisition-Retention'!AL150,"")</f>
        <v>0.957632158249518</v>
      </c>
      <c r="AJ73" s="9" t="n">
        <f aca="false">IF('Acquisition-Retention'!AM150&lt;&gt;"", AJ27/'Acquisition-Retention'!AM150,"")</f>
        <v>0.998107740764487</v>
      </c>
      <c r="AK73" s="9" t="n">
        <f aca="false">IF('Acquisition-Retention'!AN150&lt;&gt;"", AK27/'Acquisition-Retention'!AN150,"")</f>
        <v>0.936114082160095</v>
      </c>
      <c r="AL73" s="9" t="n">
        <f aca="false">IF('Acquisition-Retention'!AO150&lt;&gt;"", AL27/'Acquisition-Retention'!AO150,"")</f>
        <v>0.876845940080997</v>
      </c>
      <c r="AM73" s="9" t="n">
        <f aca="false">IF('Acquisition-Retention'!AP150&lt;&gt;"", AM27/'Acquisition-Retention'!AP150,"")</f>
        <v>0.858024878639498</v>
      </c>
      <c r="AN73" s="9" t="n">
        <f aca="false">IF('Acquisition-Retention'!AQ150&lt;&gt;"", AN27/'Acquisition-Retention'!AQ150,"")</f>
        <v>0.802405660059949</v>
      </c>
      <c r="AO73" s="9" t="n">
        <f aca="false">IF('Acquisition-Retention'!AR150&lt;&gt;"", AO27/'Acquisition-Retention'!AR150,"")</f>
        <v>0.749531501595254</v>
      </c>
    </row>
    <row r="74" customFormat="false" ht="15" hidden="false" customHeight="false" outlineLevel="0" collapsed="false">
      <c r="A74" s="0" t="n">
        <f aca="false">A73+1</f>
        <v>15</v>
      </c>
      <c r="B74" s="4" t="str">
        <v>Mar 2015</v>
      </c>
      <c r="C74" s="9" t="str">
        <f aca="false">IF('Acquisition-Retention'!F151&lt;&gt;"", C28/'Acquisition-Retention'!F151,"")</f>
        <v/>
      </c>
      <c r="D74" s="9" t="str">
        <f aca="false">IF('Acquisition-Retention'!G151&lt;&gt;"", D28/'Acquisition-Retention'!G151,"")</f>
        <v/>
      </c>
      <c r="E74" s="9" t="str">
        <f aca="false">IF('Acquisition-Retention'!H151&lt;&gt;"", E28/'Acquisition-Retention'!H151,"")</f>
        <v/>
      </c>
      <c r="F74" s="9" t="str">
        <f aca="false">IF('Acquisition-Retention'!I151&lt;&gt;"", F28/'Acquisition-Retention'!I151,"")</f>
        <v/>
      </c>
      <c r="G74" s="9" t="str">
        <f aca="false">IF('Acquisition-Retention'!J151&lt;&gt;"", G28/'Acquisition-Retention'!J151,"")</f>
        <v/>
      </c>
      <c r="H74" s="9" t="str">
        <f aca="false">IF('Acquisition-Retention'!K151&lt;&gt;"", H28/'Acquisition-Retention'!K151,"")</f>
        <v/>
      </c>
      <c r="I74" s="9" t="str">
        <f aca="false">IF('Acquisition-Retention'!L151&lt;&gt;"", I28/'Acquisition-Retention'!L151,"")</f>
        <v/>
      </c>
      <c r="J74" s="9" t="str">
        <f aca="false">IF('Acquisition-Retention'!M151&lt;&gt;"", J28/'Acquisition-Retention'!M151,"")</f>
        <v/>
      </c>
      <c r="K74" s="9" t="str">
        <f aca="false">IF('Acquisition-Retention'!N151&lt;&gt;"", K28/'Acquisition-Retention'!N151,"")</f>
        <v/>
      </c>
      <c r="L74" s="9" t="str">
        <f aca="false">IF('Acquisition-Retention'!O151&lt;&gt;"", L28/'Acquisition-Retention'!O151,"")</f>
        <v/>
      </c>
      <c r="M74" s="9" t="str">
        <f aca="false">IF('Acquisition-Retention'!P151&lt;&gt;"", M28/'Acquisition-Retention'!P151,"")</f>
        <v/>
      </c>
      <c r="N74" s="9" t="str">
        <f aca="false">IF('Acquisition-Retention'!Q151&lt;&gt;"", N28/'Acquisition-Retention'!Q151,"")</f>
        <v/>
      </c>
      <c r="O74" s="9" t="str">
        <f aca="false">IF('Acquisition-Retention'!R151&lt;&gt;"", O28/'Acquisition-Retention'!R151,"")</f>
        <v/>
      </c>
      <c r="P74" s="9" t="str">
        <f aca="false">IF('Acquisition-Retention'!S151&lt;&gt;"", P28/'Acquisition-Retention'!S151,"")</f>
        <v/>
      </c>
      <c r="Q74" s="9" t="n">
        <f aca="false">IF('Acquisition-Retention'!T151&lt;&gt;"", Q28/'Acquisition-Retention'!T151,"")</f>
        <v>2.79564812378083</v>
      </c>
      <c r="R74" s="9" t="n">
        <f aca="false">IF('Acquisition-Retention'!U151&lt;&gt;"", R28/'Acquisition-Retention'!U151,"")</f>
        <v>2.32256543084638</v>
      </c>
      <c r="S74" s="9" t="n">
        <f aca="false">IF('Acquisition-Retention'!V151&lt;&gt;"", S28/'Acquisition-Retention'!V151,"")</f>
        <v>2.23968715492871</v>
      </c>
      <c r="T74" s="9" t="n">
        <f aca="false">IF('Acquisition-Retention'!W151&lt;&gt;"", T28/'Acquisition-Retention'!W151,"")</f>
        <v>2.15596531643431</v>
      </c>
      <c r="U74" s="9" t="n">
        <f aca="false">IF('Acquisition-Retention'!X151&lt;&gt;"", U28/'Acquisition-Retention'!X151,"")</f>
        <v>1.87567381877455</v>
      </c>
      <c r="V74" s="9" t="n">
        <f aca="false">IF('Acquisition-Retention'!Y151&lt;&gt;"", V28/'Acquisition-Retention'!Y151,"")</f>
        <v>1.791709319696</v>
      </c>
      <c r="W74" s="9" t="n">
        <f aca="false">IF('Acquisition-Retention'!Z151&lt;&gt;"", W28/'Acquisition-Retention'!Z151,"")</f>
        <v>1.70848049493316</v>
      </c>
      <c r="X74" s="9" t="n">
        <f aca="false">IF('Acquisition-Retention'!AA151&lt;&gt;"", X28/'Acquisition-Retention'!AA151,"")</f>
        <v>1.76230681084731</v>
      </c>
      <c r="Y74" s="9" t="n">
        <f aca="false">IF('Acquisition-Retention'!AB151&lt;&gt;"", Y28/'Acquisition-Retention'!AB151,"")</f>
        <v>1.679405053268</v>
      </c>
      <c r="Z74" s="9" t="n">
        <f aca="false">IF('Acquisition-Retention'!AC151&lt;&gt;"", Z28/'Acquisition-Retention'!AC151,"")</f>
        <v>1.59761866229926</v>
      </c>
      <c r="AA74" s="9" t="n">
        <f aca="false">IF('Acquisition-Retention'!AD151&lt;&gt;"", AA28/'Acquisition-Retention'!AD151,"")</f>
        <v>1.78640193256788</v>
      </c>
      <c r="AB74" s="9" t="n">
        <f aca="false">IF('Acquisition-Retention'!AE151&lt;&gt;"", AB28/'Acquisition-Retention'!AE151,"")</f>
        <v>1.7032294865484</v>
      </c>
      <c r="AC74" s="9" t="n">
        <f aca="false">IF('Acquisition-Retention'!AF151&lt;&gt;"", AC28/'Acquisition-Retention'!AF151,"")</f>
        <v>1.6210934089474</v>
      </c>
      <c r="AD74" s="9" t="n">
        <f aca="false">IF('Acquisition-Retention'!AG151&lt;&gt;"", AD28/'Acquisition-Retention'!AG151,"")</f>
        <v>1.54026179959975</v>
      </c>
      <c r="AE74" s="9" t="n">
        <f aca="false">IF('Acquisition-Retention'!AH151&lt;&gt;"", AE28/'Acquisition-Retention'!AH151,"")</f>
        <v>1.46098517509766</v>
      </c>
      <c r="AF74" s="9" t="n">
        <f aca="false">IF('Acquisition-Retention'!AI151&lt;&gt;"", AF28/'Acquisition-Retention'!AI151,"")</f>
        <v>1.38349365176338</v>
      </c>
      <c r="AG74" s="9" t="n">
        <f aca="false">IF('Acquisition-Retention'!AJ151&lt;&gt;"", AG28/'Acquisition-Retention'!AJ151,"")</f>
        <v>1.14146011863115</v>
      </c>
      <c r="AH74" s="9" t="n">
        <f aca="false">IF('Acquisition-Retention'!AK151&lt;&gt;"", AH28/'Acquisition-Retention'!AK151,"")</f>
        <v>1.07374809825099</v>
      </c>
      <c r="AI74" s="9" t="n">
        <f aca="false">IF('Acquisition-Retention'!AL151&lt;&gt;"", AI28/'Acquisition-Retention'!AL151,"")</f>
        <v>1.00863522020934</v>
      </c>
      <c r="AJ74" s="9" t="n">
        <f aca="false">IF('Acquisition-Retention'!AM151&lt;&gt;"", AJ28/'Acquisition-Retention'!AM151,"")</f>
        <v>1.05052199959893</v>
      </c>
      <c r="AK74" s="9" t="n">
        <f aca="false">IF('Acquisition-Retention'!AN151&lt;&gt;"", AK28/'Acquisition-Retention'!AN151,"")</f>
        <v>0.986342731200524</v>
      </c>
      <c r="AL74" s="9" t="n">
        <f aca="false">IF('Acquisition-Retention'!AO151&lt;&gt;"", AL28/'Acquisition-Retention'!AO151,"")</f>
        <v>0.924854627401948</v>
      </c>
      <c r="AM74" s="9" t="n">
        <f aca="false">IF('Acquisition-Retention'!AP151&lt;&gt;"", AM28/'Acquisition-Retention'!AP151,"")</f>
        <v>0.905301858705561</v>
      </c>
      <c r="AN74" s="9" t="n">
        <f aca="false">IF('Acquisition-Retention'!AQ151&lt;&gt;"", AN28/'Acquisition-Retention'!AQ151,"")</f>
        <v>0.847444819346603</v>
      </c>
      <c r="AO74" s="9" t="n">
        <f aca="false">IF('Acquisition-Retention'!AR151&lt;&gt;"", AO28/'Acquisition-Retention'!AR151,"")</f>
        <v>0.79233842970027</v>
      </c>
    </row>
    <row r="75" customFormat="false" ht="15" hidden="false" customHeight="false" outlineLevel="0" collapsed="false">
      <c r="A75" s="0" t="n">
        <f aca="false">A74+1</f>
        <v>16</v>
      </c>
      <c r="B75" s="4" t="str">
        <v>Apr 2015</v>
      </c>
      <c r="C75" s="9" t="str">
        <f aca="false">IF('Acquisition-Retention'!F152&lt;&gt;"", C29/'Acquisition-Retention'!F152,"")</f>
        <v/>
      </c>
      <c r="D75" s="9" t="str">
        <f aca="false">IF('Acquisition-Retention'!G152&lt;&gt;"", D29/'Acquisition-Retention'!G152,"")</f>
        <v/>
      </c>
      <c r="E75" s="9" t="str">
        <f aca="false">IF('Acquisition-Retention'!H152&lt;&gt;"", E29/'Acquisition-Retention'!H152,"")</f>
        <v/>
      </c>
      <c r="F75" s="9" t="str">
        <f aca="false">IF('Acquisition-Retention'!I152&lt;&gt;"", F29/'Acquisition-Retention'!I152,"")</f>
        <v/>
      </c>
      <c r="G75" s="9" t="str">
        <f aca="false">IF('Acquisition-Retention'!J152&lt;&gt;"", G29/'Acquisition-Retention'!J152,"")</f>
        <v/>
      </c>
      <c r="H75" s="9" t="str">
        <f aca="false">IF('Acquisition-Retention'!K152&lt;&gt;"", H29/'Acquisition-Retention'!K152,"")</f>
        <v/>
      </c>
      <c r="I75" s="9" t="str">
        <f aca="false">IF('Acquisition-Retention'!L152&lt;&gt;"", I29/'Acquisition-Retention'!L152,"")</f>
        <v/>
      </c>
      <c r="J75" s="9" t="str">
        <f aca="false">IF('Acquisition-Retention'!M152&lt;&gt;"", J29/'Acquisition-Retention'!M152,"")</f>
        <v/>
      </c>
      <c r="K75" s="9" t="str">
        <f aca="false">IF('Acquisition-Retention'!N152&lt;&gt;"", K29/'Acquisition-Retention'!N152,"")</f>
        <v/>
      </c>
      <c r="L75" s="9" t="str">
        <f aca="false">IF('Acquisition-Retention'!O152&lt;&gt;"", L29/'Acquisition-Retention'!O152,"")</f>
        <v/>
      </c>
      <c r="M75" s="9" t="str">
        <f aca="false">IF('Acquisition-Retention'!P152&lt;&gt;"", M29/'Acquisition-Retention'!P152,"")</f>
        <v/>
      </c>
      <c r="N75" s="9" t="str">
        <f aca="false">IF('Acquisition-Retention'!Q152&lt;&gt;"", N29/'Acquisition-Retention'!Q152,"")</f>
        <v/>
      </c>
      <c r="O75" s="9" t="str">
        <f aca="false">IF('Acquisition-Retention'!R152&lt;&gt;"", O29/'Acquisition-Retention'!R152,"")</f>
        <v/>
      </c>
      <c r="P75" s="9" t="str">
        <f aca="false">IF('Acquisition-Retention'!S152&lt;&gt;"", P29/'Acquisition-Retention'!S152,"")</f>
        <v/>
      </c>
      <c r="Q75" s="9" t="str">
        <f aca="false">IF('Acquisition-Retention'!T152&lt;&gt;"", Q29/'Acquisition-Retention'!T152,"")</f>
        <v/>
      </c>
      <c r="R75" s="9" t="n">
        <f aca="false">IF('Acquisition-Retention'!U152&lt;&gt;"", R29/'Acquisition-Retention'!U152,"")</f>
        <v>2.7842630832503</v>
      </c>
      <c r="S75" s="9" t="n">
        <f aca="false">IF('Acquisition-Retention'!V152&lt;&gt;"", S29/'Acquisition-Retention'!V152,"")</f>
        <v>2.3071879959477</v>
      </c>
      <c r="T75" s="9" t="n">
        <f aca="false">IF('Acquisition-Retention'!W152&lt;&gt;"", T29/'Acquisition-Retention'!W152,"")</f>
        <v>2.22413090777058</v>
      </c>
      <c r="U75" s="9" t="n">
        <f aca="false">IF('Acquisition-Retention'!X152&lt;&gt;"", U29/'Acquisition-Retention'!X152,"")</f>
        <v>1.94432129899987</v>
      </c>
      <c r="V75" s="9" t="n">
        <f aca="false">IF('Acquisition-Retention'!Y152&lt;&gt;"", V29/'Acquisition-Retention'!Y152,"")</f>
        <v>1.8599744476663</v>
      </c>
      <c r="W75" s="9" t="n">
        <f aca="false">IF('Acquisition-Retention'!Z152&lt;&gt;"", W29/'Acquisition-Retention'!Z152,"")</f>
        <v>1.77612512660181</v>
      </c>
      <c r="X75" s="9" t="n">
        <f aca="false">IF('Acquisition-Retention'!AA152&lt;&gt;"", X29/'Acquisition-Retention'!AA152,"")</f>
        <v>1.83038025379899</v>
      </c>
      <c r="Y75" s="9" t="n">
        <f aca="false">IF('Acquisition-Retention'!AB152&lt;&gt;"", Y29/'Acquisition-Retention'!AB152,"")</f>
        <v>1.74677605827285</v>
      </c>
      <c r="Z75" s="9" t="n">
        <f aca="false">IF('Acquisition-Retention'!AC152&lt;&gt;"", Z29/'Acquisition-Retention'!AC152,"")</f>
        <v>1.66406156210153</v>
      </c>
      <c r="AA75" s="9" t="n">
        <f aca="false">IF('Acquisition-Retention'!AD152&lt;&gt;"", AA29/'Acquisition-Retention'!AD152,"")</f>
        <v>1.85463468055909</v>
      </c>
      <c r="AB75" s="9" t="n">
        <f aca="false">IF('Acquisition-Retention'!AE152&lt;&gt;"", AB29/'Acquisition-Retention'!AE152,"")</f>
        <v>1.77082688320663</v>
      </c>
      <c r="AC75" s="9" t="n">
        <f aca="false">IF('Acquisition-Retention'!AF152&lt;&gt;"", AC29/'Acquisition-Retention'!AF152,"")</f>
        <v>1.68782665129012</v>
      </c>
      <c r="AD75" s="9" t="n">
        <f aca="false">IF('Acquisition-Retention'!AG152&lt;&gt;"", AD29/'Acquisition-Retention'!AG152,"")</f>
        <v>1.60591396866238</v>
      </c>
      <c r="AE75" s="9" t="n">
        <f aca="false">IF('Acquisition-Retention'!AH152&lt;&gt;"", AE29/'Acquisition-Retention'!AH152,"")</f>
        <v>1.52535389356481</v>
      </c>
      <c r="AF75" s="9" t="n">
        <f aca="false">IF('Acquisition-Retention'!AI152&lt;&gt;"", AF29/'Acquisition-Retention'!AI152,"")</f>
        <v>1.44639333638257</v>
      </c>
      <c r="AG75" s="9" t="n">
        <f aca="false">IF('Acquisition-Retention'!AJ152&lt;&gt;"", AG29/'Acquisition-Retention'!AJ152,"")</f>
        <v>1.19839653709221</v>
      </c>
      <c r="AH75" s="9" t="n">
        <f aca="false">IF('Acquisition-Retention'!AK152&lt;&gt;"", AH29/'Acquisition-Retention'!AK152,"")</f>
        <v>1.12864079108304</v>
      </c>
      <c r="AI75" s="9" t="n">
        <f aca="false">IF('Acquisition-Retention'!AL152&lt;&gt;"", AI29/'Acquisition-Retention'!AL152,"")</f>
        <v>1.06140680486421</v>
      </c>
      <c r="AJ75" s="9" t="n">
        <f aca="false">IF('Acquisition-Retention'!AM152&lt;&gt;"", AJ29/'Acquisition-Retention'!AM152,"")</f>
        <v>1.1046756394893</v>
      </c>
      <c r="AK75" s="9" t="n">
        <f aca="false">IF('Acquisition-Retention'!AN152&lt;&gt;"", AK29/'Acquisition-Retention'!AN152,"")</f>
        <v>1.03835291484944</v>
      </c>
      <c r="AL75" s="9" t="n">
        <f aca="false">IF('Acquisition-Retention'!AO152&lt;&gt;"", AL29/'Acquisition-Retention'!AO152,"")</f>
        <v>0.974671363142753</v>
      </c>
      <c r="AM75" s="9" t="n">
        <f aca="false">IF('Acquisition-Retention'!AP152&lt;&gt;"", AM29/'Acquisition-Retention'!AP152,"")</f>
        <v>0.954392337284363</v>
      </c>
      <c r="AN75" s="9" t="n">
        <f aca="false">IF('Acquisition-Retention'!AQ152&lt;&gt;"", AN29/'Acquisition-Retention'!AQ152,"")</f>
        <v>0.894304809359196</v>
      </c>
      <c r="AO75" s="9" t="n">
        <f aca="false">IF('Acquisition-Retention'!AR152&lt;&gt;"", AO29/'Acquisition-Retention'!AR152,"")</f>
        <v>0.836960458991465</v>
      </c>
    </row>
    <row r="76" customFormat="false" ht="15" hidden="false" customHeight="false" outlineLevel="0" collapsed="false">
      <c r="A76" s="0" t="n">
        <f aca="false">A75+1</f>
        <v>17</v>
      </c>
      <c r="B76" s="4" t="str">
        <v>May 2015</v>
      </c>
      <c r="C76" s="9" t="str">
        <f aca="false">IF('Acquisition-Retention'!F153&lt;&gt;"", C30/'Acquisition-Retention'!F153,"")</f>
        <v/>
      </c>
      <c r="D76" s="9" t="str">
        <f aca="false">IF('Acquisition-Retention'!G153&lt;&gt;"", D30/'Acquisition-Retention'!G153,"")</f>
        <v/>
      </c>
      <c r="E76" s="9" t="str">
        <f aca="false">IF('Acquisition-Retention'!H153&lt;&gt;"", E30/'Acquisition-Retention'!H153,"")</f>
        <v/>
      </c>
      <c r="F76" s="9" t="str">
        <f aca="false">IF('Acquisition-Retention'!I153&lt;&gt;"", F30/'Acquisition-Retention'!I153,"")</f>
        <v/>
      </c>
      <c r="G76" s="9" t="str">
        <f aca="false">IF('Acquisition-Retention'!J153&lt;&gt;"", G30/'Acquisition-Retention'!J153,"")</f>
        <v/>
      </c>
      <c r="H76" s="9" t="str">
        <f aca="false">IF('Acquisition-Retention'!K153&lt;&gt;"", H30/'Acquisition-Retention'!K153,"")</f>
        <v/>
      </c>
      <c r="I76" s="9" t="str">
        <f aca="false">IF('Acquisition-Retention'!L153&lt;&gt;"", I30/'Acquisition-Retention'!L153,"")</f>
        <v/>
      </c>
      <c r="J76" s="9" t="str">
        <f aca="false">IF('Acquisition-Retention'!M153&lt;&gt;"", J30/'Acquisition-Retention'!M153,"")</f>
        <v/>
      </c>
      <c r="K76" s="9" t="str">
        <f aca="false">IF('Acquisition-Retention'!N153&lt;&gt;"", K30/'Acquisition-Retention'!N153,"")</f>
        <v/>
      </c>
      <c r="L76" s="9" t="str">
        <f aca="false">IF('Acquisition-Retention'!O153&lt;&gt;"", L30/'Acquisition-Retention'!O153,"")</f>
        <v/>
      </c>
      <c r="M76" s="9" t="str">
        <f aca="false">IF('Acquisition-Retention'!P153&lt;&gt;"", M30/'Acquisition-Retention'!P153,"")</f>
        <v/>
      </c>
      <c r="N76" s="9" t="str">
        <f aca="false">IF('Acquisition-Retention'!Q153&lt;&gt;"", N30/'Acquisition-Retention'!Q153,"")</f>
        <v/>
      </c>
      <c r="O76" s="9" t="str">
        <f aca="false">IF('Acquisition-Retention'!R153&lt;&gt;"", O30/'Acquisition-Retention'!R153,"")</f>
        <v/>
      </c>
      <c r="P76" s="9" t="str">
        <f aca="false">IF('Acquisition-Retention'!S153&lt;&gt;"", P30/'Acquisition-Retention'!S153,"")</f>
        <v/>
      </c>
      <c r="Q76" s="9" t="str">
        <f aca="false">IF('Acquisition-Retention'!T153&lt;&gt;"", Q30/'Acquisition-Retention'!T153,"")</f>
        <v/>
      </c>
      <c r="R76" s="9" t="str">
        <f aca="false">IF('Acquisition-Retention'!U153&lt;&gt;"", R30/'Acquisition-Retention'!U153,"")</f>
        <v/>
      </c>
      <c r="S76" s="9" t="n">
        <f aca="false">IF('Acquisition-Retention'!V153&lt;&gt;"", S30/'Acquisition-Retention'!V153,"")</f>
        <v>2.77284397150083</v>
      </c>
      <c r="T76" s="9" t="n">
        <f aca="false">IF('Acquisition-Retention'!W153&lt;&gt;"", T30/'Acquisition-Retention'!W153,"")</f>
        <v>2.29177327874521</v>
      </c>
      <c r="U76" s="9" t="n">
        <f aca="false">IF('Acquisition-Retention'!X153&lt;&gt;"", U30/'Acquisition-Retention'!X153,"")</f>
        <v>2.01310030648385</v>
      </c>
      <c r="V76" s="9" t="n">
        <f aca="false">IF('Acquisition-Retention'!Y153&lt;&gt;"", V30/'Acquisition-Retention'!Y153,"")</f>
        <v>1.92856898770274</v>
      </c>
      <c r="W76" s="9" t="n">
        <f aca="false">IF('Acquisition-Retention'!Z153&lt;&gt;"", W30/'Acquisition-Retention'!Z153,"")</f>
        <v>1.84429239608845</v>
      </c>
      <c r="X76" s="9" t="n">
        <f aca="false">IF('Acquisition-Retention'!AA153&lt;&gt;"", X30/'Acquisition-Retention'!AA153,"")</f>
        <v>1.89885181237261</v>
      </c>
      <c r="Y76" s="9" t="n">
        <f aca="false">IF('Acquisition-Retention'!AB153&lt;&gt;"", Y30/'Acquisition-Retention'!AB153,"")</f>
        <v>1.81473612439651</v>
      </c>
      <c r="Z76" s="9" t="n">
        <f aca="false">IF('Acquisition-Retention'!AC153&lt;&gt;"", Z30/'Acquisition-Retention'!AC153,"")</f>
        <v>1.73127627643677</v>
      </c>
      <c r="AA76" s="9" t="n">
        <f aca="false">IF('Acquisition-Retention'!AD153&lt;&gt;"", AA30/'Acquisition-Retention'!AD153,"")</f>
        <v>1.9232092717744</v>
      </c>
      <c r="AB76" s="9" t="n">
        <f aca="false">IF('Acquisition-Retention'!AE153&lt;&gt;"", AB30/'Acquisition-Retention'!AE153,"")</f>
        <v>1.83895896186531</v>
      </c>
      <c r="AC76" s="9" t="n">
        <f aca="false">IF('Acquisition-Retention'!AF153&lt;&gt;"", AC30/'Acquisition-Retention'!AF153,"")</f>
        <v>1.75527994561438</v>
      </c>
      <c r="AD76" s="9" t="n">
        <f aca="false">IF('Acquisition-Retention'!AG153&lt;&gt;"", AD30/'Acquisition-Retention'!AG153,"")</f>
        <v>1.67246167345091</v>
      </c>
      <c r="AE76" s="9" t="n">
        <f aca="false">IF('Acquisition-Retention'!AH153&lt;&gt;"", AE30/'Acquisition-Retention'!AH153,"")</f>
        <v>1.59078161125959</v>
      </c>
      <c r="AF76" s="9" t="n">
        <f aca="false">IF('Acquisition-Retention'!AI153&lt;&gt;"", AF30/'Acquisition-Retention'!AI153,"")</f>
        <v>1.51050166343237</v>
      </c>
      <c r="AG76" s="9" t="n">
        <f aca="false">IF('Acquisition-Retention'!AJ153&lt;&gt;"", AG30/'Acquisition-Retention'!AJ153,"")</f>
        <v>1.25692399632547</v>
      </c>
      <c r="AH76" s="9" t="n">
        <f aca="false">IF('Acquisition-Retention'!AK153&lt;&gt;"", AH30/'Acquisition-Retention'!AK153,"")</f>
        <v>1.18520294111191</v>
      </c>
      <c r="AI76" s="9" t="n">
        <f aca="false">IF('Acquisition-Retention'!AL153&lt;&gt;"", AI30/'Acquisition-Retention'!AL153,"")</f>
        <v>1.11590922058618</v>
      </c>
      <c r="AJ76" s="9" t="n">
        <f aca="false">IF('Acquisition-Retention'!AM153&lt;&gt;"", AJ30/'Acquisition-Retention'!AM153,"")</f>
        <v>1.16052227001338</v>
      </c>
      <c r="AK76" s="9" t="n">
        <f aca="false">IF('Acquisition-Retention'!AN153&lt;&gt;"", AK30/'Acquisition-Retention'!AN153,"")</f>
        <v>1.09211156602416</v>
      </c>
      <c r="AL76" s="9" t="n">
        <f aca="false">IF('Acquisition-Retention'!AO153&lt;&gt;"", AL30/'Acquisition-Retention'!AO153,"")</f>
        <v>1.02627573616813</v>
      </c>
      <c r="AM76" s="9" t="n">
        <f aca="false">IF('Acquisition-Retention'!AP153&lt;&gt;"", AM30/'Acquisition-Retention'!AP153,"")</f>
        <v>1.0052798755842</v>
      </c>
      <c r="AN76" s="9" t="n">
        <f aca="false">IF('Acquisition-Retention'!AQ153&lt;&gt;"", AN30/'Acquisition-Retention'!AQ153,"")</f>
        <v>0.942980712798908</v>
      </c>
      <c r="AO76" s="9" t="n">
        <f aca="false">IF('Acquisition-Retention'!AR153&lt;&gt;"", AO30/'Acquisition-Retention'!AR153,"")</f>
        <v>0.883403203335761</v>
      </c>
    </row>
    <row r="77" customFormat="false" ht="15" hidden="false" customHeight="false" outlineLevel="0" collapsed="false">
      <c r="A77" s="0" t="n">
        <f aca="false">A76+1</f>
        <v>18</v>
      </c>
      <c r="B77" s="4" t="str">
        <v>Jun 2015</v>
      </c>
      <c r="C77" s="9" t="str">
        <f aca="false">IF('Acquisition-Retention'!F154&lt;&gt;"", C31/'Acquisition-Retention'!F154,"")</f>
        <v/>
      </c>
      <c r="D77" s="9" t="str">
        <f aca="false">IF('Acquisition-Retention'!G154&lt;&gt;"", D31/'Acquisition-Retention'!G154,"")</f>
        <v/>
      </c>
      <c r="E77" s="9" t="str">
        <f aca="false">IF('Acquisition-Retention'!H154&lt;&gt;"", E31/'Acquisition-Retention'!H154,"")</f>
        <v/>
      </c>
      <c r="F77" s="9" t="str">
        <f aca="false">IF('Acquisition-Retention'!I154&lt;&gt;"", F31/'Acquisition-Retention'!I154,"")</f>
        <v/>
      </c>
      <c r="G77" s="9" t="str">
        <f aca="false">IF('Acquisition-Retention'!J154&lt;&gt;"", G31/'Acquisition-Retention'!J154,"")</f>
        <v/>
      </c>
      <c r="H77" s="9" t="str">
        <f aca="false">IF('Acquisition-Retention'!K154&lt;&gt;"", H31/'Acquisition-Retention'!K154,"")</f>
        <v/>
      </c>
      <c r="I77" s="9" t="str">
        <f aca="false">IF('Acquisition-Retention'!L154&lt;&gt;"", I31/'Acquisition-Retention'!L154,"")</f>
        <v/>
      </c>
      <c r="J77" s="9" t="str">
        <f aca="false">IF('Acquisition-Retention'!M154&lt;&gt;"", J31/'Acquisition-Retention'!M154,"")</f>
        <v/>
      </c>
      <c r="K77" s="9" t="str">
        <f aca="false">IF('Acquisition-Retention'!N154&lt;&gt;"", K31/'Acquisition-Retention'!N154,"")</f>
        <v/>
      </c>
      <c r="L77" s="9" t="str">
        <f aca="false">IF('Acquisition-Retention'!O154&lt;&gt;"", L31/'Acquisition-Retention'!O154,"")</f>
        <v/>
      </c>
      <c r="M77" s="9" t="str">
        <f aca="false">IF('Acquisition-Retention'!P154&lt;&gt;"", M31/'Acquisition-Retention'!P154,"")</f>
        <v/>
      </c>
      <c r="N77" s="9" t="str">
        <f aca="false">IF('Acquisition-Retention'!Q154&lt;&gt;"", N31/'Acquisition-Retention'!Q154,"")</f>
        <v/>
      </c>
      <c r="O77" s="9" t="str">
        <f aca="false">IF('Acquisition-Retention'!R154&lt;&gt;"", O31/'Acquisition-Retention'!R154,"")</f>
        <v/>
      </c>
      <c r="P77" s="9" t="str">
        <f aca="false">IF('Acquisition-Retention'!S154&lt;&gt;"", P31/'Acquisition-Retention'!S154,"")</f>
        <v/>
      </c>
      <c r="Q77" s="9" t="str">
        <f aca="false">IF('Acquisition-Retention'!T154&lt;&gt;"", Q31/'Acquisition-Retention'!T154,"")</f>
        <v/>
      </c>
      <c r="R77" s="9" t="str">
        <f aca="false">IF('Acquisition-Retention'!U154&lt;&gt;"", R31/'Acquisition-Retention'!U154,"")</f>
        <v/>
      </c>
      <c r="S77" s="9" t="str">
        <f aca="false">IF('Acquisition-Retention'!V154&lt;&gt;"", S31/'Acquisition-Retention'!V154,"")</f>
        <v/>
      </c>
      <c r="T77" s="9" t="n">
        <f aca="false">IF('Acquisition-Retention'!W154&lt;&gt;"", T31/'Acquisition-Retention'!W154,"")</f>
        <v>2.76139206132356</v>
      </c>
      <c r="U77" s="9" t="n">
        <f aca="false">IF('Acquisition-Retention'!X154&lt;&gt;"", U31/'Acquisition-Retention'!X154,"")</f>
        <v>2.08184834507284</v>
      </c>
      <c r="V77" s="9" t="n">
        <f aca="false">IF('Acquisition-Retention'!Y154&lt;&gt;"", V31/'Acquisition-Retention'!Y154,"")</f>
        <v>1.99733218156975</v>
      </c>
      <c r="W77" s="9" t="n">
        <f aca="false">IF('Acquisition-Retention'!Z154&lt;&gt;"", W31/'Acquisition-Retention'!Z154,"")</f>
        <v>1.91282554377052</v>
      </c>
      <c r="X77" s="9" t="n">
        <f aca="false">IF('Acquisition-Retention'!AA154&lt;&gt;"", X31/'Acquisition-Retention'!AA154,"")</f>
        <v>1.96756188309488</v>
      </c>
      <c r="Y77" s="9" t="n">
        <f aca="false">IF('Acquisition-Retention'!AB154&lt;&gt;"", Y31/'Acquisition-Retention'!AB154,"")</f>
        <v>1.88313041764012</v>
      </c>
      <c r="Z77" s="9" t="n">
        <f aca="false">IF('Acquisition-Retention'!AC154&lt;&gt;"", Z31/'Acquisition-Retention'!AC154,"")</f>
        <v>1.79911482530178</v>
      </c>
      <c r="AA77" s="9" t="n">
        <f aca="false">IF('Acquisition-Retention'!AD154&lt;&gt;"", AA31/'Acquisition-Retention'!AD154,"")</f>
        <v>1.99196513550308</v>
      </c>
      <c r="AB77" s="9" t="n">
        <f aca="false">IF('Acquisition-Retention'!AE154&lt;&gt;"", AB31/'Acquisition-Retention'!AE154,"")</f>
        <v>1.90746929056543</v>
      </c>
      <c r="AC77" s="9" t="n">
        <f aca="false">IF('Acquisition-Retention'!AF154&lt;&gt;"", AC31/'Acquisition-Retention'!AF154,"")</f>
        <v>1.82330313042573</v>
      </c>
      <c r="AD77" s="9" t="n">
        <f aca="false">IF('Acquisition-Retention'!AG154&lt;&gt;"", AD31/'Acquisition-Retention'!AG154,"")</f>
        <v>1.73976297087237</v>
      </c>
      <c r="AE77" s="9" t="n">
        <f aca="false">IF('Acquisition-Retention'!AH154&lt;&gt;"", AE31/'Acquisition-Retention'!AH154,"")</f>
        <v>1.65713631635356</v>
      </c>
      <c r="AF77" s="9" t="n">
        <f aca="false">IF('Acquisition-Retention'!AI154&lt;&gt;"", AF31/'Acquisition-Retention'!AI154,"")</f>
        <v>1.57569799014824</v>
      </c>
      <c r="AG77" s="9" t="n">
        <f aca="false">IF('Acquisition-Retention'!AJ154&lt;&gt;"", AG31/'Acquisition-Retention'!AJ154,"")</f>
        <v>1.31696598910771</v>
      </c>
      <c r="AH77" s="9" t="n">
        <f aca="false">IF('Acquisition-Retention'!AK154&lt;&gt;"", AH31/'Acquisition-Retention'!AK154,"")</f>
        <v>1.24337206007607</v>
      </c>
      <c r="AI77" s="9" t="n">
        <f aca="false">IF('Acquisition-Retention'!AL154&lt;&gt;"", AI31/'Acquisition-Retention'!AL154,"")</f>
        <v>1.17209381966595</v>
      </c>
      <c r="AJ77" s="9" t="n">
        <f aca="false">IF('Acquisition-Retention'!AM154&lt;&gt;"", AJ31/'Acquisition-Retention'!AM154,"")</f>
        <v>1.21800430975161</v>
      </c>
      <c r="AK77" s="9" t="n">
        <f aca="false">IF('Acquisition-Retention'!AN154&lt;&gt;"", AK31/'Acquisition-Retention'!AN154,"")</f>
        <v>1.14757482048166</v>
      </c>
      <c r="AL77" s="9" t="n">
        <f aca="false">IF('Acquisition-Retention'!AO154&lt;&gt;"", AL31/'Acquisition-Retention'!AO154,"")</f>
        <v>1.07963709547716</v>
      </c>
      <c r="AM77" s="9" t="n">
        <f aca="false">IF('Acquisition-Retention'!AP154&lt;&gt;"", AM31/'Acquisition-Retention'!AP154,"")</f>
        <v>1.05793800768344</v>
      </c>
      <c r="AN77" s="9" t="n">
        <f aca="false">IF('Acquisition-Retention'!AQ154&lt;&gt;"", AN31/'Acquisition-Retention'!AQ154,"")</f>
        <v>0.993458309789882</v>
      </c>
      <c r="AO77" s="9" t="n">
        <f aca="false">IF('Acquisition-Retention'!AR154&lt;&gt;"", AO31/'Acquisition-Retention'!AR154,"")</f>
        <v>0.931663787039148</v>
      </c>
    </row>
    <row r="78" customFormat="false" ht="15" hidden="false" customHeight="false" outlineLevel="0" collapsed="false">
      <c r="A78" s="0" t="n">
        <f aca="false">A77+1</f>
        <v>19</v>
      </c>
      <c r="B78" s="4" t="str">
        <v>Jul 2015</v>
      </c>
      <c r="C78" s="9" t="str">
        <f aca="false">IF('Acquisition-Retention'!F155&lt;&gt;"", C32/'Acquisition-Retention'!F155,"")</f>
        <v/>
      </c>
      <c r="D78" s="9" t="str">
        <f aca="false">IF('Acquisition-Retention'!G155&lt;&gt;"", D32/'Acquisition-Retention'!G155,"")</f>
        <v/>
      </c>
      <c r="E78" s="9" t="str">
        <f aca="false">IF('Acquisition-Retention'!H155&lt;&gt;"", E32/'Acquisition-Retention'!H155,"")</f>
        <v/>
      </c>
      <c r="F78" s="9" t="str">
        <f aca="false">IF('Acquisition-Retention'!I155&lt;&gt;"", F32/'Acquisition-Retention'!I155,"")</f>
        <v/>
      </c>
      <c r="G78" s="9" t="str">
        <f aca="false">IF('Acquisition-Retention'!J155&lt;&gt;"", G32/'Acquisition-Retention'!J155,"")</f>
        <v/>
      </c>
      <c r="H78" s="9" t="str">
        <f aca="false">IF('Acquisition-Retention'!K155&lt;&gt;"", H32/'Acquisition-Retention'!K155,"")</f>
        <v/>
      </c>
      <c r="I78" s="9" t="str">
        <f aca="false">IF('Acquisition-Retention'!L155&lt;&gt;"", I32/'Acquisition-Retention'!L155,"")</f>
        <v/>
      </c>
      <c r="J78" s="9" t="str">
        <f aca="false">IF('Acquisition-Retention'!M155&lt;&gt;"", J32/'Acquisition-Retention'!M155,"")</f>
        <v/>
      </c>
      <c r="K78" s="9" t="str">
        <f aca="false">IF('Acquisition-Retention'!N155&lt;&gt;"", K32/'Acquisition-Retention'!N155,"")</f>
        <v/>
      </c>
      <c r="L78" s="9" t="str">
        <f aca="false">IF('Acquisition-Retention'!O155&lt;&gt;"", L32/'Acquisition-Retention'!O155,"")</f>
        <v/>
      </c>
      <c r="M78" s="9" t="str">
        <f aca="false">IF('Acquisition-Retention'!P155&lt;&gt;"", M32/'Acquisition-Retention'!P155,"")</f>
        <v/>
      </c>
      <c r="N78" s="9" t="str">
        <f aca="false">IF('Acquisition-Retention'!Q155&lt;&gt;"", N32/'Acquisition-Retention'!Q155,"")</f>
        <v/>
      </c>
      <c r="O78" s="9" t="str">
        <f aca="false">IF('Acquisition-Retention'!R155&lt;&gt;"", O32/'Acquisition-Retention'!R155,"")</f>
        <v/>
      </c>
      <c r="P78" s="9" t="str">
        <f aca="false">IF('Acquisition-Retention'!S155&lt;&gt;"", P32/'Acquisition-Retention'!S155,"")</f>
        <v/>
      </c>
      <c r="Q78" s="9" t="str">
        <f aca="false">IF('Acquisition-Retention'!T155&lt;&gt;"", Q32/'Acquisition-Retention'!T155,"")</f>
        <v/>
      </c>
      <c r="R78" s="9" t="str">
        <f aca="false">IF('Acquisition-Retention'!U155&lt;&gt;"", R32/'Acquisition-Retention'!U155,"")</f>
        <v/>
      </c>
      <c r="S78" s="9" t="str">
        <f aca="false">IF('Acquisition-Retention'!V155&lt;&gt;"", S32/'Acquisition-Retention'!V155,"")</f>
        <v/>
      </c>
      <c r="T78" s="9" t="str">
        <f aca="false">IF('Acquisition-Retention'!W155&lt;&gt;"", T32/'Acquisition-Retention'!W155,"")</f>
        <v/>
      </c>
      <c r="U78" s="9" t="n">
        <f aca="false">IF('Acquisition-Retention'!X155&lt;&gt;"", U32/'Acquisition-Retention'!X155,"")</f>
        <v>2.6049233026388</v>
      </c>
      <c r="V78" s="9" t="n">
        <f aca="false">IF('Acquisition-Retention'!Y155&lt;&gt;"", V32/'Acquisition-Retention'!Y155,"")</f>
        <v>2.06610168237173</v>
      </c>
      <c r="W78" s="9" t="n">
        <f aca="false">IF('Acquisition-Retention'!Z155&lt;&gt;"", W32/'Acquisition-Retention'!Z155,"")</f>
        <v>1.9815643882578</v>
      </c>
      <c r="X78" s="9" t="n">
        <f aca="false">IF('Acquisition-Retention'!AA155&lt;&gt;"", X32/'Acquisition-Retention'!AA155,"")</f>
        <v>2.03634862010134</v>
      </c>
      <c r="Y78" s="9" t="n">
        <f aca="false">IF('Acquisition-Retention'!AB155&lt;&gt;"", Y32/'Acquisition-Retention'!AB155,"")</f>
        <v>1.95180005844313</v>
      </c>
      <c r="Z78" s="9" t="n">
        <f aca="false">IF('Acquisition-Retention'!AC155&lt;&gt;"", Z32/'Acquisition-Retention'!AC155,"")</f>
        <v>1.86742349990726</v>
      </c>
      <c r="AA78" s="9" t="n">
        <f aca="false">IF('Acquisition-Retention'!AD155&lt;&gt;"", AA32/'Acquisition-Retention'!AD155,"")</f>
        <v>2.06073999401822</v>
      </c>
      <c r="AB78" s="9" t="n">
        <f aca="false">IF('Acquisition-Retention'!AE155&lt;&gt;"", AB32/'Acquisition-Retention'!AE155,"")</f>
        <v>1.97619790212782</v>
      </c>
      <c r="AC78" s="9" t="n">
        <f aca="false">IF('Acquisition-Retention'!AF155&lt;&gt;"", AC32/'Acquisition-Retention'!AF155,"")</f>
        <v>1.8917407860713</v>
      </c>
      <c r="AD78" s="9" t="n">
        <f aca="false">IF('Acquisition-Retention'!AG155&lt;&gt;"", AD32/'Acquisition-Retention'!AG155,"")</f>
        <v>1.8076690905889</v>
      </c>
      <c r="AE78" s="9" t="n">
        <f aca="false">IF('Acquisition-Retention'!AH155&lt;&gt;"", AE32/'Acquisition-Retention'!AH155,"")</f>
        <v>1.7242777955033</v>
      </c>
      <c r="AF78" s="9" t="n">
        <f aca="false">IF('Acquisition-Retention'!AI155&lt;&gt;"", AF32/'Acquisition-Retention'!AI155,"")</f>
        <v>1.6418523244193</v>
      </c>
      <c r="AG78" s="9" t="n">
        <f aca="false">IF('Acquisition-Retention'!AJ155&lt;&gt;"", AG32/'Acquisition-Retention'!AJ155,"")</f>
        <v>1.37843466325957</v>
      </c>
      <c r="AH78" s="9" t="n">
        <f aca="false">IF('Acquisition-Retention'!AK155&lt;&gt;"", AH32/'Acquisition-Retention'!AK155,"")</f>
        <v>1.30307425603473</v>
      </c>
      <c r="AI78" s="9" t="n">
        <f aca="false">IF('Acquisition-Retention'!AL155&lt;&gt;"", AI32/'Acquisition-Retention'!AL155,"")</f>
        <v>1.22990071609894</v>
      </c>
      <c r="AJ78" s="9" t="n">
        <f aca="false">IF('Acquisition-Retention'!AM155&lt;&gt;"", AJ32/'Acquisition-Retention'!AM155,"")</f>
        <v>1.27705280748892</v>
      </c>
      <c r="AK78" s="9" t="n">
        <f aca="false">IF('Acquisition-Retention'!AN155&lt;&gt;"", AK32/'Acquisition-Retention'!AN155,"")</f>
        <v>1.20468768259679</v>
      </c>
      <c r="AL78" s="9" t="n">
        <f aca="false">IF('Acquisition-Retention'!AO155&lt;&gt;"", AL32/'Acquisition-Retention'!AO155,"")</f>
        <v>1.13471408537806</v>
      </c>
      <c r="AM78" s="9" t="n">
        <f aca="false">IF('Acquisition-Retention'!AP155&lt;&gt;"", AM32/'Acquisition-Retention'!AP155,"")</f>
        <v>1.11232973859271</v>
      </c>
      <c r="AN78" s="9" t="n">
        <f aca="false">IF('Acquisition-Retention'!AQ155&lt;&gt;"", AN32/'Acquisition-Retention'!AQ155,"")</f>
        <v>1.04571348025997</v>
      </c>
      <c r="AO78" s="9" t="n">
        <f aca="false">IF('Acquisition-Retention'!AR155&lt;&gt;"", AO32/'Acquisition-Retention'!AR155,"")</f>
        <v>0.981730177671769</v>
      </c>
    </row>
    <row r="79" customFormat="false" ht="15" hidden="false" customHeight="false" outlineLevel="0" collapsed="false">
      <c r="A79" s="0" t="n">
        <f aca="false">A78+1</f>
        <v>20</v>
      </c>
      <c r="B79" s="4" t="str">
        <v>Aug 2015</v>
      </c>
      <c r="C79" s="9" t="str">
        <f aca="false">IF('Acquisition-Retention'!F156&lt;&gt;"", C33/'Acquisition-Retention'!F156,"")</f>
        <v/>
      </c>
      <c r="D79" s="9" t="str">
        <f aca="false">IF('Acquisition-Retention'!G156&lt;&gt;"", D33/'Acquisition-Retention'!G156,"")</f>
        <v/>
      </c>
      <c r="E79" s="9" t="str">
        <f aca="false">IF('Acquisition-Retention'!H156&lt;&gt;"", E33/'Acquisition-Retention'!H156,"")</f>
        <v/>
      </c>
      <c r="F79" s="9" t="str">
        <f aca="false">IF('Acquisition-Retention'!I156&lt;&gt;"", F33/'Acquisition-Retention'!I156,"")</f>
        <v/>
      </c>
      <c r="G79" s="9" t="str">
        <f aca="false">IF('Acquisition-Retention'!J156&lt;&gt;"", G33/'Acquisition-Retention'!J156,"")</f>
        <v/>
      </c>
      <c r="H79" s="9" t="str">
        <f aca="false">IF('Acquisition-Retention'!K156&lt;&gt;"", H33/'Acquisition-Retention'!K156,"")</f>
        <v/>
      </c>
      <c r="I79" s="9" t="str">
        <f aca="false">IF('Acquisition-Retention'!L156&lt;&gt;"", I33/'Acquisition-Retention'!L156,"")</f>
        <v/>
      </c>
      <c r="J79" s="9" t="str">
        <f aca="false">IF('Acquisition-Retention'!M156&lt;&gt;"", J33/'Acquisition-Retention'!M156,"")</f>
        <v/>
      </c>
      <c r="K79" s="9" t="str">
        <f aca="false">IF('Acquisition-Retention'!N156&lt;&gt;"", K33/'Acquisition-Retention'!N156,"")</f>
        <v/>
      </c>
      <c r="L79" s="9" t="str">
        <f aca="false">IF('Acquisition-Retention'!O156&lt;&gt;"", L33/'Acquisition-Retention'!O156,"")</f>
        <v/>
      </c>
      <c r="M79" s="9" t="str">
        <f aca="false">IF('Acquisition-Retention'!P156&lt;&gt;"", M33/'Acquisition-Retention'!P156,"")</f>
        <v/>
      </c>
      <c r="N79" s="9" t="str">
        <f aca="false">IF('Acquisition-Retention'!Q156&lt;&gt;"", N33/'Acquisition-Retention'!Q156,"")</f>
        <v/>
      </c>
      <c r="O79" s="9" t="str">
        <f aca="false">IF('Acquisition-Retention'!R156&lt;&gt;"", O33/'Acquisition-Retention'!R156,"")</f>
        <v/>
      </c>
      <c r="P79" s="9" t="str">
        <f aca="false">IF('Acquisition-Retention'!S156&lt;&gt;"", P33/'Acquisition-Retention'!S156,"")</f>
        <v/>
      </c>
      <c r="Q79" s="9" t="str">
        <f aca="false">IF('Acquisition-Retention'!T156&lt;&gt;"", Q33/'Acquisition-Retention'!T156,"")</f>
        <v/>
      </c>
      <c r="R79" s="9" t="str">
        <f aca="false">IF('Acquisition-Retention'!U156&lt;&gt;"", R33/'Acquisition-Retention'!U156,"")</f>
        <v/>
      </c>
      <c r="S79" s="9" t="str">
        <f aca="false">IF('Acquisition-Retention'!V156&lt;&gt;"", S33/'Acquisition-Retention'!V156,"")</f>
        <v/>
      </c>
      <c r="T79" s="9" t="str">
        <f aca="false">IF('Acquisition-Retention'!W156&lt;&gt;"", T33/'Acquisition-Retention'!W156,"")</f>
        <v/>
      </c>
      <c r="U79" s="9" t="str">
        <f aca="false">IF('Acquisition-Retention'!X156&lt;&gt;"", U33/'Acquisition-Retention'!X156,"")</f>
        <v/>
      </c>
      <c r="V79" s="9" t="n">
        <f aca="false">IF('Acquisition-Retention'!Y156&lt;&gt;"", V33/'Acquisition-Retention'!Y156,"")</f>
        <v>2.59314790982373</v>
      </c>
      <c r="W79" s="9" t="n">
        <f aca="false">IF('Acquisition-Retention'!Z156&lt;&gt;"", W33/'Acquisition-Retention'!Z156,"")</f>
        <v>2.05034681237787</v>
      </c>
      <c r="X79" s="9" t="n">
        <f aca="false">IF('Acquisition-Retention'!AA156&lt;&gt;"", X33/'Acquisition-Retention'!AA156,"")</f>
        <v>2.10504945426401</v>
      </c>
      <c r="Y79" s="9" t="n">
        <f aca="false">IF('Acquisition-Retention'!AB156&lt;&gt;"", Y33/'Acquisition-Retention'!AB156,"")</f>
        <v>2.02058358186793</v>
      </c>
      <c r="Z79" s="9" t="n">
        <f aca="false">IF('Acquisition-Retention'!AC156&lt;&gt;"", Z33/'Acquisition-Retention'!AC156,"")</f>
        <v>1.93604422143806</v>
      </c>
      <c r="AA79" s="9" t="n">
        <f aca="false">IF('Acquisition-Retention'!AD156&lt;&gt;"", AA33/'Acquisition-Retention'!AD156,"")</f>
        <v>2.12937139033153</v>
      </c>
      <c r="AB79" s="9" t="n">
        <f aca="false">IF('Acquisition-Retention'!AE156&lt;&gt;"", AB33/'Acquisition-Retention'!AE156,"")</f>
        <v>2.04498277588581</v>
      </c>
      <c r="AC79" s="9" t="n">
        <f aca="false">IF('Acquisition-Retention'!AF156&lt;&gt;"", AC33/'Acquisition-Retention'!AF156,"")</f>
        <v>1.96043362687127</v>
      </c>
      <c r="AD79" s="9" t="n">
        <f aca="false">IF('Acquisition-Retention'!AG156&lt;&gt;"", AD33/'Acquisition-Retention'!AG156,"")</f>
        <v>1.87602569850158</v>
      </c>
      <c r="AE79" s="9" t="n">
        <f aca="false">IF('Acquisition-Retention'!AH156&lt;&gt;"", AE33/'Acquisition-Retention'!AH156,"")</f>
        <v>1.79205873599883</v>
      </c>
      <c r="AF79" s="9" t="n">
        <f aca="false">IF('Acquisition-Retention'!AI156&lt;&gt;"", AF33/'Acquisition-Retention'!AI156,"")</f>
        <v>1.70882624062537</v>
      </c>
      <c r="AG79" s="9" t="n">
        <f aca="false">IF('Acquisition-Retention'!AJ156&lt;&gt;"", AG33/'Acquisition-Retention'!AJ156,"")</f>
        <v>1.4412310486992</v>
      </c>
      <c r="AH79" s="9" t="n">
        <f aca="false">IF('Acquisition-Retention'!AK156&lt;&gt;"", AH33/'Acquisition-Retention'!AK156,"")</f>
        <v>1.36422426313873</v>
      </c>
      <c r="AI79" s="9" t="n">
        <f aca="false">IF('Acquisition-Retention'!AL156&lt;&gt;"", AI33/'Acquisition-Retention'!AL156,"")</f>
        <v>1.28925863474468</v>
      </c>
      <c r="AJ79" s="9" t="n">
        <f aca="false">IF('Acquisition-Retention'!AM156&lt;&gt;"", AJ33/'Acquisition-Retention'!AM156,"")</f>
        <v>1.3375874062227</v>
      </c>
      <c r="AK79" s="9" t="n">
        <f aca="false">IF('Acquisition-Retention'!AN156&lt;&gt;"", AK33/'Acquisition-Retention'!AN156,"")</f>
        <v>1.2633838158111</v>
      </c>
      <c r="AL79" s="9" t="n">
        <f aca="false">IF('Acquisition-Retention'!AO156&lt;&gt;"", AL33/'Acquisition-Retention'!AO156,"")</f>
        <v>1.19145428496813</v>
      </c>
      <c r="AM79" s="9" t="n">
        <f aca="false">IF('Acquisition-Retention'!AP156&lt;&gt;"", AM33/'Acquisition-Retention'!AP156,"")</f>
        <v>1.16840713966682</v>
      </c>
      <c r="AN79" s="9" t="n">
        <f aca="false">IF('Acquisition-Retention'!AQ156&lt;&gt;"", AN33/'Acquisition-Retention'!AQ156,"")</f>
        <v>1.09971168215034</v>
      </c>
      <c r="AO79" s="9" t="n">
        <f aca="false">IF('Acquisition-Retention'!AR156&lt;&gt;"", AO33/'Acquisition-Retention'!AR156,"")</f>
        <v>1.03358057352404</v>
      </c>
    </row>
    <row r="80" customFormat="false" ht="15" hidden="false" customHeight="false" outlineLevel="0" collapsed="false">
      <c r="A80" s="0" t="n">
        <f aca="false">A79+1</f>
        <v>21</v>
      </c>
      <c r="B80" s="4" t="str">
        <v>Sep 2015</v>
      </c>
      <c r="C80" s="9" t="str">
        <f aca="false">IF('Acquisition-Retention'!F157&lt;&gt;"", C34/'Acquisition-Retention'!F157,"")</f>
        <v/>
      </c>
      <c r="D80" s="9" t="str">
        <f aca="false">IF('Acquisition-Retention'!G157&lt;&gt;"", D34/'Acquisition-Retention'!G157,"")</f>
        <v/>
      </c>
      <c r="E80" s="9" t="str">
        <f aca="false">IF('Acquisition-Retention'!H157&lt;&gt;"", E34/'Acquisition-Retention'!H157,"")</f>
        <v/>
      </c>
      <c r="F80" s="9" t="str">
        <f aca="false">IF('Acquisition-Retention'!I157&lt;&gt;"", F34/'Acquisition-Retention'!I157,"")</f>
        <v/>
      </c>
      <c r="G80" s="9" t="str">
        <f aca="false">IF('Acquisition-Retention'!J157&lt;&gt;"", G34/'Acquisition-Retention'!J157,"")</f>
        <v/>
      </c>
      <c r="H80" s="9" t="str">
        <f aca="false">IF('Acquisition-Retention'!K157&lt;&gt;"", H34/'Acquisition-Retention'!K157,"")</f>
        <v/>
      </c>
      <c r="I80" s="9" t="str">
        <f aca="false">IF('Acquisition-Retention'!L157&lt;&gt;"", I34/'Acquisition-Retention'!L157,"")</f>
        <v/>
      </c>
      <c r="J80" s="9" t="str">
        <f aca="false">IF('Acquisition-Retention'!M157&lt;&gt;"", J34/'Acquisition-Retention'!M157,"")</f>
        <v/>
      </c>
      <c r="K80" s="9" t="str">
        <f aca="false">IF('Acquisition-Retention'!N157&lt;&gt;"", K34/'Acquisition-Retention'!N157,"")</f>
        <v/>
      </c>
      <c r="L80" s="9" t="str">
        <f aca="false">IF('Acquisition-Retention'!O157&lt;&gt;"", L34/'Acquisition-Retention'!O157,"")</f>
        <v/>
      </c>
      <c r="M80" s="9" t="str">
        <f aca="false">IF('Acquisition-Retention'!P157&lt;&gt;"", M34/'Acquisition-Retention'!P157,"")</f>
        <v/>
      </c>
      <c r="N80" s="9" t="str">
        <f aca="false">IF('Acquisition-Retention'!Q157&lt;&gt;"", N34/'Acquisition-Retention'!Q157,"")</f>
        <v/>
      </c>
      <c r="O80" s="9" t="str">
        <f aca="false">IF('Acquisition-Retention'!R157&lt;&gt;"", O34/'Acquisition-Retention'!R157,"")</f>
        <v/>
      </c>
      <c r="P80" s="9" t="str">
        <f aca="false">IF('Acquisition-Retention'!S157&lt;&gt;"", P34/'Acquisition-Retention'!S157,"")</f>
        <v/>
      </c>
      <c r="Q80" s="9" t="str">
        <f aca="false">IF('Acquisition-Retention'!T157&lt;&gt;"", Q34/'Acquisition-Retention'!T157,"")</f>
        <v/>
      </c>
      <c r="R80" s="9" t="str">
        <f aca="false">IF('Acquisition-Retention'!U157&lt;&gt;"", R34/'Acquisition-Retention'!U157,"")</f>
        <v/>
      </c>
      <c r="S80" s="9" t="str">
        <f aca="false">IF('Acquisition-Retention'!V157&lt;&gt;"", S34/'Acquisition-Retention'!V157,"")</f>
        <v/>
      </c>
      <c r="T80" s="9" t="str">
        <f aca="false">IF('Acquisition-Retention'!W157&lt;&gt;"", T34/'Acquisition-Retention'!W157,"")</f>
        <v/>
      </c>
      <c r="U80" s="9" t="str">
        <f aca="false">IF('Acquisition-Retention'!X157&lt;&gt;"", U34/'Acquisition-Retention'!X157,"")</f>
        <v/>
      </c>
      <c r="V80" s="9" t="str">
        <f aca="false">IF('Acquisition-Retention'!Y157&lt;&gt;"", V34/'Acquisition-Retention'!Y157,"")</f>
        <v/>
      </c>
      <c r="W80" s="9" t="n">
        <f aca="false">IF('Acquisition-Retention'!Z157&lt;&gt;"", W34/'Acquisition-Retention'!Z157,"")</f>
        <v>2.58136098135019</v>
      </c>
      <c r="X80" s="9" t="n">
        <f aca="false">IF('Acquisition-Retention'!AA157&lt;&gt;"", X34/'Acquisition-Retention'!AA157,"")</f>
        <v>2.173502626774</v>
      </c>
      <c r="Y80" s="9" t="n">
        <f aca="false">IF('Acquisition-Retention'!AB157&lt;&gt;"", Y34/'Acquisition-Retention'!AB157,"")</f>
        <v>2.08931844912743</v>
      </c>
      <c r="Z80" s="9" t="n">
        <f aca="false">IF('Acquisition-Retention'!AC157&lt;&gt;"", Z34/'Acquisition-Retention'!AC157,"")</f>
        <v>2.00481598542084</v>
      </c>
      <c r="AA80" s="9" t="n">
        <f aca="false">IF('Acquisition-Retention'!AD157&lt;&gt;"", AA34/'Acquisition-Retention'!AD157,"")</f>
        <v>2.19769821953264</v>
      </c>
      <c r="AB80" s="9" t="n">
        <f aca="false">IF('Acquisition-Retention'!AE157&lt;&gt;"", AB34/'Acquisition-Retention'!AE157,"")</f>
        <v>2.11366136030345</v>
      </c>
      <c r="AC80" s="9" t="n">
        <f aca="false">IF('Acquisition-Retention'!AF157&lt;&gt;"", AC34/'Acquisition-Retention'!AF157,"")</f>
        <v>2.02921996934087</v>
      </c>
      <c r="AD80" s="9" t="n">
        <f aca="false">IF('Acquisition-Retention'!AG157&lt;&gt;"", AD34/'Acquisition-Retention'!AG157,"")</f>
        <v>1.94467426768595</v>
      </c>
      <c r="AE80" s="9" t="n">
        <f aca="false">IF('Acquisition-Retention'!AH157&lt;&gt;"", AE34/'Acquisition-Retention'!AH157,"")</f>
        <v>1.86032596142636</v>
      </c>
      <c r="AF80" s="9" t="n">
        <f aca="false">IF('Acquisition-Retention'!AI157&lt;&gt;"", AF34/'Acquisition-Retention'!AI157,"")</f>
        <v>1.77647394869015</v>
      </c>
      <c r="AG80" s="9" t="n">
        <f aca="false">IF('Acquisition-Retention'!AJ157&lt;&gt;"", AG34/'Acquisition-Retention'!AJ157,"")</f>
        <v>1.50524545312469</v>
      </c>
      <c r="AH80" s="9" t="n">
        <f aca="false">IF('Acquisition-Retention'!AK157&lt;&gt;"", AH34/'Acquisition-Retention'!AK157,"")</f>
        <v>1.4267256308926</v>
      </c>
      <c r="AI80" s="9" t="n">
        <f aca="false">IF('Acquisition-Retention'!AL157&lt;&gt;"", AI34/'Acquisition-Retention'!AL157,"")</f>
        <v>1.3500849059948</v>
      </c>
      <c r="AJ80" s="9" t="n">
        <f aca="false">IF('Acquisition-Retention'!AM157&lt;&gt;"", AJ34/'Acquisition-Retention'!AM157,"")</f>
        <v>1.39951646223296</v>
      </c>
      <c r="AK80" s="9" t="n">
        <f aca="false">IF('Acquisition-Retention'!AN157&lt;&gt;"", AK34/'Acquisition-Retention'!AN157,"")</f>
        <v>1.32358547273169</v>
      </c>
      <c r="AL80" s="9" t="n">
        <f aca="false">IF('Acquisition-Retention'!AO157&lt;&gt;"", AL34/'Acquisition-Retention'!AO157,"")</f>
        <v>1.24979396861946</v>
      </c>
      <c r="AM80" s="9" t="n">
        <f aca="false">IF('Acquisition-Retention'!AP157&lt;&gt;"", AM34/'Acquisition-Retention'!AP157,"")</f>
        <v>1.22611105841958</v>
      </c>
      <c r="AN80" s="9" t="n">
        <f aca="false">IF('Acquisition-Retention'!AQ157&lt;&gt;"", AN34/'Acquisition-Retention'!AQ157,"")</f>
        <v>1.15540752298152</v>
      </c>
      <c r="AO80" s="9" t="n">
        <f aca="false">IF('Acquisition-Retention'!AR157&lt;&gt;"", AO34/'Acquisition-Retention'!AR157,"")</f>
        <v>1.08718286288688</v>
      </c>
    </row>
    <row r="81" customFormat="false" ht="15" hidden="false" customHeight="false" outlineLevel="0" collapsed="false">
      <c r="A81" s="0" t="n">
        <f aca="false">A80+1</f>
        <v>22</v>
      </c>
      <c r="B81" s="4" t="str">
        <v>Oct 2015</v>
      </c>
      <c r="C81" s="9" t="str">
        <f aca="false">IF('Acquisition-Retention'!F158&lt;&gt;"", C35/'Acquisition-Retention'!F158,"")</f>
        <v/>
      </c>
      <c r="D81" s="9" t="str">
        <f aca="false">IF('Acquisition-Retention'!G158&lt;&gt;"", D35/'Acquisition-Retention'!G158,"")</f>
        <v/>
      </c>
      <c r="E81" s="9" t="str">
        <f aca="false">IF('Acquisition-Retention'!H158&lt;&gt;"", E35/'Acquisition-Retention'!H158,"")</f>
        <v/>
      </c>
      <c r="F81" s="9" t="str">
        <f aca="false">IF('Acquisition-Retention'!I158&lt;&gt;"", F35/'Acquisition-Retention'!I158,"")</f>
        <v/>
      </c>
      <c r="G81" s="9" t="str">
        <f aca="false">IF('Acquisition-Retention'!J158&lt;&gt;"", G35/'Acquisition-Retention'!J158,"")</f>
        <v/>
      </c>
      <c r="H81" s="9" t="str">
        <f aca="false">IF('Acquisition-Retention'!K158&lt;&gt;"", H35/'Acquisition-Retention'!K158,"")</f>
        <v/>
      </c>
      <c r="I81" s="9" t="str">
        <f aca="false">IF('Acquisition-Retention'!L158&lt;&gt;"", I35/'Acquisition-Retention'!L158,"")</f>
        <v/>
      </c>
      <c r="J81" s="9" t="str">
        <f aca="false">IF('Acquisition-Retention'!M158&lt;&gt;"", J35/'Acquisition-Retention'!M158,"")</f>
        <v/>
      </c>
      <c r="K81" s="9" t="str">
        <f aca="false">IF('Acquisition-Retention'!N158&lt;&gt;"", K35/'Acquisition-Retention'!N158,"")</f>
        <v/>
      </c>
      <c r="L81" s="9" t="str">
        <f aca="false">IF('Acquisition-Retention'!O158&lt;&gt;"", L35/'Acquisition-Retention'!O158,"")</f>
        <v/>
      </c>
      <c r="M81" s="9" t="str">
        <f aca="false">IF('Acquisition-Retention'!P158&lt;&gt;"", M35/'Acquisition-Retention'!P158,"")</f>
        <v/>
      </c>
      <c r="N81" s="9" t="str">
        <f aca="false">IF('Acquisition-Retention'!Q158&lt;&gt;"", N35/'Acquisition-Retention'!Q158,"")</f>
        <v/>
      </c>
      <c r="O81" s="9" t="str">
        <f aca="false">IF('Acquisition-Retention'!R158&lt;&gt;"", O35/'Acquisition-Retention'!R158,"")</f>
        <v/>
      </c>
      <c r="P81" s="9" t="str">
        <f aca="false">IF('Acquisition-Retention'!S158&lt;&gt;"", P35/'Acquisition-Retention'!S158,"")</f>
        <v/>
      </c>
      <c r="Q81" s="9" t="str">
        <f aca="false">IF('Acquisition-Retention'!T158&lt;&gt;"", Q35/'Acquisition-Retention'!T158,"")</f>
        <v/>
      </c>
      <c r="R81" s="9" t="str">
        <f aca="false">IF('Acquisition-Retention'!U158&lt;&gt;"", R35/'Acquisition-Retention'!U158,"")</f>
        <v/>
      </c>
      <c r="S81" s="9" t="str">
        <f aca="false">IF('Acquisition-Retention'!V158&lt;&gt;"", S35/'Acquisition-Retention'!V158,"")</f>
        <v/>
      </c>
      <c r="T81" s="9" t="str">
        <f aca="false">IF('Acquisition-Retention'!W158&lt;&gt;"", T35/'Acquisition-Retention'!W158,"")</f>
        <v/>
      </c>
      <c r="U81" s="9" t="str">
        <f aca="false">IF('Acquisition-Retention'!X158&lt;&gt;"", U35/'Acquisition-Retention'!X158,"")</f>
        <v/>
      </c>
      <c r="V81" s="9" t="str">
        <f aca="false">IF('Acquisition-Retention'!Y158&lt;&gt;"", V35/'Acquisition-Retention'!Y158,"")</f>
        <v/>
      </c>
      <c r="W81" s="9" t="str">
        <f aca="false">IF('Acquisition-Retention'!Z158&lt;&gt;"", W35/'Acquisition-Retention'!Z158,"")</f>
        <v/>
      </c>
      <c r="X81" s="9" t="n">
        <f aca="false">IF('Acquisition-Retention'!AA158&lt;&gt;"", X35/'Acquisition-Retention'!AA158,"")</f>
        <v>2.67335570549137</v>
      </c>
      <c r="Y81" s="9" t="n">
        <f aca="false">IF('Acquisition-Retention'!AB158&lt;&gt;"", Y35/'Acquisition-Retention'!AB158,"")</f>
        <v>2.15784258056062</v>
      </c>
      <c r="Z81" s="9" t="n">
        <f aca="false">IF('Acquisition-Retention'!AC158&lt;&gt;"", Z35/'Acquisition-Retention'!AC158,"")</f>
        <v>2.07357636407667</v>
      </c>
      <c r="AA81" s="9" t="n">
        <f aca="false">IF('Acquisition-Retention'!AD158&lt;&gt;"", AA35/'Acquisition-Retention'!AD158,"")</f>
        <v>2.26556223314182</v>
      </c>
      <c r="AB81" s="9" t="n">
        <f aca="false">IF('Acquisition-Retention'!AE158&lt;&gt;"", AB35/'Acquisition-Retention'!AE158,"")</f>
        <v>2.18207210620617</v>
      </c>
      <c r="AC81" s="9" t="n">
        <f aca="false">IF('Acquisition-Retention'!AF158&lt;&gt;"", AC35/'Acquisition-Retention'!AF158,"")</f>
        <v>2.09793724807726</v>
      </c>
      <c r="AD81" s="9" t="n">
        <f aca="false">IF('Acquisition-Retention'!AG158&lt;&gt;"", AD35/'Acquisition-Retention'!AG158,"")</f>
        <v>2.01345353160624</v>
      </c>
      <c r="AE81" s="9" t="n">
        <f aca="false">IF('Acquisition-Retention'!AH158&lt;&gt;"", AE35/'Acquisition-Retention'!AH158,"")</f>
        <v>1.92892178008234</v>
      </c>
      <c r="AF81" s="9" t="n">
        <f aca="false">IF('Acquisition-Retention'!AI158&lt;&gt;"", AF35/'Acquisition-Retention'!AI158,"")</f>
        <v>1.8446435008299</v>
      </c>
      <c r="AG81" s="9" t="n">
        <f aca="false">IF('Acquisition-Retention'!AJ158&lt;&gt;"", AG35/'Acquisition-Retention'!AJ158,"")</f>
        <v>1.57035802946662</v>
      </c>
      <c r="AH81" s="9" t="n">
        <f aca="false">IF('Acquisition-Retention'!AK158&lt;&gt;"", AH35/'Acquisition-Retention'!AK158,"")</f>
        <v>1.49047108075908</v>
      </c>
      <c r="AI81" s="9" t="n">
        <f aca="false">IF('Acquisition-Retention'!AL158&lt;&gt;"", AI35/'Acquisition-Retention'!AL158,"")</f>
        <v>1.41228561765839</v>
      </c>
      <c r="AJ81" s="9" t="n">
        <f aca="false">IF('Acquisition-Retention'!AM158&lt;&gt;"", AJ35/'Acquisition-Retention'!AM158,"")</f>
        <v>1.46273732852935</v>
      </c>
      <c r="AK81" s="9" t="n">
        <f aca="false">IF('Acquisition-Retention'!AN158&lt;&gt;"", AK35/'Acquisition-Retention'!AN158,"")</f>
        <v>1.38520357771991</v>
      </c>
      <c r="AL81" s="9" t="n">
        <f aca="false">IF('Acquisition-Retention'!AO158&lt;&gt;"", AL35/'Acquisition-Retention'!AO158,"")</f>
        <v>1.30965800284592</v>
      </c>
      <c r="AM81" s="9" t="n">
        <f aca="false">IF('Acquisition-Retention'!AP158&lt;&gt;"", AM35/'Acquisition-Retention'!AP158,"")</f>
        <v>1.28537095872902</v>
      </c>
      <c r="AN81" s="9" t="n">
        <f aca="false">IF('Acquisition-Retention'!AQ158&lt;&gt;"", AN35/'Acquisition-Retention'!AQ158,"")</f>
        <v>1.21274444198458</v>
      </c>
      <c r="AO81" s="9" t="n">
        <f aca="false">IF('Acquisition-Retention'!AR158&lt;&gt;"", AO35/'Acquisition-Retention'!AR158,"")</f>
        <v>1.14249417267835</v>
      </c>
    </row>
    <row r="82" customFormat="false" ht="15" hidden="false" customHeight="false" outlineLevel="0" collapsed="false">
      <c r="A82" s="0" t="n">
        <f aca="false">A81+1</f>
        <v>23</v>
      </c>
      <c r="B82" s="4" t="str">
        <v>Nov 2015</v>
      </c>
      <c r="C82" s="9" t="str">
        <f aca="false">IF('Acquisition-Retention'!F159&lt;&gt;"", C36/'Acquisition-Retention'!F159,"")</f>
        <v/>
      </c>
      <c r="D82" s="9" t="str">
        <f aca="false">IF('Acquisition-Retention'!G159&lt;&gt;"", D36/'Acquisition-Retention'!G159,"")</f>
        <v/>
      </c>
      <c r="E82" s="9" t="str">
        <f aca="false">IF('Acquisition-Retention'!H159&lt;&gt;"", E36/'Acquisition-Retention'!H159,"")</f>
        <v/>
      </c>
      <c r="F82" s="9" t="str">
        <f aca="false">IF('Acquisition-Retention'!I159&lt;&gt;"", F36/'Acquisition-Retention'!I159,"")</f>
        <v/>
      </c>
      <c r="G82" s="9" t="str">
        <f aca="false">IF('Acquisition-Retention'!J159&lt;&gt;"", G36/'Acquisition-Retention'!J159,"")</f>
        <v/>
      </c>
      <c r="H82" s="9" t="str">
        <f aca="false">IF('Acquisition-Retention'!K159&lt;&gt;"", H36/'Acquisition-Retention'!K159,"")</f>
        <v/>
      </c>
      <c r="I82" s="9" t="str">
        <f aca="false">IF('Acquisition-Retention'!L159&lt;&gt;"", I36/'Acquisition-Retention'!L159,"")</f>
        <v/>
      </c>
      <c r="J82" s="9" t="str">
        <f aca="false">IF('Acquisition-Retention'!M159&lt;&gt;"", J36/'Acquisition-Retention'!M159,"")</f>
        <v/>
      </c>
      <c r="K82" s="9" t="str">
        <f aca="false">IF('Acquisition-Retention'!N159&lt;&gt;"", K36/'Acquisition-Retention'!N159,"")</f>
        <v/>
      </c>
      <c r="L82" s="9" t="str">
        <f aca="false">IF('Acquisition-Retention'!O159&lt;&gt;"", L36/'Acquisition-Retention'!O159,"")</f>
        <v/>
      </c>
      <c r="M82" s="9" t="str">
        <f aca="false">IF('Acquisition-Retention'!P159&lt;&gt;"", M36/'Acquisition-Retention'!P159,"")</f>
        <v/>
      </c>
      <c r="N82" s="9" t="str">
        <f aca="false">IF('Acquisition-Retention'!Q159&lt;&gt;"", N36/'Acquisition-Retention'!Q159,"")</f>
        <v/>
      </c>
      <c r="O82" s="9" t="str">
        <f aca="false">IF('Acquisition-Retention'!R159&lt;&gt;"", O36/'Acquisition-Retention'!R159,"")</f>
        <v/>
      </c>
      <c r="P82" s="9" t="str">
        <f aca="false">IF('Acquisition-Retention'!S159&lt;&gt;"", P36/'Acquisition-Retention'!S159,"")</f>
        <v/>
      </c>
      <c r="Q82" s="9" t="str">
        <f aca="false">IF('Acquisition-Retention'!T159&lt;&gt;"", Q36/'Acquisition-Retention'!T159,"")</f>
        <v/>
      </c>
      <c r="R82" s="9" t="str">
        <f aca="false">IF('Acquisition-Retention'!U159&lt;&gt;"", R36/'Acquisition-Retention'!U159,"")</f>
        <v/>
      </c>
      <c r="S82" s="9" t="str">
        <f aca="false">IF('Acquisition-Retention'!V159&lt;&gt;"", S36/'Acquisition-Retention'!V159,"")</f>
        <v/>
      </c>
      <c r="T82" s="9" t="str">
        <f aca="false">IF('Acquisition-Retention'!W159&lt;&gt;"", T36/'Acquisition-Retention'!W159,"")</f>
        <v/>
      </c>
      <c r="U82" s="9" t="str">
        <f aca="false">IF('Acquisition-Retention'!X159&lt;&gt;"", U36/'Acquisition-Retention'!X159,"")</f>
        <v/>
      </c>
      <c r="V82" s="9" t="str">
        <f aca="false">IF('Acquisition-Retention'!Y159&lt;&gt;"", V36/'Acquisition-Retention'!Y159,"")</f>
        <v/>
      </c>
      <c r="W82" s="9" t="str">
        <f aca="false">IF('Acquisition-Retention'!Z159&lt;&gt;"", W36/'Acquisition-Retention'!Z159,"")</f>
        <v/>
      </c>
      <c r="X82" s="9" t="str">
        <f aca="false">IF('Acquisition-Retention'!AA159&lt;&gt;"", X36/'Acquisition-Retention'!AA159,"")</f>
        <v/>
      </c>
      <c r="Y82" s="9" t="n">
        <f aca="false">IF('Acquisition-Retention'!AB159&lt;&gt;"", Y36/'Acquisition-Retention'!AB159,"")</f>
        <v>2.66167625545182</v>
      </c>
      <c r="Z82" s="9" t="n">
        <f aca="false">IF('Acquisition-Retention'!AC159&lt;&gt;"", Z36/'Acquisition-Retention'!AC159,"")</f>
        <v>2.14216303707619</v>
      </c>
      <c r="AA82" s="9" t="n">
        <f aca="false">IF('Acquisition-Retention'!AD159&lt;&gt;"", AA36/'Acquisition-Retention'!AD159,"")</f>
        <v>2.33280948682566</v>
      </c>
      <c r="AB82" s="9" t="n">
        <f aca="false">IF('Acquisition-Retention'!AE159&lt;&gt;"", AB36/'Acquisition-Retention'!AE159,"")</f>
        <v>2.25005597998814</v>
      </c>
      <c r="AC82" s="9" t="n">
        <f aca="false">IF('Acquisition-Retention'!AF159&lt;&gt;"", AC36/'Acquisition-Retention'!AF159,"")</f>
        <v>2.16642354926751</v>
      </c>
      <c r="AD82" s="9" t="n">
        <f aca="false">IF('Acquisition-Retention'!AG159&lt;&gt;"", AD36/'Acquisition-Retention'!AG159,"")</f>
        <v>2.08220099168802</v>
      </c>
      <c r="AE82" s="9" t="n">
        <f aca="false">IF('Acquisition-Retention'!AH159&lt;&gt;"", AE36/'Acquisition-Retention'!AH159,"")</f>
        <v>1.997685421709</v>
      </c>
      <c r="AF82" s="9" t="n">
        <f aca="false">IF('Acquisition-Retention'!AI159&lt;&gt;"", AF36/'Acquisition-Retention'!AI159,"")</f>
        <v>1.91317811615938</v>
      </c>
      <c r="AG82" s="9" t="n">
        <f aca="false">IF('Acquisition-Retention'!AJ159&lt;&gt;"", AG36/'Acquisition-Retention'!AJ159,"")</f>
        <v>1.63643951392778</v>
      </c>
      <c r="AH82" s="9" t="n">
        <f aca="false">IF('Acquisition-Retention'!AK159&lt;&gt;"", AH36/'Acquisition-Retention'!AK159,"")</f>
        <v>1.55534303418216</v>
      </c>
      <c r="AI82" s="9" t="n">
        <f aca="false">IF('Acquisition-Retention'!AL159&lt;&gt;"", AI36/'Acquisition-Retention'!AL159,"")</f>
        <v>1.47575593270467</v>
      </c>
      <c r="AJ82" s="9" t="n">
        <f aca="false">IF('Acquisition-Retention'!AM159&lt;&gt;"", AJ36/'Acquisition-Retention'!AM159,"")</f>
        <v>1.52713680844818</v>
      </c>
      <c r="AK82" s="9" t="n">
        <f aca="false">IF('Acquisition-Retention'!AN159&lt;&gt;"", AK36/'Acquisition-Retention'!AN159,"")</f>
        <v>1.44813797201404</v>
      </c>
      <c r="AL82" s="9" t="n">
        <f aca="false">IF('Acquisition-Retention'!AO159&lt;&gt;"", AL36/'Acquisition-Retention'!AO159,"")</f>
        <v>1.37095989294063</v>
      </c>
      <c r="AM82" s="9" t="n">
        <f aca="false">IF('Acquisition-Retention'!AP159&lt;&gt;"", AM36/'Acquisition-Retention'!AP159,"")</f>
        <v>1.34610490570253</v>
      </c>
      <c r="AN82" s="9" t="n">
        <f aca="false">IF('Acquisition-Retention'!AQ159&lt;&gt;"", AN36/'Acquisition-Retention'!AQ159,"")</f>
        <v>1.27165451908586</v>
      </c>
      <c r="AO82" s="9" t="n">
        <f aca="false">IF('Acquisition-Retention'!AR159&lt;&gt;"", AO36/'Acquisition-Retention'!AR159,"")</f>
        <v>1.19946052374974</v>
      </c>
    </row>
    <row r="83" customFormat="false" ht="15" hidden="false" customHeight="false" outlineLevel="0" collapsed="false">
      <c r="A83" s="0" t="n">
        <f aca="false">A82+1</f>
        <v>24</v>
      </c>
      <c r="B83" s="4" t="str">
        <v>Dec 2015</v>
      </c>
      <c r="C83" s="9" t="str">
        <f aca="false">IF('Acquisition-Retention'!F160&lt;&gt;"", C37/'Acquisition-Retention'!F160,"")</f>
        <v/>
      </c>
      <c r="D83" s="9" t="str">
        <f aca="false">IF('Acquisition-Retention'!G160&lt;&gt;"", D37/'Acquisition-Retention'!G160,"")</f>
        <v/>
      </c>
      <c r="E83" s="9" t="str">
        <f aca="false">IF('Acquisition-Retention'!H160&lt;&gt;"", E37/'Acquisition-Retention'!H160,"")</f>
        <v/>
      </c>
      <c r="F83" s="9" t="str">
        <f aca="false">IF('Acquisition-Retention'!I160&lt;&gt;"", F37/'Acquisition-Retention'!I160,"")</f>
        <v/>
      </c>
      <c r="G83" s="9" t="str">
        <f aca="false">IF('Acquisition-Retention'!J160&lt;&gt;"", G37/'Acquisition-Retention'!J160,"")</f>
        <v/>
      </c>
      <c r="H83" s="9" t="str">
        <f aca="false">IF('Acquisition-Retention'!K160&lt;&gt;"", H37/'Acquisition-Retention'!K160,"")</f>
        <v/>
      </c>
      <c r="I83" s="9" t="str">
        <f aca="false">IF('Acquisition-Retention'!L160&lt;&gt;"", I37/'Acquisition-Retention'!L160,"")</f>
        <v/>
      </c>
      <c r="J83" s="9" t="str">
        <f aca="false">IF('Acquisition-Retention'!M160&lt;&gt;"", J37/'Acquisition-Retention'!M160,"")</f>
        <v/>
      </c>
      <c r="K83" s="9" t="str">
        <f aca="false">IF('Acquisition-Retention'!N160&lt;&gt;"", K37/'Acquisition-Retention'!N160,"")</f>
        <v/>
      </c>
      <c r="L83" s="9" t="str">
        <f aca="false">IF('Acquisition-Retention'!O160&lt;&gt;"", L37/'Acquisition-Retention'!O160,"")</f>
        <v/>
      </c>
      <c r="M83" s="9" t="str">
        <f aca="false">IF('Acquisition-Retention'!P160&lt;&gt;"", M37/'Acquisition-Retention'!P160,"")</f>
        <v/>
      </c>
      <c r="N83" s="9" t="str">
        <f aca="false">IF('Acquisition-Retention'!Q160&lt;&gt;"", N37/'Acquisition-Retention'!Q160,"")</f>
        <v/>
      </c>
      <c r="O83" s="9" t="str">
        <f aca="false">IF('Acquisition-Retention'!R160&lt;&gt;"", O37/'Acquisition-Retention'!R160,"")</f>
        <v/>
      </c>
      <c r="P83" s="9" t="str">
        <f aca="false">IF('Acquisition-Retention'!S160&lt;&gt;"", P37/'Acquisition-Retention'!S160,"")</f>
        <v/>
      </c>
      <c r="Q83" s="9" t="str">
        <f aca="false">IF('Acquisition-Retention'!T160&lt;&gt;"", Q37/'Acquisition-Retention'!T160,"")</f>
        <v/>
      </c>
      <c r="R83" s="9" t="str">
        <f aca="false">IF('Acquisition-Retention'!U160&lt;&gt;"", R37/'Acquisition-Retention'!U160,"")</f>
        <v/>
      </c>
      <c r="S83" s="9" t="str">
        <f aca="false">IF('Acquisition-Retention'!V160&lt;&gt;"", S37/'Acquisition-Retention'!V160,"")</f>
        <v/>
      </c>
      <c r="T83" s="9" t="str">
        <f aca="false">IF('Acquisition-Retention'!W160&lt;&gt;"", T37/'Acquisition-Retention'!W160,"")</f>
        <v/>
      </c>
      <c r="U83" s="9" t="str">
        <f aca="false">IF('Acquisition-Retention'!X160&lt;&gt;"", U37/'Acquisition-Retention'!X160,"")</f>
        <v/>
      </c>
      <c r="V83" s="9" t="str">
        <f aca="false">IF('Acquisition-Retention'!Y160&lt;&gt;"", V37/'Acquisition-Retention'!Y160,"")</f>
        <v/>
      </c>
      <c r="W83" s="9" t="str">
        <f aca="false">IF('Acquisition-Retention'!Z160&lt;&gt;"", W37/'Acquisition-Retention'!Z160,"")</f>
        <v/>
      </c>
      <c r="X83" s="9" t="str">
        <f aca="false">IF('Acquisition-Retention'!AA160&lt;&gt;"", X37/'Acquisition-Retention'!AA160,"")</f>
        <v/>
      </c>
      <c r="Y83" s="9" t="str">
        <f aca="false">IF('Acquisition-Retention'!AB160&lt;&gt;"", Y37/'Acquisition-Retention'!AB160,"")</f>
        <v/>
      </c>
      <c r="Z83" s="9" t="n">
        <f aca="false">IF('Acquisition-Retention'!AC160&lt;&gt;"", Z37/'Acquisition-Retention'!AC160,"")</f>
        <v>2.64997693899562</v>
      </c>
      <c r="AA83" s="9" t="n">
        <f aca="false">IF('Acquisition-Retention'!AD160&lt;&gt;"", AA37/'Acquisition-Retention'!AD160,"")</f>
        <v>2.39929170374067</v>
      </c>
      <c r="AB83" s="9" t="n">
        <f aca="false">IF('Acquisition-Retention'!AE160&lt;&gt;"", AB37/'Acquisition-Retention'!AE160,"")</f>
        <v>2.31745792684445</v>
      </c>
      <c r="AC83" s="9" t="n">
        <f aca="false">IF('Acquisition-Retention'!AF160&lt;&gt;"", AC37/'Acquisition-Retention'!AF160,"")</f>
        <v>2.23451913117294</v>
      </c>
      <c r="AD83" s="9" t="n">
        <f aca="false">IF('Acquisition-Retention'!AG160&lt;&gt;"", AD37/'Acquisition-Retention'!AG160,"")</f>
        <v>2.15075444948931</v>
      </c>
      <c r="AE83" s="9" t="n">
        <f aca="false">IF('Acquisition-Retention'!AH160&lt;&gt;"", AE37/'Acquisition-Retention'!AH160,"")</f>
        <v>2.06645453518526</v>
      </c>
      <c r="AF83" s="9" t="n">
        <f aca="false">IF('Acquisition-Retention'!AI160&lt;&gt;"", AF37/'Acquisition-Retention'!AI160,"")</f>
        <v>1.98191759950731</v>
      </c>
      <c r="AG83" s="9" t="n">
        <f aca="false">IF('Acquisition-Retention'!AJ160&lt;&gt;"", AG37/'Acquisition-Retention'!AJ160,"")</f>
        <v>1.7033521288164</v>
      </c>
      <c r="AH83" s="9" t="n">
        <f aca="false">IF('Acquisition-Retention'!AK160&lt;&gt;"", AH37/'Acquisition-Retention'!AK160,"")</f>
        <v>1.62121431186794</v>
      </c>
      <c r="AI83" s="9" t="n">
        <f aca="false">IF('Acquisition-Retention'!AL160&lt;&gt;"", AI37/'Acquisition-Retention'!AL160,"")</f>
        <v>1.54038057784944</v>
      </c>
      <c r="AJ83" s="9" t="n">
        <f aca="false">IF('Acquisition-Retention'!AM160&lt;&gt;"", AJ37/'Acquisition-Retention'!AM160,"")</f>
        <v>1.5925917811213</v>
      </c>
      <c r="AK83" s="9" t="n">
        <f aca="false">IF('Acquisition-Retention'!AN160&lt;&gt;"", AK37/'Acquisition-Retention'!AN160,"")</f>
        <v>1.51227782802003</v>
      </c>
      <c r="AL83" s="9" t="n">
        <f aca="false">IF('Acquisition-Retention'!AO160&lt;&gt;"", AL37/'Acquisition-Retention'!AO160,"")</f>
        <v>1.43360199012522</v>
      </c>
      <c r="AM83" s="9" t="n">
        <f aca="false">IF('Acquisition-Retention'!AP160&lt;&gt;"", AM37/'Acquisition-Retention'!AP160,"")</f>
        <v>1.40821970708777</v>
      </c>
      <c r="AN83" s="9" t="n">
        <f aca="false">IF('Acquisition-Retention'!AQ160&lt;&gt;"", AN37/'Acquisition-Retention'!AQ160,"")</f>
        <v>1.33205842546756</v>
      </c>
      <c r="AO83" s="9" t="n">
        <f aca="false">IF('Acquisition-Retention'!AR160&lt;&gt;"", AO37/'Acquisition-Retention'!AR160,"")</f>
        <v>1.25801660942611</v>
      </c>
    </row>
    <row r="84" customFormat="false" ht="15" hidden="false" customHeight="false" outlineLevel="0" collapsed="false">
      <c r="A84" s="0" t="n">
        <f aca="false">A83+1</f>
        <v>25</v>
      </c>
      <c r="B84" s="4" t="str">
        <v>Jan 2016</v>
      </c>
      <c r="C84" s="9" t="str">
        <f aca="false">IF('Acquisition-Retention'!F161&lt;&gt;"", C38/'Acquisition-Retention'!F161,"")</f>
        <v/>
      </c>
      <c r="D84" s="9" t="str">
        <f aca="false">IF('Acquisition-Retention'!G161&lt;&gt;"", D38/'Acquisition-Retention'!G161,"")</f>
        <v/>
      </c>
      <c r="E84" s="9" t="str">
        <f aca="false">IF('Acquisition-Retention'!H161&lt;&gt;"", E38/'Acquisition-Retention'!H161,"")</f>
        <v/>
      </c>
      <c r="F84" s="9" t="str">
        <f aca="false">IF('Acquisition-Retention'!I161&lt;&gt;"", F38/'Acquisition-Retention'!I161,"")</f>
        <v/>
      </c>
      <c r="G84" s="9" t="str">
        <f aca="false">IF('Acquisition-Retention'!J161&lt;&gt;"", G38/'Acquisition-Retention'!J161,"")</f>
        <v/>
      </c>
      <c r="H84" s="9" t="str">
        <f aca="false">IF('Acquisition-Retention'!K161&lt;&gt;"", H38/'Acquisition-Retention'!K161,"")</f>
        <v/>
      </c>
      <c r="I84" s="9" t="str">
        <f aca="false">IF('Acquisition-Retention'!L161&lt;&gt;"", I38/'Acquisition-Retention'!L161,"")</f>
        <v/>
      </c>
      <c r="J84" s="9" t="str">
        <f aca="false">IF('Acquisition-Retention'!M161&lt;&gt;"", J38/'Acquisition-Retention'!M161,"")</f>
        <v/>
      </c>
      <c r="K84" s="9" t="str">
        <f aca="false">IF('Acquisition-Retention'!N161&lt;&gt;"", K38/'Acquisition-Retention'!N161,"")</f>
        <v/>
      </c>
      <c r="L84" s="9" t="str">
        <f aca="false">IF('Acquisition-Retention'!O161&lt;&gt;"", L38/'Acquisition-Retention'!O161,"")</f>
        <v/>
      </c>
      <c r="M84" s="9" t="str">
        <f aca="false">IF('Acquisition-Retention'!P161&lt;&gt;"", M38/'Acquisition-Retention'!P161,"")</f>
        <v/>
      </c>
      <c r="N84" s="9" t="str">
        <f aca="false">IF('Acquisition-Retention'!Q161&lt;&gt;"", N38/'Acquisition-Retention'!Q161,"")</f>
        <v/>
      </c>
      <c r="O84" s="9" t="str">
        <f aca="false">IF('Acquisition-Retention'!R161&lt;&gt;"", O38/'Acquisition-Retention'!R161,"")</f>
        <v/>
      </c>
      <c r="P84" s="9" t="str">
        <f aca="false">IF('Acquisition-Retention'!S161&lt;&gt;"", P38/'Acquisition-Retention'!S161,"")</f>
        <v/>
      </c>
      <c r="Q84" s="9" t="str">
        <f aca="false">IF('Acquisition-Retention'!T161&lt;&gt;"", Q38/'Acquisition-Retention'!T161,"")</f>
        <v/>
      </c>
      <c r="R84" s="9" t="str">
        <f aca="false">IF('Acquisition-Retention'!U161&lt;&gt;"", R38/'Acquisition-Retention'!U161,"")</f>
        <v/>
      </c>
      <c r="S84" s="9" t="str">
        <f aca="false">IF('Acquisition-Retention'!V161&lt;&gt;"", S38/'Acquisition-Retention'!V161,"")</f>
        <v/>
      </c>
      <c r="T84" s="9" t="str">
        <f aca="false">IF('Acquisition-Retention'!W161&lt;&gt;"", T38/'Acquisition-Retention'!W161,"")</f>
        <v/>
      </c>
      <c r="U84" s="9" t="str">
        <f aca="false">IF('Acquisition-Retention'!X161&lt;&gt;"", U38/'Acquisition-Retention'!X161,"")</f>
        <v/>
      </c>
      <c r="V84" s="9" t="str">
        <f aca="false">IF('Acquisition-Retention'!Y161&lt;&gt;"", V38/'Acquisition-Retention'!Y161,"")</f>
        <v/>
      </c>
      <c r="W84" s="9" t="str">
        <f aca="false">IF('Acquisition-Retention'!Z161&lt;&gt;"", W38/'Acquisition-Retention'!Z161,"")</f>
        <v/>
      </c>
      <c r="X84" s="9" t="str">
        <f aca="false">IF('Acquisition-Retention'!AA161&lt;&gt;"", X38/'Acquisition-Retention'!AA161,"")</f>
        <v/>
      </c>
      <c r="Y84" s="9" t="str">
        <f aca="false">IF('Acquisition-Retention'!AB161&lt;&gt;"", Y38/'Acquisition-Retention'!AB161,"")</f>
        <v/>
      </c>
      <c r="Z84" s="9" t="str">
        <f aca="false">IF('Acquisition-Retention'!AC161&lt;&gt;"", Z38/'Acquisition-Retention'!AC161,"")</f>
        <v/>
      </c>
      <c r="AA84" s="9" t="n">
        <f aca="false">IF('Acquisition-Retention'!AD161&lt;&gt;"", AA38/'Acquisition-Retention'!AD161,"")</f>
        <v>2.84116314338517</v>
      </c>
      <c r="AB84" s="9" t="n">
        <f aca="false">IF('Acquisition-Retention'!AE161&lt;&gt;"", AB38/'Acquisition-Retention'!AE161,"")</f>
        <v>2.38412825577037</v>
      </c>
      <c r="AC84" s="9" t="n">
        <f aca="false">IF('Acquisition-Retention'!AF161&lt;&gt;"", AC38/'Acquisition-Retention'!AF161,"")</f>
        <v>2.30206790138918</v>
      </c>
      <c r="AD84" s="9" t="n">
        <f aca="false">IF('Acquisition-Retention'!AG161&lt;&gt;"", AD38/'Acquisition-Retention'!AG161,"")</f>
        <v>2.21895353287072</v>
      </c>
      <c r="AE84" s="9" t="n">
        <f aca="false">IF('Acquisition-Retention'!AH161&lt;&gt;"", AE38/'Acquisition-Retention'!AH161,"")</f>
        <v>2.13506671774887</v>
      </c>
      <c r="AF84" s="9" t="n">
        <f aca="false">IF('Acquisition-Retention'!AI161&lt;&gt;"", AF38/'Acquisition-Retention'!AI161,"")</f>
        <v>2.05069982767552</v>
      </c>
      <c r="AG84" s="9" t="n">
        <f aca="false">IF('Acquisition-Retention'!AJ161&lt;&gt;"", AG38/'Acquisition-Retention'!AJ161,"")</f>
        <v>1.77095063965754</v>
      </c>
      <c r="AH84" s="9" t="n">
        <f aca="false">IF('Acquisition-Retention'!AK161&lt;&gt;"", AH38/'Acquisition-Retention'!AK161,"")</f>
        <v>1.68794899960311</v>
      </c>
      <c r="AI84" s="9" t="n">
        <f aca="false">IF('Acquisition-Retention'!AL161&lt;&gt;"", AI38/'Acquisition-Retention'!AL161,"")</f>
        <v>1.60603450382975</v>
      </c>
      <c r="AJ84" s="9" t="n">
        <f aca="false">IF('Acquisition-Retention'!AM161&lt;&gt;"", AJ38/'Acquisition-Retention'!AM161,"")</f>
        <v>1.65896999609907</v>
      </c>
      <c r="AK84" s="9" t="n">
        <f aca="false">IF('Acquisition-Retention'!AN161&lt;&gt;"", AK38/'Acquisition-Retention'!AN161,"")</f>
        <v>1.57750223545976</v>
      </c>
      <c r="AL84" s="9" t="n">
        <f aca="false">IF('Acquisition-Retention'!AO161&lt;&gt;"", AL38/'Acquisition-Retention'!AO161,"")</f>
        <v>1.49747586667719</v>
      </c>
      <c r="AM84" s="9" t="n">
        <f aca="false">IF('Acquisition-Retention'!AP161&lt;&gt;"", AM38/'Acquisition-Retention'!AP161,"")</f>
        <v>1.4716112200863</v>
      </c>
      <c r="AN84" s="9" t="n">
        <f aca="false">IF('Acquisition-Retention'!AQ161&lt;&gt;"", AN38/'Acquisition-Retention'!AQ161,"")</f>
        <v>1.39386552819447</v>
      </c>
      <c r="AO84" s="9" t="n">
        <f aca="false">IF('Acquisition-Retention'!AR161&lt;&gt;"", AO38/'Acquisition-Retention'!AR161,"")</f>
        <v>1.31808571242117</v>
      </c>
    </row>
    <row r="85" customFormat="false" ht="15" hidden="false" customHeight="false" outlineLevel="0" collapsed="false">
      <c r="A85" s="0" t="n">
        <f aca="false">A84+1</f>
        <v>26</v>
      </c>
      <c r="B85" s="4" t="str">
        <v>Feb 2016</v>
      </c>
      <c r="C85" s="9" t="str">
        <f aca="false">IF('Acquisition-Retention'!F162&lt;&gt;"", C39/'Acquisition-Retention'!F162,"")</f>
        <v/>
      </c>
      <c r="D85" s="9" t="str">
        <f aca="false">IF('Acquisition-Retention'!G162&lt;&gt;"", D39/'Acquisition-Retention'!G162,"")</f>
        <v/>
      </c>
      <c r="E85" s="9" t="str">
        <f aca="false">IF('Acquisition-Retention'!H162&lt;&gt;"", E39/'Acquisition-Retention'!H162,"")</f>
        <v/>
      </c>
      <c r="F85" s="9" t="str">
        <f aca="false">IF('Acquisition-Retention'!I162&lt;&gt;"", F39/'Acquisition-Retention'!I162,"")</f>
        <v/>
      </c>
      <c r="G85" s="9" t="str">
        <f aca="false">IF('Acquisition-Retention'!J162&lt;&gt;"", G39/'Acquisition-Retention'!J162,"")</f>
        <v/>
      </c>
      <c r="H85" s="9" t="str">
        <f aca="false">IF('Acquisition-Retention'!K162&lt;&gt;"", H39/'Acquisition-Retention'!K162,"")</f>
        <v/>
      </c>
      <c r="I85" s="9" t="str">
        <f aca="false">IF('Acquisition-Retention'!L162&lt;&gt;"", I39/'Acquisition-Retention'!L162,"")</f>
        <v/>
      </c>
      <c r="J85" s="9" t="str">
        <f aca="false">IF('Acquisition-Retention'!M162&lt;&gt;"", J39/'Acquisition-Retention'!M162,"")</f>
        <v/>
      </c>
      <c r="K85" s="9" t="str">
        <f aca="false">IF('Acquisition-Retention'!N162&lt;&gt;"", K39/'Acquisition-Retention'!N162,"")</f>
        <v/>
      </c>
      <c r="L85" s="9" t="str">
        <f aca="false">IF('Acquisition-Retention'!O162&lt;&gt;"", L39/'Acquisition-Retention'!O162,"")</f>
        <v/>
      </c>
      <c r="M85" s="9" t="str">
        <f aca="false">IF('Acquisition-Retention'!P162&lt;&gt;"", M39/'Acquisition-Retention'!P162,"")</f>
        <v/>
      </c>
      <c r="N85" s="9" t="str">
        <f aca="false">IF('Acquisition-Retention'!Q162&lt;&gt;"", N39/'Acquisition-Retention'!Q162,"")</f>
        <v/>
      </c>
      <c r="O85" s="9" t="str">
        <f aca="false">IF('Acquisition-Retention'!R162&lt;&gt;"", O39/'Acquisition-Retention'!R162,"")</f>
        <v/>
      </c>
      <c r="P85" s="9" t="str">
        <f aca="false">IF('Acquisition-Retention'!S162&lt;&gt;"", P39/'Acquisition-Retention'!S162,"")</f>
        <v/>
      </c>
      <c r="Q85" s="9" t="str">
        <f aca="false">IF('Acquisition-Retention'!T162&lt;&gt;"", Q39/'Acquisition-Retention'!T162,"")</f>
        <v/>
      </c>
      <c r="R85" s="9" t="str">
        <f aca="false">IF('Acquisition-Retention'!U162&lt;&gt;"", R39/'Acquisition-Retention'!U162,"")</f>
        <v/>
      </c>
      <c r="S85" s="9" t="str">
        <f aca="false">IF('Acquisition-Retention'!V162&lt;&gt;"", S39/'Acquisition-Retention'!V162,"")</f>
        <v/>
      </c>
      <c r="T85" s="9" t="str">
        <f aca="false">IF('Acquisition-Retention'!W162&lt;&gt;"", T39/'Acquisition-Retention'!W162,"")</f>
        <v/>
      </c>
      <c r="U85" s="9" t="str">
        <f aca="false">IF('Acquisition-Retention'!X162&lt;&gt;"", U39/'Acquisition-Retention'!X162,"")</f>
        <v/>
      </c>
      <c r="V85" s="9" t="str">
        <f aca="false">IF('Acquisition-Retention'!Y162&lt;&gt;"", V39/'Acquisition-Retention'!Y162,"")</f>
        <v/>
      </c>
      <c r="W85" s="9" t="str">
        <f aca="false">IF('Acquisition-Retention'!Z162&lt;&gt;"", W39/'Acquisition-Retention'!Z162,"")</f>
        <v/>
      </c>
      <c r="X85" s="9" t="str">
        <f aca="false">IF('Acquisition-Retention'!AA162&lt;&gt;"", X39/'Acquisition-Retention'!AA162,"")</f>
        <v/>
      </c>
      <c r="Y85" s="9" t="str">
        <f aca="false">IF('Acquisition-Retention'!AB162&lt;&gt;"", Y39/'Acquisition-Retention'!AB162,"")</f>
        <v/>
      </c>
      <c r="Z85" s="9" t="str">
        <f aca="false">IF('Acquisition-Retention'!AC162&lt;&gt;"", Z39/'Acquisition-Retention'!AC162,"")</f>
        <v/>
      </c>
      <c r="AA85" s="9" t="str">
        <f aca="false">IF('Acquisition-Retention'!AD162&lt;&gt;"", AA39/'Acquisition-Retention'!AD162,"")</f>
        <v/>
      </c>
      <c r="AB85" s="9" t="n">
        <f aca="false">IF('Acquisition-Retention'!AE162&lt;&gt;"", AB39/'Acquisition-Retention'!AE162,"")</f>
        <v>2.82992798988523</v>
      </c>
      <c r="AC85" s="9" t="n">
        <f aca="false">IF('Acquisition-Retention'!AF162&lt;&gt;"", AC39/'Acquisition-Retention'!AF162,"")</f>
        <v>2.36891882215087</v>
      </c>
      <c r="AD85" s="9" t="n">
        <f aca="false">IF('Acquisition-Retention'!AG162&lt;&gt;"", AD39/'Acquisition-Retention'!AG162,"")</f>
        <v>2.28664118577014</v>
      </c>
      <c r="AE85" s="9" t="n">
        <f aca="false">IF('Acquisition-Retention'!AH162&lt;&gt;"", AE39/'Acquisition-Retention'!AH162,"")</f>
        <v>2.20336104525117</v>
      </c>
      <c r="AF85" s="9" t="n">
        <f aca="false">IF('Acquisition-Retention'!AI162&lt;&gt;"", AF39/'Acquisition-Retention'!AI162,"")</f>
        <v>2.11936227410542</v>
      </c>
      <c r="AG85" s="9" t="n">
        <f aca="false">IF('Acquisition-Retention'!AJ162&lt;&gt;"", AG39/'Acquisition-Retention'!AJ162,"")</f>
        <v>1.83908355142868</v>
      </c>
      <c r="AH85" s="9" t="n">
        <f aca="false">IF('Acquisition-Retention'!AK162&lt;&gt;"", AH39/'Acquisition-Retention'!AK162,"")</f>
        <v>1.75540347117786</v>
      </c>
      <c r="AI85" s="9" t="n">
        <f aca="false">IF('Acquisition-Retention'!AL162&lt;&gt;"", AI39/'Acquisition-Retention'!AL162,"")</f>
        <v>1.67258371371188</v>
      </c>
      <c r="AJ85" s="9" t="n">
        <f aca="false">IF('Acquisition-Retention'!AM162&lt;&gt;"", AJ39/'Acquisition-Retention'!AM162,"")</f>
        <v>1.72613102974094</v>
      </c>
      <c r="AK85" s="9" t="n">
        <f aca="false">IF('Acquisition-Retention'!AN162&lt;&gt;"", AK39/'Acquisition-Retention'!AN162,"")</f>
        <v>1.64368095770321</v>
      </c>
      <c r="AL85" s="9" t="n">
        <f aca="false">IF('Acquisition-Retention'!AO162&lt;&gt;"", AL39/'Acquisition-Retention'!AO162,"")</f>
        <v>1.56246286267084</v>
      </c>
      <c r="AM85" s="9" t="n">
        <f aca="false">IF('Acquisition-Retention'!AP162&lt;&gt;"", AM39/'Acquisition-Retention'!AP162,"")</f>
        <v>1.53616482880893</v>
      </c>
      <c r="AN85" s="9" t="n">
        <f aca="false">IF('Acquisition-Retention'!AQ162&lt;&gt;"", AN39/'Acquisition-Retention'!AQ162,"")</f>
        <v>1.45697415851284</v>
      </c>
      <c r="AO85" s="9" t="n">
        <f aca="false">IF('Acquisition-Retention'!AR162&lt;&gt;"", AO39/'Acquisition-Retention'!AR162,"")</f>
        <v>1.37957977318711</v>
      </c>
    </row>
    <row r="86" customFormat="false" ht="15" hidden="false" customHeight="false" outlineLevel="0" collapsed="false">
      <c r="A86" s="0" t="n">
        <f aca="false">A85+1</f>
        <v>27</v>
      </c>
      <c r="B86" s="4" t="str">
        <v>Mar 2016</v>
      </c>
      <c r="C86" s="9" t="str">
        <f aca="false">IF('Acquisition-Retention'!F163&lt;&gt;"", C40/'Acquisition-Retention'!F163,"")</f>
        <v/>
      </c>
      <c r="D86" s="9" t="str">
        <f aca="false">IF('Acquisition-Retention'!G163&lt;&gt;"", D40/'Acquisition-Retention'!G163,"")</f>
        <v/>
      </c>
      <c r="E86" s="9" t="str">
        <f aca="false">IF('Acquisition-Retention'!H163&lt;&gt;"", E40/'Acquisition-Retention'!H163,"")</f>
        <v/>
      </c>
      <c r="F86" s="9" t="str">
        <f aca="false">IF('Acquisition-Retention'!I163&lt;&gt;"", F40/'Acquisition-Retention'!I163,"")</f>
        <v/>
      </c>
      <c r="G86" s="9" t="str">
        <f aca="false">IF('Acquisition-Retention'!J163&lt;&gt;"", G40/'Acquisition-Retention'!J163,"")</f>
        <v/>
      </c>
      <c r="H86" s="9" t="str">
        <f aca="false">IF('Acquisition-Retention'!K163&lt;&gt;"", H40/'Acquisition-Retention'!K163,"")</f>
        <v/>
      </c>
      <c r="I86" s="9" t="str">
        <f aca="false">IF('Acquisition-Retention'!L163&lt;&gt;"", I40/'Acquisition-Retention'!L163,"")</f>
        <v/>
      </c>
      <c r="J86" s="9" t="str">
        <f aca="false">IF('Acquisition-Retention'!M163&lt;&gt;"", J40/'Acquisition-Retention'!M163,"")</f>
        <v/>
      </c>
      <c r="K86" s="9" t="str">
        <f aca="false">IF('Acquisition-Retention'!N163&lt;&gt;"", K40/'Acquisition-Retention'!N163,"")</f>
        <v/>
      </c>
      <c r="L86" s="9" t="str">
        <f aca="false">IF('Acquisition-Retention'!O163&lt;&gt;"", L40/'Acquisition-Retention'!O163,"")</f>
        <v/>
      </c>
      <c r="M86" s="9" t="str">
        <f aca="false">IF('Acquisition-Retention'!P163&lt;&gt;"", M40/'Acquisition-Retention'!P163,"")</f>
        <v/>
      </c>
      <c r="N86" s="9" t="str">
        <f aca="false">IF('Acquisition-Retention'!Q163&lt;&gt;"", N40/'Acquisition-Retention'!Q163,"")</f>
        <v/>
      </c>
      <c r="O86" s="9" t="str">
        <f aca="false">IF('Acquisition-Retention'!R163&lt;&gt;"", O40/'Acquisition-Retention'!R163,"")</f>
        <v/>
      </c>
      <c r="P86" s="9" t="str">
        <f aca="false">IF('Acquisition-Retention'!S163&lt;&gt;"", P40/'Acquisition-Retention'!S163,"")</f>
        <v/>
      </c>
      <c r="Q86" s="9" t="str">
        <f aca="false">IF('Acquisition-Retention'!T163&lt;&gt;"", Q40/'Acquisition-Retention'!T163,"")</f>
        <v/>
      </c>
      <c r="R86" s="9" t="str">
        <f aca="false">IF('Acquisition-Retention'!U163&lt;&gt;"", R40/'Acquisition-Retention'!U163,"")</f>
        <v/>
      </c>
      <c r="S86" s="9" t="str">
        <f aca="false">IF('Acquisition-Retention'!V163&lt;&gt;"", S40/'Acquisition-Retention'!V163,"")</f>
        <v/>
      </c>
      <c r="T86" s="9" t="str">
        <f aca="false">IF('Acquisition-Retention'!W163&lt;&gt;"", T40/'Acquisition-Retention'!W163,"")</f>
        <v/>
      </c>
      <c r="U86" s="9" t="str">
        <f aca="false">IF('Acquisition-Retention'!X163&lt;&gt;"", U40/'Acquisition-Retention'!X163,"")</f>
        <v/>
      </c>
      <c r="V86" s="9" t="str">
        <f aca="false">IF('Acquisition-Retention'!Y163&lt;&gt;"", V40/'Acquisition-Retention'!Y163,"")</f>
        <v/>
      </c>
      <c r="W86" s="9" t="str">
        <f aca="false">IF('Acquisition-Retention'!Z163&lt;&gt;"", W40/'Acquisition-Retention'!Z163,"")</f>
        <v/>
      </c>
      <c r="X86" s="9" t="str">
        <f aca="false">IF('Acquisition-Retention'!AA163&lt;&gt;"", X40/'Acquisition-Retention'!AA163,"")</f>
        <v/>
      </c>
      <c r="Y86" s="9" t="str">
        <f aca="false">IF('Acquisition-Retention'!AB163&lt;&gt;"", Y40/'Acquisition-Retention'!AB163,"")</f>
        <v/>
      </c>
      <c r="Z86" s="9" t="str">
        <f aca="false">IF('Acquisition-Retention'!AC163&lt;&gt;"", Z40/'Acquisition-Retention'!AC163,"")</f>
        <v/>
      </c>
      <c r="AA86" s="9" t="str">
        <f aca="false">IF('Acquisition-Retention'!AD163&lt;&gt;"", AA40/'Acquisition-Retention'!AD163,"")</f>
        <v/>
      </c>
      <c r="AB86" s="9" t="str">
        <f aca="false">IF('Acquisition-Retention'!AE163&lt;&gt;"", AB40/'Acquisition-Retention'!AE163,"")</f>
        <v/>
      </c>
      <c r="AC86" s="9" t="n">
        <f aca="false">IF('Acquisition-Retention'!AF163&lt;&gt;"", AC40/'Acquisition-Retention'!AF163,"")</f>
        <v>2.81865380301851</v>
      </c>
      <c r="AD86" s="9" t="n">
        <f aca="false">IF('Acquisition-Retention'!AG163&lt;&gt;"", AD40/'Acquisition-Retention'!AG163,"")</f>
        <v>2.35366509242678</v>
      </c>
      <c r="AE86" s="9" t="n">
        <f aca="false">IF('Acquisition-Retention'!AH163&lt;&gt;"", AE40/'Acquisition-Retention'!AH163,"")</f>
        <v>2.27117957291065</v>
      </c>
      <c r="AF86" s="9" t="n">
        <f aca="false">IF('Acquisition-Retention'!AI163&lt;&gt;"", AF40/'Acquisition-Retention'!AI163,"")</f>
        <v>2.18774354160896</v>
      </c>
      <c r="AG86" s="9" t="n">
        <f aca="false">IF('Acquisition-Retention'!AJ163&lt;&gt;"", AG40/'Acquisition-Retention'!AJ163,"")</f>
        <v>1.90759442441661</v>
      </c>
      <c r="AH86" s="9" t="n">
        <f aca="false">IF('Acquisition-Retention'!AK163&lt;&gt;"", AH40/'Acquisition-Retention'!AK163,"")</f>
        <v>1.82342755430442</v>
      </c>
      <c r="AI86" s="9" t="n">
        <f aca="false">IF('Acquisition-Retention'!AL163&lt;&gt;"", AI40/'Acquisition-Retention'!AL163,"")</f>
        <v>1.7398862508835</v>
      </c>
      <c r="AJ86" s="9" t="n">
        <f aca="false">IF('Acquisition-Retention'!AM163&lt;&gt;"", AJ40/'Acquisition-Retention'!AM163,"")</f>
        <v>1.79392739127102</v>
      </c>
      <c r="AK86" s="9" t="n">
        <f aca="false">IF('Acquisition-Retention'!AN163&lt;&gt;"", AK40/'Acquisition-Retention'!AN163,"")</f>
        <v>1.71067535197939</v>
      </c>
      <c r="AL86" s="9" t="n">
        <f aca="false">IF('Acquisition-Retention'!AO163&lt;&gt;"", AL40/'Acquisition-Retention'!AO163,"")</f>
        <v>1.62843480368773</v>
      </c>
      <c r="AM86" s="9" t="n">
        <f aca="false">IF('Acquisition-Retention'!AP163&lt;&gt;"", AM40/'Acquisition-Retention'!AP163,"")</f>
        <v>1.60175609349779</v>
      </c>
      <c r="AN86" s="9" t="n">
        <f aca="false">IF('Acquisition-Retention'!AQ163&lt;&gt;"", AN40/'Acquisition-Retention'!AQ163,"")</f>
        <v>1.52127204993736</v>
      </c>
      <c r="AO86" s="9" t="n">
        <f aca="false">IF('Acquisition-Retention'!AR163&lt;&gt;"", AO40/'Acquisition-Retention'!AR163,"")</f>
        <v>1.44239962002216</v>
      </c>
    </row>
    <row r="87" customFormat="false" ht="15" hidden="false" customHeight="false" outlineLevel="0" collapsed="false">
      <c r="A87" s="0" t="n">
        <f aca="false">A86+1</f>
        <v>28</v>
      </c>
      <c r="B87" s="4" t="str">
        <v>Apr 2016</v>
      </c>
      <c r="C87" s="9" t="str">
        <f aca="false">IF('Acquisition-Retention'!F164&lt;&gt;"", C41/'Acquisition-Retention'!F164,"")</f>
        <v/>
      </c>
      <c r="D87" s="9" t="str">
        <f aca="false">IF('Acquisition-Retention'!G164&lt;&gt;"", D41/'Acquisition-Retention'!G164,"")</f>
        <v/>
      </c>
      <c r="E87" s="9" t="str">
        <f aca="false">IF('Acquisition-Retention'!H164&lt;&gt;"", E41/'Acquisition-Retention'!H164,"")</f>
        <v/>
      </c>
      <c r="F87" s="9" t="str">
        <f aca="false">IF('Acquisition-Retention'!I164&lt;&gt;"", F41/'Acquisition-Retention'!I164,"")</f>
        <v/>
      </c>
      <c r="G87" s="9" t="str">
        <f aca="false">IF('Acquisition-Retention'!J164&lt;&gt;"", G41/'Acquisition-Retention'!J164,"")</f>
        <v/>
      </c>
      <c r="H87" s="9" t="str">
        <f aca="false">IF('Acquisition-Retention'!K164&lt;&gt;"", H41/'Acquisition-Retention'!K164,"")</f>
        <v/>
      </c>
      <c r="I87" s="9" t="str">
        <f aca="false">IF('Acquisition-Retention'!L164&lt;&gt;"", I41/'Acquisition-Retention'!L164,"")</f>
        <v/>
      </c>
      <c r="J87" s="9" t="str">
        <f aca="false">IF('Acquisition-Retention'!M164&lt;&gt;"", J41/'Acquisition-Retention'!M164,"")</f>
        <v/>
      </c>
      <c r="K87" s="9" t="str">
        <f aca="false">IF('Acquisition-Retention'!N164&lt;&gt;"", K41/'Acquisition-Retention'!N164,"")</f>
        <v/>
      </c>
      <c r="L87" s="9" t="str">
        <f aca="false">IF('Acquisition-Retention'!O164&lt;&gt;"", L41/'Acquisition-Retention'!O164,"")</f>
        <v/>
      </c>
      <c r="M87" s="9" t="str">
        <f aca="false">IF('Acquisition-Retention'!P164&lt;&gt;"", M41/'Acquisition-Retention'!P164,"")</f>
        <v/>
      </c>
      <c r="N87" s="9" t="str">
        <f aca="false">IF('Acquisition-Retention'!Q164&lt;&gt;"", N41/'Acquisition-Retention'!Q164,"")</f>
        <v/>
      </c>
      <c r="O87" s="9" t="str">
        <f aca="false">IF('Acquisition-Retention'!R164&lt;&gt;"", O41/'Acquisition-Retention'!R164,"")</f>
        <v/>
      </c>
      <c r="P87" s="9" t="str">
        <f aca="false">IF('Acquisition-Retention'!S164&lt;&gt;"", P41/'Acquisition-Retention'!S164,"")</f>
        <v/>
      </c>
      <c r="Q87" s="9" t="str">
        <f aca="false">IF('Acquisition-Retention'!T164&lt;&gt;"", Q41/'Acquisition-Retention'!T164,"")</f>
        <v/>
      </c>
      <c r="R87" s="9" t="str">
        <f aca="false">IF('Acquisition-Retention'!U164&lt;&gt;"", R41/'Acquisition-Retention'!U164,"")</f>
        <v/>
      </c>
      <c r="S87" s="9" t="str">
        <f aca="false">IF('Acquisition-Retention'!V164&lt;&gt;"", S41/'Acquisition-Retention'!V164,"")</f>
        <v/>
      </c>
      <c r="T87" s="9" t="str">
        <f aca="false">IF('Acquisition-Retention'!W164&lt;&gt;"", T41/'Acquisition-Retention'!W164,"")</f>
        <v/>
      </c>
      <c r="U87" s="9" t="str">
        <f aca="false">IF('Acquisition-Retention'!X164&lt;&gt;"", U41/'Acquisition-Retention'!X164,"")</f>
        <v/>
      </c>
      <c r="V87" s="9" t="str">
        <f aca="false">IF('Acquisition-Retention'!Y164&lt;&gt;"", V41/'Acquisition-Retention'!Y164,"")</f>
        <v/>
      </c>
      <c r="W87" s="9" t="str">
        <f aca="false">IF('Acquisition-Retention'!Z164&lt;&gt;"", W41/'Acquisition-Retention'!Z164,"")</f>
        <v/>
      </c>
      <c r="X87" s="9" t="str">
        <f aca="false">IF('Acquisition-Retention'!AA164&lt;&gt;"", X41/'Acquisition-Retention'!AA164,"")</f>
        <v/>
      </c>
      <c r="Y87" s="9" t="str">
        <f aca="false">IF('Acquisition-Retention'!AB164&lt;&gt;"", Y41/'Acquisition-Retention'!AB164,"")</f>
        <v/>
      </c>
      <c r="Z87" s="9" t="str">
        <f aca="false">IF('Acquisition-Retention'!AC164&lt;&gt;"", Z41/'Acquisition-Retention'!AC164,"")</f>
        <v/>
      </c>
      <c r="AA87" s="9" t="str">
        <f aca="false">IF('Acquisition-Retention'!AD164&lt;&gt;"", AA41/'Acquisition-Retention'!AD164,"")</f>
        <v/>
      </c>
      <c r="AB87" s="9" t="str">
        <f aca="false">IF('Acquisition-Retention'!AE164&lt;&gt;"", AB41/'Acquisition-Retention'!AE164,"")</f>
        <v/>
      </c>
      <c r="AC87" s="9" t="str">
        <f aca="false">IF('Acquisition-Retention'!AF164&lt;&gt;"", AC41/'Acquisition-Retention'!AF164,"")</f>
        <v/>
      </c>
      <c r="AD87" s="9" t="n">
        <f aca="false">IF('Acquisition-Retention'!AG164&lt;&gt;"", AD41/'Acquisition-Retention'!AG164,"")</f>
        <v>2.80734178790737</v>
      </c>
      <c r="AE87" s="9" t="n">
        <f aca="false">IF('Acquisition-Retention'!AH164&lt;&gt;"", AE41/'Acquisition-Retention'!AH164,"")</f>
        <v>2.33836877703696</v>
      </c>
      <c r="AF87" s="9" t="n">
        <f aca="false">IF('Acquisition-Retention'!AI164&lt;&gt;"", AF41/'Acquisition-Retention'!AI164,"")</f>
        <v>2.25568487254539</v>
      </c>
      <c r="AG87" s="9" t="n">
        <f aca="false">IF('Acquisition-Retention'!AJ164&lt;&gt;"", AG41/'Acquisition-Retention'!AJ164,"")</f>
        <v>1.97632328633395</v>
      </c>
      <c r="AH87" s="9" t="n">
        <f aca="false">IF('Acquisition-Retention'!AK164&lt;&gt;"", AH41/'Acquisition-Retention'!AK164,"")</f>
        <v>1.8918658209889</v>
      </c>
      <c r="AI87" s="9" t="n">
        <f aca="false">IF('Acquisition-Retention'!AL164&lt;&gt;"", AI41/'Acquisition-Retention'!AL164,"")</f>
        <v>1.80779333367909</v>
      </c>
      <c r="AJ87" s="9" t="n">
        <f aca="false">IF('Acquisition-Retention'!AM164&lt;&gt;"", AJ41/'Acquisition-Retention'!AM164,"")</f>
        <v>1.86220576183205</v>
      </c>
      <c r="AK87" s="9" t="n">
        <f aca="false">IF('Acquisition-Retention'!AN164&lt;&gt;"", AK41/'Acquisition-Retention'!AN164,"")</f>
        <v>1.77833944243822</v>
      </c>
      <c r="AL87" s="9" t="n">
        <f aca="false">IF('Acquisition-Retention'!AO164&lt;&gt;"", AL41/'Acquisition-Retention'!AO164,"")</f>
        <v>1.69525488426816</v>
      </c>
      <c r="AM87" s="9" t="n">
        <f aca="false">IF('Acquisition-Retention'!AP164&lt;&gt;"", AM41/'Acquisition-Retention'!AP164,"")</f>
        <v>1.66825156815924</v>
      </c>
      <c r="AN87" s="9" t="n">
        <f aca="false">IF('Acquisition-Retention'!AQ164&lt;&gt;"", AN41/'Acquisition-Retention'!AQ164,"")</f>
        <v>1.58663694823202</v>
      </c>
      <c r="AO87" s="9" t="n">
        <f aca="false">IF('Acquisition-Retention'!AR164&lt;&gt;"", AO41/'Acquisition-Retention'!AR164,"")</f>
        <v>1.5064353679016</v>
      </c>
    </row>
    <row r="88" customFormat="false" ht="15" hidden="false" customHeight="false" outlineLevel="0" collapsed="false">
      <c r="A88" s="0" t="n">
        <f aca="false">A87+1</f>
        <v>29</v>
      </c>
      <c r="B88" s="4" t="str">
        <v>May 2016</v>
      </c>
      <c r="C88" s="9" t="str">
        <f aca="false">IF('Acquisition-Retention'!F165&lt;&gt;"", C42/'Acquisition-Retention'!F165,"")</f>
        <v/>
      </c>
      <c r="D88" s="9" t="str">
        <f aca="false">IF('Acquisition-Retention'!G165&lt;&gt;"", D42/'Acquisition-Retention'!G165,"")</f>
        <v/>
      </c>
      <c r="E88" s="9" t="str">
        <f aca="false">IF('Acquisition-Retention'!H165&lt;&gt;"", E42/'Acquisition-Retention'!H165,"")</f>
        <v/>
      </c>
      <c r="F88" s="9" t="str">
        <f aca="false">IF('Acquisition-Retention'!I165&lt;&gt;"", F42/'Acquisition-Retention'!I165,"")</f>
        <v/>
      </c>
      <c r="G88" s="9" t="str">
        <f aca="false">IF('Acquisition-Retention'!J165&lt;&gt;"", G42/'Acquisition-Retention'!J165,"")</f>
        <v/>
      </c>
      <c r="H88" s="9" t="str">
        <f aca="false">IF('Acquisition-Retention'!K165&lt;&gt;"", H42/'Acquisition-Retention'!K165,"")</f>
        <v/>
      </c>
      <c r="I88" s="9" t="str">
        <f aca="false">IF('Acquisition-Retention'!L165&lt;&gt;"", I42/'Acquisition-Retention'!L165,"")</f>
        <v/>
      </c>
      <c r="J88" s="9" t="str">
        <f aca="false">IF('Acquisition-Retention'!M165&lt;&gt;"", J42/'Acquisition-Retention'!M165,"")</f>
        <v/>
      </c>
      <c r="K88" s="9" t="str">
        <f aca="false">IF('Acquisition-Retention'!N165&lt;&gt;"", K42/'Acquisition-Retention'!N165,"")</f>
        <v/>
      </c>
      <c r="L88" s="9" t="str">
        <f aca="false">IF('Acquisition-Retention'!O165&lt;&gt;"", L42/'Acquisition-Retention'!O165,"")</f>
        <v/>
      </c>
      <c r="M88" s="9" t="str">
        <f aca="false">IF('Acquisition-Retention'!P165&lt;&gt;"", M42/'Acquisition-Retention'!P165,"")</f>
        <v/>
      </c>
      <c r="N88" s="9" t="str">
        <f aca="false">IF('Acquisition-Retention'!Q165&lt;&gt;"", N42/'Acquisition-Retention'!Q165,"")</f>
        <v/>
      </c>
      <c r="O88" s="9" t="str">
        <f aca="false">IF('Acquisition-Retention'!R165&lt;&gt;"", O42/'Acquisition-Retention'!R165,"")</f>
        <v/>
      </c>
      <c r="P88" s="9" t="str">
        <f aca="false">IF('Acquisition-Retention'!S165&lt;&gt;"", P42/'Acquisition-Retention'!S165,"")</f>
        <v/>
      </c>
      <c r="Q88" s="9" t="str">
        <f aca="false">IF('Acquisition-Retention'!T165&lt;&gt;"", Q42/'Acquisition-Retention'!T165,"")</f>
        <v/>
      </c>
      <c r="R88" s="9" t="str">
        <f aca="false">IF('Acquisition-Retention'!U165&lt;&gt;"", R42/'Acquisition-Retention'!U165,"")</f>
        <v/>
      </c>
      <c r="S88" s="9" t="str">
        <f aca="false">IF('Acquisition-Retention'!V165&lt;&gt;"", S42/'Acquisition-Retention'!V165,"")</f>
        <v/>
      </c>
      <c r="T88" s="9" t="str">
        <f aca="false">IF('Acquisition-Retention'!W165&lt;&gt;"", T42/'Acquisition-Retention'!W165,"")</f>
        <v/>
      </c>
      <c r="U88" s="9" t="str">
        <f aca="false">IF('Acquisition-Retention'!X165&lt;&gt;"", U42/'Acquisition-Retention'!X165,"")</f>
        <v/>
      </c>
      <c r="V88" s="9" t="str">
        <f aca="false">IF('Acquisition-Retention'!Y165&lt;&gt;"", V42/'Acquisition-Retention'!Y165,"")</f>
        <v/>
      </c>
      <c r="W88" s="9" t="str">
        <f aca="false">IF('Acquisition-Retention'!Z165&lt;&gt;"", W42/'Acquisition-Retention'!Z165,"")</f>
        <v/>
      </c>
      <c r="X88" s="9" t="str">
        <f aca="false">IF('Acquisition-Retention'!AA165&lt;&gt;"", X42/'Acquisition-Retention'!AA165,"")</f>
        <v/>
      </c>
      <c r="Y88" s="9" t="str">
        <f aca="false">IF('Acquisition-Retention'!AB165&lt;&gt;"", Y42/'Acquisition-Retention'!AB165,"")</f>
        <v/>
      </c>
      <c r="Z88" s="9" t="str">
        <f aca="false">IF('Acquisition-Retention'!AC165&lt;&gt;"", Z42/'Acquisition-Retention'!AC165,"")</f>
        <v/>
      </c>
      <c r="AA88" s="9" t="str">
        <f aca="false">IF('Acquisition-Retention'!AD165&lt;&gt;"", AA42/'Acquisition-Retention'!AD165,"")</f>
        <v/>
      </c>
      <c r="AB88" s="9" t="str">
        <f aca="false">IF('Acquisition-Retention'!AE165&lt;&gt;"", AB42/'Acquisition-Retention'!AE165,"")</f>
        <v/>
      </c>
      <c r="AC88" s="9" t="str">
        <f aca="false">IF('Acquisition-Retention'!AF165&lt;&gt;"", AC42/'Acquisition-Retention'!AF165,"")</f>
        <v/>
      </c>
      <c r="AD88" s="9" t="str">
        <f aca="false">IF('Acquisition-Retention'!AG165&lt;&gt;"", AD42/'Acquisition-Retention'!AG165,"")</f>
        <v/>
      </c>
      <c r="AE88" s="9" t="n">
        <f aca="false">IF('Acquisition-Retention'!AH165&lt;&gt;"", AE42/'Acquisition-Retention'!AH165,"")</f>
        <v>2.79599316720939</v>
      </c>
      <c r="AF88" s="9" t="n">
        <f aca="false">IF('Acquisition-Retention'!AI165&lt;&gt;"", AF42/'Acquisition-Retention'!AI165,"")</f>
        <v>2.32303160659508</v>
      </c>
      <c r="AG88" s="9" t="n">
        <f aca="false">IF('Acquisition-Retention'!AJ165&lt;&gt;"", AG42/'Acquisition-Retention'!AJ165,"")</f>
        <v>2.04510811415322</v>
      </c>
      <c r="AH88" s="9" t="n">
        <f aca="false">IF('Acquisition-Retention'!AK165&lt;&gt;"", AH42/'Acquisition-Retention'!AK165,"")</f>
        <v>1.96055897982589</v>
      </c>
      <c r="AI88" s="9" t="n">
        <f aca="false">IF('Acquisition-Retention'!AL165&lt;&gt;"", AI42/'Acquisition-Retention'!AL165,"")</f>
        <v>1.87615061908047</v>
      </c>
      <c r="AJ88" s="9" t="n">
        <f aca="false">IF('Acquisition-Retention'!AM165&lt;&gt;"", AJ42/'Acquisition-Retention'!AM165,"")</f>
        <v>1.93080834566598</v>
      </c>
      <c r="AK88" s="9" t="n">
        <f aca="false">IF('Acquisition-Retention'!AN165&lt;&gt;"", AK42/'Acquisition-Retention'!AN165,"")</f>
        <v>1.84652113041882</v>
      </c>
      <c r="AL88" s="9" t="n">
        <f aca="false">IF('Acquisition-Retention'!AO165&lt;&gt;"", AL42/'Acquisition-Retention'!AO165,"")</f>
        <v>1.76277870715616</v>
      </c>
      <c r="AM88" s="9" t="n">
        <f aca="false">IF('Acquisition-Retention'!AP165&lt;&gt;"", AM42/'Acquisition-Retention'!AP165,"")</f>
        <v>1.73550977856469</v>
      </c>
      <c r="AN88" s="9" t="n">
        <f aca="false">IF('Acquisition-Retention'!AQ165&lt;&gt;"", AN42/'Acquisition-Retention'!AQ165,"")</f>
        <v>1.65293739098032</v>
      </c>
      <c r="AO88" s="9" t="n">
        <f aca="false">IF('Acquisition-Retention'!AR165&lt;&gt;"", AO42/'Acquisition-Retention'!AR165,"")</f>
        <v>1.57156698909726</v>
      </c>
    </row>
    <row r="89" customFormat="false" ht="15" hidden="false" customHeight="false" outlineLevel="0" collapsed="false">
      <c r="A89" s="0" t="n">
        <f aca="false">A88+1</f>
        <v>30</v>
      </c>
      <c r="B89" s="4" t="str">
        <v>Jun 2016</v>
      </c>
      <c r="C89" s="9" t="str">
        <f aca="false">IF('Acquisition-Retention'!F166&lt;&gt;"", C43/'Acquisition-Retention'!F166,"")</f>
        <v/>
      </c>
      <c r="D89" s="9" t="str">
        <f aca="false">IF('Acquisition-Retention'!G166&lt;&gt;"", D43/'Acquisition-Retention'!G166,"")</f>
        <v/>
      </c>
      <c r="E89" s="9" t="str">
        <f aca="false">IF('Acquisition-Retention'!H166&lt;&gt;"", E43/'Acquisition-Retention'!H166,"")</f>
        <v/>
      </c>
      <c r="F89" s="9" t="str">
        <f aca="false">IF('Acquisition-Retention'!I166&lt;&gt;"", F43/'Acquisition-Retention'!I166,"")</f>
        <v/>
      </c>
      <c r="G89" s="9" t="str">
        <f aca="false">IF('Acquisition-Retention'!J166&lt;&gt;"", G43/'Acquisition-Retention'!J166,"")</f>
        <v/>
      </c>
      <c r="H89" s="9" t="str">
        <f aca="false">IF('Acquisition-Retention'!K166&lt;&gt;"", H43/'Acquisition-Retention'!K166,"")</f>
        <v/>
      </c>
      <c r="I89" s="9" t="str">
        <f aca="false">IF('Acquisition-Retention'!L166&lt;&gt;"", I43/'Acquisition-Retention'!L166,"")</f>
        <v/>
      </c>
      <c r="J89" s="9" t="str">
        <f aca="false">IF('Acquisition-Retention'!M166&lt;&gt;"", J43/'Acquisition-Retention'!M166,"")</f>
        <v/>
      </c>
      <c r="K89" s="9" t="str">
        <f aca="false">IF('Acquisition-Retention'!N166&lt;&gt;"", K43/'Acquisition-Retention'!N166,"")</f>
        <v/>
      </c>
      <c r="L89" s="9" t="str">
        <f aca="false">IF('Acquisition-Retention'!O166&lt;&gt;"", L43/'Acquisition-Retention'!O166,"")</f>
        <v/>
      </c>
      <c r="M89" s="9" t="str">
        <f aca="false">IF('Acquisition-Retention'!P166&lt;&gt;"", M43/'Acquisition-Retention'!P166,"")</f>
        <v/>
      </c>
      <c r="N89" s="9" t="str">
        <f aca="false">IF('Acquisition-Retention'!Q166&lt;&gt;"", N43/'Acquisition-Retention'!Q166,"")</f>
        <v/>
      </c>
      <c r="O89" s="9" t="str">
        <f aca="false">IF('Acquisition-Retention'!R166&lt;&gt;"", O43/'Acquisition-Retention'!R166,"")</f>
        <v/>
      </c>
      <c r="P89" s="9" t="str">
        <f aca="false">IF('Acquisition-Retention'!S166&lt;&gt;"", P43/'Acquisition-Retention'!S166,"")</f>
        <v/>
      </c>
      <c r="Q89" s="9" t="str">
        <f aca="false">IF('Acquisition-Retention'!T166&lt;&gt;"", Q43/'Acquisition-Retention'!T166,"")</f>
        <v/>
      </c>
      <c r="R89" s="9" t="str">
        <f aca="false">IF('Acquisition-Retention'!U166&lt;&gt;"", R43/'Acquisition-Retention'!U166,"")</f>
        <v/>
      </c>
      <c r="S89" s="9" t="str">
        <f aca="false">IF('Acquisition-Retention'!V166&lt;&gt;"", S43/'Acquisition-Retention'!V166,"")</f>
        <v/>
      </c>
      <c r="T89" s="9" t="str">
        <f aca="false">IF('Acquisition-Retention'!W166&lt;&gt;"", T43/'Acquisition-Retention'!W166,"")</f>
        <v/>
      </c>
      <c r="U89" s="9" t="str">
        <f aca="false">IF('Acquisition-Retention'!X166&lt;&gt;"", U43/'Acquisition-Retention'!X166,"")</f>
        <v/>
      </c>
      <c r="V89" s="9" t="str">
        <f aca="false">IF('Acquisition-Retention'!Y166&lt;&gt;"", V43/'Acquisition-Retention'!Y166,"")</f>
        <v/>
      </c>
      <c r="W89" s="9" t="str">
        <f aca="false">IF('Acquisition-Retention'!Z166&lt;&gt;"", W43/'Acquisition-Retention'!Z166,"")</f>
        <v/>
      </c>
      <c r="X89" s="9" t="str">
        <f aca="false">IF('Acquisition-Retention'!AA166&lt;&gt;"", X43/'Acquisition-Retention'!AA166,"")</f>
        <v/>
      </c>
      <c r="Y89" s="9" t="str">
        <f aca="false">IF('Acquisition-Retention'!AB166&lt;&gt;"", Y43/'Acquisition-Retention'!AB166,"")</f>
        <v/>
      </c>
      <c r="Z89" s="9" t="str">
        <f aca="false">IF('Acquisition-Retention'!AC166&lt;&gt;"", Z43/'Acquisition-Retention'!AC166,"")</f>
        <v/>
      </c>
      <c r="AA89" s="9" t="str">
        <f aca="false">IF('Acquisition-Retention'!AD166&lt;&gt;"", AA43/'Acquisition-Retention'!AD166,"")</f>
        <v/>
      </c>
      <c r="AB89" s="9" t="str">
        <f aca="false">IF('Acquisition-Retention'!AE166&lt;&gt;"", AB43/'Acquisition-Retention'!AE166,"")</f>
        <v/>
      </c>
      <c r="AC89" s="9" t="str">
        <f aca="false">IF('Acquisition-Retention'!AF166&lt;&gt;"", AC43/'Acquisition-Retention'!AF166,"")</f>
        <v/>
      </c>
      <c r="AD89" s="9" t="str">
        <f aca="false">IF('Acquisition-Retention'!AG166&lt;&gt;"", AD43/'Acquisition-Retention'!AG166,"")</f>
        <v/>
      </c>
      <c r="AE89" s="9" t="str">
        <f aca="false">IF('Acquisition-Retention'!AH166&lt;&gt;"", AE43/'Acquisition-Retention'!AH166,"")</f>
        <v/>
      </c>
      <c r="AF89" s="9" t="n">
        <f aca="false">IF('Acquisition-Retention'!AI166&lt;&gt;"", AF43/'Acquisition-Retention'!AI166,"")</f>
        <v>2.78460918063644</v>
      </c>
      <c r="AG89" s="9" t="n">
        <f aca="false">IF('Acquisition-Retention'!AJ166&lt;&gt;"", AG43/'Acquisition-Retention'!AJ166,"")</f>
        <v>2.11378635677219</v>
      </c>
      <c r="AH89" s="9" t="n">
        <f aca="false">IF('Acquisition-Retention'!AK166&lt;&gt;"", AH43/'Acquisition-Retention'!AK166,"")</f>
        <v>2.02934534433393</v>
      </c>
      <c r="AI89" s="9" t="n">
        <f aca="false">IF('Acquisition-Retention'!AL166&lt;&gt;"", AI43/'Acquisition-Retention'!AL166,"")</f>
        <v>1.94479957382625</v>
      </c>
      <c r="AJ89" s="9" t="n">
        <f aca="false">IF('Acquisition-Retention'!AM166&lt;&gt;"", AJ43/'Acquisition-Retention'!AM166,"")</f>
        <v>1.99957430890003</v>
      </c>
      <c r="AK89" s="9" t="n">
        <f aca="false">IF('Acquisition-Retention'!AN166&lt;&gt;"", AK43/'Acquisition-Retention'!AN166,"")</f>
        <v>1.91506352197388</v>
      </c>
      <c r="AL89" s="9" t="n">
        <f aca="false">IF('Acquisition-Retention'!AO166&lt;&gt;"", AL43/'Acquisition-Retention'!AO166,"")</f>
        <v>1.83085546373173</v>
      </c>
      <c r="AM89" s="9" t="n">
        <f aca="false">IF('Acquisition-Retention'!AP166&lt;&gt;"", AM43/'Acquisition-Retention'!AP166,"")</f>
        <v>1.80338234786901</v>
      </c>
      <c r="AN89" s="9" t="n">
        <f aca="false">IF('Acquisition-Retention'!AQ166&lt;&gt;"", AN43/'Acquisition-Retention'!AQ166,"")</f>
        <v>1.72003364978521</v>
      </c>
      <c r="AO89" s="9" t="n">
        <f aca="false">IF('Acquisition-Retention'!AR166&lt;&gt;"", AO43/'Acquisition-Retention'!AR166,"")</f>
        <v>1.63766505431973</v>
      </c>
    </row>
    <row r="90" customFormat="false" ht="15" hidden="false" customHeight="false" outlineLevel="0" collapsed="false">
      <c r="A90" s="0" t="n">
        <f aca="false">A89+1</f>
        <v>31</v>
      </c>
      <c r="B90" s="4" t="str">
        <v>Jul 2016</v>
      </c>
      <c r="C90" s="9" t="str">
        <f aca="false">IF('Acquisition-Retention'!F167&lt;&gt;"", C44/'Acquisition-Retention'!F167,"")</f>
        <v/>
      </c>
      <c r="D90" s="9" t="str">
        <f aca="false">IF('Acquisition-Retention'!G167&lt;&gt;"", D44/'Acquisition-Retention'!G167,"")</f>
        <v/>
      </c>
      <c r="E90" s="9" t="str">
        <f aca="false">IF('Acquisition-Retention'!H167&lt;&gt;"", E44/'Acquisition-Retention'!H167,"")</f>
        <v/>
      </c>
      <c r="F90" s="9" t="str">
        <f aca="false">IF('Acquisition-Retention'!I167&lt;&gt;"", F44/'Acquisition-Retention'!I167,"")</f>
        <v/>
      </c>
      <c r="G90" s="9" t="str">
        <f aca="false">IF('Acquisition-Retention'!J167&lt;&gt;"", G44/'Acquisition-Retention'!J167,"")</f>
        <v/>
      </c>
      <c r="H90" s="9" t="str">
        <f aca="false">IF('Acquisition-Retention'!K167&lt;&gt;"", H44/'Acquisition-Retention'!K167,"")</f>
        <v/>
      </c>
      <c r="I90" s="9" t="str">
        <f aca="false">IF('Acquisition-Retention'!L167&lt;&gt;"", I44/'Acquisition-Retention'!L167,"")</f>
        <v/>
      </c>
      <c r="J90" s="9" t="str">
        <f aca="false">IF('Acquisition-Retention'!M167&lt;&gt;"", J44/'Acquisition-Retention'!M167,"")</f>
        <v/>
      </c>
      <c r="K90" s="9" t="str">
        <f aca="false">IF('Acquisition-Retention'!N167&lt;&gt;"", K44/'Acquisition-Retention'!N167,"")</f>
        <v/>
      </c>
      <c r="L90" s="9" t="str">
        <f aca="false">IF('Acquisition-Retention'!O167&lt;&gt;"", L44/'Acquisition-Retention'!O167,"")</f>
        <v/>
      </c>
      <c r="M90" s="9" t="str">
        <f aca="false">IF('Acquisition-Retention'!P167&lt;&gt;"", M44/'Acquisition-Retention'!P167,"")</f>
        <v/>
      </c>
      <c r="N90" s="9" t="str">
        <f aca="false">IF('Acquisition-Retention'!Q167&lt;&gt;"", N44/'Acquisition-Retention'!Q167,"")</f>
        <v/>
      </c>
      <c r="O90" s="9" t="str">
        <f aca="false">IF('Acquisition-Retention'!R167&lt;&gt;"", O44/'Acquisition-Retention'!R167,"")</f>
        <v/>
      </c>
      <c r="P90" s="9" t="str">
        <f aca="false">IF('Acquisition-Retention'!S167&lt;&gt;"", P44/'Acquisition-Retention'!S167,"")</f>
        <v/>
      </c>
      <c r="Q90" s="9" t="str">
        <f aca="false">IF('Acquisition-Retention'!T167&lt;&gt;"", Q44/'Acquisition-Retention'!T167,"")</f>
        <v/>
      </c>
      <c r="R90" s="9" t="str">
        <f aca="false">IF('Acquisition-Retention'!U167&lt;&gt;"", R44/'Acquisition-Retention'!U167,"")</f>
        <v/>
      </c>
      <c r="S90" s="9" t="str">
        <f aca="false">IF('Acquisition-Retention'!V167&lt;&gt;"", S44/'Acquisition-Retention'!V167,"")</f>
        <v/>
      </c>
      <c r="T90" s="9" t="str">
        <f aca="false">IF('Acquisition-Retention'!W167&lt;&gt;"", T44/'Acquisition-Retention'!W167,"")</f>
        <v/>
      </c>
      <c r="U90" s="9" t="str">
        <f aca="false">IF('Acquisition-Retention'!X167&lt;&gt;"", U44/'Acquisition-Retention'!X167,"")</f>
        <v/>
      </c>
      <c r="V90" s="9" t="str">
        <f aca="false">IF('Acquisition-Retention'!Y167&lt;&gt;"", V44/'Acquisition-Retention'!Y167,"")</f>
        <v/>
      </c>
      <c r="W90" s="9" t="str">
        <f aca="false">IF('Acquisition-Retention'!Z167&lt;&gt;"", W44/'Acquisition-Retention'!Z167,"")</f>
        <v/>
      </c>
      <c r="X90" s="9" t="str">
        <f aca="false">IF('Acquisition-Retention'!AA167&lt;&gt;"", X44/'Acquisition-Retention'!AA167,"")</f>
        <v/>
      </c>
      <c r="Y90" s="9" t="str">
        <f aca="false">IF('Acquisition-Retention'!AB167&lt;&gt;"", Y44/'Acquisition-Retention'!AB167,"")</f>
        <v/>
      </c>
      <c r="Z90" s="9" t="str">
        <f aca="false">IF('Acquisition-Retention'!AC167&lt;&gt;"", Z44/'Acquisition-Retention'!AC167,"")</f>
        <v/>
      </c>
      <c r="AA90" s="9" t="str">
        <f aca="false">IF('Acquisition-Retention'!AD167&lt;&gt;"", AA44/'Acquisition-Retention'!AD167,"")</f>
        <v/>
      </c>
      <c r="AB90" s="9" t="str">
        <f aca="false">IF('Acquisition-Retention'!AE167&lt;&gt;"", AB44/'Acquisition-Retention'!AE167,"")</f>
        <v/>
      </c>
      <c r="AC90" s="9" t="str">
        <f aca="false">IF('Acquisition-Retention'!AF167&lt;&gt;"", AC44/'Acquisition-Retention'!AF167,"")</f>
        <v/>
      </c>
      <c r="AD90" s="9" t="str">
        <f aca="false">IF('Acquisition-Retention'!AG167&lt;&gt;"", AD44/'Acquisition-Retention'!AG167,"")</f>
        <v/>
      </c>
      <c r="AE90" s="9" t="str">
        <f aca="false">IF('Acquisition-Retention'!AH167&lt;&gt;"", AE44/'Acquisition-Retention'!AH167,"")</f>
        <v/>
      </c>
      <c r="AF90" s="9" t="str">
        <f aca="false">IF('Acquisition-Retention'!AI167&lt;&gt;"", AF44/'Acquisition-Retention'!AI167,"")</f>
        <v/>
      </c>
      <c r="AG90" s="9" t="n">
        <f aca="false">IF('Acquisition-Retention'!AJ167&lt;&gt;"", AG44/'Acquisition-Retention'!AJ167,"")</f>
        <v>2.62879007486486</v>
      </c>
      <c r="AH90" s="9" t="n">
        <f aca="false">IF('Acquisition-Retention'!AK167&lt;&gt;"", AH44/'Acquisition-Retention'!AK167,"")</f>
        <v>2.09806234890208</v>
      </c>
      <c r="AI90" s="9" t="n">
        <f aca="false">IF('Acquisition-Retention'!AL167&lt;&gt;"", AI44/'Acquisition-Retention'!AL167,"")</f>
        <v>2.01357892775119</v>
      </c>
      <c r="AJ90" s="9" t="n">
        <f aca="false">IF('Acquisition-Retention'!AM167&lt;&gt;"", AJ44/'Acquisition-Retention'!AM167,"")</f>
        <v>2.06834127850344</v>
      </c>
      <c r="AK90" s="9" t="n">
        <f aca="false">IF('Acquisition-Retention'!AN167&lt;&gt;"", AK44/'Acquisition-Retention'!AN167,"")</f>
        <v>1.9838063489068</v>
      </c>
      <c r="AL90" s="9" t="n">
        <f aca="false">IF('Acquisition-Retention'!AO167&lt;&gt;"", AL44/'Acquisition-Retention'!AO167,"")</f>
        <v>1.89932923662876</v>
      </c>
      <c r="AM90" s="9" t="n">
        <f aca="false">IF('Acquisition-Retention'!AP167&lt;&gt;"", AM44/'Acquisition-Retention'!AP167,"")</f>
        <v>1.87171525257035</v>
      </c>
      <c r="AN90" s="9" t="n">
        <f aca="false">IF('Acquisition-Retention'!AQ167&lt;&gt;"", AN44/'Acquisition-Retention'!AQ167,"")</f>
        <v>1.78777882341884</v>
      </c>
      <c r="AO90" s="9" t="n">
        <f aca="false">IF('Acquisition-Retention'!AR167&lt;&gt;"", AO44/'Acquisition-Retention'!AR167,"")</f>
        <v>1.70459163850321</v>
      </c>
    </row>
    <row r="91" customFormat="false" ht="15" hidden="false" customHeight="false" outlineLevel="0" collapsed="false">
      <c r="A91" s="0" t="n">
        <f aca="false">A90+1</f>
        <v>32</v>
      </c>
      <c r="B91" s="4" t="str">
        <v>Aug 2016</v>
      </c>
      <c r="C91" s="9" t="str">
        <f aca="false">IF('Acquisition-Retention'!F168&lt;&gt;"", C45/'Acquisition-Retention'!F168,"")</f>
        <v/>
      </c>
      <c r="D91" s="9" t="str">
        <f aca="false">IF('Acquisition-Retention'!G168&lt;&gt;"", D45/'Acquisition-Retention'!G168,"")</f>
        <v/>
      </c>
      <c r="E91" s="9" t="str">
        <f aca="false">IF('Acquisition-Retention'!H168&lt;&gt;"", E45/'Acquisition-Retention'!H168,"")</f>
        <v/>
      </c>
      <c r="F91" s="9" t="str">
        <f aca="false">IF('Acquisition-Retention'!I168&lt;&gt;"", F45/'Acquisition-Retention'!I168,"")</f>
        <v/>
      </c>
      <c r="G91" s="9" t="str">
        <f aca="false">IF('Acquisition-Retention'!J168&lt;&gt;"", G45/'Acquisition-Retention'!J168,"")</f>
        <v/>
      </c>
      <c r="H91" s="9" t="str">
        <f aca="false">IF('Acquisition-Retention'!K168&lt;&gt;"", H45/'Acquisition-Retention'!K168,"")</f>
        <v/>
      </c>
      <c r="I91" s="9" t="str">
        <f aca="false">IF('Acquisition-Retention'!L168&lt;&gt;"", I45/'Acquisition-Retention'!L168,"")</f>
        <v/>
      </c>
      <c r="J91" s="9" t="str">
        <f aca="false">IF('Acquisition-Retention'!M168&lt;&gt;"", J45/'Acquisition-Retention'!M168,"")</f>
        <v/>
      </c>
      <c r="K91" s="9" t="str">
        <f aca="false">IF('Acquisition-Retention'!N168&lt;&gt;"", K45/'Acquisition-Retention'!N168,"")</f>
        <v/>
      </c>
      <c r="L91" s="9" t="str">
        <f aca="false">IF('Acquisition-Retention'!O168&lt;&gt;"", L45/'Acquisition-Retention'!O168,"")</f>
        <v/>
      </c>
      <c r="M91" s="9" t="str">
        <f aca="false">IF('Acquisition-Retention'!P168&lt;&gt;"", M45/'Acquisition-Retention'!P168,"")</f>
        <v/>
      </c>
      <c r="N91" s="9" t="str">
        <f aca="false">IF('Acquisition-Retention'!Q168&lt;&gt;"", N45/'Acquisition-Retention'!Q168,"")</f>
        <v/>
      </c>
      <c r="O91" s="9" t="str">
        <f aca="false">IF('Acquisition-Retention'!R168&lt;&gt;"", O45/'Acquisition-Retention'!R168,"")</f>
        <v/>
      </c>
      <c r="P91" s="9" t="str">
        <f aca="false">IF('Acquisition-Retention'!S168&lt;&gt;"", P45/'Acquisition-Retention'!S168,"")</f>
        <v/>
      </c>
      <c r="Q91" s="9" t="str">
        <f aca="false">IF('Acquisition-Retention'!T168&lt;&gt;"", Q45/'Acquisition-Retention'!T168,"")</f>
        <v/>
      </c>
      <c r="R91" s="9" t="str">
        <f aca="false">IF('Acquisition-Retention'!U168&lt;&gt;"", R45/'Acquisition-Retention'!U168,"")</f>
        <v/>
      </c>
      <c r="S91" s="9" t="str">
        <f aca="false">IF('Acquisition-Retention'!V168&lt;&gt;"", S45/'Acquisition-Retention'!V168,"")</f>
        <v/>
      </c>
      <c r="T91" s="9" t="str">
        <f aca="false">IF('Acquisition-Retention'!W168&lt;&gt;"", T45/'Acquisition-Retention'!W168,"")</f>
        <v/>
      </c>
      <c r="U91" s="9" t="str">
        <f aca="false">IF('Acquisition-Retention'!X168&lt;&gt;"", U45/'Acquisition-Retention'!X168,"")</f>
        <v/>
      </c>
      <c r="V91" s="9" t="str">
        <f aca="false">IF('Acquisition-Retention'!Y168&lt;&gt;"", V45/'Acquisition-Retention'!Y168,"")</f>
        <v/>
      </c>
      <c r="W91" s="9" t="str">
        <f aca="false">IF('Acquisition-Retention'!Z168&lt;&gt;"", W45/'Acquisition-Retention'!Z168,"")</f>
        <v/>
      </c>
      <c r="X91" s="9" t="str">
        <f aca="false">IF('Acquisition-Retention'!AA168&lt;&gt;"", X45/'Acquisition-Retention'!AA168,"")</f>
        <v/>
      </c>
      <c r="Y91" s="9" t="str">
        <f aca="false">IF('Acquisition-Retention'!AB168&lt;&gt;"", Y45/'Acquisition-Retention'!AB168,"")</f>
        <v/>
      </c>
      <c r="Z91" s="9" t="str">
        <f aca="false">IF('Acquisition-Retention'!AC168&lt;&gt;"", Z45/'Acquisition-Retention'!AC168,"")</f>
        <v/>
      </c>
      <c r="AA91" s="9" t="str">
        <f aca="false">IF('Acquisition-Retention'!AD168&lt;&gt;"", AA45/'Acquisition-Retention'!AD168,"")</f>
        <v/>
      </c>
      <c r="AB91" s="9" t="str">
        <f aca="false">IF('Acquisition-Retention'!AE168&lt;&gt;"", AB45/'Acquisition-Retention'!AE168,"")</f>
        <v/>
      </c>
      <c r="AC91" s="9" t="str">
        <f aca="false">IF('Acquisition-Retention'!AF168&lt;&gt;"", AC45/'Acquisition-Retention'!AF168,"")</f>
        <v/>
      </c>
      <c r="AD91" s="9" t="str">
        <f aca="false">IF('Acquisition-Retention'!AG168&lt;&gt;"", AD45/'Acquisition-Retention'!AG168,"")</f>
        <v/>
      </c>
      <c r="AE91" s="9" t="str">
        <f aca="false">IF('Acquisition-Retention'!AH168&lt;&gt;"", AE45/'Acquisition-Retention'!AH168,"")</f>
        <v/>
      </c>
      <c r="AF91" s="9" t="str">
        <f aca="false">IF('Acquisition-Retention'!AI168&lt;&gt;"", AF45/'Acquisition-Retention'!AI168,"")</f>
        <v/>
      </c>
      <c r="AG91" s="9" t="str">
        <f aca="false">IF('Acquisition-Retention'!AJ168&lt;&gt;"", AG45/'Acquisition-Retention'!AJ168,"")</f>
        <v/>
      </c>
      <c r="AH91" s="9" t="n">
        <f aca="false">IF('Acquisition-Retention'!AK168&lt;&gt;"", AH45/'Acquisition-Retention'!AK168,"")</f>
        <v>2.61704254138287</v>
      </c>
      <c r="AI91" s="9" t="n">
        <f aca="false">IF('Acquisition-Retention'!AL168&lt;&gt;"", AI45/'Acquisition-Retention'!AL168,"")</f>
        <v>2.08232618143118</v>
      </c>
      <c r="AJ91" s="9" t="n">
        <f aca="false">IF('Acquisition-Retention'!AM168&lt;&gt;"", AJ45/'Acquisition-Retention'!AM168,"")</f>
        <v>2.13694687194772</v>
      </c>
      <c r="AK91" s="9" t="n">
        <f aca="false">IF('Acquisition-Retention'!AN168&lt;&gt;"", AK45/'Acquisition-Retention'!AN168,"")</f>
        <v>2.05258745648127</v>
      </c>
      <c r="AL91" s="9" t="n">
        <f aca="false">IF('Acquisition-Retention'!AO168&lt;&gt;"", AL45/'Acquisition-Retention'!AO168,"")</f>
        <v>1.9680404016095</v>
      </c>
      <c r="AM91" s="9" t="n">
        <f aca="false">IF('Acquisition-Retention'!AP168&lt;&gt;"", AM45/'Acquisition-Retention'!AP168,"")</f>
        <v>1.94035018739503</v>
      </c>
      <c r="AN91" s="9" t="n">
        <f aca="false">IF('Acquisition-Retention'!AQ168&lt;&gt;"", AN45/'Acquisition-Retention'!AQ168,"")</f>
        <v>1.85602006565656</v>
      </c>
      <c r="AO91" s="9" t="n">
        <f aca="false">IF('Acquisition-Retention'!AR168&lt;&gt;"", AO45/'Acquisition-Retention'!AR168,"")</f>
        <v>1.77220138063063</v>
      </c>
    </row>
    <row r="92" customFormat="false" ht="15" hidden="false" customHeight="false" outlineLevel="0" collapsed="false">
      <c r="A92" s="0" t="n">
        <f aca="false">A91+1</f>
        <v>33</v>
      </c>
      <c r="B92" s="4" t="str">
        <v>Sep 2016</v>
      </c>
      <c r="C92" s="9" t="str">
        <f aca="false">IF('Acquisition-Retention'!F169&lt;&gt;"", C46/'Acquisition-Retention'!F169,"")</f>
        <v/>
      </c>
      <c r="D92" s="9" t="str">
        <f aca="false">IF('Acquisition-Retention'!G169&lt;&gt;"", D46/'Acquisition-Retention'!G169,"")</f>
        <v/>
      </c>
      <c r="E92" s="9" t="str">
        <f aca="false">IF('Acquisition-Retention'!H169&lt;&gt;"", E46/'Acquisition-Retention'!H169,"")</f>
        <v/>
      </c>
      <c r="F92" s="9" t="str">
        <f aca="false">IF('Acquisition-Retention'!I169&lt;&gt;"", F46/'Acquisition-Retention'!I169,"")</f>
        <v/>
      </c>
      <c r="G92" s="9" t="str">
        <f aca="false">IF('Acquisition-Retention'!J169&lt;&gt;"", G46/'Acquisition-Retention'!J169,"")</f>
        <v/>
      </c>
      <c r="H92" s="9" t="str">
        <f aca="false">IF('Acquisition-Retention'!K169&lt;&gt;"", H46/'Acquisition-Retention'!K169,"")</f>
        <v/>
      </c>
      <c r="I92" s="9" t="str">
        <f aca="false">IF('Acquisition-Retention'!L169&lt;&gt;"", I46/'Acquisition-Retention'!L169,"")</f>
        <v/>
      </c>
      <c r="J92" s="9" t="str">
        <f aca="false">IF('Acquisition-Retention'!M169&lt;&gt;"", J46/'Acquisition-Retention'!M169,"")</f>
        <v/>
      </c>
      <c r="K92" s="9" t="str">
        <f aca="false">IF('Acquisition-Retention'!N169&lt;&gt;"", K46/'Acquisition-Retention'!N169,"")</f>
        <v/>
      </c>
      <c r="L92" s="9" t="str">
        <f aca="false">IF('Acquisition-Retention'!O169&lt;&gt;"", L46/'Acquisition-Retention'!O169,"")</f>
        <v/>
      </c>
      <c r="M92" s="9" t="str">
        <f aca="false">IF('Acquisition-Retention'!P169&lt;&gt;"", M46/'Acquisition-Retention'!P169,"")</f>
        <v/>
      </c>
      <c r="N92" s="9" t="str">
        <f aca="false">IF('Acquisition-Retention'!Q169&lt;&gt;"", N46/'Acquisition-Retention'!Q169,"")</f>
        <v/>
      </c>
      <c r="O92" s="9" t="str">
        <f aca="false">IF('Acquisition-Retention'!R169&lt;&gt;"", O46/'Acquisition-Retention'!R169,"")</f>
        <v/>
      </c>
      <c r="P92" s="9" t="str">
        <f aca="false">IF('Acquisition-Retention'!S169&lt;&gt;"", P46/'Acquisition-Retention'!S169,"")</f>
        <v/>
      </c>
      <c r="Q92" s="9" t="str">
        <f aca="false">IF('Acquisition-Retention'!T169&lt;&gt;"", Q46/'Acquisition-Retention'!T169,"")</f>
        <v/>
      </c>
      <c r="R92" s="9" t="str">
        <f aca="false">IF('Acquisition-Retention'!U169&lt;&gt;"", R46/'Acquisition-Retention'!U169,"")</f>
        <v/>
      </c>
      <c r="S92" s="9" t="str">
        <f aca="false">IF('Acquisition-Retention'!V169&lt;&gt;"", S46/'Acquisition-Retention'!V169,"")</f>
        <v/>
      </c>
      <c r="T92" s="9" t="str">
        <f aca="false">IF('Acquisition-Retention'!W169&lt;&gt;"", T46/'Acquisition-Retention'!W169,"")</f>
        <v/>
      </c>
      <c r="U92" s="9" t="str">
        <f aca="false">IF('Acquisition-Retention'!X169&lt;&gt;"", U46/'Acquisition-Retention'!X169,"")</f>
        <v/>
      </c>
      <c r="V92" s="9" t="str">
        <f aca="false">IF('Acquisition-Retention'!Y169&lt;&gt;"", V46/'Acquisition-Retention'!Y169,"")</f>
        <v/>
      </c>
      <c r="W92" s="9" t="str">
        <f aca="false">IF('Acquisition-Retention'!Z169&lt;&gt;"", W46/'Acquisition-Retention'!Z169,"")</f>
        <v/>
      </c>
      <c r="X92" s="9" t="str">
        <f aca="false">IF('Acquisition-Retention'!AA169&lt;&gt;"", X46/'Acquisition-Retention'!AA169,"")</f>
        <v/>
      </c>
      <c r="Y92" s="9" t="str">
        <f aca="false">IF('Acquisition-Retention'!AB169&lt;&gt;"", Y46/'Acquisition-Retention'!AB169,"")</f>
        <v/>
      </c>
      <c r="Z92" s="9" t="str">
        <f aca="false">IF('Acquisition-Retention'!AC169&lt;&gt;"", Z46/'Acquisition-Retention'!AC169,"")</f>
        <v/>
      </c>
      <c r="AA92" s="9" t="str">
        <f aca="false">IF('Acquisition-Retention'!AD169&lt;&gt;"", AA46/'Acquisition-Retention'!AD169,"")</f>
        <v/>
      </c>
      <c r="AB92" s="9" t="str">
        <f aca="false">IF('Acquisition-Retention'!AE169&lt;&gt;"", AB46/'Acquisition-Retention'!AE169,"")</f>
        <v/>
      </c>
      <c r="AC92" s="9" t="str">
        <f aca="false">IF('Acquisition-Retention'!AF169&lt;&gt;"", AC46/'Acquisition-Retention'!AF169,"")</f>
        <v/>
      </c>
      <c r="AD92" s="9" t="str">
        <f aca="false">IF('Acquisition-Retention'!AG169&lt;&gt;"", AD46/'Acquisition-Retention'!AG169,"")</f>
        <v/>
      </c>
      <c r="AE92" s="9" t="str">
        <f aca="false">IF('Acquisition-Retention'!AH169&lt;&gt;"", AE46/'Acquisition-Retention'!AH169,"")</f>
        <v/>
      </c>
      <c r="AF92" s="9" t="str">
        <f aca="false">IF('Acquisition-Retention'!AI169&lt;&gt;"", AF46/'Acquisition-Retention'!AI169,"")</f>
        <v/>
      </c>
      <c r="AG92" s="9" t="str">
        <f aca="false">IF('Acquisition-Retention'!AJ169&lt;&gt;"", AG46/'Acquisition-Retention'!AJ169,"")</f>
        <v/>
      </c>
      <c r="AH92" s="9" t="str">
        <f aca="false">IF('Acquisition-Retention'!AK169&lt;&gt;"", AH46/'Acquisition-Retention'!AK169,"")</f>
        <v/>
      </c>
      <c r="AI92" s="9" t="n">
        <f aca="false">IF('Acquisition-Retention'!AL169&lt;&gt;"", AI46/'Acquisition-Retention'!AL169,"")</f>
        <v>2.60528054554569</v>
      </c>
      <c r="AJ92" s="9" t="n">
        <f aca="false">IF('Acquisition-Retention'!AM169&lt;&gt;"", AJ46/'Acquisition-Retention'!AM169,"")</f>
        <v>2.20523022705681</v>
      </c>
      <c r="AK92" s="9" t="n">
        <f aca="false">IF('Acquisition-Retention'!AN169&lt;&gt;"", AK46/'Acquisition-Retention'!AN169,"")</f>
        <v>2.12124432871795</v>
      </c>
      <c r="AL92" s="9" t="n">
        <f aca="false">IF('Acquisition-Retention'!AO169&lt;&gt;"", AL46/'Acquisition-Retention'!AO169,"")</f>
        <v>2.03682710249484</v>
      </c>
      <c r="AM92" s="9" t="n">
        <f aca="false">IF('Acquisition-Retention'!AP169&lt;&gt;"", AM46/'Acquisition-Retention'!AP169,"")</f>
        <v>2.00912601413433</v>
      </c>
      <c r="AN92" s="9" t="n">
        <f aca="false">IF('Acquisition-Retention'!AQ169&lt;&gt;"", AN46/'Acquisition-Retention'!AQ169,"")</f>
        <v>1.92459992728317</v>
      </c>
      <c r="AO92" s="9" t="n">
        <f aca="false">IF('Acquisition-Retention'!AR169&lt;&gt;"", AO46/'Acquisition-Retention'!AR169,"")</f>
        <v>1.84034268236188</v>
      </c>
    </row>
    <row r="93" customFormat="false" ht="15" hidden="false" customHeight="false" outlineLevel="0" collapsed="false">
      <c r="A93" s="0" t="n">
        <f aca="false">A92+1</f>
        <v>34</v>
      </c>
      <c r="B93" s="4" t="str">
        <v>Oct 2016</v>
      </c>
      <c r="C93" s="9" t="str">
        <f aca="false">IF('Acquisition-Retention'!F170&lt;&gt;"", C47/'Acquisition-Retention'!F170,"")</f>
        <v/>
      </c>
      <c r="D93" s="9" t="str">
        <f aca="false">IF('Acquisition-Retention'!G170&lt;&gt;"", D47/'Acquisition-Retention'!G170,"")</f>
        <v/>
      </c>
      <c r="E93" s="9" t="str">
        <f aca="false">IF('Acquisition-Retention'!H170&lt;&gt;"", E47/'Acquisition-Retention'!H170,"")</f>
        <v/>
      </c>
      <c r="F93" s="9" t="str">
        <f aca="false">IF('Acquisition-Retention'!I170&lt;&gt;"", F47/'Acquisition-Retention'!I170,"")</f>
        <v/>
      </c>
      <c r="G93" s="9" t="str">
        <f aca="false">IF('Acquisition-Retention'!J170&lt;&gt;"", G47/'Acquisition-Retention'!J170,"")</f>
        <v/>
      </c>
      <c r="H93" s="9" t="str">
        <f aca="false">IF('Acquisition-Retention'!K170&lt;&gt;"", H47/'Acquisition-Retention'!K170,"")</f>
        <v/>
      </c>
      <c r="I93" s="9" t="str">
        <f aca="false">IF('Acquisition-Retention'!L170&lt;&gt;"", I47/'Acquisition-Retention'!L170,"")</f>
        <v/>
      </c>
      <c r="J93" s="9" t="str">
        <f aca="false">IF('Acquisition-Retention'!M170&lt;&gt;"", J47/'Acquisition-Retention'!M170,"")</f>
        <v/>
      </c>
      <c r="K93" s="9" t="str">
        <f aca="false">IF('Acquisition-Retention'!N170&lt;&gt;"", K47/'Acquisition-Retention'!N170,"")</f>
        <v/>
      </c>
      <c r="L93" s="9" t="str">
        <f aca="false">IF('Acquisition-Retention'!O170&lt;&gt;"", L47/'Acquisition-Retention'!O170,"")</f>
        <v/>
      </c>
      <c r="M93" s="9" t="str">
        <f aca="false">IF('Acquisition-Retention'!P170&lt;&gt;"", M47/'Acquisition-Retention'!P170,"")</f>
        <v/>
      </c>
      <c r="N93" s="9" t="str">
        <f aca="false">IF('Acquisition-Retention'!Q170&lt;&gt;"", N47/'Acquisition-Retention'!Q170,"")</f>
        <v/>
      </c>
      <c r="O93" s="9" t="str">
        <f aca="false">IF('Acquisition-Retention'!R170&lt;&gt;"", O47/'Acquisition-Retention'!R170,"")</f>
        <v/>
      </c>
      <c r="P93" s="9" t="str">
        <f aca="false">IF('Acquisition-Retention'!S170&lt;&gt;"", P47/'Acquisition-Retention'!S170,"")</f>
        <v/>
      </c>
      <c r="Q93" s="9" t="str">
        <f aca="false">IF('Acquisition-Retention'!T170&lt;&gt;"", Q47/'Acquisition-Retention'!T170,"")</f>
        <v/>
      </c>
      <c r="R93" s="9" t="str">
        <f aca="false">IF('Acquisition-Retention'!U170&lt;&gt;"", R47/'Acquisition-Retention'!U170,"")</f>
        <v/>
      </c>
      <c r="S93" s="9" t="str">
        <f aca="false">IF('Acquisition-Retention'!V170&lt;&gt;"", S47/'Acquisition-Retention'!V170,"")</f>
        <v/>
      </c>
      <c r="T93" s="9" t="str">
        <f aca="false">IF('Acquisition-Retention'!W170&lt;&gt;"", T47/'Acquisition-Retention'!W170,"")</f>
        <v/>
      </c>
      <c r="U93" s="9" t="str">
        <f aca="false">IF('Acquisition-Retention'!X170&lt;&gt;"", U47/'Acquisition-Retention'!X170,"")</f>
        <v/>
      </c>
      <c r="V93" s="9" t="str">
        <f aca="false">IF('Acquisition-Retention'!Y170&lt;&gt;"", V47/'Acquisition-Retention'!Y170,"")</f>
        <v/>
      </c>
      <c r="W93" s="9" t="str">
        <f aca="false">IF('Acquisition-Retention'!Z170&lt;&gt;"", W47/'Acquisition-Retention'!Z170,"")</f>
        <v/>
      </c>
      <c r="X93" s="9" t="str">
        <f aca="false">IF('Acquisition-Retention'!AA170&lt;&gt;"", X47/'Acquisition-Retention'!AA170,"")</f>
        <v/>
      </c>
      <c r="Y93" s="9" t="str">
        <f aca="false">IF('Acquisition-Retention'!AB170&lt;&gt;"", Y47/'Acquisition-Retention'!AB170,"")</f>
        <v/>
      </c>
      <c r="Z93" s="9" t="str">
        <f aca="false">IF('Acquisition-Retention'!AC170&lt;&gt;"", Z47/'Acquisition-Retention'!AC170,"")</f>
        <v/>
      </c>
      <c r="AA93" s="9" t="str">
        <f aca="false">IF('Acquisition-Retention'!AD170&lt;&gt;"", AA47/'Acquisition-Retention'!AD170,"")</f>
        <v/>
      </c>
      <c r="AB93" s="9" t="str">
        <f aca="false">IF('Acquisition-Retention'!AE170&lt;&gt;"", AB47/'Acquisition-Retention'!AE170,"")</f>
        <v/>
      </c>
      <c r="AC93" s="9" t="str">
        <f aca="false">IF('Acquisition-Retention'!AF170&lt;&gt;"", AC47/'Acquisition-Retention'!AF170,"")</f>
        <v/>
      </c>
      <c r="AD93" s="9" t="str">
        <f aca="false">IF('Acquisition-Retention'!AG170&lt;&gt;"", AD47/'Acquisition-Retention'!AG170,"")</f>
        <v/>
      </c>
      <c r="AE93" s="9" t="str">
        <f aca="false">IF('Acquisition-Retention'!AH170&lt;&gt;"", AE47/'Acquisition-Retention'!AH170,"")</f>
        <v/>
      </c>
      <c r="AF93" s="9" t="str">
        <f aca="false">IF('Acquisition-Retention'!AI170&lt;&gt;"", AF47/'Acquisition-Retention'!AI170,"")</f>
        <v/>
      </c>
      <c r="AG93" s="9" t="str">
        <f aca="false">IF('Acquisition-Retention'!AJ170&lt;&gt;"", AG47/'Acquisition-Retention'!AJ170,"")</f>
        <v/>
      </c>
      <c r="AH93" s="9" t="str">
        <f aca="false">IF('Acquisition-Retention'!AK170&lt;&gt;"", AH47/'Acquisition-Retention'!AK170,"")</f>
        <v/>
      </c>
      <c r="AI93" s="9" t="str">
        <f aca="false">IF('Acquisition-Retention'!AL170&lt;&gt;"", AI47/'Acquisition-Retention'!AL170,"")</f>
        <v/>
      </c>
      <c r="AJ93" s="9" t="n">
        <f aca="false">IF('Acquisition-Retention'!AM170&lt;&gt;"", AJ47/'Acquisition-Retention'!AM170,"")</f>
        <v>2.69700225041681</v>
      </c>
      <c r="AK93" s="9" t="n">
        <f aca="false">IF('Acquisition-Retention'!AN170&lt;&gt;"", AK47/'Acquisition-Retention'!AN170,"")</f>
        <v>2.18961562091375</v>
      </c>
      <c r="AL93" s="9" t="n">
        <f aca="false">IF('Acquisition-Retention'!AO170&lt;&gt;"", AL47/'Acquisition-Retention'!AO170,"")</f>
        <v>2.10552677049784</v>
      </c>
      <c r="AM93" s="9" t="n">
        <f aca="false">IF('Acquisition-Retention'!AP170&lt;&gt;"", AM47/'Acquisition-Retention'!AP170,"")</f>
        <v>2.07788026666044</v>
      </c>
      <c r="AN93" s="9" t="n">
        <f aca="false">IF('Acquisition-Retention'!AQ170&lt;&gt;"", AN47/'Acquisition-Retention'!AQ170,"")</f>
        <v>1.99335778805245</v>
      </c>
      <c r="AO93" s="9" t="n">
        <f aca="false">IF('Acquisition-Retention'!AR170&lt;&gt;"", AO47/'Acquisition-Retention'!AR170,"")</f>
        <v>1.90885902588606</v>
      </c>
    </row>
    <row r="94" customFormat="false" ht="15" hidden="false" customHeight="false" outlineLevel="0" collapsed="false">
      <c r="A94" s="0" t="n">
        <f aca="false">A93+1</f>
        <v>35</v>
      </c>
      <c r="B94" s="4" t="str">
        <v>Nov 2016</v>
      </c>
      <c r="C94" s="9" t="str">
        <f aca="false">IF('Acquisition-Retention'!F171&lt;&gt;"", C48/'Acquisition-Retention'!F171,"")</f>
        <v/>
      </c>
      <c r="D94" s="9" t="str">
        <f aca="false">IF('Acquisition-Retention'!G171&lt;&gt;"", D48/'Acquisition-Retention'!G171,"")</f>
        <v/>
      </c>
      <c r="E94" s="9" t="str">
        <f aca="false">IF('Acquisition-Retention'!H171&lt;&gt;"", E48/'Acquisition-Retention'!H171,"")</f>
        <v/>
      </c>
      <c r="F94" s="9" t="str">
        <f aca="false">IF('Acquisition-Retention'!I171&lt;&gt;"", F48/'Acquisition-Retention'!I171,"")</f>
        <v/>
      </c>
      <c r="G94" s="9" t="str">
        <f aca="false">IF('Acquisition-Retention'!J171&lt;&gt;"", G48/'Acquisition-Retention'!J171,"")</f>
        <v/>
      </c>
      <c r="H94" s="9" t="str">
        <f aca="false">IF('Acquisition-Retention'!K171&lt;&gt;"", H48/'Acquisition-Retention'!K171,"")</f>
        <v/>
      </c>
      <c r="I94" s="9" t="str">
        <f aca="false">IF('Acquisition-Retention'!L171&lt;&gt;"", I48/'Acquisition-Retention'!L171,"")</f>
        <v/>
      </c>
      <c r="J94" s="9" t="str">
        <f aca="false">IF('Acquisition-Retention'!M171&lt;&gt;"", J48/'Acquisition-Retention'!M171,"")</f>
        <v/>
      </c>
      <c r="K94" s="9" t="str">
        <f aca="false">IF('Acquisition-Retention'!N171&lt;&gt;"", K48/'Acquisition-Retention'!N171,"")</f>
        <v/>
      </c>
      <c r="L94" s="9" t="str">
        <f aca="false">IF('Acquisition-Retention'!O171&lt;&gt;"", L48/'Acquisition-Retention'!O171,"")</f>
        <v/>
      </c>
      <c r="M94" s="9" t="str">
        <f aca="false">IF('Acquisition-Retention'!P171&lt;&gt;"", M48/'Acquisition-Retention'!P171,"")</f>
        <v/>
      </c>
      <c r="N94" s="9" t="str">
        <f aca="false">IF('Acquisition-Retention'!Q171&lt;&gt;"", N48/'Acquisition-Retention'!Q171,"")</f>
        <v/>
      </c>
      <c r="O94" s="9" t="str">
        <f aca="false">IF('Acquisition-Retention'!R171&lt;&gt;"", O48/'Acquisition-Retention'!R171,"")</f>
        <v/>
      </c>
      <c r="P94" s="9" t="str">
        <f aca="false">IF('Acquisition-Retention'!S171&lt;&gt;"", P48/'Acquisition-Retention'!S171,"")</f>
        <v/>
      </c>
      <c r="Q94" s="9" t="str">
        <f aca="false">IF('Acquisition-Retention'!T171&lt;&gt;"", Q48/'Acquisition-Retention'!T171,"")</f>
        <v/>
      </c>
      <c r="R94" s="9" t="str">
        <f aca="false">IF('Acquisition-Retention'!U171&lt;&gt;"", R48/'Acquisition-Retention'!U171,"")</f>
        <v/>
      </c>
      <c r="S94" s="9" t="str">
        <f aca="false">IF('Acquisition-Retention'!V171&lt;&gt;"", S48/'Acquisition-Retention'!V171,"")</f>
        <v/>
      </c>
      <c r="T94" s="9" t="str">
        <f aca="false">IF('Acquisition-Retention'!W171&lt;&gt;"", T48/'Acquisition-Retention'!W171,"")</f>
        <v/>
      </c>
      <c r="U94" s="9" t="str">
        <f aca="false">IF('Acquisition-Retention'!X171&lt;&gt;"", U48/'Acquisition-Retention'!X171,"")</f>
        <v/>
      </c>
      <c r="V94" s="9" t="str">
        <f aca="false">IF('Acquisition-Retention'!Y171&lt;&gt;"", V48/'Acquisition-Retention'!Y171,"")</f>
        <v/>
      </c>
      <c r="W94" s="9" t="str">
        <f aca="false">IF('Acquisition-Retention'!Z171&lt;&gt;"", W48/'Acquisition-Retention'!Z171,"")</f>
        <v/>
      </c>
      <c r="X94" s="9" t="str">
        <f aca="false">IF('Acquisition-Retention'!AA171&lt;&gt;"", X48/'Acquisition-Retention'!AA171,"")</f>
        <v/>
      </c>
      <c r="Y94" s="9" t="str">
        <f aca="false">IF('Acquisition-Retention'!AB171&lt;&gt;"", Y48/'Acquisition-Retention'!AB171,"")</f>
        <v/>
      </c>
      <c r="Z94" s="9" t="str">
        <f aca="false">IF('Acquisition-Retention'!AC171&lt;&gt;"", Z48/'Acquisition-Retention'!AC171,"")</f>
        <v/>
      </c>
      <c r="AA94" s="9" t="str">
        <f aca="false">IF('Acquisition-Retention'!AD171&lt;&gt;"", AA48/'Acquisition-Retention'!AD171,"")</f>
        <v/>
      </c>
      <c r="AB94" s="9" t="str">
        <f aca="false">IF('Acquisition-Retention'!AE171&lt;&gt;"", AB48/'Acquisition-Retention'!AE171,"")</f>
        <v/>
      </c>
      <c r="AC94" s="9" t="str">
        <f aca="false">IF('Acquisition-Retention'!AF171&lt;&gt;"", AC48/'Acquisition-Retention'!AF171,"")</f>
        <v/>
      </c>
      <c r="AD94" s="9" t="str">
        <f aca="false">IF('Acquisition-Retention'!AG171&lt;&gt;"", AD48/'Acquisition-Retention'!AG171,"")</f>
        <v/>
      </c>
      <c r="AE94" s="9" t="str">
        <f aca="false">IF('Acquisition-Retention'!AH171&lt;&gt;"", AE48/'Acquisition-Retention'!AH171,"")</f>
        <v/>
      </c>
      <c r="AF94" s="9" t="str">
        <f aca="false">IF('Acquisition-Retention'!AI171&lt;&gt;"", AF48/'Acquisition-Retention'!AI171,"")</f>
        <v/>
      </c>
      <c r="AG94" s="9" t="str">
        <f aca="false">IF('Acquisition-Retention'!AJ171&lt;&gt;"", AG48/'Acquisition-Retention'!AJ171,"")</f>
        <v/>
      </c>
      <c r="AH94" s="9" t="str">
        <f aca="false">IF('Acquisition-Retention'!AK171&lt;&gt;"", AH48/'Acquisition-Retention'!AK171,"")</f>
        <v/>
      </c>
      <c r="AI94" s="9" t="str">
        <f aca="false">IF('Acquisition-Retention'!AL171&lt;&gt;"", AI48/'Acquisition-Retention'!AL171,"")</f>
        <v/>
      </c>
      <c r="AJ94" s="9" t="str">
        <f aca="false">IF('Acquisition-Retention'!AM171&lt;&gt;"", AJ48/'Acquisition-Retention'!AM171,"")</f>
        <v/>
      </c>
      <c r="AK94" s="9" t="n">
        <f aca="false">IF('Acquisition-Retention'!AN171&lt;&gt;"", AK48/'Acquisition-Retention'!AN171,"")</f>
        <v>2.68536742502932</v>
      </c>
      <c r="AL94" s="9" t="n">
        <f aca="false">IF('Acquisition-Retention'!AO171&lt;&gt;"", AL48/'Acquisition-Retention'!AO171,"")</f>
        <v>2.17397765779955</v>
      </c>
      <c r="AM94" s="9" t="n">
        <f aca="false">IF('Acquisition-Retention'!AP171&lt;&gt;"", AM48/'Acquisition-Retention'!AP171,"")</f>
        <v>2.14645068244861</v>
      </c>
      <c r="AN94" s="9" t="n">
        <f aca="false">IF('Acquisition-Retention'!AQ171&lt;&gt;"", AN48/'Acquisition-Retention'!AQ171,"")</f>
        <v>2.0621313513941</v>
      </c>
      <c r="AO94" s="9" t="n">
        <f aca="false">IF('Acquisition-Retention'!AR171&lt;&gt;"", AO48/'Acquisition-Retention'!AR171,"")</f>
        <v>1.97759038757077</v>
      </c>
    </row>
    <row r="95" customFormat="false" ht="15" hidden="false" customHeight="false" outlineLevel="0" collapsed="false">
      <c r="A95" s="0" t="n">
        <f aca="false">A94+1</f>
        <v>36</v>
      </c>
      <c r="B95" s="4" t="str">
        <v>Dec 2016</v>
      </c>
      <c r="C95" s="9" t="str">
        <f aca="false">IF('Acquisition-Retention'!F172&lt;&gt;"", C49/'Acquisition-Retention'!F172,"")</f>
        <v/>
      </c>
      <c r="D95" s="9" t="str">
        <f aca="false">IF('Acquisition-Retention'!G172&lt;&gt;"", D49/'Acquisition-Retention'!G172,"")</f>
        <v/>
      </c>
      <c r="E95" s="9" t="str">
        <f aca="false">IF('Acquisition-Retention'!H172&lt;&gt;"", E49/'Acquisition-Retention'!H172,"")</f>
        <v/>
      </c>
      <c r="F95" s="9" t="str">
        <f aca="false">IF('Acquisition-Retention'!I172&lt;&gt;"", F49/'Acquisition-Retention'!I172,"")</f>
        <v/>
      </c>
      <c r="G95" s="9" t="str">
        <f aca="false">IF('Acquisition-Retention'!J172&lt;&gt;"", G49/'Acquisition-Retention'!J172,"")</f>
        <v/>
      </c>
      <c r="H95" s="9" t="str">
        <f aca="false">IF('Acquisition-Retention'!K172&lt;&gt;"", H49/'Acquisition-Retention'!K172,"")</f>
        <v/>
      </c>
      <c r="I95" s="9" t="str">
        <f aca="false">IF('Acquisition-Retention'!L172&lt;&gt;"", I49/'Acquisition-Retention'!L172,"")</f>
        <v/>
      </c>
      <c r="J95" s="9" t="str">
        <f aca="false">IF('Acquisition-Retention'!M172&lt;&gt;"", J49/'Acquisition-Retention'!M172,"")</f>
        <v/>
      </c>
      <c r="K95" s="9" t="str">
        <f aca="false">IF('Acquisition-Retention'!N172&lt;&gt;"", K49/'Acquisition-Retention'!N172,"")</f>
        <v/>
      </c>
      <c r="L95" s="9" t="str">
        <f aca="false">IF('Acquisition-Retention'!O172&lt;&gt;"", L49/'Acquisition-Retention'!O172,"")</f>
        <v/>
      </c>
      <c r="M95" s="9" t="str">
        <f aca="false">IF('Acquisition-Retention'!P172&lt;&gt;"", M49/'Acquisition-Retention'!P172,"")</f>
        <v/>
      </c>
      <c r="N95" s="9" t="str">
        <f aca="false">IF('Acquisition-Retention'!Q172&lt;&gt;"", N49/'Acquisition-Retention'!Q172,"")</f>
        <v/>
      </c>
      <c r="O95" s="9" t="str">
        <f aca="false">IF('Acquisition-Retention'!R172&lt;&gt;"", O49/'Acquisition-Retention'!R172,"")</f>
        <v/>
      </c>
      <c r="P95" s="9" t="str">
        <f aca="false">IF('Acquisition-Retention'!S172&lt;&gt;"", P49/'Acquisition-Retention'!S172,"")</f>
        <v/>
      </c>
      <c r="Q95" s="9" t="str">
        <f aca="false">IF('Acquisition-Retention'!T172&lt;&gt;"", Q49/'Acquisition-Retention'!T172,"")</f>
        <v/>
      </c>
      <c r="R95" s="9" t="str">
        <f aca="false">IF('Acquisition-Retention'!U172&lt;&gt;"", R49/'Acquisition-Retention'!U172,"")</f>
        <v/>
      </c>
      <c r="S95" s="9" t="str">
        <f aca="false">IF('Acquisition-Retention'!V172&lt;&gt;"", S49/'Acquisition-Retention'!V172,"")</f>
        <v/>
      </c>
      <c r="T95" s="9" t="str">
        <f aca="false">IF('Acquisition-Retention'!W172&lt;&gt;"", T49/'Acquisition-Retention'!W172,"")</f>
        <v/>
      </c>
      <c r="U95" s="9" t="str">
        <f aca="false">IF('Acquisition-Retention'!X172&lt;&gt;"", U49/'Acquisition-Retention'!X172,"")</f>
        <v/>
      </c>
      <c r="V95" s="9" t="str">
        <f aca="false">IF('Acquisition-Retention'!Y172&lt;&gt;"", V49/'Acquisition-Retention'!Y172,"")</f>
        <v/>
      </c>
      <c r="W95" s="9" t="str">
        <f aca="false">IF('Acquisition-Retention'!Z172&lt;&gt;"", W49/'Acquisition-Retention'!Z172,"")</f>
        <v/>
      </c>
      <c r="X95" s="9" t="str">
        <f aca="false">IF('Acquisition-Retention'!AA172&lt;&gt;"", X49/'Acquisition-Retention'!AA172,"")</f>
        <v/>
      </c>
      <c r="Y95" s="9" t="str">
        <f aca="false">IF('Acquisition-Retention'!AB172&lt;&gt;"", Y49/'Acquisition-Retention'!AB172,"")</f>
        <v/>
      </c>
      <c r="Z95" s="9" t="str">
        <f aca="false">IF('Acquisition-Retention'!AC172&lt;&gt;"", Z49/'Acquisition-Retention'!AC172,"")</f>
        <v/>
      </c>
      <c r="AA95" s="9" t="str">
        <f aca="false">IF('Acquisition-Retention'!AD172&lt;&gt;"", AA49/'Acquisition-Retention'!AD172,"")</f>
        <v/>
      </c>
      <c r="AB95" s="9" t="str">
        <f aca="false">IF('Acquisition-Retention'!AE172&lt;&gt;"", AB49/'Acquisition-Retention'!AE172,"")</f>
        <v/>
      </c>
      <c r="AC95" s="9" t="str">
        <f aca="false">IF('Acquisition-Retention'!AF172&lt;&gt;"", AC49/'Acquisition-Retention'!AF172,"")</f>
        <v/>
      </c>
      <c r="AD95" s="9" t="str">
        <f aca="false">IF('Acquisition-Retention'!AG172&lt;&gt;"", AD49/'Acquisition-Retention'!AG172,"")</f>
        <v/>
      </c>
      <c r="AE95" s="9" t="str">
        <f aca="false">IF('Acquisition-Retention'!AH172&lt;&gt;"", AE49/'Acquisition-Retention'!AH172,"")</f>
        <v/>
      </c>
      <c r="AF95" s="9" t="str">
        <f aca="false">IF('Acquisition-Retention'!AI172&lt;&gt;"", AF49/'Acquisition-Retention'!AI172,"")</f>
        <v/>
      </c>
      <c r="AG95" s="9" t="str">
        <f aca="false">IF('Acquisition-Retention'!AJ172&lt;&gt;"", AG49/'Acquisition-Retention'!AJ172,"")</f>
        <v/>
      </c>
      <c r="AH95" s="9" t="str">
        <f aca="false">IF('Acquisition-Retention'!AK172&lt;&gt;"", AH49/'Acquisition-Retention'!AK172,"")</f>
        <v/>
      </c>
      <c r="AI95" s="9" t="str">
        <f aca="false">IF('Acquisition-Retention'!AL172&lt;&gt;"", AI49/'Acquisition-Retention'!AL172,"")</f>
        <v/>
      </c>
      <c r="AJ95" s="9" t="str">
        <f aca="false">IF('Acquisition-Retention'!AM172&lt;&gt;"", AJ49/'Acquisition-Retention'!AM172,"")</f>
        <v/>
      </c>
      <c r="AK95" s="9" t="str">
        <f aca="false">IF('Acquisition-Retention'!AN172&lt;&gt;"", AK49/'Acquisition-Retention'!AN172,"")</f>
        <v/>
      </c>
      <c r="AL95" s="9" t="n">
        <f aca="false">IF('Acquisition-Retention'!AO172&lt;&gt;"", AL49/'Acquisition-Retention'!AO172,"")</f>
        <v>2.67370990629476</v>
      </c>
      <c r="AM95" s="9" t="n">
        <f aca="false">IF('Acquisition-Retention'!AP172&lt;&gt;"", AM49/'Acquisition-Retention'!AP172,"")</f>
        <v>2.21467673002805</v>
      </c>
      <c r="AN95" s="9" t="n">
        <f aca="false">IF('Acquisition-Retention'!AQ172&lt;&gt;"", AN49/'Acquisition-Retention'!AQ172,"")</f>
        <v>2.13075817254526</v>
      </c>
      <c r="AO95" s="9" t="n">
        <f aca="false">IF('Acquisition-Retention'!AR172&lt;&gt;"", AO49/'Acquisition-Retention'!AR172,"")</f>
        <v>2.04637472081529</v>
      </c>
    </row>
    <row r="96" customFormat="false" ht="15" hidden="false" customHeight="false" outlineLevel="0" collapsed="false">
      <c r="A96" s="0" t="n">
        <f aca="false">A95+1</f>
        <v>37</v>
      </c>
      <c r="B96" s="4" t="str">
        <v>Jan 2017</v>
      </c>
      <c r="C96" s="9" t="str">
        <f aca="false">IF('Acquisition-Retention'!F173&lt;&gt;"", C50/'Acquisition-Retention'!F173,"")</f>
        <v/>
      </c>
      <c r="D96" s="9" t="str">
        <f aca="false">IF('Acquisition-Retention'!G173&lt;&gt;"", D50/'Acquisition-Retention'!G173,"")</f>
        <v/>
      </c>
      <c r="E96" s="9" t="str">
        <f aca="false">IF('Acquisition-Retention'!H173&lt;&gt;"", E50/'Acquisition-Retention'!H173,"")</f>
        <v/>
      </c>
      <c r="F96" s="9" t="str">
        <f aca="false">IF('Acquisition-Retention'!I173&lt;&gt;"", F50/'Acquisition-Retention'!I173,"")</f>
        <v/>
      </c>
      <c r="G96" s="9" t="str">
        <f aca="false">IF('Acquisition-Retention'!J173&lt;&gt;"", G50/'Acquisition-Retention'!J173,"")</f>
        <v/>
      </c>
      <c r="H96" s="9" t="str">
        <f aca="false">IF('Acquisition-Retention'!K173&lt;&gt;"", H50/'Acquisition-Retention'!K173,"")</f>
        <v/>
      </c>
      <c r="I96" s="9" t="str">
        <f aca="false">IF('Acquisition-Retention'!L173&lt;&gt;"", I50/'Acquisition-Retention'!L173,"")</f>
        <v/>
      </c>
      <c r="J96" s="9" t="str">
        <f aca="false">IF('Acquisition-Retention'!M173&lt;&gt;"", J50/'Acquisition-Retention'!M173,"")</f>
        <v/>
      </c>
      <c r="K96" s="9" t="str">
        <f aca="false">IF('Acquisition-Retention'!N173&lt;&gt;"", K50/'Acquisition-Retention'!N173,"")</f>
        <v/>
      </c>
      <c r="L96" s="9" t="str">
        <f aca="false">IF('Acquisition-Retention'!O173&lt;&gt;"", L50/'Acquisition-Retention'!O173,"")</f>
        <v/>
      </c>
      <c r="M96" s="9" t="str">
        <f aca="false">IF('Acquisition-Retention'!P173&lt;&gt;"", M50/'Acquisition-Retention'!P173,"")</f>
        <v/>
      </c>
      <c r="N96" s="9" t="str">
        <f aca="false">IF('Acquisition-Retention'!Q173&lt;&gt;"", N50/'Acquisition-Retention'!Q173,"")</f>
        <v/>
      </c>
      <c r="O96" s="9" t="str">
        <f aca="false">IF('Acquisition-Retention'!R173&lt;&gt;"", O50/'Acquisition-Retention'!R173,"")</f>
        <v/>
      </c>
      <c r="P96" s="9" t="str">
        <f aca="false">IF('Acquisition-Retention'!S173&lt;&gt;"", P50/'Acquisition-Retention'!S173,"")</f>
        <v/>
      </c>
      <c r="Q96" s="9" t="str">
        <f aca="false">IF('Acquisition-Retention'!T173&lt;&gt;"", Q50/'Acquisition-Retention'!T173,"")</f>
        <v/>
      </c>
      <c r="R96" s="9" t="str">
        <f aca="false">IF('Acquisition-Retention'!U173&lt;&gt;"", R50/'Acquisition-Retention'!U173,"")</f>
        <v/>
      </c>
      <c r="S96" s="9" t="str">
        <f aca="false">IF('Acquisition-Retention'!V173&lt;&gt;"", S50/'Acquisition-Retention'!V173,"")</f>
        <v/>
      </c>
      <c r="T96" s="9" t="str">
        <f aca="false">IF('Acquisition-Retention'!W173&lt;&gt;"", T50/'Acquisition-Retention'!W173,"")</f>
        <v/>
      </c>
      <c r="U96" s="9" t="str">
        <f aca="false">IF('Acquisition-Retention'!X173&lt;&gt;"", U50/'Acquisition-Retention'!X173,"")</f>
        <v/>
      </c>
      <c r="V96" s="9" t="str">
        <f aca="false">IF('Acquisition-Retention'!Y173&lt;&gt;"", V50/'Acquisition-Retention'!Y173,"")</f>
        <v/>
      </c>
      <c r="W96" s="9" t="str">
        <f aca="false">IF('Acquisition-Retention'!Z173&lt;&gt;"", W50/'Acquisition-Retention'!Z173,"")</f>
        <v/>
      </c>
      <c r="X96" s="9" t="str">
        <f aca="false">IF('Acquisition-Retention'!AA173&lt;&gt;"", X50/'Acquisition-Retention'!AA173,"")</f>
        <v/>
      </c>
      <c r="Y96" s="9" t="str">
        <f aca="false">IF('Acquisition-Retention'!AB173&lt;&gt;"", Y50/'Acquisition-Retention'!AB173,"")</f>
        <v/>
      </c>
      <c r="Z96" s="9" t="str">
        <f aca="false">IF('Acquisition-Retention'!AC173&lt;&gt;"", Z50/'Acquisition-Retention'!AC173,"")</f>
        <v/>
      </c>
      <c r="AA96" s="9" t="str">
        <f aca="false">IF('Acquisition-Retention'!AD173&lt;&gt;"", AA50/'Acquisition-Retention'!AD173,"")</f>
        <v/>
      </c>
      <c r="AB96" s="9" t="str">
        <f aca="false">IF('Acquisition-Retention'!AE173&lt;&gt;"", AB50/'Acquisition-Retention'!AE173,"")</f>
        <v/>
      </c>
      <c r="AC96" s="9" t="str">
        <f aca="false">IF('Acquisition-Retention'!AF173&lt;&gt;"", AC50/'Acquisition-Retention'!AF173,"")</f>
        <v/>
      </c>
      <c r="AD96" s="9" t="str">
        <f aca="false">IF('Acquisition-Retention'!AG173&lt;&gt;"", AD50/'Acquisition-Retention'!AG173,"")</f>
        <v/>
      </c>
      <c r="AE96" s="9" t="str">
        <f aca="false">IF('Acquisition-Retention'!AH173&lt;&gt;"", AE50/'Acquisition-Retention'!AH173,"")</f>
        <v/>
      </c>
      <c r="AF96" s="9" t="str">
        <f aca="false">IF('Acquisition-Retention'!AI173&lt;&gt;"", AF50/'Acquisition-Retention'!AI173,"")</f>
        <v/>
      </c>
      <c r="AG96" s="9" t="str">
        <f aca="false">IF('Acquisition-Retention'!AJ173&lt;&gt;"", AG50/'Acquisition-Retention'!AJ173,"")</f>
        <v/>
      </c>
      <c r="AH96" s="9" t="str">
        <f aca="false">IF('Acquisition-Retention'!AK173&lt;&gt;"", AH50/'Acquisition-Retention'!AK173,"")</f>
        <v/>
      </c>
      <c r="AI96" s="9" t="str">
        <f aca="false">IF('Acquisition-Retention'!AL173&lt;&gt;"", AI50/'Acquisition-Retention'!AL173,"")</f>
        <v/>
      </c>
      <c r="AJ96" s="9" t="str">
        <f aca="false">IF('Acquisition-Retention'!AM173&lt;&gt;"", AJ50/'Acquisition-Retention'!AM173,"")</f>
        <v/>
      </c>
      <c r="AK96" s="9" t="str">
        <f aca="false">IF('Acquisition-Retention'!AN173&lt;&gt;"", AK50/'Acquisition-Retention'!AN173,"")</f>
        <v/>
      </c>
      <c r="AL96" s="9" t="str">
        <f aca="false">IF('Acquisition-Retention'!AO173&lt;&gt;"", AL50/'Acquisition-Retention'!AO173,"")</f>
        <v/>
      </c>
      <c r="AM96" s="9" t="n">
        <f aca="false">IF('Acquisition-Retention'!AP173&lt;&gt;"", AM50/'Acquisition-Retention'!AP173,"")</f>
        <v>2.70403851025</v>
      </c>
      <c r="AN96" s="9" t="n">
        <f aca="false">IF('Acquisition-Retention'!AQ173&lt;&gt;"", AN50/'Acquisition-Retention'!AQ173,"")</f>
        <v>2.19907718964525</v>
      </c>
      <c r="AO96" s="9" t="n">
        <f aca="false">IF('Acquisition-Retention'!AR173&lt;&gt;"", AO50/'Acquisition-Retention'!AR173,"")</f>
        <v>2.11504947918688</v>
      </c>
    </row>
    <row r="97" customFormat="false" ht="15" hidden="false" customHeight="false" outlineLevel="0" collapsed="false">
      <c r="A97" s="0" t="n">
        <f aca="false">A96+1</f>
        <v>38</v>
      </c>
      <c r="B97" s="4" t="str">
        <v>Feb 2017</v>
      </c>
      <c r="C97" s="9" t="str">
        <f aca="false">IF('Acquisition-Retention'!F174&lt;&gt;"", C51/'Acquisition-Retention'!F174,"")</f>
        <v/>
      </c>
      <c r="D97" s="9" t="str">
        <f aca="false">IF('Acquisition-Retention'!G174&lt;&gt;"", D51/'Acquisition-Retention'!G174,"")</f>
        <v/>
      </c>
      <c r="E97" s="9" t="str">
        <f aca="false">IF('Acquisition-Retention'!H174&lt;&gt;"", E51/'Acquisition-Retention'!H174,"")</f>
        <v/>
      </c>
      <c r="F97" s="9" t="str">
        <f aca="false">IF('Acquisition-Retention'!I174&lt;&gt;"", F51/'Acquisition-Retention'!I174,"")</f>
        <v/>
      </c>
      <c r="G97" s="9" t="str">
        <f aca="false">IF('Acquisition-Retention'!J174&lt;&gt;"", G51/'Acquisition-Retention'!J174,"")</f>
        <v/>
      </c>
      <c r="H97" s="9" t="str">
        <f aca="false">IF('Acquisition-Retention'!K174&lt;&gt;"", H51/'Acquisition-Retention'!K174,"")</f>
        <v/>
      </c>
      <c r="I97" s="9" t="str">
        <f aca="false">IF('Acquisition-Retention'!L174&lt;&gt;"", I51/'Acquisition-Retention'!L174,"")</f>
        <v/>
      </c>
      <c r="J97" s="9" t="str">
        <f aca="false">IF('Acquisition-Retention'!M174&lt;&gt;"", J51/'Acquisition-Retention'!M174,"")</f>
        <v/>
      </c>
      <c r="K97" s="9" t="str">
        <f aca="false">IF('Acquisition-Retention'!N174&lt;&gt;"", K51/'Acquisition-Retention'!N174,"")</f>
        <v/>
      </c>
      <c r="L97" s="9" t="str">
        <f aca="false">IF('Acquisition-Retention'!O174&lt;&gt;"", L51/'Acquisition-Retention'!O174,"")</f>
        <v/>
      </c>
      <c r="M97" s="9" t="str">
        <f aca="false">IF('Acquisition-Retention'!P174&lt;&gt;"", M51/'Acquisition-Retention'!P174,"")</f>
        <v/>
      </c>
      <c r="N97" s="9" t="str">
        <f aca="false">IF('Acquisition-Retention'!Q174&lt;&gt;"", N51/'Acquisition-Retention'!Q174,"")</f>
        <v/>
      </c>
      <c r="O97" s="9" t="str">
        <f aca="false">IF('Acquisition-Retention'!R174&lt;&gt;"", O51/'Acquisition-Retention'!R174,"")</f>
        <v/>
      </c>
      <c r="P97" s="9" t="str">
        <f aca="false">IF('Acquisition-Retention'!S174&lt;&gt;"", P51/'Acquisition-Retention'!S174,"")</f>
        <v/>
      </c>
      <c r="Q97" s="9" t="str">
        <f aca="false">IF('Acquisition-Retention'!T174&lt;&gt;"", Q51/'Acquisition-Retention'!T174,"")</f>
        <v/>
      </c>
      <c r="R97" s="9" t="str">
        <f aca="false">IF('Acquisition-Retention'!U174&lt;&gt;"", R51/'Acquisition-Retention'!U174,"")</f>
        <v/>
      </c>
      <c r="S97" s="9" t="str">
        <f aca="false">IF('Acquisition-Retention'!V174&lt;&gt;"", S51/'Acquisition-Retention'!V174,"")</f>
        <v/>
      </c>
      <c r="T97" s="9" t="str">
        <f aca="false">IF('Acquisition-Retention'!W174&lt;&gt;"", T51/'Acquisition-Retention'!W174,"")</f>
        <v/>
      </c>
      <c r="U97" s="9" t="str">
        <f aca="false">IF('Acquisition-Retention'!X174&lt;&gt;"", U51/'Acquisition-Retention'!X174,"")</f>
        <v/>
      </c>
      <c r="V97" s="9" t="str">
        <f aca="false">IF('Acquisition-Retention'!Y174&lt;&gt;"", V51/'Acquisition-Retention'!Y174,"")</f>
        <v/>
      </c>
      <c r="W97" s="9" t="str">
        <f aca="false">IF('Acquisition-Retention'!Z174&lt;&gt;"", W51/'Acquisition-Retention'!Z174,"")</f>
        <v/>
      </c>
      <c r="X97" s="9" t="str">
        <f aca="false">IF('Acquisition-Retention'!AA174&lt;&gt;"", X51/'Acquisition-Retention'!AA174,"")</f>
        <v/>
      </c>
      <c r="Y97" s="9" t="str">
        <f aca="false">IF('Acquisition-Retention'!AB174&lt;&gt;"", Y51/'Acquisition-Retention'!AB174,"")</f>
        <v/>
      </c>
      <c r="Z97" s="9" t="str">
        <f aca="false">IF('Acquisition-Retention'!AC174&lt;&gt;"", Z51/'Acquisition-Retention'!AC174,"")</f>
        <v/>
      </c>
      <c r="AA97" s="9" t="str">
        <f aca="false">IF('Acquisition-Retention'!AD174&lt;&gt;"", AA51/'Acquisition-Retention'!AD174,"")</f>
        <v/>
      </c>
      <c r="AB97" s="9" t="str">
        <f aca="false">IF('Acquisition-Retention'!AE174&lt;&gt;"", AB51/'Acquisition-Retention'!AE174,"")</f>
        <v/>
      </c>
      <c r="AC97" s="9" t="str">
        <f aca="false">IF('Acquisition-Retention'!AF174&lt;&gt;"", AC51/'Acquisition-Retention'!AF174,"")</f>
        <v/>
      </c>
      <c r="AD97" s="9" t="str">
        <f aca="false">IF('Acquisition-Retention'!AG174&lt;&gt;"", AD51/'Acquisition-Retention'!AG174,"")</f>
        <v/>
      </c>
      <c r="AE97" s="9" t="str">
        <f aca="false">IF('Acquisition-Retention'!AH174&lt;&gt;"", AE51/'Acquisition-Retention'!AH174,"")</f>
        <v/>
      </c>
      <c r="AF97" s="9" t="str">
        <f aca="false">IF('Acquisition-Retention'!AI174&lt;&gt;"", AF51/'Acquisition-Retention'!AI174,"")</f>
        <v/>
      </c>
      <c r="AG97" s="9" t="str">
        <f aca="false">IF('Acquisition-Retention'!AJ174&lt;&gt;"", AG51/'Acquisition-Retention'!AJ174,"")</f>
        <v/>
      </c>
      <c r="AH97" s="9" t="str">
        <f aca="false">IF('Acquisition-Retention'!AK174&lt;&gt;"", AH51/'Acquisition-Retention'!AK174,"")</f>
        <v/>
      </c>
      <c r="AI97" s="9" t="str">
        <f aca="false">IF('Acquisition-Retention'!AL174&lt;&gt;"", AI51/'Acquisition-Retention'!AL174,"")</f>
        <v/>
      </c>
      <c r="AJ97" s="9" t="str">
        <f aca="false">IF('Acquisition-Retention'!AM174&lt;&gt;"", AJ51/'Acquisition-Retention'!AM174,"")</f>
        <v/>
      </c>
      <c r="AK97" s="9" t="str">
        <f aca="false">IF('Acquisition-Retention'!AN174&lt;&gt;"", AK51/'Acquisition-Retention'!AN174,"")</f>
        <v/>
      </c>
      <c r="AL97" s="9" t="str">
        <f aca="false">IF('Acquisition-Retention'!AO174&lt;&gt;"", AL51/'Acquisition-Retention'!AO174,"")</f>
        <v/>
      </c>
      <c r="AM97" s="9" t="str">
        <f aca="false">IF('Acquisition-Retention'!AP174&lt;&gt;"", AM51/'Acquisition-Retention'!AP174,"")</f>
        <v/>
      </c>
      <c r="AN97" s="9" t="n">
        <f aca="false">IF('Acquisition-Retention'!AQ174&lt;&gt;"", AN51/'Acquisition-Retention'!AQ174,"")</f>
        <v>2.69241810145002</v>
      </c>
      <c r="AO97" s="9" t="n">
        <f aca="false">IF('Acquisition-Retention'!AR174&lt;&gt;"", AO51/'Acquisition-Retention'!AR174,"")</f>
        <v>2.18345314954921</v>
      </c>
    </row>
    <row r="98" customFormat="false" ht="15" hidden="false" customHeight="false" outlineLevel="0" collapsed="false">
      <c r="A98" s="0" t="n">
        <f aca="false">A97+1</f>
        <v>39</v>
      </c>
      <c r="B98" s="4" t="str">
        <v>Mar 2017</v>
      </c>
      <c r="C98" s="9" t="str">
        <f aca="false">IF('Acquisition-Retention'!F175&lt;&gt;"", C52/'Acquisition-Retention'!F175,"")</f>
        <v/>
      </c>
      <c r="D98" s="9" t="str">
        <f aca="false">IF('Acquisition-Retention'!G175&lt;&gt;"", D52/'Acquisition-Retention'!G175,"")</f>
        <v/>
      </c>
      <c r="E98" s="9" t="str">
        <f aca="false">IF('Acquisition-Retention'!H175&lt;&gt;"", E52/'Acquisition-Retention'!H175,"")</f>
        <v/>
      </c>
      <c r="F98" s="9" t="str">
        <f aca="false">IF('Acquisition-Retention'!I175&lt;&gt;"", F52/'Acquisition-Retention'!I175,"")</f>
        <v/>
      </c>
      <c r="G98" s="9" t="str">
        <f aca="false">IF('Acquisition-Retention'!J175&lt;&gt;"", G52/'Acquisition-Retention'!J175,"")</f>
        <v/>
      </c>
      <c r="H98" s="9" t="str">
        <f aca="false">IF('Acquisition-Retention'!K175&lt;&gt;"", H52/'Acquisition-Retention'!K175,"")</f>
        <v/>
      </c>
      <c r="I98" s="9" t="str">
        <f aca="false">IF('Acquisition-Retention'!L175&lt;&gt;"", I52/'Acquisition-Retention'!L175,"")</f>
        <v/>
      </c>
      <c r="J98" s="9" t="str">
        <f aca="false">IF('Acquisition-Retention'!M175&lt;&gt;"", J52/'Acquisition-Retention'!M175,"")</f>
        <v/>
      </c>
      <c r="K98" s="9" t="str">
        <f aca="false">IF('Acquisition-Retention'!N175&lt;&gt;"", K52/'Acquisition-Retention'!N175,"")</f>
        <v/>
      </c>
      <c r="L98" s="9" t="str">
        <f aca="false">IF('Acquisition-Retention'!O175&lt;&gt;"", L52/'Acquisition-Retention'!O175,"")</f>
        <v/>
      </c>
      <c r="M98" s="9" t="str">
        <f aca="false">IF('Acquisition-Retention'!P175&lt;&gt;"", M52/'Acquisition-Retention'!P175,"")</f>
        <v/>
      </c>
      <c r="N98" s="9" t="str">
        <f aca="false">IF('Acquisition-Retention'!Q175&lt;&gt;"", N52/'Acquisition-Retention'!Q175,"")</f>
        <v/>
      </c>
      <c r="O98" s="9" t="str">
        <f aca="false">IF('Acquisition-Retention'!R175&lt;&gt;"", O52/'Acquisition-Retention'!R175,"")</f>
        <v/>
      </c>
      <c r="P98" s="9" t="str">
        <f aca="false">IF('Acquisition-Retention'!S175&lt;&gt;"", P52/'Acquisition-Retention'!S175,"")</f>
        <v/>
      </c>
      <c r="Q98" s="9" t="str">
        <f aca="false">IF('Acquisition-Retention'!T175&lt;&gt;"", Q52/'Acquisition-Retention'!T175,"")</f>
        <v/>
      </c>
      <c r="R98" s="9" t="str">
        <f aca="false">IF('Acquisition-Retention'!U175&lt;&gt;"", R52/'Acquisition-Retention'!U175,"")</f>
        <v/>
      </c>
      <c r="S98" s="9" t="str">
        <f aca="false">IF('Acquisition-Retention'!V175&lt;&gt;"", S52/'Acquisition-Retention'!V175,"")</f>
        <v/>
      </c>
      <c r="T98" s="9" t="str">
        <f aca="false">IF('Acquisition-Retention'!W175&lt;&gt;"", T52/'Acquisition-Retention'!W175,"")</f>
        <v/>
      </c>
      <c r="U98" s="9" t="str">
        <f aca="false">IF('Acquisition-Retention'!X175&lt;&gt;"", U52/'Acquisition-Retention'!X175,"")</f>
        <v/>
      </c>
      <c r="V98" s="9" t="str">
        <f aca="false">IF('Acquisition-Retention'!Y175&lt;&gt;"", V52/'Acquisition-Retention'!Y175,"")</f>
        <v/>
      </c>
      <c r="W98" s="9" t="str">
        <f aca="false">IF('Acquisition-Retention'!Z175&lt;&gt;"", W52/'Acquisition-Retention'!Z175,"")</f>
        <v/>
      </c>
      <c r="X98" s="9" t="str">
        <f aca="false">IF('Acquisition-Retention'!AA175&lt;&gt;"", X52/'Acquisition-Retention'!AA175,"")</f>
        <v/>
      </c>
      <c r="Y98" s="9" t="str">
        <f aca="false">IF('Acquisition-Retention'!AB175&lt;&gt;"", Y52/'Acquisition-Retention'!AB175,"")</f>
        <v/>
      </c>
      <c r="Z98" s="9" t="str">
        <f aca="false">IF('Acquisition-Retention'!AC175&lt;&gt;"", Z52/'Acquisition-Retention'!AC175,"")</f>
        <v/>
      </c>
      <c r="AA98" s="9" t="str">
        <f aca="false">IF('Acquisition-Retention'!AD175&lt;&gt;"", AA52/'Acquisition-Retention'!AD175,"")</f>
        <v/>
      </c>
      <c r="AB98" s="9" t="str">
        <f aca="false">IF('Acquisition-Retention'!AE175&lt;&gt;"", AB52/'Acquisition-Retention'!AE175,"")</f>
        <v/>
      </c>
      <c r="AC98" s="9" t="str">
        <f aca="false">IF('Acquisition-Retention'!AF175&lt;&gt;"", AC52/'Acquisition-Retention'!AF175,"")</f>
        <v/>
      </c>
      <c r="AD98" s="9" t="str">
        <f aca="false">IF('Acquisition-Retention'!AG175&lt;&gt;"", AD52/'Acquisition-Retention'!AG175,"")</f>
        <v/>
      </c>
      <c r="AE98" s="9" t="str">
        <f aca="false">IF('Acquisition-Retention'!AH175&lt;&gt;"", AE52/'Acquisition-Retention'!AH175,"")</f>
        <v/>
      </c>
      <c r="AF98" s="9" t="str">
        <f aca="false">IF('Acquisition-Retention'!AI175&lt;&gt;"", AF52/'Acquisition-Retention'!AI175,"")</f>
        <v/>
      </c>
      <c r="AG98" s="9" t="str">
        <f aca="false">IF('Acquisition-Retention'!AJ175&lt;&gt;"", AG52/'Acquisition-Retention'!AJ175,"")</f>
        <v/>
      </c>
      <c r="AH98" s="9" t="str">
        <f aca="false">IF('Acquisition-Retention'!AK175&lt;&gt;"", AH52/'Acquisition-Retention'!AK175,"")</f>
        <v/>
      </c>
      <c r="AI98" s="9" t="str">
        <f aca="false">IF('Acquisition-Retention'!AL175&lt;&gt;"", AI52/'Acquisition-Retention'!AL175,"")</f>
        <v/>
      </c>
      <c r="AJ98" s="9" t="str">
        <f aca="false">IF('Acquisition-Retention'!AM175&lt;&gt;"", AJ52/'Acquisition-Retention'!AM175,"")</f>
        <v/>
      </c>
      <c r="AK98" s="9" t="str">
        <f aca="false">IF('Acquisition-Retention'!AN175&lt;&gt;"", AK52/'Acquisition-Retention'!AN175,"")</f>
        <v/>
      </c>
      <c r="AL98" s="9" t="str">
        <f aca="false">IF('Acquisition-Retention'!AO175&lt;&gt;"", AL52/'Acquisition-Retention'!AO175,"")</f>
        <v/>
      </c>
      <c r="AM98" s="9" t="str">
        <f aca="false">IF('Acquisition-Retention'!AP175&lt;&gt;"", AM52/'Acquisition-Retention'!AP175,"")</f>
        <v/>
      </c>
      <c r="AN98" s="9" t="str">
        <f aca="false">IF('Acquisition-Retention'!AQ175&lt;&gt;"", AN52/'Acquisition-Retention'!AQ175,"")</f>
        <v/>
      </c>
      <c r="AO98" s="9" t="n">
        <f aca="false">IF('Acquisition-Retention'!AR175&lt;&gt;"", AO52/'Acquisition-Retention'!AR175,"")</f>
        <v>2.68077416444551</v>
      </c>
    </row>
    <row r="101" customFormat="false" ht="15" hidden="false" customHeight="false" outlineLevel="0" collapsed="false">
      <c r="C101" s="8" t="s">
        <v>5</v>
      </c>
      <c r="D101" s="8" t="s">
        <v>6</v>
      </c>
      <c r="E101" s="8" t="s">
        <v>7</v>
      </c>
      <c r="F101" s="8" t="s">
        <v>8</v>
      </c>
      <c r="G101" s="8" t="s">
        <v>9</v>
      </c>
      <c r="H101" s="8" t="s">
        <v>10</v>
      </c>
      <c r="I101" s="8" t="s">
        <v>11</v>
      </c>
      <c r="J101" s="8" t="s">
        <v>12</v>
      </c>
      <c r="K101" s="8" t="s">
        <v>13</v>
      </c>
      <c r="L101" s="8" t="s">
        <v>14</v>
      </c>
      <c r="M101" s="8" t="s">
        <v>15</v>
      </c>
      <c r="N101" s="8" t="s">
        <v>16</v>
      </c>
      <c r="O101" s="8" t="s">
        <v>17</v>
      </c>
      <c r="P101" s="8" t="s">
        <v>18</v>
      </c>
      <c r="Q101" s="8" t="s">
        <v>19</v>
      </c>
      <c r="R101" s="8" t="s">
        <v>20</v>
      </c>
      <c r="S101" s="8" t="s">
        <v>21</v>
      </c>
      <c r="T101" s="8" t="s">
        <v>22</v>
      </c>
      <c r="U101" s="8" t="s">
        <v>23</v>
      </c>
      <c r="V101" s="8" t="s">
        <v>24</v>
      </c>
      <c r="W101" s="8" t="s">
        <v>25</v>
      </c>
      <c r="X101" s="8" t="s">
        <v>26</v>
      </c>
      <c r="Y101" s="8" t="s">
        <v>27</v>
      </c>
      <c r="Z101" s="8" t="s">
        <v>28</v>
      </c>
      <c r="AA101" s="8" t="s">
        <v>29</v>
      </c>
      <c r="AB101" s="8" t="s">
        <v>30</v>
      </c>
      <c r="AC101" s="8" t="s">
        <v>31</v>
      </c>
      <c r="AD101" s="8" t="s">
        <v>32</v>
      </c>
      <c r="AE101" s="8" t="s">
        <v>33</v>
      </c>
      <c r="AF101" s="8" t="s">
        <v>34</v>
      </c>
      <c r="AG101" s="8" t="s">
        <v>35</v>
      </c>
      <c r="AH101" s="8" t="s">
        <v>36</v>
      </c>
      <c r="AI101" s="8" t="s">
        <v>37</v>
      </c>
      <c r="AJ101" s="8" t="s">
        <v>38</v>
      </c>
      <c r="AK101" s="8" t="s">
        <v>39</v>
      </c>
      <c r="AL101" s="8" t="s">
        <v>40</v>
      </c>
      <c r="AM101" s="8" t="s">
        <v>41</v>
      </c>
      <c r="AN101" s="8" t="s">
        <v>42</v>
      </c>
      <c r="AO101" s="8" t="s">
        <v>43</v>
      </c>
    </row>
    <row r="102" customFormat="false" ht="15" hidden="false" customHeight="false" outlineLevel="0" collapsed="false">
      <c r="B102" s="39" t="s">
        <v>134</v>
      </c>
      <c r="C102" s="47" t="n">
        <f aca="false">C53</f>
        <v>5.40575049484537</v>
      </c>
      <c r="D102" s="47" t="n">
        <f aca="false">D53</f>
        <v>23.7574879396623</v>
      </c>
      <c r="E102" s="47" t="n">
        <f aca="false">E53</f>
        <v>53.6534280930742</v>
      </c>
      <c r="F102" s="47" t="n">
        <f aca="false">F53</f>
        <v>70.8714977071027</v>
      </c>
      <c r="G102" s="47" t="n">
        <f aca="false">G53</f>
        <v>99.546309629323</v>
      </c>
      <c r="H102" s="47" t="n">
        <f aca="false">H53</f>
        <v>132.920320972698</v>
      </c>
      <c r="I102" s="47" t="n">
        <f aca="false">I53</f>
        <v>153.279805140458</v>
      </c>
      <c r="J102" s="47" t="n">
        <f aca="false">J53</f>
        <v>185.605092114457</v>
      </c>
      <c r="K102" s="47" t="n">
        <f aca="false">K53</f>
        <v>219.828853422536</v>
      </c>
      <c r="L102" s="47" t="n">
        <f aca="false">L53</f>
        <v>243.427733761505</v>
      </c>
      <c r="M102" s="47" t="n">
        <f aca="false">M53</f>
        <v>261.985494478205</v>
      </c>
      <c r="N102" s="47" t="n">
        <f aca="false">N53</f>
        <v>278.324959752438</v>
      </c>
      <c r="O102" s="47" t="n">
        <f aca="false">O53</f>
        <v>351.447801139572</v>
      </c>
      <c r="P102" s="47" t="n">
        <f aca="false">P53</f>
        <v>437.262596293703</v>
      </c>
      <c r="Q102" s="47" t="n">
        <f aca="false">Q53</f>
        <v>530.412954418633</v>
      </c>
      <c r="R102" s="47" t="n">
        <f aca="false">R53</f>
        <v>606.163477542266</v>
      </c>
      <c r="S102" s="47" t="n">
        <f aca="false">S53</f>
        <v>695.785651837876</v>
      </c>
      <c r="T102" s="47" t="n">
        <f aca="false">T53</f>
        <v>784.833714055103</v>
      </c>
      <c r="U102" s="47" t="n">
        <f aca="false">U53</f>
        <v>775.791017768697</v>
      </c>
      <c r="V102" s="47" t="n">
        <f aca="false">V53</f>
        <v>834.238186030825</v>
      </c>
      <c r="W102" s="47" t="n">
        <f aca="false">W53</f>
        <v>888.031265369473</v>
      </c>
      <c r="X102" s="47" t="n">
        <f aca="false">X53</f>
        <v>928.463278551597</v>
      </c>
      <c r="Y102" s="47" t="n">
        <f aca="false">Y53</f>
        <v>931.04818718215</v>
      </c>
      <c r="Z102" s="47" t="n">
        <f aca="false">Z53</f>
        <v>928.235735034359</v>
      </c>
      <c r="AA102" s="47" t="n">
        <f aca="false">AA53</f>
        <v>1188.90637586199</v>
      </c>
      <c r="AB102" s="47" t="n">
        <f aca="false">AB53</f>
        <v>1292.36194951788</v>
      </c>
      <c r="AC102" s="47" t="n">
        <f aca="false">AC53</f>
        <v>1392.29687029922</v>
      </c>
      <c r="AD102" s="47" t="n">
        <f aca="false">AD53</f>
        <v>1425.45287199688</v>
      </c>
      <c r="AE102" s="47" t="n">
        <f aca="false">AE53</f>
        <v>1476.4357663955</v>
      </c>
      <c r="AF102" s="47" t="n">
        <f aca="false">AF53</f>
        <v>1521.1298485744</v>
      </c>
      <c r="AG102" s="47" t="n">
        <f aca="false">AG53</f>
        <v>1482.57432140682</v>
      </c>
      <c r="AH102" s="47" t="n">
        <f aca="false">AH53</f>
        <v>1558.44338717321</v>
      </c>
      <c r="AI102" s="47" t="n">
        <f aca="false">AI53</f>
        <v>1624.71848059873</v>
      </c>
      <c r="AJ102" s="47" t="n">
        <f aca="false">AJ53</f>
        <v>1612.97405191531</v>
      </c>
      <c r="AK102" s="47" t="n">
        <f aca="false">AK53</f>
        <v>1555.83548146433</v>
      </c>
      <c r="AL102" s="47" t="n">
        <f aca="false">AL53</f>
        <v>1494.38213280836</v>
      </c>
      <c r="AM102" s="47" t="n">
        <f aca="false">AM53</f>
        <v>1626.47383907185</v>
      </c>
      <c r="AN102" s="47" t="n">
        <f aca="false">AN53</f>
        <v>1671.28580658187</v>
      </c>
      <c r="AO102" s="47" t="n">
        <f aca="false">AO53</f>
        <v>1713.07551823727</v>
      </c>
    </row>
    <row r="105" customFormat="false" ht="15" hidden="false" customHeight="false" outlineLevel="0" collapsed="false">
      <c r="C105" s="0" t="n">
        <v>1</v>
      </c>
      <c r="D105" s="0" t="n">
        <f aca="false">C105+1</f>
        <v>2</v>
      </c>
      <c r="E105" s="0" t="n">
        <f aca="false">D105+1</f>
        <v>3</v>
      </c>
      <c r="F105" s="0" t="n">
        <f aca="false">E105+1</f>
        <v>4</v>
      </c>
      <c r="G105" s="0" t="n">
        <f aca="false">F105+1</f>
        <v>5</v>
      </c>
      <c r="H105" s="0" t="n">
        <f aca="false">G105+1</f>
        <v>6</v>
      </c>
      <c r="I105" s="0" t="n">
        <f aca="false">H105+1</f>
        <v>7</v>
      </c>
      <c r="J105" s="0" t="n">
        <f aca="false">I105+1</f>
        <v>8</v>
      </c>
      <c r="K105" s="0" t="n">
        <f aca="false">J105+1</f>
        <v>9</v>
      </c>
      <c r="L105" s="0" t="n">
        <f aca="false">K105+1</f>
        <v>10</v>
      </c>
      <c r="M105" s="0" t="n">
        <f aca="false">L105+1</f>
        <v>11</v>
      </c>
      <c r="N105" s="0" t="n">
        <f aca="false">M105+1</f>
        <v>12</v>
      </c>
      <c r="O105" s="0" t="n">
        <f aca="false">N105+1</f>
        <v>13</v>
      </c>
    </row>
    <row r="106" customFormat="false" ht="15" hidden="false" customHeight="false" outlineLevel="0" collapsed="false">
      <c r="C106" s="3" t="s">
        <v>59</v>
      </c>
      <c r="D106" s="3" t="s">
        <v>60</v>
      </c>
      <c r="E106" s="3" t="s">
        <v>61</v>
      </c>
      <c r="F106" s="3" t="s">
        <v>62</v>
      </c>
      <c r="G106" s="3" t="s">
        <v>63</v>
      </c>
      <c r="H106" s="3" t="s">
        <v>64</v>
      </c>
      <c r="I106" s="3" t="s">
        <v>65</v>
      </c>
      <c r="J106" s="3" t="s">
        <v>66</v>
      </c>
      <c r="K106" s="3" t="s">
        <v>67</v>
      </c>
      <c r="L106" s="3" t="s">
        <v>68</v>
      </c>
      <c r="M106" s="3" t="s">
        <v>69</v>
      </c>
      <c r="N106" s="3" t="s">
        <v>70</v>
      </c>
      <c r="O106" s="3" t="s">
        <v>71</v>
      </c>
    </row>
    <row r="107" customFormat="false" ht="15" hidden="false" customHeight="false" outlineLevel="0" collapsed="false">
      <c r="B107" s="0" t="s">
        <v>135</v>
      </c>
      <c r="C107" s="47" t="n">
        <f aca="true">SUM(OFFSET($C$102,0,(C105-1)*3,1,3))</f>
        <v>82.8166665275819</v>
      </c>
      <c r="D107" s="47" t="n">
        <f aca="true">SUM(OFFSET($C$102,0,(D105-1)*3,1,3))</f>
        <v>303.338128309124</v>
      </c>
      <c r="E107" s="47" t="n">
        <f aca="true">SUM(OFFSET($C$102,0,(E105-1)*3,1,3))</f>
        <v>558.713750677451</v>
      </c>
      <c r="F107" s="47" t="n">
        <f aca="true">SUM(OFFSET($C$102,0,(F105-1)*3,1,3))</f>
        <v>783.738187992148</v>
      </c>
      <c r="G107" s="47" t="n">
        <f aca="true">SUM(OFFSET($C$102,0,(G105-1)*3,1,3))</f>
        <v>1319.12335185191</v>
      </c>
      <c r="H107" s="47" t="n">
        <f aca="true">SUM(OFFSET($C$102,0,(H105-1)*3,1,3))</f>
        <v>2086.78284343524</v>
      </c>
      <c r="I107" s="47" t="n">
        <f aca="true">SUM(OFFSET($C$102,0,(I105-1)*3,1,3))</f>
        <v>2498.06046916899</v>
      </c>
      <c r="J107" s="47" t="n">
        <f aca="true">SUM(OFFSET($C$102,0,(J105-1)*3,1,3))</f>
        <v>2787.74720076811</v>
      </c>
      <c r="K107" s="47" t="n">
        <f aca="true">SUM(OFFSET($C$102,0,(K105-1)*3,1,3))</f>
        <v>3873.56519567908</v>
      </c>
      <c r="L107" s="47" t="n">
        <f aca="true">SUM(OFFSET($C$102,0,(L105-1)*3,1,3))</f>
        <v>4423.01848696678</v>
      </c>
      <c r="M107" s="47" t="n">
        <f aca="true">SUM(OFFSET($C$102,0,(M105-1)*3,1,3))</f>
        <v>4665.73618917877</v>
      </c>
      <c r="N107" s="47" t="n">
        <f aca="true">SUM(OFFSET($C$102,0,(N105-1)*3,1,3))</f>
        <v>4663.191666188</v>
      </c>
      <c r="O107" s="47" t="n">
        <f aca="true">SUM(OFFSET($C$102,0,(O105-1)*3,1,3))</f>
        <v>5010.83516389098</v>
      </c>
    </row>
    <row r="108" customFormat="false" ht="15" hidden="false" customHeight="false" outlineLevel="0" collapsed="false">
      <c r="B108" s="0" t="s">
        <v>136</v>
      </c>
      <c r="C108" s="27"/>
      <c r="D108" s="27"/>
      <c r="E108" s="27"/>
      <c r="F108" s="27"/>
      <c r="G108" s="48" t="n">
        <f aca="false">Data!F18</f>
        <v>841</v>
      </c>
      <c r="H108" s="48" t="n">
        <f aca="false">Data!G18</f>
        <v>1247</v>
      </c>
      <c r="I108" s="48" t="n">
        <f aca="false">Data!H18</f>
        <v>1763</v>
      </c>
      <c r="J108" s="48" t="n">
        <f aca="false">Data!I18</f>
        <v>1970</v>
      </c>
      <c r="K108" s="48" t="n">
        <f aca="false">Data!J18</f>
        <v>2903</v>
      </c>
      <c r="L108" s="48" t="n">
        <f aca="false">Data!K18</f>
        <v>3399</v>
      </c>
      <c r="M108" s="48" t="n">
        <f aca="false">Data!L18</f>
        <v>3597</v>
      </c>
      <c r="N108" s="48" t="n">
        <f aca="false">Data!M18</f>
        <v>3674</v>
      </c>
      <c r="O108" s="48" t="n">
        <f aca="false">Data!N18</f>
        <v>4273</v>
      </c>
    </row>
    <row r="110" customFormat="false" ht="15" hidden="false" customHeight="false" outlineLevel="0" collapsed="false">
      <c r="B110" s="0" t="s">
        <v>137</v>
      </c>
      <c r="C110" s="49" t="n">
        <f aca="false">C107/'Acquisition-Retention'!F249</f>
        <v>3.56652168643741</v>
      </c>
      <c r="D110" s="49" t="n">
        <f aca="false">D107/'Acquisition-Retention'!G249</f>
        <v>4.32988550952827</v>
      </c>
      <c r="E110" s="49" t="n">
        <f aca="false">E107/'Acquisition-Retention'!H249</f>
        <v>4.39740918858405</v>
      </c>
      <c r="F110" s="49" t="n">
        <f aca="false">F107/'Acquisition-Retention'!I249</f>
        <v>4.95056922014555</v>
      </c>
      <c r="G110" s="49" t="n">
        <f aca="false">G107/'Acquisition-Retention'!J249</f>
        <v>4.20288138769189</v>
      </c>
      <c r="H110" s="49" t="n">
        <f aca="false">H107/'Acquisition-Retention'!K249</f>
        <v>4.27786180724946</v>
      </c>
      <c r="I110" s="49" t="n">
        <f aca="false">I107/'Acquisition-Retention'!L249</f>
        <v>4.02793402489785</v>
      </c>
      <c r="J110" s="49" t="n">
        <f aca="false">J107/'Acquisition-Retention'!M249</f>
        <v>4.35973787520695</v>
      </c>
      <c r="K110" s="49" t="n">
        <f aca="false">K107/'Acquisition-Retention'!N249</f>
        <v>4.5407008658045</v>
      </c>
      <c r="L110" s="49" t="n">
        <f aca="false">L107/'Acquisition-Retention'!O249</f>
        <v>4.50920557346421</v>
      </c>
      <c r="M110" s="49" t="n">
        <f aca="false">M107/'Acquisition-Retention'!P249</f>
        <v>3.93284930414194</v>
      </c>
      <c r="N110" s="49" t="n">
        <f aca="false">N107/'Acquisition-Retention'!Q249</f>
        <v>4.20750640487368</v>
      </c>
      <c r="O110" s="49" t="n">
        <f aca="false">O107/'Acquisition-Retention'!R249</f>
        <v>3.95913776437109</v>
      </c>
    </row>
    <row r="111" customFormat="false" ht="15" hidden="false" customHeight="false" outlineLevel="0" collapsed="false">
      <c r="B111" s="0" t="s">
        <v>138</v>
      </c>
      <c r="C111" s="27"/>
      <c r="D111" s="27"/>
      <c r="E111" s="27"/>
      <c r="F111" s="27"/>
      <c r="G111" s="50" t="n">
        <f aca="false">Data!F17</f>
        <v>3.9</v>
      </c>
      <c r="H111" s="50" t="n">
        <f aca="false">Data!G17</f>
        <v>4.1</v>
      </c>
      <c r="I111" s="50" t="n">
        <f aca="false">Data!H17</f>
        <v>4.3</v>
      </c>
      <c r="J111" s="50" t="n">
        <f aca="false">Data!I17</f>
        <v>4.6</v>
      </c>
      <c r="K111" s="50" t="n">
        <f aca="false">Data!J17</f>
        <v>4.5</v>
      </c>
      <c r="L111" s="50" t="n">
        <f aca="false">Data!K17</f>
        <v>4.4</v>
      </c>
      <c r="M111" s="50" t="n">
        <f aca="false">Data!L17</f>
        <v>4</v>
      </c>
      <c r="N111" s="50" t="n">
        <f aca="false">Data!M17</f>
        <v>4.2</v>
      </c>
      <c r="O111" s="50" t="n">
        <f aca="false">Data!N17</f>
        <v>4.1</v>
      </c>
    </row>
    <row r="113" customFormat="false" ht="30" hidden="false" customHeight="false" outlineLevel="0" collapsed="false">
      <c r="A113" s="38" t="s">
        <v>139</v>
      </c>
      <c r="B113" s="38" t="s">
        <v>140</v>
      </c>
    </row>
    <row r="114" customFormat="false" ht="15" hidden="false" customHeight="false" outlineLevel="0" collapsed="false">
      <c r="A114" s="0" t="n">
        <v>0</v>
      </c>
      <c r="B114" s="0" t="n">
        <v>1</v>
      </c>
    </row>
    <row r="115" customFormat="false" ht="15" hidden="false" customHeight="false" outlineLevel="0" collapsed="false">
      <c r="A115" s="0" t="n">
        <f aca="false">A114+1</f>
        <v>1</v>
      </c>
      <c r="B115" s="0" t="n">
        <f aca="false">EXP($B$3+$B$5*A115)/(1+EXP($B$3+$B$5*A115))</f>
        <v>0.706494898189417</v>
      </c>
    </row>
    <row r="116" customFormat="false" ht="15" hidden="false" customHeight="false" outlineLevel="0" collapsed="false">
      <c r="A116" s="0" t="n">
        <f aca="false">A115+1</f>
        <v>2</v>
      </c>
      <c r="B116" s="0" t="n">
        <f aca="false">EXP($B$3+$B$5*A116)/(1+EXP($B$3+$B$5*A116))</f>
        <v>0.702091538974627</v>
      </c>
    </row>
    <row r="117" customFormat="false" ht="15" hidden="false" customHeight="false" outlineLevel="0" collapsed="false">
      <c r="A117" s="0" t="n">
        <f aca="false">A116+1</f>
        <v>3</v>
      </c>
      <c r="B117" s="0" t="n">
        <f aca="false">EXP($B$3+$B$5*A117)/(1+EXP($B$3+$B$5*A117))</f>
        <v>0.697650389396668</v>
      </c>
    </row>
    <row r="118" customFormat="false" ht="15" hidden="false" customHeight="false" outlineLevel="0" collapsed="false">
      <c r="A118" s="0" t="n">
        <f aca="false">A117+1</f>
        <v>4</v>
      </c>
      <c r="B118" s="0" t="n">
        <f aca="false">EXP($B$3+$B$5*A118)/(1+EXP($B$3+$B$5*A118))</f>
        <v>0.693171966252951</v>
      </c>
    </row>
    <row r="119" customFormat="false" ht="15" hidden="false" customHeight="false" outlineLevel="0" collapsed="false">
      <c r="A119" s="0" t="n">
        <f aca="false">A118+1</f>
        <v>5</v>
      </c>
      <c r="B119" s="0" t="n">
        <f aca="false">EXP($B$3+$B$5*A119)/(1+EXP($B$3+$B$5*A119))</f>
        <v>0.688656811851424</v>
      </c>
    </row>
    <row r="120" customFormat="false" ht="15" hidden="false" customHeight="false" outlineLevel="0" collapsed="false">
      <c r="A120" s="0" t="n">
        <f aca="false">A119+1</f>
        <v>6</v>
      </c>
      <c r="B120" s="0" t="n">
        <f aca="false">EXP($B$3+$B$5*A120)/(1+EXP($B$3+$B$5*A120))</f>
        <v>0.684105493984136</v>
      </c>
    </row>
    <row r="121" customFormat="false" ht="15" hidden="false" customHeight="false" outlineLevel="0" collapsed="false">
      <c r="A121" s="0" t="n">
        <f aca="false">A120+1</f>
        <v>7</v>
      </c>
      <c r="B121" s="0" t="n">
        <f aca="false">EXP($B$3+$B$5*A121)/(1+EXP($B$3+$B$5*A121))</f>
        <v>0.679518605867608</v>
      </c>
    </row>
    <row r="122" customFormat="false" ht="15" hidden="false" customHeight="false" outlineLevel="0" collapsed="false">
      <c r="A122" s="0" t="n">
        <f aca="false">A121+1</f>
        <v>8</v>
      </c>
      <c r="B122" s="0" t="n">
        <f aca="false">EXP($B$3+$B$5*A122)/(1+EXP($B$3+$B$5*A122))</f>
        <v>0.674896766049354</v>
      </c>
    </row>
    <row r="123" customFormat="false" ht="15" hidden="false" customHeight="false" outlineLevel="0" collapsed="false">
      <c r="A123" s="0" t="n">
        <f aca="false">A122+1</f>
        <v>9</v>
      </c>
      <c r="B123" s="0" t="n">
        <f aca="false">EXP($B$3+$B$5*A123)/(1+EXP($B$3+$B$5*A123))</f>
        <v>0.670240618279976</v>
      </c>
    </row>
    <row r="124" customFormat="false" ht="15" hidden="false" customHeight="false" outlineLevel="0" collapsed="false">
      <c r="A124" s="0" t="n">
        <f aca="false">A123+1</f>
        <v>10</v>
      </c>
      <c r="B124" s="0" t="n">
        <f aca="false">EXP($B$3+$B$5*A124)/(1+EXP($B$3+$B$5*A124))</f>
        <v>0.665550831350293</v>
      </c>
    </row>
    <row r="125" customFormat="false" ht="15" hidden="false" customHeight="false" outlineLevel="0" collapsed="false">
      <c r="A125" s="0" t="n">
        <f aca="false">A124+1</f>
        <v>11</v>
      </c>
      <c r="B125" s="0" t="n">
        <f aca="false">EXP($B$3+$B$5*A125)/(1+EXP($B$3+$B$5*A125))</f>
        <v>0.660828098893068</v>
      </c>
    </row>
    <row r="126" customFormat="false" ht="15" hidden="false" customHeight="false" outlineLevel="0" collapsed="false">
      <c r="A126" s="0" t="n">
        <f aca="false">A125+1</f>
        <v>12</v>
      </c>
      <c r="B126" s="0" t="n">
        <f aca="false">EXP($B$3+$B$5*A126)/(1+EXP($B$3+$B$5*A126))</f>
        <v>0.656073139148967</v>
      </c>
    </row>
    <row r="127" customFormat="false" ht="15" hidden="false" customHeight="false" outlineLevel="0" collapsed="false">
      <c r="A127" s="0" t="n">
        <f aca="false">A126+1</f>
        <v>13</v>
      </c>
      <c r="B127" s="0" t="n">
        <f aca="false">EXP($B$3+$B$5*A127)/(1+EXP($B$3+$B$5*A127))</f>
        <v>0.651286694696426</v>
      </c>
    </row>
    <row r="128" customFormat="false" ht="15" hidden="false" customHeight="false" outlineLevel="0" collapsed="false">
      <c r="A128" s="0" t="n">
        <f aca="false">A127+1</f>
        <v>14</v>
      </c>
      <c r="B128" s="0" t="n">
        <f aca="false">EXP($B$3+$B$5*A128)/(1+EXP($B$3+$B$5*A128))</f>
        <v>0.646469532145251</v>
      </c>
    </row>
    <row r="129" customFormat="false" ht="15" hidden="false" customHeight="false" outlineLevel="0" collapsed="false">
      <c r="A129" s="0" t="n">
        <f aca="false">A128+1</f>
        <v>15</v>
      </c>
      <c r="B129" s="0" t="n">
        <f aca="false">EXP($B$3+$B$5*A129)/(1+EXP($B$3+$B$5*A129))</f>
        <v>0.641622441793787</v>
      </c>
    </row>
    <row r="130" customFormat="false" ht="15" hidden="false" customHeight="false" outlineLevel="0" collapsed="false">
      <c r="A130" s="0" t="n">
        <f aca="false">A129+1</f>
        <v>16</v>
      </c>
      <c r="B130" s="0" t="n">
        <f aca="false">EXP($B$3+$B$5*A130)/(1+EXP($B$3+$B$5*A130))</f>
        <v>0.636746237249637</v>
      </c>
    </row>
    <row r="131" customFormat="false" ht="15" hidden="false" customHeight="false" outlineLevel="0" collapsed="false">
      <c r="A131" s="0" t="n">
        <f aca="false">A130+1</f>
        <v>17</v>
      </c>
      <c r="B131" s="0" t="n">
        <f aca="false">EXP($B$3+$B$5*A131)/(1+EXP($B$3+$B$5*A131))</f>
        <v>0.631841755013966</v>
      </c>
    </row>
    <row r="132" customFormat="false" ht="15" hidden="false" customHeight="false" outlineLevel="0" collapsed="false">
      <c r="A132" s="0" t="n">
        <f aca="false">A131+1</f>
        <v>18</v>
      </c>
      <c r="B132" s="0" t="n">
        <f aca="false">EXP($B$3+$B$5*A132)/(1+EXP($B$3+$B$5*A132))</f>
        <v>0.626909854029532</v>
      </c>
    </row>
    <row r="133" customFormat="false" ht="15" hidden="false" customHeight="false" outlineLevel="0" collapsed="false">
      <c r="A133" s="0" t="n">
        <f aca="false">A132+1</f>
        <v>19</v>
      </c>
      <c r="B133" s="0" t="n">
        <f aca="false">EXP($B$3+$B$5*A133)/(1+EXP($B$3+$B$5*A133))</f>
        <v>0.621951415192674</v>
      </c>
    </row>
    <row r="134" customFormat="false" ht="15" hidden="false" customHeight="false" outlineLevel="0" collapsed="false">
      <c r="A134" s="0" t="n">
        <f aca="false">A133+1</f>
        <v>20</v>
      </c>
      <c r="B134" s="0" t="n">
        <f aca="false">EXP($B$3+$B$5*A134)/(1+EXP($B$3+$B$5*A134))</f>
        <v>0.616967340829569</v>
      </c>
    </row>
    <row r="135" customFormat="false" ht="15" hidden="false" customHeight="false" outlineLevel="0" collapsed="false">
      <c r="A135" s="0" t="n">
        <f aca="false">A134+1</f>
        <v>21</v>
      </c>
      <c r="B135" s="0" t="n">
        <f aca="false">EXP($B$3+$B$5*A135)/(1+EXP($B$3+$B$5*A135))</f>
        <v>0.611958554137197</v>
      </c>
    </row>
    <row r="136" customFormat="false" ht="15" hidden="false" customHeight="false" outlineLevel="0" collapsed="false">
      <c r="A136" s="0" t="n">
        <f aca="false">A135+1</f>
        <v>22</v>
      </c>
      <c r="B136" s="0" t="n">
        <f aca="false">EXP($B$3+$B$5*A136)/(1+EXP($B$3+$B$5*A136))</f>
        <v>0.606925998589511</v>
      </c>
    </row>
    <row r="137" customFormat="false" ht="15" hidden="false" customHeight="false" outlineLevel="0" collapsed="false">
      <c r="A137" s="0" t="n">
        <f aca="false">A136+1</f>
        <v>23</v>
      </c>
      <c r="B137" s="0" t="n">
        <f aca="false">EXP($B$3+$B$5*A137)/(1+EXP($B$3+$B$5*A137))</f>
        <v>0.60187063730942</v>
      </c>
    </row>
    <row r="138" customFormat="false" ht="15" hidden="false" customHeight="false" outlineLevel="0" collapsed="false">
      <c r="A138" s="0" t="n">
        <f aca="false">A137+1</f>
        <v>24</v>
      </c>
      <c r="B138" s="0" t="n">
        <f aca="false">EXP($B$3+$B$5*A138)/(1+EXP($B$3+$B$5*A138))</f>
        <v>0.596793452407299</v>
      </c>
    </row>
    <row r="139" customFormat="false" ht="15" hidden="false" customHeight="false" outlineLevel="0" collapsed="false">
      <c r="A139" s="0" t="n">
        <f aca="false">A138+1</f>
        <v>25</v>
      </c>
      <c r="B139" s="0" t="n">
        <f aca="false">EXP($B$3+$B$5*A139)/(1+EXP($B$3+$B$5*A139))</f>
        <v>0.591695444286819</v>
      </c>
    </row>
    <row r="140" customFormat="false" ht="15" hidden="false" customHeight="false" outlineLevel="0" collapsed="false">
      <c r="A140" s="0" t="n">
        <f aca="false">A139+1</f>
        <v>26</v>
      </c>
      <c r="B140" s="0" t="n">
        <f aca="false">EXP($B$3+$B$5*A140)/(1+EXP($B$3+$B$5*A140))</f>
        <v>0.586577630918979</v>
      </c>
    </row>
    <row r="141" customFormat="false" ht="15" hidden="false" customHeight="false" outlineLevel="0" collapsed="false">
      <c r="A141" s="0" t="n">
        <f aca="false">A140+1</f>
        <v>27</v>
      </c>
      <c r="B141" s="0" t="n">
        <f aca="false">EXP($B$3+$B$5*A141)/(1+EXP($B$3+$B$5*A141))</f>
        <v>0.581441047085349</v>
      </c>
    </row>
    <row r="142" customFormat="false" ht="15" hidden="false" customHeight="false" outlineLevel="0" collapsed="false">
      <c r="A142" s="0" t="n">
        <f aca="false">A141+1</f>
        <v>28</v>
      </c>
      <c r="B142" s="0" t="n">
        <f aca="false">EXP($B$3+$B$5*A142)/(1+EXP($B$3+$B$5*A142))</f>
        <v>0.576286743591562</v>
      </c>
    </row>
    <row r="143" customFormat="false" ht="15" hidden="false" customHeight="false" outlineLevel="0" collapsed="false">
      <c r="A143" s="0" t="n">
        <f aca="false">A142+1</f>
        <v>29</v>
      </c>
      <c r="B143" s="0" t="n">
        <f aca="false">EXP($B$3+$B$5*A143)/(1+EXP($B$3+$B$5*A143))</f>
        <v>0.571115786452257</v>
      </c>
    </row>
    <row r="144" customFormat="false" ht="15" hidden="false" customHeight="false" outlineLevel="0" collapsed="false">
      <c r="A144" s="0" t="n">
        <f aca="false">A143+1</f>
        <v>30</v>
      </c>
      <c r="B144" s="0" t="n">
        <f aca="false">EXP($B$3+$B$5*A144)/(1+EXP($B$3+$B$5*A144))</f>
        <v>0.565929256048691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379"/>
  <sheetViews>
    <sheetView showFormulas="false" showGridLines="true" showRowColHeaders="true" showZeros="true" rightToLeft="false" tabSelected="false" showOutlineSymbols="true" defaultGridColor="true" view="normal" topLeftCell="N1" colorId="64" zoomScale="85" zoomScaleNormal="85" zoomScalePageLayoutView="100" workbookViewId="0">
      <selection pane="topLeft" activeCell="F15" activeCellId="0" sqref="F15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2.85"/>
    <col collapsed="false" customWidth="false" hidden="false" outlineLevel="0" max="4" min="4" style="0" width="11.43"/>
    <col collapsed="false" customWidth="true" hidden="false" outlineLevel="0" max="5" min="5" style="0" width="11.85"/>
    <col collapsed="false" customWidth="false" hidden="false" outlineLevel="0" max="6" min="6" style="0" width="11.43"/>
    <col collapsed="false" customWidth="true" hidden="false" outlineLevel="0" max="7" min="7" style="0" width="13.57"/>
    <col collapsed="false" customWidth="false" hidden="false" outlineLevel="0" max="8" min="8" style="0" width="11.43"/>
    <col collapsed="false" customWidth="true" hidden="false" outlineLevel="0" max="13" min="9" style="0" width="13.57"/>
    <col collapsed="false" customWidth="true" hidden="false" outlineLevel="0" max="14" min="14" style="0" width="12"/>
    <col collapsed="false" customWidth="true" hidden="false" outlineLevel="0" max="15" min="15" style="0" width="12.57"/>
    <col collapsed="false" customWidth="true" hidden="false" outlineLevel="0" max="41" min="16" style="0" width="11.14"/>
    <col collapsed="false" customWidth="true" hidden="false" outlineLevel="0" max="1025" min="42" style="0" width="8.53"/>
  </cols>
  <sheetData>
    <row r="1" customFormat="false" ht="18.75" hidden="false" customHeight="false" outlineLevel="0" collapsed="false">
      <c r="A1" s="1" t="s">
        <v>141</v>
      </c>
    </row>
    <row r="3" customFormat="false" ht="15" hidden="false" customHeight="false" outlineLevel="0" collapsed="false">
      <c r="A3" s="0" t="s">
        <v>142</v>
      </c>
      <c r="B3" s="44" t="n">
        <f aca="false">Parameters!C33</f>
        <v>4.1359508422446</v>
      </c>
    </row>
    <row r="4" customFormat="false" ht="15" hidden="false" customHeight="false" outlineLevel="0" collapsed="false">
      <c r="A4" s="0" t="s">
        <v>125</v>
      </c>
      <c r="B4" s="44" t="n">
        <f aca="false">Parameters!C34</f>
        <v>-0.00350138116595061</v>
      </c>
    </row>
    <row r="5" customFormat="false" ht="15" hidden="false" customHeight="false" outlineLevel="0" collapsed="false">
      <c r="A5" s="0" t="s">
        <v>126</v>
      </c>
      <c r="B5" s="44" t="n">
        <f aca="false">Parameters!C35</f>
        <v>0.000111059520690048</v>
      </c>
    </row>
    <row r="6" customFormat="false" ht="15" hidden="false" customHeight="false" outlineLevel="0" collapsed="false">
      <c r="A6" s="0" t="s">
        <v>127</v>
      </c>
      <c r="B6" s="44" t="n">
        <f aca="false">Parameters!C36</f>
        <v>0.103261130935096</v>
      </c>
    </row>
    <row r="7" customFormat="false" ht="15" hidden="false" customHeight="false" outlineLevel="0" collapsed="false">
      <c r="A7" s="0" t="s">
        <v>143</v>
      </c>
      <c r="B7" s="44" t="n">
        <f aca="false">Parameters!C37</f>
        <v>0.0116463062169599</v>
      </c>
    </row>
    <row r="8" customFormat="false" ht="15" hidden="false" customHeight="false" outlineLevel="0" collapsed="false">
      <c r="B8" s="44"/>
    </row>
    <row r="9" customFormat="false" ht="15" hidden="false" customHeight="false" outlineLevel="0" collapsed="false">
      <c r="B9" s="44"/>
    </row>
    <row r="10" customFormat="false" ht="18.75" hidden="false" customHeight="false" outlineLevel="0" collapsed="false">
      <c r="A10" s="1" t="s">
        <v>144</v>
      </c>
    </row>
    <row r="11" customFormat="false" ht="15" hidden="false" customHeight="false" outlineLevel="0" collapsed="false">
      <c r="C11" s="0" t="n">
        <v>1</v>
      </c>
      <c r="D11" s="0" t="n">
        <f aca="false">C11+1</f>
        <v>2</v>
      </c>
      <c r="E11" s="0" t="n">
        <f aca="false">D11+1</f>
        <v>3</v>
      </c>
      <c r="F11" s="0" t="n">
        <f aca="false">E11+1</f>
        <v>4</v>
      </c>
      <c r="G11" s="0" t="n">
        <f aca="false">F11+1</f>
        <v>5</v>
      </c>
      <c r="H11" s="0" t="n">
        <f aca="false">G11+1</f>
        <v>6</v>
      </c>
      <c r="I11" s="0" t="n">
        <f aca="false">H11+1</f>
        <v>7</v>
      </c>
      <c r="J11" s="0" t="n">
        <f aca="false">I11+1</f>
        <v>8</v>
      </c>
      <c r="K11" s="0" t="n">
        <f aca="false">J11+1</f>
        <v>9</v>
      </c>
      <c r="L11" s="0" t="n">
        <f aca="false">K11+1</f>
        <v>10</v>
      </c>
      <c r="M11" s="0" t="n">
        <f aca="false">L11+1</f>
        <v>11</v>
      </c>
      <c r="N11" s="0" t="n">
        <f aca="false">M11+1</f>
        <v>12</v>
      </c>
      <c r="O11" s="0" t="n">
        <f aca="false">N11+1</f>
        <v>13</v>
      </c>
      <c r="P11" s="0" t="n">
        <f aca="false">O11+1</f>
        <v>14</v>
      </c>
      <c r="Q11" s="0" t="n">
        <f aca="false">P11+1</f>
        <v>15</v>
      </c>
      <c r="R11" s="0" t="n">
        <f aca="false">Q11+1</f>
        <v>16</v>
      </c>
      <c r="S11" s="0" t="n">
        <f aca="false">R11+1</f>
        <v>17</v>
      </c>
      <c r="T11" s="0" t="n">
        <f aca="false">S11+1</f>
        <v>18</v>
      </c>
      <c r="U11" s="0" t="n">
        <f aca="false">T11+1</f>
        <v>19</v>
      </c>
      <c r="V11" s="0" t="n">
        <f aca="false">U11+1</f>
        <v>20</v>
      </c>
      <c r="W11" s="0" t="n">
        <f aca="false">V11+1</f>
        <v>21</v>
      </c>
      <c r="X11" s="0" t="n">
        <f aca="false">W11+1</f>
        <v>22</v>
      </c>
      <c r="Y11" s="0" t="n">
        <f aca="false">X11+1</f>
        <v>23</v>
      </c>
      <c r="Z11" s="0" t="n">
        <f aca="false">Y11+1</f>
        <v>24</v>
      </c>
      <c r="AA11" s="0" t="n">
        <f aca="false">Z11+1</f>
        <v>25</v>
      </c>
      <c r="AB11" s="0" t="n">
        <f aca="false">AA11+1</f>
        <v>26</v>
      </c>
      <c r="AC11" s="0" t="n">
        <f aca="false">AB11+1</f>
        <v>27</v>
      </c>
      <c r="AD11" s="0" t="n">
        <f aca="false">AC11+1</f>
        <v>28</v>
      </c>
      <c r="AE11" s="0" t="n">
        <f aca="false">AD11+1</f>
        <v>29</v>
      </c>
      <c r="AF11" s="0" t="n">
        <f aca="false">AE11+1</f>
        <v>30</v>
      </c>
      <c r="AG11" s="0" t="n">
        <f aca="false">AF11+1</f>
        <v>31</v>
      </c>
      <c r="AH11" s="0" t="n">
        <f aca="false">AG11+1</f>
        <v>32</v>
      </c>
      <c r="AI11" s="0" t="n">
        <f aca="false">AH11+1</f>
        <v>33</v>
      </c>
      <c r="AJ11" s="0" t="n">
        <f aca="false">AI11+1</f>
        <v>34</v>
      </c>
      <c r="AK11" s="0" t="n">
        <f aca="false">AJ11+1</f>
        <v>35</v>
      </c>
      <c r="AL11" s="0" t="n">
        <f aca="false">AK11+1</f>
        <v>36</v>
      </c>
      <c r="AM11" s="0" t="n">
        <f aca="false">AL11+1</f>
        <v>37</v>
      </c>
      <c r="AN11" s="0" t="n">
        <f aca="false">AM11+1</f>
        <v>38</v>
      </c>
      <c r="AO11" s="0" t="n">
        <f aca="false">AN11+1</f>
        <v>39</v>
      </c>
    </row>
    <row r="12" customFormat="false" ht="15" hidden="false" customHeight="false" outlineLevel="0" collapsed="false">
      <c r="B12" s="0" t="s">
        <v>145</v>
      </c>
      <c r="C12" s="8" t="s">
        <v>5</v>
      </c>
      <c r="D12" s="8" t="s">
        <v>6</v>
      </c>
      <c r="E12" s="8" t="s">
        <v>7</v>
      </c>
      <c r="F12" s="8" t="s">
        <v>8</v>
      </c>
      <c r="G12" s="8" t="s">
        <v>9</v>
      </c>
      <c r="H12" s="8" t="s">
        <v>10</v>
      </c>
      <c r="I12" s="8" t="s">
        <v>11</v>
      </c>
      <c r="J12" s="8" t="s">
        <v>12</v>
      </c>
      <c r="K12" s="8" t="s">
        <v>13</v>
      </c>
      <c r="L12" s="8" t="s">
        <v>14</v>
      </c>
      <c r="M12" s="8" t="s">
        <v>15</v>
      </c>
      <c r="N12" s="8" t="s">
        <v>16</v>
      </c>
      <c r="O12" s="8" t="s">
        <v>17</v>
      </c>
      <c r="P12" s="8" t="s">
        <v>18</v>
      </c>
      <c r="Q12" s="8" t="s">
        <v>19</v>
      </c>
      <c r="R12" s="8" t="s">
        <v>20</v>
      </c>
      <c r="S12" s="8" t="s">
        <v>21</v>
      </c>
      <c r="T12" s="8" t="s">
        <v>22</v>
      </c>
      <c r="U12" s="8" t="s">
        <v>23</v>
      </c>
      <c r="V12" s="8" t="s">
        <v>24</v>
      </c>
      <c r="W12" s="8" t="s">
        <v>25</v>
      </c>
      <c r="X12" s="8" t="s">
        <v>26</v>
      </c>
      <c r="Y12" s="8" t="s">
        <v>27</v>
      </c>
      <c r="Z12" s="8" t="s">
        <v>28</v>
      </c>
      <c r="AA12" s="8" t="s">
        <v>29</v>
      </c>
      <c r="AB12" s="8" t="s">
        <v>30</v>
      </c>
      <c r="AC12" s="8" t="s">
        <v>31</v>
      </c>
      <c r="AD12" s="8" t="s">
        <v>32</v>
      </c>
      <c r="AE12" s="8" t="s">
        <v>33</v>
      </c>
      <c r="AF12" s="8" t="s">
        <v>34</v>
      </c>
      <c r="AG12" s="8" t="s">
        <v>35</v>
      </c>
      <c r="AH12" s="8" t="s">
        <v>36</v>
      </c>
      <c r="AI12" s="8" t="s">
        <v>37</v>
      </c>
      <c r="AJ12" s="8" t="s">
        <v>38</v>
      </c>
      <c r="AK12" s="8" t="s">
        <v>39</v>
      </c>
      <c r="AL12" s="8" t="s">
        <v>40</v>
      </c>
      <c r="AM12" s="8" t="s">
        <v>41</v>
      </c>
      <c r="AN12" s="8" t="s">
        <v>42</v>
      </c>
      <c r="AO12" s="8" t="s">
        <v>43</v>
      </c>
    </row>
    <row r="13" customFormat="false" ht="15" hidden="false" customHeight="false" outlineLevel="0" collapsed="false">
      <c r="A13" s="0" t="n">
        <v>1</v>
      </c>
      <c r="B13" s="0" t="str">
        <f aca="false">Orders!B14</f>
        <v>Jan 2014</v>
      </c>
      <c r="C13" s="51" t="n">
        <f aca="false">IF(C$11&lt;$A13,"",EXP($B$3+$B$4*$A13+$B$5*(C$11-$A13)+$B$7*($A13&gt;$A$36)+$B$6*($A13&gt;$A$24)*($A13&lt;$A$37)))</f>
        <v>62.3304120187361</v>
      </c>
      <c r="D13" s="51" t="n">
        <f aca="false">IF(D$11&lt;$A13,"",EXP($B$3+$B$4*$A13+$B$5*(D$11-$A13)+$B$7*($A13&gt;$A$36)+$B$6*($A13&gt;$A$24)*($A13&lt;$A$37)))</f>
        <v>62.3373347888319</v>
      </c>
      <c r="E13" s="51" t="n">
        <f aca="false">IF(E$11&lt;$A13,"",EXP($B$3+$B$4*$A13+$B$5*(E$11-$A13)+$B$7*($A13&gt;$A$36)+$B$6*($A13&gt;$A$24)*($A13&lt;$A$37)))</f>
        <v>62.34425832781</v>
      </c>
      <c r="F13" s="51" t="n">
        <f aca="false">IF(F$11&lt;$A13,"",EXP($B$3+$B$4*$A13+$B$5*(F$11-$A13)+$B$7*($A13&gt;$A$36)+$B$6*($A13&gt;$A$24)*($A13&lt;$A$37)))</f>
        <v>62.3511826357557</v>
      </c>
      <c r="G13" s="51" t="n">
        <f aca="false">IF(G$11&lt;$A13,"",EXP($B$3+$B$4*$A13+$B$5*(G$11-$A13)+$B$7*($A13&gt;$A$36)+$B$6*($A13&gt;$A$24)*($A13&lt;$A$37)))</f>
        <v>62.3581077127545</v>
      </c>
      <c r="H13" s="51" t="n">
        <f aca="false">IF(H$11&lt;$A13,"",EXP($B$3+$B$4*$A13+$B$5*(H$11-$A13)+$B$7*($A13&gt;$A$36)+$B$6*($A13&gt;$A$24)*($A13&lt;$A$37)))</f>
        <v>62.3650335588917</v>
      </c>
      <c r="I13" s="51" t="n">
        <f aca="false">IF(I$11&lt;$A13,"",EXP($B$3+$B$4*$A13+$B$5*(I$11-$A13)+$B$7*($A13&gt;$A$36)+$B$6*($A13&gt;$A$24)*($A13&lt;$A$37)))</f>
        <v>62.3719601742526</v>
      </c>
      <c r="J13" s="51" t="n">
        <f aca="false">IF(J$11&lt;$A13,"",EXP($B$3+$B$4*$A13+$B$5*(J$11-$A13)+$B$7*($A13&gt;$A$36)+$B$6*($A13&gt;$A$24)*($A13&lt;$A$37)))</f>
        <v>62.378887558923</v>
      </c>
      <c r="K13" s="51" t="n">
        <f aca="false">IF(K$11&lt;$A13,"",EXP($B$3+$B$4*$A13+$B$5*(K$11-$A13)+$B$7*($A13&gt;$A$36)+$B$6*($A13&gt;$A$24)*($A13&lt;$A$37)))</f>
        <v>62.3858157129881</v>
      </c>
      <c r="L13" s="51" t="n">
        <f aca="false">IF(L$11&lt;$A13,"",EXP($B$3+$B$4*$A13+$B$5*(L$11-$A13)+$B$7*($A13&gt;$A$36)+$B$6*($A13&gt;$A$24)*($A13&lt;$A$37)))</f>
        <v>62.3927446365334</v>
      </c>
      <c r="M13" s="51" t="n">
        <f aca="false">IF(M$11&lt;$A13,"",EXP($B$3+$B$4*$A13+$B$5*(M$11-$A13)+$B$7*($A13&gt;$A$36)+$B$6*($A13&gt;$A$24)*($A13&lt;$A$37)))</f>
        <v>62.3996743296443</v>
      </c>
      <c r="N13" s="51" t="n">
        <f aca="false">IF(N$11&lt;$A13,"",EXP($B$3+$B$4*$A13+$B$5*(N$11-$A13)+$B$7*($A13&gt;$A$36)+$B$6*($A13&gt;$A$24)*($A13&lt;$A$37)))</f>
        <v>62.4066047924064</v>
      </c>
      <c r="O13" s="51" t="n">
        <f aca="false">IF(O$11&lt;$A13,"",EXP($B$3+$B$4*$A13+$B$5*(O$11-$A13)+$B$7*($A13&gt;$A$36)+$B$6*($A13&gt;$A$24)*($A13&lt;$A$37)))</f>
        <v>62.4135360249051</v>
      </c>
      <c r="P13" s="51" t="n">
        <f aca="false">IF(P$11&lt;$A13,"",EXP($B$3+$B$4*$A13+$B$5*(P$11-$A13)+$B$7*($A13&gt;$A$36)+$B$6*($A13&gt;$A$24)*($A13&lt;$A$37)))</f>
        <v>62.4204680272259</v>
      </c>
      <c r="Q13" s="51" t="n">
        <f aca="false">IF(Q$11&lt;$A13,"",EXP($B$3+$B$4*$A13+$B$5*(Q$11-$A13)+$B$7*($A13&gt;$A$36)+$B$6*($A13&gt;$A$24)*($A13&lt;$A$37)))</f>
        <v>62.4274007994543</v>
      </c>
      <c r="R13" s="51" t="n">
        <f aca="false">IF(R$11&lt;$A13,"",EXP($B$3+$B$4*$A13+$B$5*(R$11-$A13)+$B$7*($A13&gt;$A$36)+$B$6*($A13&gt;$A$24)*($A13&lt;$A$37)))</f>
        <v>62.4343343416758</v>
      </c>
      <c r="S13" s="51" t="n">
        <f aca="false">IF(S$11&lt;$A13,"",EXP($B$3+$B$4*$A13+$B$5*(S$11-$A13)+$B$7*($A13&gt;$A$36)+$B$6*($A13&gt;$A$24)*($A13&lt;$A$37)))</f>
        <v>62.441268653976</v>
      </c>
      <c r="T13" s="51" t="n">
        <f aca="false">IF(T$11&lt;$A13,"",EXP($B$3+$B$4*$A13+$B$5*(T$11-$A13)+$B$7*($A13&gt;$A$36)+$B$6*($A13&gt;$A$24)*($A13&lt;$A$37)))</f>
        <v>62.4482037364403</v>
      </c>
      <c r="U13" s="51" t="n">
        <f aca="false">IF(U$11&lt;$A13,"",EXP($B$3+$B$4*$A13+$B$5*(U$11-$A13)+$B$7*($A13&gt;$A$36)+$B$6*($A13&gt;$A$24)*($A13&lt;$A$37)))</f>
        <v>62.4551395891543</v>
      </c>
      <c r="V13" s="51" t="n">
        <f aca="false">IF(V$11&lt;$A13,"",EXP($B$3+$B$4*$A13+$B$5*(V$11-$A13)+$B$7*($A13&gt;$A$36)+$B$6*($A13&gt;$A$24)*($A13&lt;$A$37)))</f>
        <v>62.4620762122036</v>
      </c>
      <c r="W13" s="51" t="n">
        <f aca="false">IF(W$11&lt;$A13,"",EXP($B$3+$B$4*$A13+$B$5*(W$11-$A13)+$B$7*($A13&gt;$A$36)+$B$6*($A13&gt;$A$24)*($A13&lt;$A$37)))</f>
        <v>62.4690136056737</v>
      </c>
      <c r="X13" s="51" t="n">
        <f aca="false">IF(X$11&lt;$A13,"",EXP($B$3+$B$4*$A13+$B$5*(X$11-$A13)+$B$7*($A13&gt;$A$36)+$B$6*($A13&gt;$A$24)*($A13&lt;$A$37)))</f>
        <v>62.4759517696502</v>
      </c>
      <c r="Y13" s="51" t="n">
        <f aca="false">IF(Y$11&lt;$A13,"",EXP($B$3+$B$4*$A13+$B$5*(Y$11-$A13)+$B$7*($A13&gt;$A$36)+$B$6*($A13&gt;$A$24)*($A13&lt;$A$37)))</f>
        <v>62.4828907042186</v>
      </c>
      <c r="Z13" s="51" t="n">
        <f aca="false">IF(Z$11&lt;$A13,"",EXP($B$3+$B$4*$A13+$B$5*(Z$11-$A13)+$B$7*($A13&gt;$A$36)+$B$6*($A13&gt;$A$24)*($A13&lt;$A$37)))</f>
        <v>62.4898304094646</v>
      </c>
      <c r="AA13" s="51" t="n">
        <f aca="false">IF(AA$11&lt;$A13,"",EXP($B$3+$B$4*$A13+$B$5*(AA$11-$A13)+$B$7*($A13&gt;$A$36)+$B$6*($A13&gt;$A$24)*($A13&lt;$A$37)))</f>
        <v>62.4967708854737</v>
      </c>
      <c r="AB13" s="51" t="n">
        <f aca="false">IF(AB$11&lt;$A13,"",EXP($B$3+$B$4*$A13+$B$5*(AB$11-$A13)+$B$7*($A13&gt;$A$36)+$B$6*($A13&gt;$A$24)*($A13&lt;$A$37)))</f>
        <v>62.5037121323316</v>
      </c>
      <c r="AC13" s="51" t="n">
        <f aca="false">IF(AC$11&lt;$A13,"",EXP($B$3+$B$4*$A13+$B$5*(AC$11-$A13)+$B$7*($A13&gt;$A$36)+$B$6*($A13&gt;$A$24)*($A13&lt;$A$37)))</f>
        <v>62.5106541501238</v>
      </c>
      <c r="AD13" s="51" t="n">
        <f aca="false">IF(AD$11&lt;$A13,"",EXP($B$3+$B$4*$A13+$B$5*(AD$11-$A13)+$B$7*($A13&gt;$A$36)+$B$6*($A13&gt;$A$24)*($A13&lt;$A$37)))</f>
        <v>62.517596938936</v>
      </c>
      <c r="AE13" s="51" t="n">
        <f aca="false">IF(AE$11&lt;$A13,"",EXP($B$3+$B$4*$A13+$B$5*(AE$11-$A13)+$B$7*($A13&gt;$A$36)+$B$6*($A13&gt;$A$24)*($A13&lt;$A$37)))</f>
        <v>62.5245404988538</v>
      </c>
      <c r="AF13" s="51" t="n">
        <f aca="false">IF(AF$11&lt;$A13,"",EXP($B$3+$B$4*$A13+$B$5*(AF$11-$A13)+$B$7*($A13&gt;$A$36)+$B$6*($A13&gt;$A$24)*($A13&lt;$A$37)))</f>
        <v>62.5314848299629</v>
      </c>
      <c r="AG13" s="51" t="n">
        <f aca="false">IF(AG$11&lt;$A13,"",EXP($B$3+$B$4*$A13+$B$5*(AG$11-$A13)+$B$7*($A13&gt;$A$36)+$B$6*($A13&gt;$A$24)*($A13&lt;$A$37)))</f>
        <v>62.5384299323489</v>
      </c>
      <c r="AH13" s="51" t="n">
        <f aca="false">IF(AH$11&lt;$A13,"",EXP($B$3+$B$4*$A13+$B$5*(AH$11-$A13)+$B$7*($A13&gt;$A$36)+$B$6*($A13&gt;$A$24)*($A13&lt;$A$37)))</f>
        <v>62.5453758060974</v>
      </c>
      <c r="AI13" s="51" t="n">
        <f aca="false">IF(AI$11&lt;$A13,"",EXP($B$3+$B$4*$A13+$B$5*(AI$11-$A13)+$B$7*($A13&gt;$A$36)+$B$6*($A13&gt;$A$24)*($A13&lt;$A$37)))</f>
        <v>62.5523224512942</v>
      </c>
      <c r="AJ13" s="51" t="n">
        <f aca="false">IF(AJ$11&lt;$A13,"",EXP($B$3+$B$4*$A13+$B$5*(AJ$11-$A13)+$B$7*($A13&gt;$A$36)+$B$6*($A13&gt;$A$24)*($A13&lt;$A$37)))</f>
        <v>62.559269868025</v>
      </c>
      <c r="AK13" s="51" t="n">
        <f aca="false">IF(AK$11&lt;$A13,"",EXP($B$3+$B$4*$A13+$B$5*(AK$11-$A13)+$B$7*($A13&gt;$A$36)+$B$6*($A13&gt;$A$24)*($A13&lt;$A$37)))</f>
        <v>62.5662180563753</v>
      </c>
      <c r="AL13" s="51" t="n">
        <f aca="false">IF(AL$11&lt;$A13,"",EXP($B$3+$B$4*$A13+$B$5*(AL$11-$A13)+$B$7*($A13&gt;$A$36)+$B$6*($A13&gt;$A$24)*($A13&lt;$A$37)))</f>
        <v>62.573167016431</v>
      </c>
      <c r="AM13" s="51" t="n">
        <f aca="false">IF(AM$11&lt;$A13,"",EXP($B$3+$B$4*$A13+$B$5*(AM$11-$A13)+$B$7*($A13&gt;$A$36)+$B$6*($A13&gt;$A$24)*($A13&lt;$A$37)))</f>
        <v>62.5801167482777</v>
      </c>
      <c r="AN13" s="51" t="n">
        <f aca="false">IF(AN$11&lt;$A13,"",EXP($B$3+$B$4*$A13+$B$5*(AN$11-$A13)+$B$7*($A13&gt;$A$36)+$B$6*($A13&gt;$A$24)*($A13&lt;$A$37)))</f>
        <v>62.5870672520012</v>
      </c>
      <c r="AO13" s="51" t="n">
        <f aca="false">IF(AO$11&lt;$A13,"",EXP($B$3+$B$4*$A13+$B$5*(AO$11-$A13)+$B$7*($A13&gt;$A$36)+$B$6*($A13&gt;$A$24)*($A13&lt;$A$37)))</f>
        <v>62.5940185276871</v>
      </c>
    </row>
    <row r="14" customFormat="false" ht="15" hidden="false" customHeight="false" outlineLevel="0" collapsed="false">
      <c r="A14" s="0" t="n">
        <f aca="false">A13+1</f>
        <v>2</v>
      </c>
      <c r="B14" s="0" t="str">
        <f aca="false">Orders!B15</f>
        <v>Feb 2014</v>
      </c>
      <c r="C14" s="51" t="str">
        <f aca="false">IF(C$11&lt;$A14,"",EXP($B$3+$B$4*$A14+$B$5*(C$11-$A14)+$B$7*($A14&gt;$A$36)+$B$6*($A14&gt;$A$24)*($A14&lt;$A$37)))</f>
        <v/>
      </c>
      <c r="D14" s="51" t="n">
        <f aca="false">IF(D$11&lt;$A14,"",EXP($B$3+$B$4*$A14+$B$5*(D$11-$A14)+$B$7*($A14&gt;$A$36)+$B$6*($A14&gt;$A$24)*($A14&lt;$A$37)))</f>
        <v>62.1125511176308</v>
      </c>
      <c r="E14" s="51" t="n">
        <f aca="false">IF(E$11&lt;$A14,"",EXP($B$3+$B$4*$A14+$B$5*(E$11-$A14)+$B$7*($A14&gt;$A$36)+$B$6*($A14&gt;$A$24)*($A14&lt;$A$37)))</f>
        <v>62.1194496908558</v>
      </c>
      <c r="F14" s="51" t="n">
        <f aca="false">IF(F$11&lt;$A14,"",EXP($B$3+$B$4*$A14+$B$5*(F$11-$A14)+$B$7*($A14&gt;$A$36)+$B$6*($A14&gt;$A$24)*($A14&lt;$A$37)))</f>
        <v>62.1263490302756</v>
      </c>
      <c r="G14" s="51" t="n">
        <f aca="false">IF(G$11&lt;$A14,"",EXP($B$3+$B$4*$A14+$B$5*(G$11-$A14)+$B$7*($A14&gt;$A$36)+$B$6*($A14&gt;$A$24)*($A14&lt;$A$37)))</f>
        <v>62.1332491359753</v>
      </c>
      <c r="H14" s="51" t="n">
        <f aca="false">IF(H$11&lt;$A14,"",EXP($B$3+$B$4*$A14+$B$5*(H$11-$A14)+$B$7*($A14&gt;$A$36)+$B$6*($A14&gt;$A$24)*($A14&lt;$A$37)))</f>
        <v>62.1401500080399</v>
      </c>
      <c r="I14" s="51" t="n">
        <f aca="false">IF(I$11&lt;$A14,"",EXP($B$3+$B$4*$A14+$B$5*(I$11-$A14)+$B$7*($A14&gt;$A$36)+$B$6*($A14&gt;$A$24)*($A14&lt;$A$37)))</f>
        <v>62.1470516465546</v>
      </c>
      <c r="J14" s="51" t="n">
        <f aca="false">IF(J$11&lt;$A14,"",EXP($B$3+$B$4*$A14+$B$5*(J$11-$A14)+$B$7*($A14&gt;$A$36)+$B$6*($A14&gt;$A$24)*($A14&lt;$A$37)))</f>
        <v>62.1539540516046</v>
      </c>
      <c r="K14" s="51" t="n">
        <f aca="false">IF(K$11&lt;$A14,"",EXP($B$3+$B$4*$A14+$B$5*(K$11-$A14)+$B$7*($A14&gt;$A$36)+$B$6*($A14&gt;$A$24)*($A14&lt;$A$37)))</f>
        <v>62.1608572232749</v>
      </c>
      <c r="L14" s="51" t="n">
        <f aca="false">IF(L$11&lt;$A14,"",EXP($B$3+$B$4*$A14+$B$5*(L$11-$A14)+$B$7*($A14&gt;$A$36)+$B$6*($A14&gt;$A$24)*($A14&lt;$A$37)))</f>
        <v>62.1677611616507</v>
      </c>
      <c r="M14" s="51" t="n">
        <f aca="false">IF(M$11&lt;$A14,"",EXP($B$3+$B$4*$A14+$B$5*(M$11-$A14)+$B$7*($A14&gt;$A$36)+$B$6*($A14&gt;$A$24)*($A14&lt;$A$37)))</f>
        <v>62.1746658668173</v>
      </c>
      <c r="N14" s="51" t="n">
        <f aca="false">IF(N$11&lt;$A14,"",EXP($B$3+$B$4*$A14+$B$5*(N$11-$A14)+$B$7*($A14&gt;$A$36)+$B$6*($A14&gt;$A$24)*($A14&lt;$A$37)))</f>
        <v>62.1815713388596</v>
      </c>
      <c r="O14" s="51" t="n">
        <f aca="false">IF(O$11&lt;$A14,"",EXP($B$3+$B$4*$A14+$B$5*(O$11-$A14)+$B$7*($A14&gt;$A$36)+$B$6*($A14&gt;$A$24)*($A14&lt;$A$37)))</f>
        <v>62.188477577863</v>
      </c>
      <c r="P14" s="51" t="n">
        <f aca="false">IF(P$11&lt;$A14,"",EXP($B$3+$B$4*$A14+$B$5*(P$11-$A14)+$B$7*($A14&gt;$A$36)+$B$6*($A14&gt;$A$24)*($A14&lt;$A$37)))</f>
        <v>62.1953845839125</v>
      </c>
      <c r="Q14" s="51" t="n">
        <f aca="false">IF(Q$11&lt;$A14,"",EXP($B$3+$B$4*$A14+$B$5*(Q$11-$A14)+$B$7*($A14&gt;$A$36)+$B$6*($A14&gt;$A$24)*($A14&lt;$A$37)))</f>
        <v>62.2022923570934</v>
      </c>
      <c r="R14" s="51" t="n">
        <f aca="false">IF(R$11&lt;$A14,"",EXP($B$3+$B$4*$A14+$B$5*(R$11-$A14)+$B$7*($A14&gt;$A$36)+$B$6*($A14&gt;$A$24)*($A14&lt;$A$37)))</f>
        <v>62.2092008974909</v>
      </c>
      <c r="S14" s="51" t="n">
        <f aca="false">IF(S$11&lt;$A14,"",EXP($B$3+$B$4*$A14+$B$5*(S$11-$A14)+$B$7*($A14&gt;$A$36)+$B$6*($A14&gt;$A$24)*($A14&lt;$A$37)))</f>
        <v>62.2161102051902</v>
      </c>
      <c r="T14" s="51" t="n">
        <f aca="false">IF(T$11&lt;$A14,"",EXP($B$3+$B$4*$A14+$B$5*(T$11-$A14)+$B$7*($A14&gt;$A$36)+$B$6*($A14&gt;$A$24)*($A14&lt;$A$37)))</f>
        <v>62.2230202802765</v>
      </c>
      <c r="U14" s="51" t="n">
        <f aca="false">IF(U$11&lt;$A14,"",EXP($B$3+$B$4*$A14+$B$5*(U$11-$A14)+$B$7*($A14&gt;$A$36)+$B$6*($A14&gt;$A$24)*($A14&lt;$A$37)))</f>
        <v>62.229931122835</v>
      </c>
      <c r="V14" s="51" t="n">
        <f aca="false">IF(V$11&lt;$A14,"",EXP($B$3+$B$4*$A14+$B$5*(V$11-$A14)+$B$7*($A14&gt;$A$36)+$B$6*($A14&gt;$A$24)*($A14&lt;$A$37)))</f>
        <v>62.236842732951</v>
      </c>
      <c r="W14" s="51" t="n">
        <f aca="false">IF(W$11&lt;$A14,"",EXP($B$3+$B$4*$A14+$B$5*(W$11-$A14)+$B$7*($A14&gt;$A$36)+$B$6*($A14&gt;$A$24)*($A14&lt;$A$37)))</f>
        <v>62.2437551107098</v>
      </c>
      <c r="X14" s="51" t="n">
        <f aca="false">IF(X$11&lt;$A14,"",EXP($B$3+$B$4*$A14+$B$5*(X$11-$A14)+$B$7*($A14&gt;$A$36)+$B$6*($A14&gt;$A$24)*($A14&lt;$A$37)))</f>
        <v>62.2506682561965</v>
      </c>
      <c r="Y14" s="51" t="n">
        <f aca="false">IF(Y$11&lt;$A14,"",EXP($B$3+$B$4*$A14+$B$5*(Y$11-$A14)+$B$7*($A14&gt;$A$36)+$B$6*($A14&gt;$A$24)*($A14&lt;$A$37)))</f>
        <v>62.2575821694966</v>
      </c>
      <c r="Z14" s="51" t="n">
        <f aca="false">IF(Z$11&lt;$A14,"",EXP($B$3+$B$4*$A14+$B$5*(Z$11-$A14)+$B$7*($A14&gt;$A$36)+$B$6*($A14&gt;$A$24)*($A14&lt;$A$37)))</f>
        <v>62.2644968506951</v>
      </c>
      <c r="AA14" s="51" t="n">
        <f aca="false">IF(AA$11&lt;$A14,"",EXP($B$3+$B$4*$A14+$B$5*(AA$11-$A14)+$B$7*($A14&gt;$A$36)+$B$6*($A14&gt;$A$24)*($A14&lt;$A$37)))</f>
        <v>62.2714122998775</v>
      </c>
      <c r="AB14" s="51" t="n">
        <f aca="false">IF(AB$11&lt;$A14,"",EXP($B$3+$B$4*$A14+$B$5*(AB$11-$A14)+$B$7*($A14&gt;$A$36)+$B$6*($A14&gt;$A$24)*($A14&lt;$A$37)))</f>
        <v>62.278328517129</v>
      </c>
      <c r="AC14" s="51" t="n">
        <f aca="false">IF(AC$11&lt;$A14,"",EXP($B$3+$B$4*$A14+$B$5*(AC$11-$A14)+$B$7*($A14&gt;$A$36)+$B$6*($A14&gt;$A$24)*($A14&lt;$A$37)))</f>
        <v>62.2852455025349</v>
      </c>
      <c r="AD14" s="51" t="n">
        <f aca="false">IF(AD$11&lt;$A14,"",EXP($B$3+$B$4*$A14+$B$5*(AD$11-$A14)+$B$7*($A14&gt;$A$36)+$B$6*($A14&gt;$A$24)*($A14&lt;$A$37)))</f>
        <v>62.2921632561806</v>
      </c>
      <c r="AE14" s="51" t="n">
        <f aca="false">IF(AE$11&lt;$A14,"",EXP($B$3+$B$4*$A14+$B$5*(AE$11-$A14)+$B$7*($A14&gt;$A$36)+$B$6*($A14&gt;$A$24)*($A14&lt;$A$37)))</f>
        <v>62.2990817781513</v>
      </c>
      <c r="AF14" s="51" t="n">
        <f aca="false">IF(AF$11&lt;$A14,"",EXP($B$3+$B$4*$A14+$B$5*(AF$11-$A14)+$B$7*($A14&gt;$A$36)+$B$6*($A14&gt;$A$24)*($A14&lt;$A$37)))</f>
        <v>62.3060010685325</v>
      </c>
      <c r="AG14" s="51" t="n">
        <f aca="false">IF(AG$11&lt;$A14,"",EXP($B$3+$B$4*$A14+$B$5*(AG$11-$A14)+$B$7*($A14&gt;$A$36)+$B$6*($A14&gt;$A$24)*($A14&lt;$A$37)))</f>
        <v>62.3129211274093</v>
      </c>
      <c r="AH14" s="51" t="n">
        <f aca="false">IF(AH$11&lt;$A14,"",EXP($B$3+$B$4*$A14+$B$5*(AH$11-$A14)+$B$7*($A14&gt;$A$36)+$B$6*($A14&gt;$A$24)*($A14&lt;$A$37)))</f>
        <v>62.3198419548673</v>
      </c>
      <c r="AI14" s="51" t="n">
        <f aca="false">IF(AI$11&lt;$A14,"",EXP($B$3+$B$4*$A14+$B$5*(AI$11-$A14)+$B$7*($A14&gt;$A$36)+$B$6*($A14&gt;$A$24)*($A14&lt;$A$37)))</f>
        <v>62.3267635509917</v>
      </c>
      <c r="AJ14" s="51" t="n">
        <f aca="false">IF(AJ$11&lt;$A14,"",EXP($B$3+$B$4*$A14+$B$5*(AJ$11-$A14)+$B$7*($A14&gt;$A$36)+$B$6*($A14&gt;$A$24)*($A14&lt;$A$37)))</f>
        <v>62.333685915868</v>
      </c>
      <c r="AK14" s="51" t="n">
        <f aca="false">IF(AK$11&lt;$A14,"",EXP($B$3+$B$4*$A14+$B$5*(AK$11-$A14)+$B$7*($A14&gt;$A$36)+$B$6*($A14&gt;$A$24)*($A14&lt;$A$37)))</f>
        <v>62.3406090495815</v>
      </c>
      <c r="AL14" s="51" t="n">
        <f aca="false">IF(AL$11&lt;$A14,"",EXP($B$3+$B$4*$A14+$B$5*(AL$11-$A14)+$B$7*($A14&gt;$A$36)+$B$6*($A14&gt;$A$24)*($A14&lt;$A$37)))</f>
        <v>62.3475329522177</v>
      </c>
      <c r="AM14" s="51" t="n">
        <f aca="false">IF(AM$11&lt;$A14,"",EXP($B$3+$B$4*$A14+$B$5*(AM$11-$A14)+$B$7*($A14&gt;$A$36)+$B$6*($A14&gt;$A$24)*($A14&lt;$A$37)))</f>
        <v>62.3544576238618</v>
      </c>
      <c r="AN14" s="51" t="n">
        <f aca="false">IF(AN$11&lt;$A14,"",EXP($B$3+$B$4*$A14+$B$5*(AN$11-$A14)+$B$7*($A14&gt;$A$36)+$B$6*($A14&gt;$A$24)*($A14&lt;$A$37)))</f>
        <v>62.3613830645993</v>
      </c>
      <c r="AO14" s="51" t="n">
        <f aca="false">IF(AO$11&lt;$A14,"",EXP($B$3+$B$4*$A14+$B$5*(AO$11-$A14)+$B$7*($A14&gt;$A$36)+$B$6*($A14&gt;$A$24)*($A14&lt;$A$37)))</f>
        <v>62.3683092745157</v>
      </c>
    </row>
    <row r="15" customFormat="false" ht="15" hidden="false" customHeight="false" outlineLevel="0" collapsed="false">
      <c r="A15" s="0" t="n">
        <f aca="false">A14+1</f>
        <v>3</v>
      </c>
      <c r="B15" s="0" t="str">
        <f aca="false">Orders!B16</f>
        <v>Mar 2014</v>
      </c>
      <c r="C15" s="51" t="str">
        <f aca="false">IF(C$11&lt;$A15,"",EXP($B$3+$B$4*$A15+$B$5*(C$11-$A15)+$B$7*($A15&gt;$A$36)+$B$6*($A15&gt;$A$24)*($A15&lt;$A$37)))</f>
        <v/>
      </c>
      <c r="D15" s="51" t="str">
        <f aca="false">IF(D$11&lt;$A15,"",EXP($B$3+$B$4*$A15+$B$5*(D$11-$A15)+$B$7*($A15&gt;$A$36)+$B$6*($A15&gt;$A$24)*($A15&lt;$A$37)))</f>
        <v/>
      </c>
      <c r="E15" s="51" t="n">
        <f aca="false">IF(E$11&lt;$A15,"",EXP($B$3+$B$4*$A15+$B$5*(E$11-$A15)+$B$7*($A15&gt;$A$36)+$B$6*($A15&gt;$A$24)*($A15&lt;$A$37)))</f>
        <v>61.8954516966875</v>
      </c>
      <c r="F15" s="51" t="n">
        <f aca="false">IF(F$11&lt;$A15,"",EXP($B$3+$B$4*$A15+$B$5*(F$11-$A15)+$B$7*($A15&gt;$A$36)+$B$6*($A15&gt;$A$24)*($A15&lt;$A$37)))</f>
        <v>61.9023261576159</v>
      </c>
      <c r="G15" s="51" t="n">
        <f aca="false">IF(G$11&lt;$A15,"",EXP($B$3+$B$4*$A15+$B$5*(G$11-$A15)+$B$7*($A15&gt;$A$36)+$B$6*($A15&gt;$A$24)*($A15&lt;$A$37)))</f>
        <v>61.9092013820611</v>
      </c>
      <c r="H15" s="51" t="n">
        <f aca="false">IF(H$11&lt;$A15,"",EXP($B$3+$B$4*$A15+$B$5*(H$11-$A15)+$B$7*($A15&gt;$A$36)+$B$6*($A15&gt;$A$24)*($A15&lt;$A$37)))</f>
        <v>61.9160773701078</v>
      </c>
      <c r="I15" s="51" t="n">
        <f aca="false">IF(I$11&lt;$A15,"",EXP($B$3+$B$4*$A15+$B$5*(I$11-$A15)+$B$7*($A15&gt;$A$36)+$B$6*($A15&gt;$A$24)*($A15&lt;$A$37)))</f>
        <v>61.9229541218408</v>
      </c>
      <c r="J15" s="51" t="n">
        <f aca="false">IF(J$11&lt;$A15,"",EXP($B$3+$B$4*$A15+$B$5*(J$11-$A15)+$B$7*($A15&gt;$A$36)+$B$6*($A15&gt;$A$24)*($A15&lt;$A$37)))</f>
        <v>61.929831637345</v>
      </c>
      <c r="K15" s="51" t="n">
        <f aca="false">IF(K$11&lt;$A15,"",EXP($B$3+$B$4*$A15+$B$5*(K$11-$A15)+$B$7*($A15&gt;$A$36)+$B$6*($A15&gt;$A$24)*($A15&lt;$A$37)))</f>
        <v>61.9367099167052</v>
      </c>
      <c r="L15" s="51" t="n">
        <f aca="false">IF(L$11&lt;$A15,"",EXP($B$3+$B$4*$A15+$B$5*(L$11-$A15)+$B$7*($A15&gt;$A$36)+$B$6*($A15&gt;$A$24)*($A15&lt;$A$37)))</f>
        <v>61.9435889600062</v>
      </c>
      <c r="M15" s="51" t="n">
        <f aca="false">IF(M$11&lt;$A15,"",EXP($B$3+$B$4*$A15+$B$5*(M$11-$A15)+$B$7*($A15&gt;$A$36)+$B$6*($A15&gt;$A$24)*($A15&lt;$A$37)))</f>
        <v>61.9504687673329</v>
      </c>
      <c r="N15" s="51" t="n">
        <f aca="false">IF(N$11&lt;$A15,"",EXP($B$3+$B$4*$A15+$B$5*(N$11-$A15)+$B$7*($A15&gt;$A$36)+$B$6*($A15&gt;$A$24)*($A15&lt;$A$37)))</f>
        <v>61.9573493387702</v>
      </c>
      <c r="O15" s="51" t="n">
        <f aca="false">IF(O$11&lt;$A15,"",EXP($B$3+$B$4*$A15+$B$5*(O$11-$A15)+$B$7*($A15&gt;$A$36)+$B$6*($A15&gt;$A$24)*($A15&lt;$A$37)))</f>
        <v>61.9642306744028</v>
      </c>
      <c r="P15" s="51" t="n">
        <f aca="false">IF(P$11&lt;$A15,"",EXP($B$3+$B$4*$A15+$B$5*(P$11-$A15)+$B$7*($A15&gt;$A$36)+$B$6*($A15&gt;$A$24)*($A15&lt;$A$37)))</f>
        <v>61.9711127743157</v>
      </c>
      <c r="Q15" s="51" t="n">
        <f aca="false">IF(Q$11&lt;$A15,"",EXP($B$3+$B$4*$A15+$B$5*(Q$11-$A15)+$B$7*($A15&gt;$A$36)+$B$6*($A15&gt;$A$24)*($A15&lt;$A$37)))</f>
        <v>61.9779956385938</v>
      </c>
      <c r="R15" s="51" t="n">
        <f aca="false">IF(R$11&lt;$A15,"",EXP($B$3+$B$4*$A15+$B$5*(R$11-$A15)+$B$7*($A15&gt;$A$36)+$B$6*($A15&gt;$A$24)*($A15&lt;$A$37)))</f>
        <v>61.9848792673219</v>
      </c>
      <c r="S15" s="51" t="n">
        <f aca="false">IF(S$11&lt;$A15,"",EXP($B$3+$B$4*$A15+$B$5*(S$11-$A15)+$B$7*($A15&gt;$A$36)+$B$6*($A15&gt;$A$24)*($A15&lt;$A$37)))</f>
        <v>61.991763660585</v>
      </c>
      <c r="T15" s="51" t="n">
        <f aca="false">IF(T$11&lt;$A15,"",EXP($B$3+$B$4*$A15+$B$5*(T$11-$A15)+$B$7*($A15&gt;$A$36)+$B$6*($A15&gt;$A$24)*($A15&lt;$A$37)))</f>
        <v>61.998648818468</v>
      </c>
      <c r="U15" s="51" t="n">
        <f aca="false">IF(U$11&lt;$A15,"",EXP($B$3+$B$4*$A15+$B$5*(U$11-$A15)+$B$7*($A15&gt;$A$36)+$B$6*($A15&gt;$A$24)*($A15&lt;$A$37)))</f>
        <v>62.0055347410557</v>
      </c>
      <c r="V15" s="51" t="n">
        <f aca="false">IF(V$11&lt;$A15,"",EXP($B$3+$B$4*$A15+$B$5*(V$11-$A15)+$B$7*($A15&gt;$A$36)+$B$6*($A15&gt;$A$24)*($A15&lt;$A$37)))</f>
        <v>62.0124214284332</v>
      </c>
      <c r="W15" s="51" t="n">
        <f aca="false">IF(W$11&lt;$A15,"",EXP($B$3+$B$4*$A15+$B$5*(W$11-$A15)+$B$7*($A15&gt;$A$36)+$B$6*($A15&gt;$A$24)*($A15&lt;$A$37)))</f>
        <v>62.0193088806854</v>
      </c>
      <c r="X15" s="51" t="n">
        <f aca="false">IF(X$11&lt;$A15,"",EXP($B$3+$B$4*$A15+$B$5*(X$11-$A15)+$B$7*($A15&gt;$A$36)+$B$6*($A15&gt;$A$24)*($A15&lt;$A$37)))</f>
        <v>62.0261970978972</v>
      </c>
      <c r="Y15" s="51" t="n">
        <f aca="false">IF(Y$11&lt;$A15,"",EXP($B$3+$B$4*$A15+$B$5*(Y$11-$A15)+$B$7*($A15&gt;$A$36)+$B$6*($A15&gt;$A$24)*($A15&lt;$A$37)))</f>
        <v>62.0330860801535</v>
      </c>
      <c r="Z15" s="51" t="n">
        <f aca="false">IF(Z$11&lt;$A15,"",EXP($B$3+$B$4*$A15+$B$5*(Z$11-$A15)+$B$7*($A15&gt;$A$36)+$B$6*($A15&gt;$A$24)*($A15&lt;$A$37)))</f>
        <v>62.0399758275395</v>
      </c>
      <c r="AA15" s="51" t="n">
        <f aca="false">IF(AA$11&lt;$A15,"",EXP($B$3+$B$4*$A15+$B$5*(AA$11-$A15)+$B$7*($A15&gt;$A$36)+$B$6*($A15&gt;$A$24)*($A15&lt;$A$37)))</f>
        <v>62.0468663401399</v>
      </c>
      <c r="AB15" s="51" t="n">
        <f aca="false">IF(AB$11&lt;$A15,"",EXP($B$3+$B$4*$A15+$B$5*(AB$11-$A15)+$B$7*($A15&gt;$A$36)+$B$6*($A15&gt;$A$24)*($A15&lt;$A$37)))</f>
        <v>62.0537576180399</v>
      </c>
      <c r="AC15" s="51" t="n">
        <f aca="false">IF(AC$11&lt;$A15,"",EXP($B$3+$B$4*$A15+$B$5*(AC$11-$A15)+$B$7*($A15&gt;$A$36)+$B$6*($A15&gt;$A$24)*($A15&lt;$A$37)))</f>
        <v>62.0606496613244</v>
      </c>
      <c r="AD15" s="51" t="n">
        <f aca="false">IF(AD$11&lt;$A15,"",EXP($B$3+$B$4*$A15+$B$5*(AD$11-$A15)+$B$7*($A15&gt;$A$36)+$B$6*($A15&gt;$A$24)*($A15&lt;$A$37)))</f>
        <v>62.0675424700785</v>
      </c>
      <c r="AE15" s="51" t="n">
        <f aca="false">IF(AE$11&lt;$A15,"",EXP($B$3+$B$4*$A15+$B$5*(AE$11-$A15)+$B$7*($A15&gt;$A$36)+$B$6*($A15&gt;$A$24)*($A15&lt;$A$37)))</f>
        <v>62.074436044387</v>
      </c>
      <c r="AF15" s="51" t="n">
        <f aca="false">IF(AF$11&lt;$A15,"",EXP($B$3+$B$4*$A15+$B$5*(AF$11-$A15)+$B$7*($A15&gt;$A$36)+$B$6*($A15&gt;$A$24)*($A15&lt;$A$37)))</f>
        <v>62.0813303843352</v>
      </c>
      <c r="AG15" s="51" t="n">
        <f aca="false">IF(AG$11&lt;$A15,"",EXP($B$3+$B$4*$A15+$B$5*(AG$11-$A15)+$B$7*($A15&gt;$A$36)+$B$6*($A15&gt;$A$24)*($A15&lt;$A$37)))</f>
        <v>62.088225490008</v>
      </c>
      <c r="AH15" s="51" t="n">
        <f aca="false">IF(AH$11&lt;$A15,"",EXP($B$3+$B$4*$A15+$B$5*(AH$11-$A15)+$B$7*($A15&gt;$A$36)+$B$6*($A15&gt;$A$24)*($A15&lt;$A$37)))</f>
        <v>62.0951213614903</v>
      </c>
      <c r="AI15" s="51" t="n">
        <f aca="false">IF(AI$11&lt;$A15,"",EXP($B$3+$B$4*$A15+$B$5*(AI$11-$A15)+$B$7*($A15&gt;$A$36)+$B$6*($A15&gt;$A$24)*($A15&lt;$A$37)))</f>
        <v>62.1020179988675</v>
      </c>
      <c r="AJ15" s="51" t="n">
        <f aca="false">IF(AJ$11&lt;$A15,"",EXP($B$3+$B$4*$A15+$B$5*(AJ$11-$A15)+$B$7*($A15&gt;$A$36)+$B$6*($A15&gt;$A$24)*($A15&lt;$A$37)))</f>
        <v>62.1089154022244</v>
      </c>
      <c r="AK15" s="51" t="n">
        <f aca="false">IF(AK$11&lt;$A15,"",EXP($B$3+$B$4*$A15+$B$5*(AK$11-$A15)+$B$7*($A15&gt;$A$36)+$B$6*($A15&gt;$A$24)*($A15&lt;$A$37)))</f>
        <v>62.1158135716461</v>
      </c>
      <c r="AL15" s="51" t="n">
        <f aca="false">IF(AL$11&lt;$A15,"",EXP($B$3+$B$4*$A15+$B$5*(AL$11-$A15)+$B$7*($A15&gt;$A$36)+$B$6*($A15&gt;$A$24)*($A15&lt;$A$37)))</f>
        <v>62.1227125072178</v>
      </c>
      <c r="AM15" s="51" t="n">
        <f aca="false">IF(AM$11&lt;$A15,"",EXP($B$3+$B$4*$A15+$B$5*(AM$11-$A15)+$B$7*($A15&gt;$A$36)+$B$6*($A15&gt;$A$24)*($A15&lt;$A$37)))</f>
        <v>62.1296122090246</v>
      </c>
      <c r="AN15" s="51" t="n">
        <f aca="false">IF(AN$11&lt;$A15,"",EXP($B$3+$B$4*$A15+$B$5*(AN$11-$A15)+$B$7*($A15&gt;$A$36)+$B$6*($A15&gt;$A$24)*($A15&lt;$A$37)))</f>
        <v>62.1365126771514</v>
      </c>
      <c r="AO15" s="51" t="n">
        <f aca="false">IF(AO$11&lt;$A15,"",EXP($B$3+$B$4*$A15+$B$5*(AO$11-$A15)+$B$7*($A15&gt;$A$36)+$B$6*($A15&gt;$A$24)*($A15&lt;$A$37)))</f>
        <v>62.1434139116835</v>
      </c>
    </row>
    <row r="16" customFormat="false" ht="15" hidden="false" customHeight="false" outlineLevel="0" collapsed="false">
      <c r="A16" s="0" t="n">
        <f aca="false">A15+1</f>
        <v>4</v>
      </c>
      <c r="B16" s="0" t="str">
        <f aca="false">Orders!B17</f>
        <v>Apr 2014</v>
      </c>
      <c r="C16" s="51" t="str">
        <f aca="false">IF(C$11&lt;$A16,"",EXP($B$3+$B$4*$A16+$B$5*(C$11-$A16)+$B$7*($A16&gt;$A$36)+$B$6*($A16&gt;$A$24)*($A16&lt;$A$37)))</f>
        <v/>
      </c>
      <c r="D16" s="51" t="str">
        <f aca="false">IF(D$11&lt;$A16,"",EXP($B$3+$B$4*$A16+$B$5*(D$11-$A16)+$B$7*($A16&gt;$A$36)+$B$6*($A16&gt;$A$24)*($A16&lt;$A$37)))</f>
        <v/>
      </c>
      <c r="E16" s="51" t="str">
        <f aca="false">IF(E$11&lt;$A16,"",EXP($B$3+$B$4*$A16+$B$5*(E$11-$A16)+$B$7*($A16&gt;$A$36)+$B$6*($A16&gt;$A$24)*($A16&lt;$A$37)))</f>
        <v/>
      </c>
      <c r="F16" s="51" t="n">
        <f aca="false">IF(F$11&lt;$A16,"",EXP($B$3+$B$4*$A16+$B$5*(F$11-$A16)+$B$7*($A16&gt;$A$36)+$B$6*($A16&gt;$A$24)*($A16&lt;$A$37)))</f>
        <v>61.679111094336</v>
      </c>
      <c r="G16" s="51" t="n">
        <f aca="false">IF(G$11&lt;$A16,"",EXP($B$3+$B$4*$A16+$B$5*(G$11-$A16)+$B$7*($A16&gt;$A$36)+$B$6*($A16&gt;$A$24)*($A16&lt;$A$37)))</f>
        <v>61.6859615272465</v>
      </c>
      <c r="H16" s="51" t="n">
        <f aca="false">IF(H$11&lt;$A16,"",EXP($B$3+$B$4*$A16+$B$5*(H$11-$A16)+$B$7*($A16&gt;$A$36)+$B$6*($A16&gt;$A$24)*($A16&lt;$A$37)))</f>
        <v>61.6928127210052</v>
      </c>
      <c r="I16" s="51" t="n">
        <f aca="false">IF(I$11&lt;$A16,"",EXP($B$3+$B$4*$A16+$B$5*(I$11-$A16)+$B$7*($A16&gt;$A$36)+$B$6*($A16&gt;$A$24)*($A16&lt;$A$37)))</f>
        <v>61.6996646756963</v>
      </c>
      <c r="J16" s="51" t="n">
        <f aca="false">IF(J$11&lt;$A16,"",EXP($B$3+$B$4*$A16+$B$5*(J$11-$A16)+$B$7*($A16&gt;$A$36)+$B$6*($A16&gt;$A$24)*($A16&lt;$A$37)))</f>
        <v>61.7065173914046</v>
      </c>
      <c r="K16" s="51" t="n">
        <f aca="false">IF(K$11&lt;$A16,"",EXP($B$3+$B$4*$A16+$B$5*(K$11-$A16)+$B$7*($A16&gt;$A$36)+$B$6*($A16&gt;$A$24)*($A16&lt;$A$37)))</f>
        <v>61.7133708682144</v>
      </c>
      <c r="L16" s="51" t="n">
        <f aca="false">IF(L$11&lt;$A16,"",EXP($B$3+$B$4*$A16+$B$5*(L$11-$A16)+$B$7*($A16&gt;$A$36)+$B$6*($A16&gt;$A$24)*($A16&lt;$A$37)))</f>
        <v>61.7202251062103</v>
      </c>
      <c r="M16" s="51" t="n">
        <f aca="false">IF(M$11&lt;$A16,"",EXP($B$3+$B$4*$A16+$B$5*(M$11-$A16)+$B$7*($A16&gt;$A$36)+$B$6*($A16&gt;$A$24)*($A16&lt;$A$37)))</f>
        <v>61.7270801054769</v>
      </c>
      <c r="N16" s="51" t="n">
        <f aca="false">IF(N$11&lt;$A16,"",EXP($B$3+$B$4*$A16+$B$5*(N$11-$A16)+$B$7*($A16&gt;$A$36)+$B$6*($A16&gt;$A$24)*($A16&lt;$A$37)))</f>
        <v>61.7339358660987</v>
      </c>
      <c r="O16" s="51" t="n">
        <f aca="false">IF(O$11&lt;$A16,"",EXP($B$3+$B$4*$A16+$B$5*(O$11-$A16)+$B$7*($A16&gt;$A$36)+$B$6*($A16&gt;$A$24)*($A16&lt;$A$37)))</f>
        <v>61.7407923881603</v>
      </c>
      <c r="P16" s="51" t="n">
        <f aca="false">IF(P$11&lt;$A16,"",EXP($B$3+$B$4*$A16+$B$5*(P$11-$A16)+$B$7*($A16&gt;$A$36)+$B$6*($A16&gt;$A$24)*($A16&lt;$A$37)))</f>
        <v>61.7476496717462</v>
      </c>
      <c r="Q16" s="51" t="n">
        <f aca="false">IF(Q$11&lt;$A16,"",EXP($B$3+$B$4*$A16+$B$5*(Q$11-$A16)+$B$7*($A16&gt;$A$36)+$B$6*($A16&gt;$A$24)*($A16&lt;$A$37)))</f>
        <v>61.7545077169411</v>
      </c>
      <c r="R16" s="51" t="n">
        <f aca="false">IF(R$11&lt;$A16,"",EXP($B$3+$B$4*$A16+$B$5*(R$11-$A16)+$B$7*($A16&gt;$A$36)+$B$6*($A16&gt;$A$24)*($A16&lt;$A$37)))</f>
        <v>61.7613665238294</v>
      </c>
      <c r="S16" s="51" t="n">
        <f aca="false">IF(S$11&lt;$A16,"",EXP($B$3+$B$4*$A16+$B$5*(S$11-$A16)+$B$7*($A16&gt;$A$36)+$B$6*($A16&gt;$A$24)*($A16&lt;$A$37)))</f>
        <v>61.7682260924959</v>
      </c>
      <c r="T16" s="51" t="n">
        <f aca="false">IF(T$11&lt;$A16,"",EXP($B$3+$B$4*$A16+$B$5*(T$11-$A16)+$B$7*($A16&gt;$A$36)+$B$6*($A16&gt;$A$24)*($A16&lt;$A$37)))</f>
        <v>61.775086423025</v>
      </c>
      <c r="U16" s="51" t="n">
        <f aca="false">IF(U$11&lt;$A16,"",EXP($B$3+$B$4*$A16+$B$5*(U$11-$A16)+$B$7*($A16&gt;$A$36)+$B$6*($A16&gt;$A$24)*($A16&lt;$A$37)))</f>
        <v>61.7819475155015</v>
      </c>
      <c r="V16" s="51" t="n">
        <f aca="false">IF(V$11&lt;$A16,"",EXP($B$3+$B$4*$A16+$B$5*(V$11-$A16)+$B$7*($A16&gt;$A$36)+$B$6*($A16&gt;$A$24)*($A16&lt;$A$37)))</f>
        <v>61.78880937001</v>
      </c>
      <c r="W16" s="51" t="n">
        <f aca="false">IF(W$11&lt;$A16,"",EXP($B$3+$B$4*$A16+$B$5*(W$11-$A16)+$B$7*($A16&gt;$A$36)+$B$6*($A16&gt;$A$24)*($A16&lt;$A$37)))</f>
        <v>61.795671986635</v>
      </c>
      <c r="X16" s="51" t="n">
        <f aca="false">IF(X$11&lt;$A16,"",EXP($B$3+$B$4*$A16+$B$5*(X$11-$A16)+$B$7*($A16&gt;$A$36)+$B$6*($A16&gt;$A$24)*($A16&lt;$A$37)))</f>
        <v>61.8025353654613</v>
      </c>
      <c r="Y16" s="51" t="n">
        <f aca="false">IF(Y$11&lt;$A16,"",EXP($B$3+$B$4*$A16+$B$5*(Y$11-$A16)+$B$7*($A16&gt;$A$36)+$B$6*($A16&gt;$A$24)*($A16&lt;$A$37)))</f>
        <v>61.8093995065735</v>
      </c>
      <c r="Z16" s="51" t="n">
        <f aca="false">IF(Z$11&lt;$A16,"",EXP($B$3+$B$4*$A16+$B$5*(Z$11-$A16)+$B$7*($A16&gt;$A$36)+$B$6*($A16&gt;$A$24)*($A16&lt;$A$37)))</f>
        <v>61.8162644100562</v>
      </c>
      <c r="AA16" s="51" t="n">
        <f aca="false">IF(AA$11&lt;$A16,"",EXP($B$3+$B$4*$A16+$B$5*(AA$11-$A16)+$B$7*($A16&gt;$A$36)+$B$6*($A16&gt;$A$24)*($A16&lt;$A$37)))</f>
        <v>61.8231300759942</v>
      </c>
      <c r="AB16" s="51" t="n">
        <f aca="false">IF(AB$11&lt;$A16,"",EXP($B$3+$B$4*$A16+$B$5*(AB$11-$A16)+$B$7*($A16&gt;$A$36)+$B$6*($A16&gt;$A$24)*($A16&lt;$A$37)))</f>
        <v>61.829996504472</v>
      </c>
      <c r="AC16" s="51" t="n">
        <f aca="false">IF(AC$11&lt;$A16,"",EXP($B$3+$B$4*$A16+$B$5*(AC$11-$A16)+$B$7*($A16&gt;$A$36)+$B$6*($A16&gt;$A$24)*($A16&lt;$A$37)))</f>
        <v>61.8368636955745</v>
      </c>
      <c r="AD16" s="51" t="n">
        <f aca="false">IF(AD$11&lt;$A16,"",EXP($B$3+$B$4*$A16+$B$5*(AD$11-$A16)+$B$7*($A16&gt;$A$36)+$B$6*($A16&gt;$A$24)*($A16&lt;$A$37)))</f>
        <v>61.8437316493863</v>
      </c>
      <c r="AE16" s="51" t="n">
        <f aca="false">IF(AE$11&lt;$A16,"",EXP($B$3+$B$4*$A16+$B$5*(AE$11-$A16)+$B$7*($A16&gt;$A$36)+$B$6*($A16&gt;$A$24)*($A16&lt;$A$37)))</f>
        <v>61.8506003659921</v>
      </c>
      <c r="AF16" s="51" t="n">
        <f aca="false">IF(AF$11&lt;$A16,"",EXP($B$3+$B$4*$A16+$B$5*(AF$11-$A16)+$B$7*($A16&gt;$A$36)+$B$6*($A16&gt;$A$24)*($A16&lt;$A$37)))</f>
        <v>61.8574698454766</v>
      </c>
      <c r="AG16" s="51" t="n">
        <f aca="false">IF(AG$11&lt;$A16,"",EXP($B$3+$B$4*$A16+$B$5*(AG$11-$A16)+$B$7*($A16&gt;$A$36)+$B$6*($A16&gt;$A$24)*($A16&lt;$A$37)))</f>
        <v>61.8643400879246</v>
      </c>
      <c r="AH16" s="51" t="n">
        <f aca="false">IF(AH$11&lt;$A16,"",EXP($B$3+$B$4*$A16+$B$5*(AH$11-$A16)+$B$7*($A16&gt;$A$36)+$B$6*($A16&gt;$A$24)*($A16&lt;$A$37)))</f>
        <v>61.8712110934208</v>
      </c>
      <c r="AI16" s="51" t="n">
        <f aca="false">IF(AI$11&lt;$A16,"",EXP($B$3+$B$4*$A16+$B$5*(AI$11-$A16)+$B$7*($A16&gt;$A$36)+$B$6*($A16&gt;$A$24)*($A16&lt;$A$37)))</f>
        <v>61.8780828620499</v>
      </c>
      <c r="AJ16" s="51" t="n">
        <f aca="false">IF(AJ$11&lt;$A16,"",EXP($B$3+$B$4*$A16+$B$5*(AJ$11-$A16)+$B$7*($A16&gt;$A$36)+$B$6*($A16&gt;$A$24)*($A16&lt;$A$37)))</f>
        <v>61.8849553938968</v>
      </c>
      <c r="AK16" s="51" t="n">
        <f aca="false">IF(AK$11&lt;$A16,"",EXP($B$3+$B$4*$A16+$B$5*(AK$11-$A16)+$B$7*($A16&gt;$A$36)+$B$6*($A16&gt;$A$24)*($A16&lt;$A$37)))</f>
        <v>61.8918286890461</v>
      </c>
      <c r="AL16" s="51" t="n">
        <f aca="false">IF(AL$11&lt;$A16,"",EXP($B$3+$B$4*$A16+$B$5*(AL$11-$A16)+$B$7*($A16&gt;$A$36)+$B$6*($A16&gt;$A$24)*($A16&lt;$A$37)))</f>
        <v>61.8987027475827</v>
      </c>
      <c r="AM16" s="51" t="n">
        <f aca="false">IF(AM$11&lt;$A16,"",EXP($B$3+$B$4*$A16+$B$5*(AM$11-$A16)+$B$7*($A16&gt;$A$36)+$B$6*($A16&gt;$A$24)*($A16&lt;$A$37)))</f>
        <v>61.9055775695914</v>
      </c>
      <c r="AN16" s="51" t="n">
        <f aca="false">IF(AN$11&lt;$A16,"",EXP($B$3+$B$4*$A16+$B$5*(AN$11-$A16)+$B$7*($A16&gt;$A$36)+$B$6*($A16&gt;$A$24)*($A16&lt;$A$37)))</f>
        <v>61.9124531551568</v>
      </c>
      <c r="AO16" s="51" t="n">
        <f aca="false">IF(AO$11&lt;$A16,"",EXP($B$3+$B$4*$A16+$B$5*(AO$11-$A16)+$B$7*($A16&gt;$A$36)+$B$6*($A16&gt;$A$24)*($A16&lt;$A$37)))</f>
        <v>61.919329504364</v>
      </c>
    </row>
    <row r="17" customFormat="false" ht="15" hidden="false" customHeight="false" outlineLevel="0" collapsed="false">
      <c r="A17" s="0" t="n">
        <f aca="false">A16+1</f>
        <v>5</v>
      </c>
      <c r="B17" s="0" t="str">
        <f aca="false">Orders!B18</f>
        <v>May 2014</v>
      </c>
      <c r="C17" s="51" t="str">
        <f aca="false">IF(C$11&lt;$A17,"",EXP($B$3+$B$4*$A17+$B$5*(C$11-$A17)+$B$7*($A17&gt;$A$36)+$B$6*($A17&gt;$A$24)*($A17&lt;$A$37)))</f>
        <v/>
      </c>
      <c r="D17" s="51" t="str">
        <f aca="false">IF(D$11&lt;$A17,"",EXP($B$3+$B$4*$A17+$B$5*(D$11-$A17)+$B$7*($A17&gt;$A$36)+$B$6*($A17&gt;$A$24)*($A17&lt;$A$37)))</f>
        <v/>
      </c>
      <c r="E17" s="51" t="str">
        <f aca="false">IF(E$11&lt;$A17,"",EXP($B$3+$B$4*$A17+$B$5*(E$11-$A17)+$B$7*($A17&gt;$A$36)+$B$6*($A17&gt;$A$24)*($A17&lt;$A$37)))</f>
        <v/>
      </c>
      <c r="F17" s="51" t="str">
        <f aca="false">IF(F$11&lt;$A17,"",EXP($B$3+$B$4*$A17+$B$5*(F$11-$A17)+$B$7*($A17&gt;$A$36)+$B$6*($A17&gt;$A$24)*($A17&lt;$A$37)))</f>
        <v/>
      </c>
      <c r="G17" s="51" t="n">
        <f aca="false">IF(G$11&lt;$A17,"",EXP($B$3+$B$4*$A17+$B$5*(G$11-$A17)+$B$7*($A17&gt;$A$36)+$B$6*($A17&gt;$A$24)*($A17&lt;$A$37)))</f>
        <v>61.4635266583091</v>
      </c>
      <c r="H17" s="51" t="n">
        <f aca="false">IF(H$11&lt;$A17,"",EXP($B$3+$B$4*$A17+$B$5*(H$11-$A17)+$B$7*($A17&gt;$A$36)+$B$6*($A17&gt;$A$24)*($A17&lt;$A$37)))</f>
        <v>61.4703531471859</v>
      </c>
      <c r="I17" s="51" t="n">
        <f aca="false">IF(I$11&lt;$A17,"",EXP($B$3+$B$4*$A17+$B$5*(I$11-$A17)+$B$7*($A17&gt;$A$36)+$B$6*($A17&gt;$A$24)*($A17&lt;$A$37)))</f>
        <v>61.4771803942515</v>
      </c>
      <c r="J17" s="51" t="n">
        <f aca="false">IF(J$11&lt;$A17,"",EXP($B$3+$B$4*$A17+$B$5*(J$11-$A17)+$B$7*($A17&gt;$A$36)+$B$6*($A17&gt;$A$24)*($A17&lt;$A$37)))</f>
        <v>61.4840083995899</v>
      </c>
      <c r="K17" s="51" t="n">
        <f aca="false">IF(K$11&lt;$A17,"",EXP($B$3+$B$4*$A17+$B$5*(K$11-$A17)+$B$7*($A17&gt;$A$36)+$B$6*($A17&gt;$A$24)*($A17&lt;$A$37)))</f>
        <v>61.4908371632855</v>
      </c>
      <c r="L17" s="51" t="n">
        <f aca="false">IF(L$11&lt;$A17,"",EXP($B$3+$B$4*$A17+$B$5*(L$11-$A17)+$B$7*($A17&gt;$A$36)+$B$6*($A17&gt;$A$24)*($A17&lt;$A$37)))</f>
        <v>61.4976666854224</v>
      </c>
      <c r="M17" s="51" t="n">
        <f aca="false">IF(M$11&lt;$A17,"",EXP($B$3+$B$4*$A17+$B$5*(M$11-$A17)+$B$7*($A17&gt;$A$36)+$B$6*($A17&gt;$A$24)*($A17&lt;$A$37)))</f>
        <v>61.5044969660848</v>
      </c>
      <c r="N17" s="51" t="n">
        <f aca="false">IF(N$11&lt;$A17,"",EXP($B$3+$B$4*$A17+$B$5*(N$11-$A17)+$B$7*($A17&gt;$A$36)+$B$6*($A17&gt;$A$24)*($A17&lt;$A$37)))</f>
        <v>61.5113280053571</v>
      </c>
      <c r="O17" s="51" t="n">
        <f aca="false">IF(O$11&lt;$A17,"",EXP($B$3+$B$4*$A17+$B$5*(O$11-$A17)+$B$7*($A17&gt;$A$36)+$B$6*($A17&gt;$A$24)*($A17&lt;$A$37)))</f>
        <v>61.5181598033235</v>
      </c>
      <c r="P17" s="51" t="n">
        <f aca="false">IF(P$11&lt;$A17,"",EXP($B$3+$B$4*$A17+$B$5*(P$11-$A17)+$B$7*($A17&gt;$A$36)+$B$6*($A17&gt;$A$24)*($A17&lt;$A$37)))</f>
        <v>61.5249923600682</v>
      </c>
      <c r="Q17" s="51" t="n">
        <f aca="false">IF(Q$11&lt;$A17,"",EXP($B$3+$B$4*$A17+$B$5*(Q$11-$A17)+$B$7*($A17&gt;$A$36)+$B$6*($A17&gt;$A$24)*($A17&lt;$A$37)))</f>
        <v>61.5318256756755</v>
      </c>
      <c r="R17" s="51" t="n">
        <f aca="false">IF(R$11&lt;$A17,"",EXP($B$3+$B$4*$A17+$B$5*(R$11-$A17)+$B$7*($A17&gt;$A$36)+$B$6*($A17&gt;$A$24)*($A17&lt;$A$37)))</f>
        <v>61.5386597502298</v>
      </c>
      <c r="S17" s="51" t="n">
        <f aca="false">IF(S$11&lt;$A17,"",EXP($B$3+$B$4*$A17+$B$5*(S$11-$A17)+$B$7*($A17&gt;$A$36)+$B$6*($A17&gt;$A$24)*($A17&lt;$A$37)))</f>
        <v>61.5454945838152</v>
      </c>
      <c r="T17" s="51" t="n">
        <f aca="false">IF(T$11&lt;$A17,"",EXP($B$3+$B$4*$A17+$B$5*(T$11-$A17)+$B$7*($A17&gt;$A$36)+$B$6*($A17&gt;$A$24)*($A17&lt;$A$37)))</f>
        <v>61.5523301765161</v>
      </c>
      <c r="U17" s="51" t="n">
        <f aca="false">IF(U$11&lt;$A17,"",EXP($B$3+$B$4*$A17+$B$5*(U$11-$A17)+$B$7*($A17&gt;$A$36)+$B$6*($A17&gt;$A$24)*($A17&lt;$A$37)))</f>
        <v>61.5591665284168</v>
      </c>
      <c r="V17" s="51" t="n">
        <f aca="false">IF(V$11&lt;$A17,"",EXP($B$3+$B$4*$A17+$B$5*(V$11-$A17)+$B$7*($A17&gt;$A$36)+$B$6*($A17&gt;$A$24)*($A17&lt;$A$37)))</f>
        <v>61.5660036396016</v>
      </c>
      <c r="W17" s="51" t="n">
        <f aca="false">IF(W$11&lt;$A17,"",EXP($B$3+$B$4*$A17+$B$5*(W$11-$A17)+$B$7*($A17&gt;$A$36)+$B$6*($A17&gt;$A$24)*($A17&lt;$A$37)))</f>
        <v>61.572841510155</v>
      </c>
      <c r="X17" s="51" t="n">
        <f aca="false">IF(X$11&lt;$A17,"",EXP($B$3+$B$4*$A17+$B$5*(X$11-$A17)+$B$7*($A17&gt;$A$36)+$B$6*($A17&gt;$A$24)*($A17&lt;$A$37)))</f>
        <v>61.579680140161</v>
      </c>
      <c r="Y17" s="51" t="n">
        <f aca="false">IF(Y$11&lt;$A17,"",EXP($B$3+$B$4*$A17+$B$5*(Y$11-$A17)+$B$7*($A17&gt;$A$36)+$B$6*($A17&gt;$A$24)*($A17&lt;$A$37)))</f>
        <v>61.5865195297043</v>
      </c>
      <c r="Z17" s="51" t="n">
        <f aca="false">IF(Z$11&lt;$A17,"",EXP($B$3+$B$4*$A17+$B$5*(Z$11-$A17)+$B$7*($A17&gt;$A$36)+$B$6*($A17&gt;$A$24)*($A17&lt;$A$37)))</f>
        <v>61.593359678869</v>
      </c>
      <c r="AA17" s="51" t="n">
        <f aca="false">IF(AA$11&lt;$A17,"",EXP($B$3+$B$4*$A17+$B$5*(AA$11-$A17)+$B$7*($A17&gt;$A$36)+$B$6*($A17&gt;$A$24)*($A17&lt;$A$37)))</f>
        <v>61.6002005877396</v>
      </c>
      <c r="AB17" s="51" t="n">
        <f aca="false">IF(AB$11&lt;$A17,"",EXP($B$3+$B$4*$A17+$B$5*(AB$11-$A17)+$B$7*($A17&gt;$A$36)+$B$6*($A17&gt;$A$24)*($A17&lt;$A$37)))</f>
        <v>61.6070422564005</v>
      </c>
      <c r="AC17" s="51" t="n">
        <f aca="false">IF(AC$11&lt;$A17,"",EXP($B$3+$B$4*$A17+$B$5*(AC$11-$A17)+$B$7*($A17&gt;$A$36)+$B$6*($A17&gt;$A$24)*($A17&lt;$A$37)))</f>
        <v>61.613884684936</v>
      </c>
      <c r="AD17" s="51" t="n">
        <f aca="false">IF(AD$11&lt;$A17,"",EXP($B$3+$B$4*$A17+$B$5*(AD$11-$A17)+$B$7*($A17&gt;$A$36)+$B$6*($A17&gt;$A$24)*($A17&lt;$A$37)))</f>
        <v>61.6207278734306</v>
      </c>
      <c r="AE17" s="51" t="n">
        <f aca="false">IF(AE$11&lt;$A17,"",EXP($B$3+$B$4*$A17+$B$5*(AE$11-$A17)+$B$7*($A17&gt;$A$36)+$B$6*($A17&gt;$A$24)*($A17&lt;$A$37)))</f>
        <v>61.6275718219686</v>
      </c>
      <c r="AF17" s="51" t="n">
        <f aca="false">IF(AF$11&lt;$A17,"",EXP($B$3+$B$4*$A17+$B$5*(AF$11-$A17)+$B$7*($A17&gt;$A$36)+$B$6*($A17&gt;$A$24)*($A17&lt;$A$37)))</f>
        <v>61.6344165306344</v>
      </c>
      <c r="AG17" s="51" t="n">
        <f aca="false">IF(AG$11&lt;$A17,"",EXP($B$3+$B$4*$A17+$B$5*(AG$11-$A17)+$B$7*($A17&gt;$A$36)+$B$6*($A17&gt;$A$24)*($A17&lt;$A$37)))</f>
        <v>61.6412619995125</v>
      </c>
      <c r="AH17" s="51" t="n">
        <f aca="false">IF(AH$11&lt;$A17,"",EXP($B$3+$B$4*$A17+$B$5*(AH$11-$A17)+$B$7*($A17&gt;$A$36)+$B$6*($A17&gt;$A$24)*($A17&lt;$A$37)))</f>
        <v>61.6481082286874</v>
      </c>
      <c r="AI17" s="51" t="n">
        <f aca="false">IF(AI$11&lt;$A17,"",EXP($B$3+$B$4*$A17+$B$5*(AI$11-$A17)+$B$7*($A17&gt;$A$36)+$B$6*($A17&gt;$A$24)*($A17&lt;$A$37)))</f>
        <v>61.6549552182433</v>
      </c>
      <c r="AJ17" s="51" t="n">
        <f aca="false">IF(AJ$11&lt;$A17,"",EXP($B$3+$B$4*$A17+$B$5*(AJ$11-$A17)+$B$7*($A17&gt;$A$36)+$B$6*($A17&gt;$A$24)*($A17&lt;$A$37)))</f>
        <v>61.6618029682649</v>
      </c>
      <c r="AK17" s="51" t="n">
        <f aca="false">IF(AK$11&lt;$A17,"",EXP($B$3+$B$4*$A17+$B$5*(AK$11-$A17)+$B$7*($A17&gt;$A$36)+$B$6*($A17&gt;$A$24)*($A17&lt;$A$37)))</f>
        <v>61.6686514788365</v>
      </c>
      <c r="AL17" s="51" t="n">
        <f aca="false">IF(AL$11&lt;$A17,"",EXP($B$3+$B$4*$A17+$B$5*(AL$11-$A17)+$B$7*($A17&gt;$A$36)+$B$6*($A17&gt;$A$24)*($A17&lt;$A$37)))</f>
        <v>61.6755007500427</v>
      </c>
      <c r="AM17" s="51" t="n">
        <f aca="false">IF(AM$11&lt;$A17,"",EXP($B$3+$B$4*$A17+$B$5*(AM$11-$A17)+$B$7*($A17&gt;$A$36)+$B$6*($A17&gt;$A$24)*($A17&lt;$A$37)))</f>
        <v>61.6823507819679</v>
      </c>
      <c r="AN17" s="51" t="n">
        <f aca="false">IF(AN$11&lt;$A17,"",EXP($B$3+$B$4*$A17+$B$5*(AN$11-$A17)+$B$7*($A17&gt;$A$36)+$B$6*($A17&gt;$A$24)*($A17&lt;$A$37)))</f>
        <v>61.6892015746967</v>
      </c>
      <c r="AO17" s="51" t="n">
        <f aca="false">IF(AO$11&lt;$A17,"",EXP($B$3+$B$4*$A17+$B$5*(AO$11-$A17)+$B$7*($A17&gt;$A$36)+$B$6*($A17&gt;$A$24)*($A17&lt;$A$37)))</f>
        <v>61.6960531283134</v>
      </c>
    </row>
    <row r="18" customFormat="false" ht="15" hidden="false" customHeight="false" outlineLevel="0" collapsed="false">
      <c r="A18" s="0" t="n">
        <f aca="false">A17+1</f>
        <v>6</v>
      </c>
      <c r="B18" s="0" t="str">
        <f aca="false">Orders!B19</f>
        <v>Jun 2014</v>
      </c>
      <c r="C18" s="51" t="str">
        <f aca="false">IF(C$11&lt;$A18,"",EXP($B$3+$B$4*$A18+$B$5*(C$11-$A18)+$B$7*($A18&gt;$A$36)+$B$6*($A18&gt;$A$24)*($A18&lt;$A$37)))</f>
        <v/>
      </c>
      <c r="D18" s="51" t="str">
        <f aca="false">IF(D$11&lt;$A18,"",EXP($B$3+$B$4*$A18+$B$5*(D$11-$A18)+$B$7*($A18&gt;$A$36)+$B$6*($A18&gt;$A$24)*($A18&lt;$A$37)))</f>
        <v/>
      </c>
      <c r="E18" s="51" t="str">
        <f aca="false">IF(E$11&lt;$A18,"",EXP($B$3+$B$4*$A18+$B$5*(E$11-$A18)+$B$7*($A18&gt;$A$36)+$B$6*($A18&gt;$A$24)*($A18&lt;$A$37)))</f>
        <v/>
      </c>
      <c r="F18" s="51" t="str">
        <f aca="false">IF(F$11&lt;$A18,"",EXP($B$3+$B$4*$A18+$B$5*(F$11-$A18)+$B$7*($A18&gt;$A$36)+$B$6*($A18&gt;$A$24)*($A18&lt;$A$37)))</f>
        <v/>
      </c>
      <c r="G18" s="51" t="str">
        <f aca="false">IF(G$11&lt;$A18,"",EXP($B$3+$B$4*$A18+$B$5*(G$11-$A18)+$B$7*($A18&gt;$A$36)+$B$6*($A18&gt;$A$24)*($A18&lt;$A$37)))</f>
        <v/>
      </c>
      <c r="H18" s="51" t="n">
        <f aca="false">IF(H$11&lt;$A18,"",EXP($B$3+$B$4*$A18+$B$5*(H$11-$A18)+$B$7*($A18&gt;$A$36)+$B$6*($A18&gt;$A$24)*($A18&lt;$A$37)))</f>
        <v>61.2486957456102</v>
      </c>
      <c r="I18" s="51" t="n">
        <f aca="false">IF(I$11&lt;$A18,"",EXP($B$3+$B$4*$A18+$B$5*(I$11-$A18)+$B$7*($A18&gt;$A$36)+$B$6*($A18&gt;$A$24)*($A18&lt;$A$37)))</f>
        <v>61.255498374144</v>
      </c>
      <c r="J18" s="51" t="n">
        <f aca="false">IF(J$11&lt;$A18,"",EXP($B$3+$B$4*$A18+$B$5*(J$11-$A18)+$B$7*($A18&gt;$A$36)+$B$6*($A18&gt;$A$24)*($A18&lt;$A$37)))</f>
        <v>61.2623017582163</v>
      </c>
      <c r="K18" s="51" t="n">
        <f aca="false">IF(K$11&lt;$A18,"",EXP($B$3+$B$4*$A18+$B$5*(K$11-$A18)+$B$7*($A18&gt;$A$36)+$B$6*($A18&gt;$A$24)*($A18&lt;$A$37)))</f>
        <v>61.2691058979112</v>
      </c>
      <c r="L18" s="51" t="n">
        <f aca="false">IF(L$11&lt;$A18,"",EXP($B$3+$B$4*$A18+$B$5*(L$11-$A18)+$B$7*($A18&gt;$A$36)+$B$6*($A18&gt;$A$24)*($A18&lt;$A$37)))</f>
        <v>61.2759107933126</v>
      </c>
      <c r="M18" s="51" t="n">
        <f aca="false">IF(M$11&lt;$A18,"",EXP($B$3+$B$4*$A18+$B$5*(M$11-$A18)+$B$7*($A18&gt;$A$36)+$B$6*($A18&gt;$A$24)*($A18&lt;$A$37)))</f>
        <v>61.2827164445043</v>
      </c>
      <c r="N18" s="51" t="n">
        <f aca="false">IF(N$11&lt;$A18,"",EXP($B$3+$B$4*$A18+$B$5*(N$11-$A18)+$B$7*($A18&gt;$A$36)+$B$6*($A18&gt;$A$24)*($A18&lt;$A$37)))</f>
        <v>61.2895228515703</v>
      </c>
      <c r="O18" s="51" t="n">
        <f aca="false">IF(O$11&lt;$A18,"",EXP($B$3+$B$4*$A18+$B$5*(O$11-$A18)+$B$7*($A18&gt;$A$36)+$B$6*($A18&gt;$A$24)*($A18&lt;$A$37)))</f>
        <v>61.2963300145947</v>
      </c>
      <c r="P18" s="51" t="n">
        <f aca="false">IF(P$11&lt;$A18,"",EXP($B$3+$B$4*$A18+$B$5*(P$11-$A18)+$B$7*($A18&gt;$A$36)+$B$6*($A18&gt;$A$24)*($A18&lt;$A$37)))</f>
        <v>61.3031379336613</v>
      </c>
      <c r="Q18" s="51" t="n">
        <f aca="false">IF(Q$11&lt;$A18,"",EXP($B$3+$B$4*$A18+$B$5*(Q$11-$A18)+$B$7*($A18&gt;$A$36)+$B$6*($A18&gt;$A$24)*($A18&lt;$A$37)))</f>
        <v>61.3099466088541</v>
      </c>
      <c r="R18" s="51" t="n">
        <f aca="false">IF(R$11&lt;$A18,"",EXP($B$3+$B$4*$A18+$B$5*(R$11-$A18)+$B$7*($A18&gt;$A$36)+$B$6*($A18&gt;$A$24)*($A18&lt;$A$37)))</f>
        <v>61.3167560402571</v>
      </c>
      <c r="S18" s="51" t="n">
        <f aca="false">IF(S$11&lt;$A18,"",EXP($B$3+$B$4*$A18+$B$5*(S$11-$A18)+$B$7*($A18&gt;$A$36)+$B$6*($A18&gt;$A$24)*($A18&lt;$A$37)))</f>
        <v>61.3235662279543</v>
      </c>
      <c r="T18" s="51" t="n">
        <f aca="false">IF(T$11&lt;$A18,"",EXP($B$3+$B$4*$A18+$B$5*(T$11-$A18)+$B$7*($A18&gt;$A$36)+$B$6*($A18&gt;$A$24)*($A18&lt;$A$37)))</f>
        <v>61.3303771720297</v>
      </c>
      <c r="U18" s="51" t="n">
        <f aca="false">IF(U$11&lt;$A18,"",EXP($B$3+$B$4*$A18+$B$5*(U$11-$A18)+$B$7*($A18&gt;$A$36)+$B$6*($A18&gt;$A$24)*($A18&lt;$A$37)))</f>
        <v>61.3371888725672</v>
      </c>
      <c r="V18" s="51" t="n">
        <f aca="false">IF(V$11&lt;$A18,"",EXP($B$3+$B$4*$A18+$B$5*(V$11-$A18)+$B$7*($A18&gt;$A$36)+$B$6*($A18&gt;$A$24)*($A18&lt;$A$37)))</f>
        <v>61.344001329651</v>
      </c>
      <c r="W18" s="51" t="n">
        <f aca="false">IF(W$11&lt;$A18,"",EXP($B$3+$B$4*$A18+$B$5*(W$11-$A18)+$B$7*($A18&gt;$A$36)+$B$6*($A18&gt;$A$24)*($A18&lt;$A$37)))</f>
        <v>61.350814543365</v>
      </c>
      <c r="X18" s="51" t="n">
        <f aca="false">IF(X$11&lt;$A18,"",EXP($B$3+$B$4*$A18+$B$5*(X$11-$A18)+$B$7*($A18&gt;$A$36)+$B$6*($A18&gt;$A$24)*($A18&lt;$A$37)))</f>
        <v>61.3576285137933</v>
      </c>
      <c r="Y18" s="51" t="n">
        <f aca="false">IF(Y$11&lt;$A18,"",EXP($B$3+$B$4*$A18+$B$5*(Y$11-$A18)+$B$7*($A18&gt;$A$36)+$B$6*($A18&gt;$A$24)*($A18&lt;$A$37)))</f>
        <v>61.3644432410198</v>
      </c>
      <c r="Z18" s="51" t="n">
        <f aca="false">IF(Z$11&lt;$A18,"",EXP($B$3+$B$4*$A18+$B$5*(Z$11-$A18)+$B$7*($A18&gt;$A$36)+$B$6*($A18&gt;$A$24)*($A18&lt;$A$37)))</f>
        <v>61.3712587251288</v>
      </c>
      <c r="AA18" s="51" t="n">
        <f aca="false">IF(AA$11&lt;$A18,"",EXP($B$3+$B$4*$A18+$B$5*(AA$11-$A18)+$B$7*($A18&gt;$A$36)+$B$6*($A18&gt;$A$24)*($A18&lt;$A$37)))</f>
        <v>61.3780749662042</v>
      </c>
      <c r="AB18" s="51" t="n">
        <f aca="false">IF(AB$11&lt;$A18,"",EXP($B$3+$B$4*$A18+$B$5*(AB$11-$A18)+$B$7*($A18&gt;$A$36)+$B$6*($A18&gt;$A$24)*($A18&lt;$A$37)))</f>
        <v>61.3848919643301</v>
      </c>
      <c r="AC18" s="51" t="n">
        <f aca="false">IF(AC$11&lt;$A18,"",EXP($B$3+$B$4*$A18+$B$5*(AC$11-$A18)+$B$7*($A18&gt;$A$36)+$B$6*($A18&gt;$A$24)*($A18&lt;$A$37)))</f>
        <v>61.3917097195906</v>
      </c>
      <c r="AD18" s="51" t="n">
        <f aca="false">IF(AD$11&lt;$A18,"",EXP($B$3+$B$4*$A18+$B$5*(AD$11-$A18)+$B$7*($A18&gt;$A$36)+$B$6*($A18&gt;$A$24)*($A18&lt;$A$37)))</f>
        <v>61.3985282320697</v>
      </c>
      <c r="AE18" s="51" t="n">
        <f aca="false">IF(AE$11&lt;$A18,"",EXP($B$3+$B$4*$A18+$B$5*(AE$11-$A18)+$B$7*($A18&gt;$A$36)+$B$6*($A18&gt;$A$24)*($A18&lt;$A$37)))</f>
        <v>61.4053475018517</v>
      </c>
      <c r="AF18" s="51" t="n">
        <f aca="false">IF(AF$11&lt;$A18,"",EXP($B$3+$B$4*$A18+$B$5*(AF$11-$A18)+$B$7*($A18&gt;$A$36)+$B$6*($A18&gt;$A$24)*($A18&lt;$A$37)))</f>
        <v>61.4121675290205</v>
      </c>
      <c r="AG18" s="51" t="n">
        <f aca="false">IF(AG$11&lt;$A18,"",EXP($B$3+$B$4*$A18+$B$5*(AG$11-$A18)+$B$7*($A18&gt;$A$36)+$B$6*($A18&gt;$A$24)*($A18&lt;$A$37)))</f>
        <v>61.4189883136603</v>
      </c>
      <c r="AH18" s="51" t="n">
        <f aca="false">IF(AH$11&lt;$A18,"",EXP($B$3+$B$4*$A18+$B$5*(AH$11-$A18)+$B$7*($A18&gt;$A$36)+$B$6*($A18&gt;$A$24)*($A18&lt;$A$37)))</f>
        <v>61.4258098558553</v>
      </c>
      <c r="AI18" s="51" t="n">
        <f aca="false">IF(AI$11&lt;$A18,"",EXP($B$3+$B$4*$A18+$B$5*(AI$11-$A18)+$B$7*($A18&gt;$A$36)+$B$6*($A18&gt;$A$24)*($A18&lt;$A$37)))</f>
        <v>61.4326321556896</v>
      </c>
      <c r="AJ18" s="51" t="n">
        <f aca="false">IF(AJ$11&lt;$A18,"",EXP($B$3+$B$4*$A18+$B$5*(AJ$11-$A18)+$B$7*($A18&gt;$A$36)+$B$6*($A18&gt;$A$24)*($A18&lt;$A$37)))</f>
        <v>61.4394552132472</v>
      </c>
      <c r="AK18" s="51" t="n">
        <f aca="false">IF(AK$11&lt;$A18,"",EXP($B$3+$B$4*$A18+$B$5*(AK$11-$A18)+$B$7*($A18&gt;$A$36)+$B$6*($A18&gt;$A$24)*($A18&lt;$A$37)))</f>
        <v>61.4462790286125</v>
      </c>
      <c r="AL18" s="51" t="n">
        <f aca="false">IF(AL$11&lt;$A18,"",EXP($B$3+$B$4*$A18+$B$5*(AL$11-$A18)+$B$7*($A18&gt;$A$36)+$B$6*($A18&gt;$A$24)*($A18&lt;$A$37)))</f>
        <v>61.4531036018695</v>
      </c>
      <c r="AM18" s="51" t="n">
        <f aca="false">IF(AM$11&lt;$A18,"",EXP($B$3+$B$4*$A18+$B$5*(AM$11-$A18)+$B$7*($A18&gt;$A$36)+$B$6*($A18&gt;$A$24)*($A18&lt;$A$37)))</f>
        <v>61.4599289331024</v>
      </c>
      <c r="AN18" s="51" t="n">
        <f aca="false">IF(AN$11&lt;$A18,"",EXP($B$3+$B$4*$A18+$B$5*(AN$11-$A18)+$B$7*($A18&gt;$A$36)+$B$6*($A18&gt;$A$24)*($A18&lt;$A$37)))</f>
        <v>61.4667550223954</v>
      </c>
      <c r="AO18" s="51" t="n">
        <f aca="false">IF(AO$11&lt;$A18,"",EXP($B$3+$B$4*$A18+$B$5*(AO$11-$A18)+$B$7*($A18&gt;$A$36)+$B$6*($A18&gt;$A$24)*($A18&lt;$A$37)))</f>
        <v>61.4735818698328</v>
      </c>
    </row>
    <row r="19" customFormat="false" ht="15" hidden="false" customHeight="false" outlineLevel="0" collapsed="false">
      <c r="A19" s="0" t="n">
        <f aca="false">A18+1</f>
        <v>7</v>
      </c>
      <c r="B19" s="0" t="str">
        <f aca="false">Orders!B20</f>
        <v>Jul 2014</v>
      </c>
      <c r="C19" s="51" t="str">
        <f aca="false">IF(C$11&lt;$A19,"",EXP($B$3+$B$4*$A19+$B$5*(C$11-$A19)+$B$7*($A19&gt;$A$36)+$B$6*($A19&gt;$A$24)*($A19&lt;$A$37)))</f>
        <v/>
      </c>
      <c r="D19" s="51" t="str">
        <f aca="false">IF(D$11&lt;$A19,"",EXP($B$3+$B$4*$A19+$B$5*(D$11-$A19)+$B$7*($A19&gt;$A$36)+$B$6*($A19&gt;$A$24)*($A19&lt;$A$37)))</f>
        <v/>
      </c>
      <c r="E19" s="51" t="str">
        <f aca="false">IF(E$11&lt;$A19,"",EXP($B$3+$B$4*$A19+$B$5*(E$11-$A19)+$B$7*($A19&gt;$A$36)+$B$6*($A19&gt;$A$24)*($A19&lt;$A$37)))</f>
        <v/>
      </c>
      <c r="F19" s="51" t="str">
        <f aca="false">IF(F$11&lt;$A19,"",EXP($B$3+$B$4*$A19+$B$5*(F$11-$A19)+$B$7*($A19&gt;$A$36)+$B$6*($A19&gt;$A$24)*($A19&lt;$A$37)))</f>
        <v/>
      </c>
      <c r="G19" s="51" t="str">
        <f aca="false">IF(G$11&lt;$A19,"",EXP($B$3+$B$4*$A19+$B$5*(G$11-$A19)+$B$7*($A19&gt;$A$36)+$B$6*($A19&gt;$A$24)*($A19&lt;$A$37)))</f>
        <v/>
      </c>
      <c r="H19" s="51" t="str">
        <f aca="false">IF(H$11&lt;$A19,"",EXP($B$3+$B$4*$A19+$B$5*(H$11-$A19)+$B$7*($A19&gt;$A$36)+$B$6*($A19&gt;$A$24)*($A19&lt;$A$37)))</f>
        <v/>
      </c>
      <c r="I19" s="51" t="n">
        <f aca="false">IF(I$11&lt;$A19,"",EXP($B$3+$B$4*$A19+$B$5*(I$11-$A19)+$B$7*($A19&gt;$A$36)+$B$6*($A19&gt;$A$24)*($A19&lt;$A$37)))</f>
        <v>61.0346157224805</v>
      </c>
      <c r="J19" s="51" t="n">
        <f aca="false">IF(J$11&lt;$A19,"",EXP($B$3+$B$4*$A19+$B$5*(J$11-$A19)+$B$7*($A19&gt;$A$36)+$B$6*($A19&gt;$A$24)*($A19&lt;$A$37)))</f>
        <v>61.0413945740692</v>
      </c>
      <c r="K19" s="51" t="n">
        <f aca="false">IF(K$11&lt;$A19,"",EXP($B$3+$B$4*$A19+$B$5*(K$11-$A19)+$B$7*($A19&gt;$A$36)+$B$6*($A19&gt;$A$24)*($A19&lt;$A$37)))</f>
        <v>61.0481741785557</v>
      </c>
      <c r="L19" s="51" t="n">
        <f aca="false">IF(L$11&lt;$A19,"",EXP($B$3+$B$4*$A19+$B$5*(L$11-$A19)+$B$7*($A19&gt;$A$36)+$B$6*($A19&gt;$A$24)*($A19&lt;$A$37)))</f>
        <v>61.0549545360236</v>
      </c>
      <c r="M19" s="51" t="n">
        <f aca="false">IF(M$11&lt;$A19,"",EXP($B$3+$B$4*$A19+$B$5*(M$11-$A19)+$B$7*($A19&gt;$A$36)+$B$6*($A19&gt;$A$24)*($A19&lt;$A$37)))</f>
        <v>61.0617356465566</v>
      </c>
      <c r="N19" s="51" t="n">
        <f aca="false">IF(N$11&lt;$A19,"",EXP($B$3+$B$4*$A19+$B$5*(N$11-$A19)+$B$7*($A19&gt;$A$36)+$B$6*($A19&gt;$A$24)*($A19&lt;$A$37)))</f>
        <v>61.0685175102383</v>
      </c>
      <c r="O19" s="51" t="n">
        <f aca="false">IF(O$11&lt;$A19,"",EXP($B$3+$B$4*$A19+$B$5*(O$11-$A19)+$B$7*($A19&gt;$A$36)+$B$6*($A19&gt;$A$24)*($A19&lt;$A$37)))</f>
        <v>61.0753001271523</v>
      </c>
      <c r="P19" s="51" t="n">
        <f aca="false">IF(P$11&lt;$A19,"",EXP($B$3+$B$4*$A19+$B$5*(P$11-$A19)+$B$7*($A19&gt;$A$36)+$B$6*($A19&gt;$A$24)*($A19&lt;$A$37)))</f>
        <v>61.0820834973824</v>
      </c>
      <c r="Q19" s="51" t="n">
        <f aca="false">IF(Q$11&lt;$A19,"",EXP($B$3+$B$4*$A19+$B$5*(Q$11-$A19)+$B$7*($A19&gt;$A$36)+$B$6*($A19&gt;$A$24)*($A19&lt;$A$37)))</f>
        <v>61.0888676210122</v>
      </c>
      <c r="R19" s="51" t="n">
        <f aca="false">IF(R$11&lt;$A19,"",EXP($B$3+$B$4*$A19+$B$5*(R$11-$A19)+$B$7*($A19&gt;$A$36)+$B$6*($A19&gt;$A$24)*($A19&lt;$A$37)))</f>
        <v>61.0956524981253</v>
      </c>
      <c r="S19" s="51" t="n">
        <f aca="false">IF(S$11&lt;$A19,"",EXP($B$3+$B$4*$A19+$B$5*(S$11-$A19)+$B$7*($A19&gt;$A$36)+$B$6*($A19&gt;$A$24)*($A19&lt;$A$37)))</f>
        <v>61.1024381288054</v>
      </c>
      <c r="T19" s="51" t="n">
        <f aca="false">IF(T$11&lt;$A19,"",EXP($B$3+$B$4*$A19+$B$5*(T$11-$A19)+$B$7*($A19&gt;$A$36)+$B$6*($A19&gt;$A$24)*($A19&lt;$A$37)))</f>
        <v>61.1092245131364</v>
      </c>
      <c r="U19" s="51" t="n">
        <f aca="false">IF(U$11&lt;$A19,"",EXP($B$3+$B$4*$A19+$B$5*(U$11-$A19)+$B$7*($A19&gt;$A$36)+$B$6*($A19&gt;$A$24)*($A19&lt;$A$37)))</f>
        <v>61.1160116512017</v>
      </c>
      <c r="V19" s="51" t="n">
        <f aca="false">IF(V$11&lt;$A19,"",EXP($B$3+$B$4*$A19+$B$5*(V$11-$A19)+$B$7*($A19&gt;$A$36)+$B$6*($A19&gt;$A$24)*($A19&lt;$A$37)))</f>
        <v>61.1227995430852</v>
      </c>
      <c r="W19" s="51" t="n">
        <f aca="false">IF(W$11&lt;$A19,"",EXP($B$3+$B$4*$A19+$B$5*(W$11-$A19)+$B$7*($A19&gt;$A$36)+$B$6*($A19&gt;$A$24)*($A19&lt;$A$37)))</f>
        <v>61.1295881888706</v>
      </c>
      <c r="X19" s="51" t="n">
        <f aca="false">IF(X$11&lt;$A19,"",EXP($B$3+$B$4*$A19+$B$5*(X$11-$A19)+$B$7*($A19&gt;$A$36)+$B$6*($A19&gt;$A$24)*($A19&lt;$A$37)))</f>
        <v>61.1363775886416</v>
      </c>
      <c r="Y19" s="51" t="n">
        <f aca="false">IF(Y$11&lt;$A19,"",EXP($B$3+$B$4*$A19+$B$5*(Y$11-$A19)+$B$7*($A19&gt;$A$36)+$B$6*($A19&gt;$A$24)*($A19&lt;$A$37)))</f>
        <v>61.143167742482</v>
      </c>
      <c r="Z19" s="51" t="n">
        <f aca="false">IF(Z$11&lt;$A19,"",EXP($B$3+$B$4*$A19+$B$5*(Z$11-$A19)+$B$7*($A19&gt;$A$36)+$B$6*($A19&gt;$A$24)*($A19&lt;$A$37)))</f>
        <v>61.1499586504754</v>
      </c>
      <c r="AA19" s="51" t="n">
        <f aca="false">IF(AA$11&lt;$A19,"",EXP($B$3+$B$4*$A19+$B$5*(AA$11-$A19)+$B$7*($A19&gt;$A$36)+$B$6*($A19&gt;$A$24)*($A19&lt;$A$37)))</f>
        <v>61.1567503127057</v>
      </c>
      <c r="AB19" s="51" t="n">
        <f aca="false">IF(AB$11&lt;$A19,"",EXP($B$3+$B$4*$A19+$B$5*(AB$11-$A19)+$B$7*($A19&gt;$A$36)+$B$6*($A19&gt;$A$24)*($A19&lt;$A$37)))</f>
        <v>61.1635427292567</v>
      </c>
      <c r="AC19" s="51" t="n">
        <f aca="false">IF(AC$11&lt;$A19,"",EXP($B$3+$B$4*$A19+$B$5*(AC$11-$A19)+$B$7*($A19&gt;$A$36)+$B$6*($A19&gt;$A$24)*($A19&lt;$A$37)))</f>
        <v>61.1703359002121</v>
      </c>
      <c r="AD19" s="51" t="n">
        <f aca="false">IF(AD$11&lt;$A19,"",EXP($B$3+$B$4*$A19+$B$5*(AD$11-$A19)+$B$7*($A19&gt;$A$36)+$B$6*($A19&gt;$A$24)*($A19&lt;$A$37)))</f>
        <v>61.1771298256557</v>
      </c>
      <c r="AE19" s="51" t="n">
        <f aca="false">IF(AE$11&lt;$A19,"",EXP($B$3+$B$4*$A19+$B$5*(AE$11-$A19)+$B$7*($A19&gt;$A$36)+$B$6*($A19&gt;$A$24)*($A19&lt;$A$37)))</f>
        <v>61.1839245056713</v>
      </c>
      <c r="AF19" s="51" t="n">
        <f aca="false">IF(AF$11&lt;$A19,"",EXP($B$3+$B$4*$A19+$B$5*(AF$11-$A19)+$B$7*($A19&gt;$A$36)+$B$6*($A19&gt;$A$24)*($A19&lt;$A$37)))</f>
        <v>61.1907199403427</v>
      </c>
      <c r="AG19" s="51" t="n">
        <f aca="false">IF(AG$11&lt;$A19,"",EXP($B$3+$B$4*$A19+$B$5*(AG$11-$A19)+$B$7*($A19&gt;$A$36)+$B$6*($A19&gt;$A$24)*($A19&lt;$A$37)))</f>
        <v>61.1975161297537</v>
      </c>
      <c r="AH19" s="51" t="n">
        <f aca="false">IF(AH$11&lt;$A19,"",EXP($B$3+$B$4*$A19+$B$5*(AH$11-$A19)+$B$7*($A19&gt;$A$36)+$B$6*($A19&gt;$A$24)*($A19&lt;$A$37)))</f>
        <v>61.2043130739882</v>
      </c>
      <c r="AI19" s="51" t="n">
        <f aca="false">IF(AI$11&lt;$A19,"",EXP($B$3+$B$4*$A19+$B$5*(AI$11-$A19)+$B$7*($A19&gt;$A$36)+$B$6*($A19&gt;$A$24)*($A19&lt;$A$37)))</f>
        <v>61.21111077313</v>
      </c>
      <c r="AJ19" s="51" t="n">
        <f aca="false">IF(AJ$11&lt;$A19,"",EXP($B$3+$B$4*$A19+$B$5*(AJ$11-$A19)+$B$7*($A19&gt;$A$36)+$B$6*($A19&gt;$A$24)*($A19&lt;$A$37)))</f>
        <v>61.2179092272629</v>
      </c>
      <c r="AK19" s="51" t="n">
        <f aca="false">IF(AK$11&lt;$A19,"",EXP($B$3+$B$4*$A19+$B$5*(AK$11-$A19)+$B$7*($A19&gt;$A$36)+$B$6*($A19&gt;$A$24)*($A19&lt;$A$37)))</f>
        <v>61.2247084364708</v>
      </c>
      <c r="AL19" s="51" t="n">
        <f aca="false">IF(AL$11&lt;$A19,"",EXP($B$3+$B$4*$A19+$B$5*(AL$11-$A19)+$B$7*($A19&gt;$A$36)+$B$6*($A19&gt;$A$24)*($A19&lt;$A$37)))</f>
        <v>61.2315084008375</v>
      </c>
      <c r="AM19" s="51" t="n">
        <f aca="false">IF(AM$11&lt;$A19,"",EXP($B$3+$B$4*$A19+$B$5*(AM$11-$A19)+$B$7*($A19&gt;$A$36)+$B$6*($A19&gt;$A$24)*($A19&lt;$A$37)))</f>
        <v>61.238309120447</v>
      </c>
      <c r="AN19" s="51" t="n">
        <f aca="false">IF(AN$11&lt;$A19,"",EXP($B$3+$B$4*$A19+$B$5*(AN$11-$A19)+$B$7*($A19&gt;$A$36)+$B$6*($A19&gt;$A$24)*($A19&lt;$A$37)))</f>
        <v>61.2451105953831</v>
      </c>
      <c r="AO19" s="51" t="n">
        <f aca="false">IF(AO$11&lt;$A19,"",EXP($B$3+$B$4*$A19+$B$5*(AO$11-$A19)+$B$7*($A19&gt;$A$36)+$B$6*($A19&gt;$A$24)*($A19&lt;$A$37)))</f>
        <v>61.2519128257296</v>
      </c>
    </row>
    <row r="20" customFormat="false" ht="15" hidden="false" customHeight="false" outlineLevel="0" collapsed="false">
      <c r="A20" s="0" t="n">
        <f aca="false">A19+1</f>
        <v>8</v>
      </c>
      <c r="B20" s="0" t="str">
        <f aca="false">Orders!B21</f>
        <v>Aug 2014</v>
      </c>
      <c r="C20" s="51" t="str">
        <f aca="false">IF(C$11&lt;$A20,"",EXP($B$3+$B$4*$A20+$B$5*(C$11-$A20)+$B$7*($A20&gt;$A$36)+$B$6*($A20&gt;$A$24)*($A20&lt;$A$37)))</f>
        <v/>
      </c>
      <c r="D20" s="51" t="str">
        <f aca="false">IF(D$11&lt;$A20,"",EXP($B$3+$B$4*$A20+$B$5*(D$11-$A20)+$B$7*($A20&gt;$A$36)+$B$6*($A20&gt;$A$24)*($A20&lt;$A$37)))</f>
        <v/>
      </c>
      <c r="E20" s="51" t="str">
        <f aca="false">IF(E$11&lt;$A20,"",EXP($B$3+$B$4*$A20+$B$5*(E$11-$A20)+$B$7*($A20&gt;$A$36)+$B$6*($A20&gt;$A$24)*($A20&lt;$A$37)))</f>
        <v/>
      </c>
      <c r="F20" s="51" t="str">
        <f aca="false">IF(F$11&lt;$A20,"",EXP($B$3+$B$4*$A20+$B$5*(F$11-$A20)+$B$7*($A20&gt;$A$36)+$B$6*($A20&gt;$A$24)*($A20&lt;$A$37)))</f>
        <v/>
      </c>
      <c r="G20" s="51" t="str">
        <f aca="false">IF(G$11&lt;$A20,"",EXP($B$3+$B$4*$A20+$B$5*(G$11-$A20)+$B$7*($A20&gt;$A$36)+$B$6*($A20&gt;$A$24)*($A20&lt;$A$37)))</f>
        <v/>
      </c>
      <c r="H20" s="51" t="str">
        <f aca="false">IF(H$11&lt;$A20,"",EXP($B$3+$B$4*$A20+$B$5*(H$11-$A20)+$B$7*($A20&gt;$A$36)+$B$6*($A20&gt;$A$24)*($A20&lt;$A$37)))</f>
        <v/>
      </c>
      <c r="I20" s="51" t="str">
        <f aca="false">IF(I$11&lt;$A20,"",EXP($B$3+$B$4*$A20+$B$5*(I$11-$A20)+$B$7*($A20&gt;$A$36)+$B$6*($A20&gt;$A$24)*($A20&lt;$A$37)))</f>
        <v/>
      </c>
      <c r="J20" s="51" t="n">
        <f aca="false">IF(J$11&lt;$A20,"",EXP($B$3+$B$4*$A20+$B$5*(J$11-$A20)+$B$7*($A20&gt;$A$36)+$B$6*($A20&gt;$A$24)*($A20&lt;$A$37)))</f>
        <v>60.8212839643668</v>
      </c>
      <c r="K20" s="51" t="n">
        <f aca="false">IF(K$11&lt;$A20,"",EXP($B$3+$B$4*$A20+$B$5*(K$11-$A20)+$B$7*($A20&gt;$A$36)+$B$6*($A20&gt;$A$24)*($A20&lt;$A$37)))</f>
        <v>60.828039122117</v>
      </c>
      <c r="L20" s="51" t="n">
        <f aca="false">IF(L$11&lt;$A20,"",EXP($B$3+$B$4*$A20+$B$5*(L$11-$A20)+$B$7*($A20&gt;$A$36)+$B$6*($A20&gt;$A$24)*($A20&lt;$A$37)))</f>
        <v>60.8347950301334</v>
      </c>
      <c r="M20" s="51" t="n">
        <f aca="false">IF(M$11&lt;$A20,"",EXP($B$3+$B$4*$A20+$B$5*(M$11-$A20)+$B$7*($A20&gt;$A$36)+$B$6*($A20&gt;$A$24)*($A20&lt;$A$37)))</f>
        <v>60.8415516884994</v>
      </c>
      <c r="N20" s="51" t="n">
        <f aca="false">IF(N$11&lt;$A20,"",EXP($B$3+$B$4*$A20+$B$5*(N$11-$A20)+$B$7*($A20&gt;$A$36)+$B$6*($A20&gt;$A$24)*($A20&lt;$A$37)))</f>
        <v>60.8483090972983</v>
      </c>
      <c r="O20" s="51" t="n">
        <f aca="false">IF(O$11&lt;$A20,"",EXP($B$3+$B$4*$A20+$B$5*(O$11-$A20)+$B$7*($A20&gt;$A$36)+$B$6*($A20&gt;$A$24)*($A20&lt;$A$37)))</f>
        <v>60.8550672566135</v>
      </c>
      <c r="P20" s="51" t="n">
        <f aca="false">IF(P$11&lt;$A20,"",EXP($B$3+$B$4*$A20+$B$5*(P$11-$A20)+$B$7*($A20&gt;$A$36)+$B$6*($A20&gt;$A$24)*($A20&lt;$A$37)))</f>
        <v>60.8618261665282</v>
      </c>
      <c r="Q20" s="51" t="n">
        <f aca="false">IF(Q$11&lt;$A20,"",EXP($B$3+$B$4*$A20+$B$5*(Q$11-$A20)+$B$7*($A20&gt;$A$36)+$B$6*($A20&gt;$A$24)*($A20&lt;$A$37)))</f>
        <v>60.868585827126</v>
      </c>
      <c r="R20" s="51" t="n">
        <f aca="false">IF(R$11&lt;$A20,"",EXP($B$3+$B$4*$A20+$B$5*(R$11-$A20)+$B$7*($A20&gt;$A$36)+$B$6*($A20&gt;$A$24)*($A20&lt;$A$37)))</f>
        <v>60.8753462384901</v>
      </c>
      <c r="S20" s="51" t="n">
        <f aca="false">IF(S$11&lt;$A20,"",EXP($B$3+$B$4*$A20+$B$5*(S$11-$A20)+$B$7*($A20&gt;$A$36)+$B$6*($A20&gt;$A$24)*($A20&lt;$A$37)))</f>
        <v>60.882107400704</v>
      </c>
      <c r="T20" s="51" t="n">
        <f aca="false">IF(T$11&lt;$A20,"",EXP($B$3+$B$4*$A20+$B$5*(T$11-$A20)+$B$7*($A20&gt;$A$36)+$B$6*($A20&gt;$A$24)*($A20&lt;$A$37)))</f>
        <v>60.888869313851</v>
      </c>
      <c r="U20" s="51" t="n">
        <f aca="false">IF(U$11&lt;$A20,"",EXP($B$3+$B$4*$A20+$B$5*(U$11-$A20)+$B$7*($A20&gt;$A$36)+$B$6*($A20&gt;$A$24)*($A20&lt;$A$37)))</f>
        <v>60.8956319780145</v>
      </c>
      <c r="V20" s="51" t="n">
        <f aca="false">IF(V$11&lt;$A20,"",EXP($B$3+$B$4*$A20+$B$5*(V$11-$A20)+$B$7*($A20&gt;$A$36)+$B$6*($A20&gt;$A$24)*($A20&lt;$A$37)))</f>
        <v>60.902395393278</v>
      </c>
      <c r="W20" s="51" t="n">
        <f aca="false">IF(W$11&lt;$A20,"",EXP($B$3+$B$4*$A20+$B$5*(W$11-$A20)+$B$7*($A20&gt;$A$36)+$B$6*($A20&gt;$A$24)*($A20&lt;$A$37)))</f>
        <v>60.9091595597248</v>
      </c>
      <c r="X20" s="51" t="n">
        <f aca="false">IF(X$11&lt;$A20,"",EXP($B$3+$B$4*$A20+$B$5*(X$11-$A20)+$B$7*($A20&gt;$A$36)+$B$6*($A20&gt;$A$24)*($A20&lt;$A$37)))</f>
        <v>60.9159244774385</v>
      </c>
      <c r="Y20" s="51" t="n">
        <f aca="false">IF(Y$11&lt;$A20,"",EXP($B$3+$B$4*$A20+$B$5*(Y$11-$A20)+$B$7*($A20&gt;$A$36)+$B$6*($A20&gt;$A$24)*($A20&lt;$A$37)))</f>
        <v>60.9226901465024</v>
      </c>
      <c r="Z20" s="51" t="n">
        <f aca="false">IF(Z$11&lt;$A20,"",EXP($B$3+$B$4*$A20+$B$5*(Z$11-$A20)+$B$7*($A20&gt;$A$36)+$B$6*($A20&gt;$A$24)*($A20&lt;$A$37)))</f>
        <v>60.9294565669999</v>
      </c>
      <c r="AA20" s="51" t="n">
        <f aca="false">IF(AA$11&lt;$A20,"",EXP($B$3+$B$4*$A20+$B$5*(AA$11-$A20)+$B$7*($A20&gt;$A$36)+$B$6*($A20&gt;$A$24)*($A20&lt;$A$37)))</f>
        <v>60.9362237390146</v>
      </c>
      <c r="AB20" s="51" t="n">
        <f aca="false">IF(AB$11&lt;$A20,"",EXP($B$3+$B$4*$A20+$B$5*(AB$11-$A20)+$B$7*($A20&gt;$A$36)+$B$6*($A20&gt;$A$24)*($A20&lt;$A$37)))</f>
        <v>60.94299166263</v>
      </c>
      <c r="AC20" s="51" t="n">
        <f aca="false">IF(AC$11&lt;$A20,"",EXP($B$3+$B$4*$A20+$B$5*(AC$11-$A20)+$B$7*($A20&gt;$A$36)+$B$6*($A20&gt;$A$24)*($A20&lt;$A$37)))</f>
        <v>60.9497603379294</v>
      </c>
      <c r="AD20" s="51" t="n">
        <f aca="false">IF(AD$11&lt;$A20,"",EXP($B$3+$B$4*$A20+$B$5*(AD$11-$A20)+$B$7*($A20&gt;$A$36)+$B$6*($A20&gt;$A$24)*($A20&lt;$A$37)))</f>
        <v>60.9565297649964</v>
      </c>
      <c r="AE20" s="51" t="n">
        <f aca="false">IF(AE$11&lt;$A20,"",EXP($B$3+$B$4*$A20+$B$5*(AE$11-$A20)+$B$7*($A20&gt;$A$36)+$B$6*($A20&gt;$A$24)*($A20&lt;$A$37)))</f>
        <v>60.9632999439145</v>
      </c>
      <c r="AF20" s="51" t="n">
        <f aca="false">IF(AF$11&lt;$A20,"",EXP($B$3+$B$4*$A20+$B$5*(AF$11-$A20)+$B$7*($A20&gt;$A$36)+$B$6*($A20&gt;$A$24)*($A20&lt;$A$37)))</f>
        <v>60.9700708747672</v>
      </c>
      <c r="AG20" s="51" t="n">
        <f aca="false">IF(AG$11&lt;$A20,"",EXP($B$3+$B$4*$A20+$B$5*(AG$11-$A20)+$B$7*($A20&gt;$A$36)+$B$6*($A20&gt;$A$24)*($A20&lt;$A$37)))</f>
        <v>60.9768425576379</v>
      </c>
      <c r="AH20" s="51" t="n">
        <f aca="false">IF(AH$11&lt;$A20,"",EXP($B$3+$B$4*$A20+$B$5*(AH$11-$A20)+$B$7*($A20&gt;$A$36)+$B$6*($A20&gt;$A$24)*($A20&lt;$A$37)))</f>
        <v>60.9836149926103</v>
      </c>
      <c r="AI20" s="51" t="n">
        <f aca="false">IF(AI$11&lt;$A20,"",EXP($B$3+$B$4*$A20+$B$5*(AI$11-$A20)+$B$7*($A20&gt;$A$36)+$B$6*($A20&gt;$A$24)*($A20&lt;$A$37)))</f>
        <v>60.9903881797678</v>
      </c>
      <c r="AJ20" s="51" t="n">
        <f aca="false">IF(AJ$11&lt;$A20,"",EXP($B$3+$B$4*$A20+$B$5*(AJ$11-$A20)+$B$7*($A20&gt;$A$36)+$B$6*($A20&gt;$A$24)*($A20&lt;$A$37)))</f>
        <v>60.997162119194</v>
      </c>
      <c r="AK20" s="51" t="n">
        <f aca="false">IF(AK$11&lt;$A20,"",EXP($B$3+$B$4*$A20+$B$5*(AK$11-$A20)+$B$7*($A20&gt;$A$36)+$B$6*($A20&gt;$A$24)*($A20&lt;$A$37)))</f>
        <v>61.0039368109725</v>
      </c>
      <c r="AL20" s="51" t="n">
        <f aca="false">IF(AL$11&lt;$A20,"",EXP($B$3+$B$4*$A20+$B$5*(AL$11-$A20)+$B$7*($A20&gt;$A$36)+$B$6*($A20&gt;$A$24)*($A20&lt;$A$37)))</f>
        <v>61.0107122551868</v>
      </c>
      <c r="AM20" s="51" t="n">
        <f aca="false">IF(AM$11&lt;$A20,"",EXP($B$3+$B$4*$A20+$B$5*(AM$11-$A20)+$B$7*($A20&gt;$A$36)+$B$6*($A20&gt;$A$24)*($A20&lt;$A$37)))</f>
        <v>61.0174884519204</v>
      </c>
      <c r="AN20" s="51" t="n">
        <f aca="false">IF(AN$11&lt;$A20,"",EXP($B$3+$B$4*$A20+$B$5*(AN$11-$A20)+$B$7*($A20&gt;$A$36)+$B$6*($A20&gt;$A$24)*($A20&lt;$A$37)))</f>
        <v>61.024265401257</v>
      </c>
      <c r="AO20" s="51" t="n">
        <f aca="false">IF(AO$11&lt;$A20,"",EXP($B$3+$B$4*$A20+$B$5*(AO$11-$A20)+$B$7*($A20&gt;$A$36)+$B$6*($A20&gt;$A$24)*($A20&lt;$A$37)))</f>
        <v>61.0310431032801</v>
      </c>
    </row>
    <row r="21" customFormat="false" ht="15" hidden="false" customHeight="false" outlineLevel="0" collapsed="false">
      <c r="A21" s="0" t="n">
        <f aca="false">A20+1</f>
        <v>9</v>
      </c>
      <c r="B21" s="0" t="str">
        <f aca="false">Orders!B22</f>
        <v>Sep 2014</v>
      </c>
      <c r="C21" s="51" t="str">
        <f aca="false">IF(C$11&lt;$A21,"",EXP($B$3+$B$4*$A21+$B$5*(C$11-$A21)+$B$7*($A21&gt;$A$36)+$B$6*($A21&gt;$A$24)*($A21&lt;$A$37)))</f>
        <v/>
      </c>
      <c r="D21" s="51" t="str">
        <f aca="false">IF(D$11&lt;$A21,"",EXP($B$3+$B$4*$A21+$B$5*(D$11-$A21)+$B$7*($A21&gt;$A$36)+$B$6*($A21&gt;$A$24)*($A21&lt;$A$37)))</f>
        <v/>
      </c>
      <c r="E21" s="51" t="str">
        <f aca="false">IF(E$11&lt;$A21,"",EXP($B$3+$B$4*$A21+$B$5*(E$11-$A21)+$B$7*($A21&gt;$A$36)+$B$6*($A21&gt;$A$24)*($A21&lt;$A$37)))</f>
        <v/>
      </c>
      <c r="F21" s="51" t="str">
        <f aca="false">IF(F$11&lt;$A21,"",EXP($B$3+$B$4*$A21+$B$5*(F$11-$A21)+$B$7*($A21&gt;$A$36)+$B$6*($A21&gt;$A$24)*($A21&lt;$A$37)))</f>
        <v/>
      </c>
      <c r="G21" s="51" t="str">
        <f aca="false">IF(G$11&lt;$A21,"",EXP($B$3+$B$4*$A21+$B$5*(G$11-$A21)+$B$7*($A21&gt;$A$36)+$B$6*($A21&gt;$A$24)*($A21&lt;$A$37)))</f>
        <v/>
      </c>
      <c r="H21" s="51" t="str">
        <f aca="false">IF(H$11&lt;$A21,"",EXP($B$3+$B$4*$A21+$B$5*(H$11-$A21)+$B$7*($A21&gt;$A$36)+$B$6*($A21&gt;$A$24)*($A21&lt;$A$37)))</f>
        <v/>
      </c>
      <c r="I21" s="51" t="str">
        <f aca="false">IF(I$11&lt;$A21,"",EXP($B$3+$B$4*$A21+$B$5*(I$11-$A21)+$B$7*($A21&gt;$A$36)+$B$6*($A21&gt;$A$24)*($A21&lt;$A$37)))</f>
        <v/>
      </c>
      <c r="J21" s="51" t="str">
        <f aca="false">IF(J$11&lt;$A21,"",EXP($B$3+$B$4*$A21+$B$5*(J$11-$A21)+$B$7*($A21&gt;$A$36)+$B$6*($A21&gt;$A$24)*($A21&lt;$A$37)))</f>
        <v/>
      </c>
      <c r="K21" s="51" t="n">
        <f aca="false">IF(K$11&lt;$A21,"",EXP($B$3+$B$4*$A21+$B$5*(K$11-$A21)+$B$7*($A21&gt;$A$36)+$B$6*($A21&gt;$A$24)*($A21&lt;$A$37)))</f>
        <v>60.6086978558894</v>
      </c>
      <c r="L21" s="51" t="n">
        <f aca="false">IF(L$11&lt;$A21,"",EXP($B$3+$B$4*$A21+$B$5*(L$11-$A21)+$B$7*($A21&gt;$A$36)+$B$6*($A21&gt;$A$24)*($A21&lt;$A$37)))</f>
        <v>60.6154294026172</v>
      </c>
      <c r="M21" s="51" t="n">
        <f aca="false">IF(M$11&lt;$A21,"",EXP($B$3+$B$4*$A21+$B$5*(M$11-$A21)+$B$7*($A21&gt;$A$36)+$B$6*($A21&gt;$A$24)*($A21&lt;$A$37)))</f>
        <v>60.6221616969889</v>
      </c>
      <c r="N21" s="51" t="n">
        <f aca="false">IF(N$11&lt;$A21,"",EXP($B$3+$B$4*$A21+$B$5*(N$11-$A21)+$B$7*($A21&gt;$A$36)+$B$6*($A21&gt;$A$24)*($A21&lt;$A$37)))</f>
        <v>60.6288947390874</v>
      </c>
      <c r="O21" s="51" t="n">
        <f aca="false">IF(O$11&lt;$A21,"",EXP($B$3+$B$4*$A21+$B$5*(O$11-$A21)+$B$7*($A21&gt;$A$36)+$B$6*($A21&gt;$A$24)*($A21&lt;$A$37)))</f>
        <v>60.6356285289959</v>
      </c>
      <c r="P21" s="51" t="n">
        <f aca="false">IF(P$11&lt;$A21,"",EXP($B$3+$B$4*$A21+$B$5*(P$11-$A21)+$B$7*($A21&gt;$A$36)+$B$6*($A21&gt;$A$24)*($A21&lt;$A$37)))</f>
        <v>60.6423630667975</v>
      </c>
      <c r="Q21" s="51" t="n">
        <f aca="false">IF(Q$11&lt;$A21,"",EXP($B$3+$B$4*$A21+$B$5*(Q$11-$A21)+$B$7*($A21&gt;$A$36)+$B$6*($A21&gt;$A$24)*($A21&lt;$A$37)))</f>
        <v>60.649098352575</v>
      </c>
      <c r="R21" s="51" t="n">
        <f aca="false">IF(R$11&lt;$A21,"",EXP($B$3+$B$4*$A21+$B$5*(R$11-$A21)+$B$7*($A21&gt;$A$36)+$B$6*($A21&gt;$A$24)*($A21&lt;$A$37)))</f>
        <v>60.6558343864118</v>
      </c>
      <c r="S21" s="51" t="n">
        <f aca="false">IF(S$11&lt;$A21,"",EXP($B$3+$B$4*$A21+$B$5*(S$11-$A21)+$B$7*($A21&gt;$A$36)+$B$6*($A21&gt;$A$24)*($A21&lt;$A$37)))</f>
        <v>60.6625711683907</v>
      </c>
      <c r="T21" s="51" t="n">
        <f aca="false">IF(T$11&lt;$A21,"",EXP($B$3+$B$4*$A21+$B$5*(T$11-$A21)+$B$7*($A21&gt;$A$36)+$B$6*($A21&gt;$A$24)*($A21&lt;$A$37)))</f>
        <v>60.669308698595</v>
      </c>
      <c r="U21" s="51" t="n">
        <f aca="false">IF(U$11&lt;$A21,"",EXP($B$3+$B$4*$A21+$B$5*(U$11-$A21)+$B$7*($A21&gt;$A$36)+$B$6*($A21&gt;$A$24)*($A21&lt;$A$37)))</f>
        <v>60.6760469771078</v>
      </c>
      <c r="V21" s="51" t="n">
        <f aca="false">IF(V$11&lt;$A21,"",EXP($B$3+$B$4*$A21+$B$5*(V$11-$A21)+$B$7*($A21&gt;$A$36)+$B$6*($A21&gt;$A$24)*($A21&lt;$A$37)))</f>
        <v>60.682786004012</v>
      </c>
      <c r="W21" s="51" t="n">
        <f aca="false">IF(W$11&lt;$A21,"",EXP($B$3+$B$4*$A21+$B$5*(W$11-$A21)+$B$7*($A21&gt;$A$36)+$B$6*($A21&gt;$A$24)*($A21&lt;$A$37)))</f>
        <v>60.689525779391</v>
      </c>
      <c r="X21" s="51" t="n">
        <f aca="false">IF(X$11&lt;$A21,"",EXP($B$3+$B$4*$A21+$B$5*(X$11-$A21)+$B$7*($A21&gt;$A$36)+$B$6*($A21&gt;$A$24)*($A21&lt;$A$37)))</f>
        <v>60.6962663033277</v>
      </c>
      <c r="Y21" s="51" t="n">
        <f aca="false">IF(Y$11&lt;$A21,"",EXP($B$3+$B$4*$A21+$B$5*(Y$11-$A21)+$B$7*($A21&gt;$A$36)+$B$6*($A21&gt;$A$24)*($A21&lt;$A$37)))</f>
        <v>60.7030075759053</v>
      </c>
      <c r="Z21" s="51" t="n">
        <f aca="false">IF(Z$11&lt;$A21,"",EXP($B$3+$B$4*$A21+$B$5*(Z$11-$A21)+$B$7*($A21&gt;$A$36)+$B$6*($A21&gt;$A$24)*($A21&lt;$A$37)))</f>
        <v>60.7097495972071</v>
      </c>
      <c r="AA21" s="51" t="n">
        <f aca="false">IF(AA$11&lt;$A21,"",EXP($B$3+$B$4*$A21+$B$5*(AA$11-$A21)+$B$7*($A21&gt;$A$36)+$B$6*($A21&gt;$A$24)*($A21&lt;$A$37)))</f>
        <v>60.716492367316</v>
      </c>
      <c r="AB21" s="51" t="n">
        <f aca="false">IF(AB$11&lt;$A21,"",EXP($B$3+$B$4*$A21+$B$5*(AB$11-$A21)+$B$7*($A21&gt;$A$36)+$B$6*($A21&gt;$A$24)*($A21&lt;$A$37)))</f>
        <v>60.7232358863153</v>
      </c>
      <c r="AC21" s="51" t="n">
        <f aca="false">IF(AC$11&lt;$A21,"",EXP($B$3+$B$4*$A21+$B$5*(AC$11-$A21)+$B$7*($A21&gt;$A$36)+$B$6*($A21&gt;$A$24)*($A21&lt;$A$37)))</f>
        <v>60.7299801542883</v>
      </c>
      <c r="AD21" s="51" t="n">
        <f aca="false">IF(AD$11&lt;$A21,"",EXP($B$3+$B$4*$A21+$B$5*(AD$11-$A21)+$B$7*($A21&gt;$A$36)+$B$6*($A21&gt;$A$24)*($A21&lt;$A$37)))</f>
        <v>60.736725171318</v>
      </c>
      <c r="AE21" s="51" t="n">
        <f aca="false">IF(AE$11&lt;$A21,"",EXP($B$3+$B$4*$A21+$B$5*(AE$11-$A21)+$B$7*($A21&gt;$A$36)+$B$6*($A21&gt;$A$24)*($A21&lt;$A$37)))</f>
        <v>60.7434709374876</v>
      </c>
      <c r="AF21" s="51" t="n">
        <f aca="false">IF(AF$11&lt;$A21,"",EXP($B$3+$B$4*$A21+$B$5*(AF$11-$A21)+$B$7*($A21&gt;$A$36)+$B$6*($A21&gt;$A$24)*($A21&lt;$A$37)))</f>
        <v>60.7502174528805</v>
      </c>
      <c r="AG21" s="51" t="n">
        <f aca="false">IF(AG$11&lt;$A21,"",EXP($B$3+$B$4*$A21+$B$5*(AG$11-$A21)+$B$7*($A21&gt;$A$36)+$B$6*($A21&gt;$A$24)*($A21&lt;$A$37)))</f>
        <v>60.7569647175797</v>
      </c>
      <c r="AH21" s="51" t="n">
        <f aca="false">IF(AH$11&lt;$A21,"",EXP($B$3+$B$4*$A21+$B$5*(AH$11-$A21)+$B$7*($A21&gt;$A$36)+$B$6*($A21&gt;$A$24)*($A21&lt;$A$37)))</f>
        <v>60.7637127316684</v>
      </c>
      <c r="AI21" s="51" t="n">
        <f aca="false">IF(AI$11&lt;$A21,"",EXP($B$3+$B$4*$A21+$B$5*(AI$11-$A21)+$B$7*($A21&gt;$A$36)+$B$6*($A21&gt;$A$24)*($A21&lt;$A$37)))</f>
        <v>60.7704614952301</v>
      </c>
      <c r="AJ21" s="51" t="n">
        <f aca="false">IF(AJ$11&lt;$A21,"",EXP($B$3+$B$4*$A21+$B$5*(AJ$11-$A21)+$B$7*($A21&gt;$A$36)+$B$6*($A21&gt;$A$24)*($A21&lt;$A$37)))</f>
        <v>60.7772110083478</v>
      </c>
      <c r="AK21" s="51" t="n">
        <f aca="false">IF(AK$11&lt;$A21,"",EXP($B$3+$B$4*$A21+$B$5*(AK$11-$A21)+$B$7*($A21&gt;$A$36)+$B$6*($A21&gt;$A$24)*($A21&lt;$A$37)))</f>
        <v>60.7839612711048</v>
      </c>
      <c r="AL21" s="51" t="n">
        <f aca="false">IF(AL$11&lt;$A21,"",EXP($B$3+$B$4*$A21+$B$5*(AL$11-$A21)+$B$7*($A21&gt;$A$36)+$B$6*($A21&gt;$A$24)*($A21&lt;$A$37)))</f>
        <v>60.7907122835843</v>
      </c>
      <c r="AM21" s="51" t="n">
        <f aca="false">IF(AM$11&lt;$A21,"",EXP($B$3+$B$4*$A21+$B$5*(AM$11-$A21)+$B$7*($A21&gt;$A$36)+$B$6*($A21&gt;$A$24)*($A21&lt;$A$37)))</f>
        <v>60.7974640458698</v>
      </c>
      <c r="AN21" s="51" t="n">
        <f aca="false">IF(AN$11&lt;$A21,"",EXP($B$3+$B$4*$A21+$B$5*(AN$11-$A21)+$B$7*($A21&gt;$A$36)+$B$6*($A21&gt;$A$24)*($A21&lt;$A$37)))</f>
        <v>60.8042165580443</v>
      </c>
      <c r="AO21" s="51" t="n">
        <f aca="false">IF(AO$11&lt;$A21,"",EXP($B$3+$B$4*$A21+$B$5*(AO$11-$A21)+$B$7*($A21&gt;$A$36)+$B$6*($A21&gt;$A$24)*($A21&lt;$A$37)))</f>
        <v>60.8109698201912</v>
      </c>
    </row>
    <row r="22" customFormat="false" ht="15" hidden="false" customHeight="false" outlineLevel="0" collapsed="false">
      <c r="A22" s="0" t="n">
        <f aca="false">A21+1</f>
        <v>10</v>
      </c>
      <c r="B22" s="0" t="str">
        <f aca="false">Orders!B23</f>
        <v>Oct 2014</v>
      </c>
      <c r="C22" s="51" t="str">
        <f aca="false">IF(C$11&lt;$A22,"",EXP($B$3+$B$4*$A22+$B$5*(C$11-$A22)+$B$7*($A22&gt;$A$36)+$B$6*($A22&gt;$A$24)*($A22&lt;$A$37)))</f>
        <v/>
      </c>
      <c r="D22" s="51" t="str">
        <f aca="false">IF(D$11&lt;$A22,"",EXP($B$3+$B$4*$A22+$B$5*(D$11-$A22)+$B$7*($A22&gt;$A$36)+$B$6*($A22&gt;$A$24)*($A22&lt;$A$37)))</f>
        <v/>
      </c>
      <c r="E22" s="51" t="str">
        <f aca="false">IF(E$11&lt;$A22,"",EXP($B$3+$B$4*$A22+$B$5*(E$11-$A22)+$B$7*($A22&gt;$A$36)+$B$6*($A22&gt;$A$24)*($A22&lt;$A$37)))</f>
        <v/>
      </c>
      <c r="F22" s="51" t="str">
        <f aca="false">IF(F$11&lt;$A22,"",EXP($B$3+$B$4*$A22+$B$5*(F$11-$A22)+$B$7*($A22&gt;$A$36)+$B$6*($A22&gt;$A$24)*($A22&lt;$A$37)))</f>
        <v/>
      </c>
      <c r="G22" s="51" t="str">
        <f aca="false">IF(G$11&lt;$A22,"",EXP($B$3+$B$4*$A22+$B$5*(G$11-$A22)+$B$7*($A22&gt;$A$36)+$B$6*($A22&gt;$A$24)*($A22&lt;$A$37)))</f>
        <v/>
      </c>
      <c r="H22" s="51" t="str">
        <f aca="false">IF(H$11&lt;$A22,"",EXP($B$3+$B$4*$A22+$B$5*(H$11-$A22)+$B$7*($A22&gt;$A$36)+$B$6*($A22&gt;$A$24)*($A22&lt;$A$37)))</f>
        <v/>
      </c>
      <c r="I22" s="51" t="str">
        <f aca="false">IF(I$11&lt;$A22,"",EXP($B$3+$B$4*$A22+$B$5*(I$11-$A22)+$B$7*($A22&gt;$A$36)+$B$6*($A22&gt;$A$24)*($A22&lt;$A$37)))</f>
        <v/>
      </c>
      <c r="J22" s="51" t="str">
        <f aca="false">IF(J$11&lt;$A22,"",EXP($B$3+$B$4*$A22+$B$5*(J$11-$A22)+$B$7*($A22&gt;$A$36)+$B$6*($A22&gt;$A$24)*($A22&lt;$A$37)))</f>
        <v/>
      </c>
      <c r="K22" s="51" t="str">
        <f aca="false">IF(K$11&lt;$A22,"",EXP($B$3+$B$4*$A22+$B$5*(K$11-$A22)+$B$7*($A22&gt;$A$36)+$B$6*($A22&gt;$A$24)*($A22&lt;$A$37)))</f>
        <v/>
      </c>
      <c r="L22" s="51" t="n">
        <f aca="false">IF(L$11&lt;$A22,"",EXP($B$3+$B$4*$A22+$B$5*(L$11-$A22)+$B$7*($A22&gt;$A$36)+$B$6*($A22&gt;$A$24)*($A22&lt;$A$37)))</f>
        <v>60.3968547908103</v>
      </c>
      <c r="M22" s="51" t="n">
        <f aca="false">IF(M$11&lt;$A22,"",EXP($B$3+$B$4*$A22+$B$5*(M$11-$A22)+$B$7*($A22&gt;$A$36)+$B$6*($A22&gt;$A$24)*($A22&lt;$A$37)))</f>
        <v>60.4035628090423</v>
      </c>
      <c r="N22" s="51" t="n">
        <f aca="false">IF(N$11&lt;$A22,"",EXP($B$3+$B$4*$A22+$B$5*(N$11-$A22)+$B$7*($A22&gt;$A$36)+$B$6*($A22&gt;$A$24)*($A22&lt;$A$37)))</f>
        <v>60.410271572305</v>
      </c>
      <c r="O22" s="51" t="n">
        <f aca="false">IF(O$11&lt;$A22,"",EXP($B$3+$B$4*$A22+$B$5*(O$11-$A22)+$B$7*($A22&gt;$A$36)+$B$6*($A22&gt;$A$24)*($A22&lt;$A$37)))</f>
        <v>60.416981080681</v>
      </c>
      <c r="P22" s="51" t="n">
        <f aca="false">IF(P$11&lt;$A22,"",EXP($B$3+$B$4*$A22+$B$5*(P$11-$A22)+$B$7*($A22&gt;$A$36)+$B$6*($A22&gt;$A$24)*($A22&lt;$A$37)))</f>
        <v>60.4236913342533</v>
      </c>
      <c r="Q22" s="51" t="n">
        <f aca="false">IF(Q$11&lt;$A22,"",EXP($B$3+$B$4*$A22+$B$5*(Q$11-$A22)+$B$7*($A22&gt;$A$36)+$B$6*($A22&gt;$A$24)*($A22&lt;$A$37)))</f>
        <v>60.4304023331044</v>
      </c>
      <c r="R22" s="51" t="n">
        <f aca="false">IF(R$11&lt;$A22,"",EXP($B$3+$B$4*$A22+$B$5*(R$11-$A22)+$B$7*($A22&gt;$A$36)+$B$6*($A22&gt;$A$24)*($A22&lt;$A$37)))</f>
        <v>60.4371140773173</v>
      </c>
      <c r="S22" s="51" t="n">
        <f aca="false">IF(S$11&lt;$A22,"",EXP($B$3+$B$4*$A22+$B$5*(S$11-$A22)+$B$7*($A22&gt;$A$36)+$B$6*($A22&gt;$A$24)*($A22&lt;$A$37)))</f>
        <v>60.4438265669746</v>
      </c>
      <c r="T22" s="51" t="n">
        <f aca="false">IF(T$11&lt;$A22,"",EXP($B$3+$B$4*$A22+$B$5*(T$11-$A22)+$B$7*($A22&gt;$A$36)+$B$6*($A22&gt;$A$24)*($A22&lt;$A$37)))</f>
        <v>60.4505398021593</v>
      </c>
      <c r="U22" s="51" t="n">
        <f aca="false">IF(U$11&lt;$A22,"",EXP($B$3+$B$4*$A22+$B$5*(U$11-$A22)+$B$7*($A22&gt;$A$36)+$B$6*($A22&gt;$A$24)*($A22&lt;$A$37)))</f>
        <v>60.457253782954</v>
      </c>
      <c r="V22" s="51" t="n">
        <f aca="false">IF(V$11&lt;$A22,"",EXP($B$3+$B$4*$A22+$B$5*(V$11-$A22)+$B$7*($A22&gt;$A$36)+$B$6*($A22&gt;$A$24)*($A22&lt;$A$37)))</f>
        <v>60.4639685094416</v>
      </c>
      <c r="W22" s="51" t="n">
        <f aca="false">IF(W$11&lt;$A22,"",EXP($B$3+$B$4*$A22+$B$5*(W$11-$A22)+$B$7*($A22&gt;$A$36)+$B$6*($A22&gt;$A$24)*($A22&lt;$A$37)))</f>
        <v>60.470683981705</v>
      </c>
      <c r="X22" s="51" t="n">
        <f aca="false">IF(X$11&lt;$A22,"",EXP($B$3+$B$4*$A22+$B$5*(X$11-$A22)+$B$7*($A22&gt;$A$36)+$B$6*($A22&gt;$A$24)*($A22&lt;$A$37)))</f>
        <v>60.4774001998269</v>
      </c>
      <c r="Y22" s="51" t="n">
        <f aca="false">IF(Y$11&lt;$A22,"",EXP($B$3+$B$4*$A22+$B$5*(Y$11-$A22)+$B$7*($A22&gt;$A$36)+$B$6*($A22&gt;$A$24)*($A22&lt;$A$37)))</f>
        <v>60.4841171638901</v>
      </c>
      <c r="Z22" s="51" t="n">
        <f aca="false">IF(Z$11&lt;$A22,"",EXP($B$3+$B$4*$A22+$B$5*(Z$11-$A22)+$B$7*($A22&gt;$A$36)+$B$6*($A22&gt;$A$24)*($A22&lt;$A$37)))</f>
        <v>60.4908348739777</v>
      </c>
      <c r="AA22" s="51" t="n">
        <f aca="false">IF(AA$11&lt;$A22,"",EXP($B$3+$B$4*$A22+$B$5*(AA$11-$A22)+$B$7*($A22&gt;$A$36)+$B$6*($A22&gt;$A$24)*($A22&lt;$A$37)))</f>
        <v>60.4975533301723</v>
      </c>
      <c r="AB22" s="51" t="n">
        <f aca="false">IF(AB$11&lt;$A22,"",EXP($B$3+$B$4*$A22+$B$5*(AB$11-$A22)+$B$7*($A22&gt;$A$36)+$B$6*($A22&gt;$A$24)*($A22&lt;$A$37)))</f>
        <v>60.5042725325568</v>
      </c>
      <c r="AC22" s="51" t="n">
        <f aca="false">IF(AC$11&lt;$A22,"",EXP($B$3+$B$4*$A22+$B$5*(AC$11-$A22)+$B$7*($A22&gt;$A$36)+$B$6*($A22&gt;$A$24)*($A22&lt;$A$37)))</f>
        <v>60.5109924812142</v>
      </c>
      <c r="AD22" s="51" t="n">
        <f aca="false">IF(AD$11&lt;$A22,"",EXP($B$3+$B$4*$A22+$B$5*(AD$11-$A22)+$B$7*($A22&gt;$A$36)+$B$6*($A22&gt;$A$24)*($A22&lt;$A$37)))</f>
        <v>60.5177131762273</v>
      </c>
      <c r="AE22" s="51" t="n">
        <f aca="false">IF(AE$11&lt;$A22,"",EXP($B$3+$B$4*$A22+$B$5*(AE$11-$A22)+$B$7*($A22&gt;$A$36)+$B$6*($A22&gt;$A$24)*($A22&lt;$A$37)))</f>
        <v>60.524434617679</v>
      </c>
      <c r="AF22" s="51" t="n">
        <f aca="false">IF(AF$11&lt;$A22,"",EXP($B$3+$B$4*$A22+$B$5*(AF$11-$A22)+$B$7*($A22&gt;$A$36)+$B$6*($A22&gt;$A$24)*($A22&lt;$A$37)))</f>
        <v>60.5311568056523</v>
      </c>
      <c r="AG22" s="51" t="n">
        <f aca="false">IF(AG$11&lt;$A22,"",EXP($B$3+$B$4*$A22+$B$5*(AG$11-$A22)+$B$7*($A22&gt;$A$36)+$B$6*($A22&gt;$A$24)*($A22&lt;$A$37)))</f>
        <v>60.53787974023</v>
      </c>
      <c r="AH22" s="51" t="n">
        <f aca="false">IF(AH$11&lt;$A22,"",EXP($B$3+$B$4*$A22+$B$5*(AH$11-$A22)+$B$7*($A22&gt;$A$36)+$B$6*($A22&gt;$A$24)*($A22&lt;$A$37)))</f>
        <v>60.544603421495</v>
      </c>
      <c r="AI22" s="51" t="n">
        <f aca="false">IF(AI$11&lt;$A22,"",EXP($B$3+$B$4*$A22+$B$5*(AI$11-$A22)+$B$7*($A22&gt;$A$36)+$B$6*($A22&gt;$A$24)*($A22&lt;$A$37)))</f>
        <v>60.5513278495304</v>
      </c>
      <c r="AJ22" s="51" t="n">
        <f aca="false">IF(AJ$11&lt;$A22,"",EXP($B$3+$B$4*$A22+$B$5*(AJ$11-$A22)+$B$7*($A22&gt;$A$36)+$B$6*($A22&gt;$A$24)*($A22&lt;$A$37)))</f>
        <v>60.5580530244189</v>
      </c>
      <c r="AK22" s="51" t="n">
        <f aca="false">IF(AK$11&lt;$A22,"",EXP($B$3+$B$4*$A22+$B$5*(AK$11-$A22)+$B$7*($A22&gt;$A$36)+$B$6*($A22&gt;$A$24)*($A22&lt;$A$37)))</f>
        <v>60.5647789462437</v>
      </c>
      <c r="AL22" s="51" t="n">
        <f aca="false">IF(AL$11&lt;$A22,"",EXP($B$3+$B$4*$A22+$B$5*(AL$11-$A22)+$B$7*($A22&gt;$A$36)+$B$6*($A22&gt;$A$24)*($A22&lt;$A$37)))</f>
        <v>60.5715056150875</v>
      </c>
      <c r="AM22" s="51" t="n">
        <f aca="false">IF(AM$11&lt;$A22,"",EXP($B$3+$B$4*$A22+$B$5*(AM$11-$A22)+$B$7*($A22&gt;$A$36)+$B$6*($A22&gt;$A$24)*($A22&lt;$A$37)))</f>
        <v>60.5782330310335</v>
      </c>
      <c r="AN22" s="51" t="n">
        <f aca="false">IF(AN$11&lt;$A22,"",EXP($B$3+$B$4*$A22+$B$5*(AN$11-$A22)+$B$7*($A22&gt;$A$36)+$B$6*($A22&gt;$A$24)*($A22&lt;$A$37)))</f>
        <v>60.5849611941645</v>
      </c>
      <c r="AO22" s="51" t="n">
        <f aca="false">IF(AO$11&lt;$A22,"",EXP($B$3+$B$4*$A22+$B$5*(AO$11-$A22)+$B$7*($A22&gt;$A$36)+$B$6*($A22&gt;$A$24)*($A22&lt;$A$37)))</f>
        <v>60.5916901045636</v>
      </c>
    </row>
    <row r="23" customFormat="false" ht="15" hidden="false" customHeight="false" outlineLevel="0" collapsed="false">
      <c r="A23" s="0" t="n">
        <f aca="false">A22+1</f>
        <v>11</v>
      </c>
      <c r="B23" s="0" t="str">
        <f aca="false">Orders!B24</f>
        <v>Nov 2014</v>
      </c>
      <c r="C23" s="51" t="str">
        <f aca="false">IF(C$11&lt;$A23,"",EXP($B$3+$B$4*$A23+$B$5*(C$11-$A23)+$B$7*($A23&gt;$A$36)+$B$6*($A23&gt;$A$24)*($A23&lt;$A$37)))</f>
        <v/>
      </c>
      <c r="D23" s="51" t="str">
        <f aca="false">IF(D$11&lt;$A23,"",EXP($B$3+$B$4*$A23+$B$5*(D$11-$A23)+$B$7*($A23&gt;$A$36)+$B$6*($A23&gt;$A$24)*($A23&lt;$A$37)))</f>
        <v/>
      </c>
      <c r="E23" s="51" t="str">
        <f aca="false">IF(E$11&lt;$A23,"",EXP($B$3+$B$4*$A23+$B$5*(E$11-$A23)+$B$7*($A23&gt;$A$36)+$B$6*($A23&gt;$A$24)*($A23&lt;$A$37)))</f>
        <v/>
      </c>
      <c r="F23" s="51" t="str">
        <f aca="false">IF(F$11&lt;$A23,"",EXP($B$3+$B$4*$A23+$B$5*(F$11-$A23)+$B$7*($A23&gt;$A$36)+$B$6*($A23&gt;$A$24)*($A23&lt;$A$37)))</f>
        <v/>
      </c>
      <c r="G23" s="51" t="str">
        <f aca="false">IF(G$11&lt;$A23,"",EXP($B$3+$B$4*$A23+$B$5*(G$11-$A23)+$B$7*($A23&gt;$A$36)+$B$6*($A23&gt;$A$24)*($A23&lt;$A$37)))</f>
        <v/>
      </c>
      <c r="H23" s="51" t="str">
        <f aca="false">IF(H$11&lt;$A23,"",EXP($B$3+$B$4*$A23+$B$5*(H$11-$A23)+$B$7*($A23&gt;$A$36)+$B$6*($A23&gt;$A$24)*($A23&lt;$A$37)))</f>
        <v/>
      </c>
      <c r="I23" s="51" t="str">
        <f aca="false">IF(I$11&lt;$A23,"",EXP($B$3+$B$4*$A23+$B$5*(I$11-$A23)+$B$7*($A23&gt;$A$36)+$B$6*($A23&gt;$A$24)*($A23&lt;$A$37)))</f>
        <v/>
      </c>
      <c r="J23" s="51" t="str">
        <f aca="false">IF(J$11&lt;$A23,"",EXP($B$3+$B$4*$A23+$B$5*(J$11-$A23)+$B$7*($A23&gt;$A$36)+$B$6*($A23&gt;$A$24)*($A23&lt;$A$37)))</f>
        <v/>
      </c>
      <c r="K23" s="51" t="str">
        <f aca="false">IF(K$11&lt;$A23,"",EXP($B$3+$B$4*$A23+$B$5*(K$11-$A23)+$B$7*($A23&gt;$A$36)+$B$6*($A23&gt;$A$24)*($A23&lt;$A$37)))</f>
        <v/>
      </c>
      <c r="L23" s="51" t="str">
        <f aca="false">IF(L$11&lt;$A23,"",EXP($B$3+$B$4*$A23+$B$5*(L$11-$A23)+$B$7*($A23&gt;$A$36)+$B$6*($A23&gt;$A$24)*($A23&lt;$A$37)))</f>
        <v/>
      </c>
      <c r="M23" s="51" t="n">
        <f aca="false">IF(M$11&lt;$A23,"",EXP($B$3+$B$4*$A23+$B$5*(M$11-$A23)+$B$7*($A23&gt;$A$36)+$B$6*($A23&gt;$A$24)*($A23&lt;$A$37)))</f>
        <v>60.1857521720005</v>
      </c>
      <c r="N23" s="51" t="n">
        <f aca="false">IF(N$11&lt;$A23,"",EXP($B$3+$B$4*$A23+$B$5*(N$11-$A23)+$B$7*($A23&gt;$A$36)+$B$6*($A23&gt;$A$24)*($A23&lt;$A$37)))</f>
        <v>60.192436743975</v>
      </c>
      <c r="O23" s="51" t="n">
        <f aca="false">IF(O$11&lt;$A23,"",EXP($B$3+$B$4*$A23+$B$5*(O$11-$A23)+$B$7*($A23&gt;$A$36)+$B$6*($A23&gt;$A$24)*($A23&lt;$A$37)))</f>
        <v>60.1991220583759</v>
      </c>
      <c r="P23" s="51" t="n">
        <f aca="false">IF(P$11&lt;$A23,"",EXP($B$3+$B$4*$A23+$B$5*(P$11-$A23)+$B$7*($A23&gt;$A$36)+$B$6*($A23&gt;$A$24)*($A23&lt;$A$37)))</f>
        <v>60.205808115286</v>
      </c>
      <c r="Q23" s="51" t="n">
        <f aca="false">IF(Q$11&lt;$A23,"",EXP($B$3+$B$4*$A23+$B$5*(Q$11-$A23)+$B$7*($A23&gt;$A$36)+$B$6*($A23&gt;$A$24)*($A23&lt;$A$37)))</f>
        <v>60.2124949147875</v>
      </c>
      <c r="R23" s="51" t="n">
        <f aca="false">IF(R$11&lt;$A23,"",EXP($B$3+$B$4*$A23+$B$5*(R$11-$A23)+$B$7*($A23&gt;$A$36)+$B$6*($A23&gt;$A$24)*($A23&lt;$A$37)))</f>
        <v>60.2191824569631</v>
      </c>
      <c r="S23" s="51" t="n">
        <f aca="false">IF(S$11&lt;$A23,"",EXP($B$3+$B$4*$A23+$B$5*(S$11-$A23)+$B$7*($A23&gt;$A$36)+$B$6*($A23&gt;$A$24)*($A23&lt;$A$37)))</f>
        <v>60.225870741895</v>
      </c>
      <c r="T23" s="51" t="n">
        <f aca="false">IF(T$11&lt;$A23,"",EXP($B$3+$B$4*$A23+$B$5*(T$11-$A23)+$B$7*($A23&gt;$A$36)+$B$6*($A23&gt;$A$24)*($A23&lt;$A$37)))</f>
        <v>60.232559769666</v>
      </c>
      <c r="U23" s="51" t="n">
        <f aca="false">IF(U$11&lt;$A23,"",EXP($B$3+$B$4*$A23+$B$5*(U$11-$A23)+$B$7*($A23&gt;$A$36)+$B$6*($A23&gt;$A$24)*($A23&lt;$A$37)))</f>
        <v>60.2392495403584</v>
      </c>
      <c r="V23" s="51" t="n">
        <f aca="false">IF(V$11&lt;$A23,"",EXP($B$3+$B$4*$A23+$B$5*(V$11-$A23)+$B$7*($A23&gt;$A$36)+$B$6*($A23&gt;$A$24)*($A23&lt;$A$37)))</f>
        <v>60.2459400540549</v>
      </c>
      <c r="W23" s="51" t="n">
        <f aca="false">IF(W$11&lt;$A23,"",EXP($B$3+$B$4*$A23+$B$5*(W$11-$A23)+$B$7*($A23&gt;$A$36)+$B$6*($A23&gt;$A$24)*($A23&lt;$A$37)))</f>
        <v>60.2526313108378</v>
      </c>
      <c r="X23" s="51" t="n">
        <f aca="false">IF(X$11&lt;$A23,"",EXP($B$3+$B$4*$A23+$B$5*(X$11-$A23)+$B$7*($A23&gt;$A$36)+$B$6*($A23&gt;$A$24)*($A23&lt;$A$37)))</f>
        <v>60.2593233107898</v>
      </c>
      <c r="Y23" s="51" t="n">
        <f aca="false">IF(Y$11&lt;$A23,"",EXP($B$3+$B$4*$A23+$B$5*(Y$11-$A23)+$B$7*($A23&gt;$A$36)+$B$6*($A23&gt;$A$24)*($A23&lt;$A$37)))</f>
        <v>60.2660160539933</v>
      </c>
      <c r="Z23" s="51" t="n">
        <f aca="false">IF(Z$11&lt;$A23,"",EXP($B$3+$B$4*$A23+$B$5*(Z$11-$A23)+$B$7*($A23&gt;$A$36)+$B$6*($A23&gt;$A$24)*($A23&lt;$A$37)))</f>
        <v>60.272709540531</v>
      </c>
      <c r="AA23" s="51" t="n">
        <f aca="false">IF(AA$11&lt;$A23,"",EXP($B$3+$B$4*$A23+$B$5*(AA$11-$A23)+$B$7*($A23&gt;$A$36)+$B$6*($A23&gt;$A$24)*($A23&lt;$A$37)))</f>
        <v>60.2794037704854</v>
      </c>
      <c r="AB23" s="51" t="n">
        <f aca="false">IF(AB$11&lt;$A23,"",EXP($B$3+$B$4*$A23+$B$5*(AB$11-$A23)+$B$7*($A23&gt;$A$36)+$B$6*($A23&gt;$A$24)*($A23&lt;$A$37)))</f>
        <v>60.286098743939</v>
      </c>
      <c r="AC23" s="51" t="n">
        <f aca="false">IF(AC$11&lt;$A23,"",EXP($B$3+$B$4*$A23+$B$5*(AC$11-$A23)+$B$7*($A23&gt;$A$36)+$B$6*($A23&gt;$A$24)*($A23&lt;$A$37)))</f>
        <v>60.2927944609745</v>
      </c>
      <c r="AD23" s="51" t="n">
        <f aca="false">IF(AD$11&lt;$A23,"",EXP($B$3+$B$4*$A23+$B$5*(AD$11-$A23)+$B$7*($A23&gt;$A$36)+$B$6*($A23&gt;$A$24)*($A23&lt;$A$37)))</f>
        <v>60.2994909216743</v>
      </c>
      <c r="AE23" s="51" t="n">
        <f aca="false">IF(AE$11&lt;$A23,"",EXP($B$3+$B$4*$A23+$B$5*(AE$11-$A23)+$B$7*($A23&gt;$A$36)+$B$6*($A23&gt;$A$24)*($A23&lt;$A$37)))</f>
        <v>60.3061881261212</v>
      </c>
      <c r="AF23" s="51" t="n">
        <f aca="false">IF(AF$11&lt;$A23,"",EXP($B$3+$B$4*$A23+$B$5*(AF$11-$A23)+$B$7*($A23&gt;$A$36)+$B$6*($A23&gt;$A$24)*($A23&lt;$A$37)))</f>
        <v>60.3128860743977</v>
      </c>
      <c r="AG23" s="51" t="n">
        <f aca="false">IF(AG$11&lt;$A23,"",EXP($B$3+$B$4*$A23+$B$5*(AG$11-$A23)+$B$7*($A23&gt;$A$36)+$B$6*($A23&gt;$A$24)*($A23&lt;$A$37)))</f>
        <v>60.3195847665865</v>
      </c>
      <c r="AH23" s="51" t="n">
        <f aca="false">IF(AH$11&lt;$A23,"",EXP($B$3+$B$4*$A23+$B$5*(AH$11-$A23)+$B$7*($A23&gt;$A$36)+$B$6*($A23&gt;$A$24)*($A23&lt;$A$37)))</f>
        <v>60.3262842027701</v>
      </c>
      <c r="AI23" s="51" t="n">
        <f aca="false">IF(AI$11&lt;$A23,"",EXP($B$3+$B$4*$A23+$B$5*(AI$11-$A23)+$B$7*($A23&gt;$A$36)+$B$6*($A23&gt;$A$24)*($A23&lt;$A$37)))</f>
        <v>60.3329843830312</v>
      </c>
      <c r="AJ23" s="51" t="n">
        <f aca="false">IF(AJ$11&lt;$A23,"",EXP($B$3+$B$4*$A23+$B$5*(AJ$11-$A23)+$B$7*($A23&gt;$A$36)+$B$6*($A23&gt;$A$24)*($A23&lt;$A$37)))</f>
        <v>60.3396853074524</v>
      </c>
      <c r="AK23" s="51" t="n">
        <f aca="false">IF(AK$11&lt;$A23,"",EXP($B$3+$B$4*$A23+$B$5*(AK$11-$A23)+$B$7*($A23&gt;$A$36)+$B$6*($A23&gt;$A$24)*($A23&lt;$A$37)))</f>
        <v>60.3463869761164</v>
      </c>
      <c r="AL23" s="51" t="n">
        <f aca="false">IF(AL$11&lt;$A23,"",EXP($B$3+$B$4*$A23+$B$5*(AL$11-$A23)+$B$7*($A23&gt;$A$36)+$B$6*($A23&gt;$A$24)*($A23&lt;$A$37)))</f>
        <v>60.3530893891058</v>
      </c>
      <c r="AM23" s="51" t="n">
        <f aca="false">IF(AM$11&lt;$A23,"",EXP($B$3+$B$4*$A23+$B$5*(AM$11-$A23)+$B$7*($A23&gt;$A$36)+$B$6*($A23&gt;$A$24)*($A23&lt;$A$37)))</f>
        <v>60.3597925465034</v>
      </c>
      <c r="AN23" s="51" t="n">
        <f aca="false">IF(AN$11&lt;$A23,"",EXP($B$3+$B$4*$A23+$B$5*(AN$11-$A23)+$B$7*($A23&gt;$A$36)+$B$6*($A23&gt;$A$24)*($A23&lt;$A$37)))</f>
        <v>60.3664964483917</v>
      </c>
      <c r="AO23" s="51" t="n">
        <f aca="false">IF(AO$11&lt;$A23,"",EXP($B$3+$B$4*$A23+$B$5*(AO$11-$A23)+$B$7*($A23&gt;$A$36)+$B$6*($A23&gt;$A$24)*($A23&lt;$A$37)))</f>
        <v>60.3732010948535</v>
      </c>
    </row>
    <row r="24" customFormat="false" ht="15" hidden="false" customHeight="false" outlineLevel="0" collapsed="false">
      <c r="A24" s="0" t="n">
        <f aca="false">A23+1</f>
        <v>12</v>
      </c>
      <c r="B24" s="0" t="str">
        <f aca="false">Orders!B25</f>
        <v>Dec 2014</v>
      </c>
      <c r="C24" s="51" t="str">
        <f aca="false">IF(C$11&lt;$A24,"",EXP($B$3+$B$4*$A24+$B$5*(C$11-$A24)+$B$7*($A24&gt;$A$36)+$B$6*($A24&gt;$A$24)*($A24&lt;$A$37)))</f>
        <v/>
      </c>
      <c r="D24" s="51" t="str">
        <f aca="false">IF(D$11&lt;$A24,"",EXP($B$3+$B$4*$A24+$B$5*(D$11-$A24)+$B$7*($A24&gt;$A$36)+$B$6*($A24&gt;$A$24)*($A24&lt;$A$37)))</f>
        <v/>
      </c>
      <c r="E24" s="51" t="str">
        <f aca="false">IF(E$11&lt;$A24,"",EXP($B$3+$B$4*$A24+$B$5*(E$11-$A24)+$B$7*($A24&gt;$A$36)+$B$6*($A24&gt;$A$24)*($A24&lt;$A$37)))</f>
        <v/>
      </c>
      <c r="F24" s="51" t="str">
        <f aca="false">IF(F$11&lt;$A24,"",EXP($B$3+$B$4*$A24+$B$5*(F$11-$A24)+$B$7*($A24&gt;$A$36)+$B$6*($A24&gt;$A$24)*($A24&lt;$A$37)))</f>
        <v/>
      </c>
      <c r="G24" s="51" t="str">
        <f aca="false">IF(G$11&lt;$A24,"",EXP($B$3+$B$4*$A24+$B$5*(G$11-$A24)+$B$7*($A24&gt;$A$36)+$B$6*($A24&gt;$A$24)*($A24&lt;$A$37)))</f>
        <v/>
      </c>
      <c r="H24" s="51" t="str">
        <f aca="false">IF(H$11&lt;$A24,"",EXP($B$3+$B$4*$A24+$B$5*(H$11-$A24)+$B$7*($A24&gt;$A$36)+$B$6*($A24&gt;$A$24)*($A24&lt;$A$37)))</f>
        <v/>
      </c>
      <c r="I24" s="51" t="str">
        <f aca="false">IF(I$11&lt;$A24,"",EXP($B$3+$B$4*$A24+$B$5*(I$11-$A24)+$B$7*($A24&gt;$A$36)+$B$6*($A24&gt;$A$24)*($A24&lt;$A$37)))</f>
        <v/>
      </c>
      <c r="J24" s="51" t="str">
        <f aca="false">IF(J$11&lt;$A24,"",EXP($B$3+$B$4*$A24+$B$5*(J$11-$A24)+$B$7*($A24&gt;$A$36)+$B$6*($A24&gt;$A$24)*($A24&lt;$A$37)))</f>
        <v/>
      </c>
      <c r="K24" s="51" t="str">
        <f aca="false">IF(K$11&lt;$A24,"",EXP($B$3+$B$4*$A24+$B$5*(K$11-$A24)+$B$7*($A24&gt;$A$36)+$B$6*($A24&gt;$A$24)*($A24&lt;$A$37)))</f>
        <v/>
      </c>
      <c r="L24" s="51" t="str">
        <f aca="false">IF(L$11&lt;$A24,"",EXP($B$3+$B$4*$A24+$B$5*(L$11-$A24)+$B$7*($A24&gt;$A$36)+$B$6*($A24&gt;$A$24)*($A24&lt;$A$37)))</f>
        <v/>
      </c>
      <c r="M24" s="51" t="str">
        <f aca="false">IF(M$11&lt;$A24,"",EXP($B$3+$B$4*$A24+$B$5*(M$11-$A24)+$B$7*($A24&gt;$A$36)+$B$6*($A24&gt;$A$24)*($A24&lt;$A$37)))</f>
        <v/>
      </c>
      <c r="N24" s="51" t="n">
        <f aca="false">IF(N$11&lt;$A24,"",EXP($B$3+$B$4*$A24+$B$5*(N$11-$A24)+$B$7*($A24&gt;$A$36)+$B$6*($A24&gt;$A$24)*($A24&lt;$A$37)))</f>
        <v>59.9753874114091</v>
      </c>
      <c r="O24" s="51" t="n">
        <f aca="false">IF(O$11&lt;$A24,"",EXP($B$3+$B$4*$A24+$B$5*(O$11-$A24)+$B$7*($A24&gt;$A$36)+$B$6*($A24&gt;$A$24)*($A24&lt;$A$37)))</f>
        <v>59.9820486190766</v>
      </c>
      <c r="P24" s="51" t="n">
        <f aca="false">IF(P$11&lt;$A24,"",EXP($B$3+$B$4*$A24+$B$5*(P$11-$A24)+$B$7*($A24&gt;$A$36)+$B$6*($A24&gt;$A$24)*($A24&lt;$A$37)))</f>
        <v>59.9887105665758</v>
      </c>
      <c r="Q24" s="51" t="n">
        <f aca="false">IF(Q$11&lt;$A24,"",EXP($B$3+$B$4*$A24+$B$5*(Q$11-$A24)+$B$7*($A24&gt;$A$36)+$B$6*($A24&gt;$A$24)*($A24&lt;$A$37)))</f>
        <v>59.9953732539887</v>
      </c>
      <c r="R24" s="51" t="n">
        <f aca="false">IF(R$11&lt;$A24,"",EXP($B$3+$B$4*$A24+$B$5*(R$11-$A24)+$B$7*($A24&gt;$A$36)+$B$6*($A24&gt;$A$24)*($A24&lt;$A$37)))</f>
        <v>60.0020366813976</v>
      </c>
      <c r="S24" s="51" t="n">
        <f aca="false">IF(S$11&lt;$A24,"",EXP($B$3+$B$4*$A24+$B$5*(S$11-$A24)+$B$7*($A24&gt;$A$36)+$B$6*($A24&gt;$A$24)*($A24&lt;$A$37)))</f>
        <v>60.0087008488846</v>
      </c>
      <c r="T24" s="51" t="n">
        <f aca="false">IF(T$11&lt;$A24,"",EXP($B$3+$B$4*$A24+$B$5*(T$11-$A24)+$B$7*($A24&gt;$A$36)+$B$6*($A24&gt;$A$24)*($A24&lt;$A$37)))</f>
        <v>60.015365756532</v>
      </c>
      <c r="U24" s="51" t="n">
        <f aca="false">IF(U$11&lt;$A24,"",EXP($B$3+$B$4*$A24+$B$5*(U$11-$A24)+$B$7*($A24&gt;$A$36)+$B$6*($A24&gt;$A$24)*($A24&lt;$A$37)))</f>
        <v>60.0220314044219</v>
      </c>
      <c r="V24" s="51" t="n">
        <f aca="false">IF(V$11&lt;$A24,"",EXP($B$3+$B$4*$A24+$B$5*(V$11-$A24)+$B$7*($A24&gt;$A$36)+$B$6*($A24&gt;$A$24)*($A24&lt;$A$37)))</f>
        <v>60.0286977926366</v>
      </c>
      <c r="W24" s="51" t="n">
        <f aca="false">IF(W$11&lt;$A24,"",EXP($B$3+$B$4*$A24+$B$5*(W$11-$A24)+$B$7*($A24&gt;$A$36)+$B$6*($A24&gt;$A$24)*($A24&lt;$A$37)))</f>
        <v>60.0353649212583</v>
      </c>
      <c r="X24" s="51" t="n">
        <f aca="false">IF(X$11&lt;$A24,"",EXP($B$3+$B$4*$A24+$B$5*(X$11-$A24)+$B$7*($A24&gt;$A$36)+$B$6*($A24&gt;$A$24)*($A24&lt;$A$37)))</f>
        <v>60.0420327903693</v>
      </c>
      <c r="Y24" s="51" t="n">
        <f aca="false">IF(Y$11&lt;$A24,"",EXP($B$3+$B$4*$A24+$B$5*(Y$11-$A24)+$B$7*($A24&gt;$A$36)+$B$6*($A24&gt;$A$24)*($A24&lt;$A$37)))</f>
        <v>60.0487014000517</v>
      </c>
      <c r="Z24" s="51" t="n">
        <f aca="false">IF(Z$11&lt;$A24,"",EXP($B$3+$B$4*$A24+$B$5*(Z$11-$A24)+$B$7*($A24&gt;$A$36)+$B$6*($A24&gt;$A$24)*($A24&lt;$A$37)))</f>
        <v>60.0553707503878</v>
      </c>
      <c r="AA24" s="51" t="n">
        <f aca="false">IF(AA$11&lt;$A24,"",EXP($B$3+$B$4*$A24+$B$5*(AA$11-$A24)+$B$7*($A24&gt;$A$36)+$B$6*($A24&gt;$A$24)*($A24&lt;$A$37)))</f>
        <v>60.0620408414599</v>
      </c>
      <c r="AB24" s="51" t="n">
        <f aca="false">IF(AB$11&lt;$A24,"",EXP($B$3+$B$4*$A24+$B$5*(AB$11-$A24)+$B$7*($A24&gt;$A$36)+$B$6*($A24&gt;$A$24)*($A24&lt;$A$37)))</f>
        <v>60.0687116733503</v>
      </c>
      <c r="AC24" s="51" t="n">
        <f aca="false">IF(AC$11&lt;$A24,"",EXP($B$3+$B$4*$A24+$B$5*(AC$11-$A24)+$B$7*($A24&gt;$A$36)+$B$6*($A24&gt;$A$24)*($A24&lt;$A$37)))</f>
        <v>60.0753832461412</v>
      </c>
      <c r="AD24" s="51" t="n">
        <f aca="false">IF(AD$11&lt;$A24,"",EXP($B$3+$B$4*$A24+$B$5*(AD$11-$A24)+$B$7*($A24&gt;$A$36)+$B$6*($A24&gt;$A$24)*($A24&lt;$A$37)))</f>
        <v>60.0820555599149</v>
      </c>
      <c r="AE24" s="51" t="n">
        <f aca="false">IF(AE$11&lt;$A24,"",EXP($B$3+$B$4*$A24+$B$5*(AE$11-$A24)+$B$7*($A24&gt;$A$36)+$B$6*($A24&gt;$A$24)*($A24&lt;$A$37)))</f>
        <v>60.0887286147537</v>
      </c>
      <c r="AF24" s="51" t="n">
        <f aca="false">IF(AF$11&lt;$A24,"",EXP($B$3+$B$4*$A24+$B$5*(AF$11-$A24)+$B$7*($A24&gt;$A$36)+$B$6*($A24&gt;$A$24)*($A24&lt;$A$37)))</f>
        <v>60.0954024107399</v>
      </c>
      <c r="AG24" s="51" t="n">
        <f aca="false">IF(AG$11&lt;$A24,"",EXP($B$3+$B$4*$A24+$B$5*(AG$11-$A24)+$B$7*($A24&gt;$A$36)+$B$6*($A24&gt;$A$24)*($A24&lt;$A$37)))</f>
        <v>60.1020769479559</v>
      </c>
      <c r="AH24" s="51" t="n">
        <f aca="false">IF(AH$11&lt;$A24,"",EXP($B$3+$B$4*$A24+$B$5*(AH$11-$A24)+$B$7*($A24&gt;$A$36)+$B$6*($A24&gt;$A$24)*($A24&lt;$A$37)))</f>
        <v>60.108752226484</v>
      </c>
      <c r="AI24" s="51" t="n">
        <f aca="false">IF(AI$11&lt;$A24,"",EXP($B$3+$B$4*$A24+$B$5*(AI$11-$A24)+$B$7*($A24&gt;$A$36)+$B$6*($A24&gt;$A$24)*($A24&lt;$A$37)))</f>
        <v>60.1154282464065</v>
      </c>
      <c r="AJ24" s="51" t="n">
        <f aca="false">IF(AJ$11&lt;$A24,"",EXP($B$3+$B$4*$A24+$B$5*(AJ$11-$A24)+$B$7*($A24&gt;$A$36)+$B$6*($A24&gt;$A$24)*($A24&lt;$A$37)))</f>
        <v>60.1221050078057</v>
      </c>
      <c r="AK24" s="51" t="n">
        <f aca="false">IF(AK$11&lt;$A24,"",EXP($B$3+$B$4*$A24+$B$5*(AK$11-$A24)+$B$7*($A24&gt;$A$36)+$B$6*($A24&gt;$A$24)*($A24&lt;$A$37)))</f>
        <v>60.128782510764</v>
      </c>
      <c r="AL24" s="51" t="n">
        <f aca="false">IF(AL$11&lt;$A24,"",EXP($B$3+$B$4*$A24+$B$5*(AL$11-$A24)+$B$7*($A24&gt;$A$36)+$B$6*($A24&gt;$A$24)*($A24&lt;$A$37)))</f>
        <v>60.1354607553638</v>
      </c>
      <c r="AM24" s="51" t="n">
        <f aca="false">IF(AM$11&lt;$A24,"",EXP($B$3+$B$4*$A24+$B$5*(AM$11-$A24)+$B$7*($A24&gt;$A$36)+$B$6*($A24&gt;$A$24)*($A24&lt;$A$37)))</f>
        <v>60.1421397416874</v>
      </c>
      <c r="AN24" s="51" t="n">
        <f aca="false">IF(AN$11&lt;$A24,"",EXP($B$3+$B$4*$A24+$B$5*(AN$11-$A24)+$B$7*($A24&gt;$A$36)+$B$6*($A24&gt;$A$24)*($A24&lt;$A$37)))</f>
        <v>60.1488194698173</v>
      </c>
      <c r="AO24" s="51" t="n">
        <f aca="false">IF(AO$11&lt;$A24,"",EXP($B$3+$B$4*$A24+$B$5*(AO$11-$A24)+$B$7*($A24&gt;$A$36)+$B$6*($A24&gt;$A$24)*($A24&lt;$A$37)))</f>
        <v>60.1554999398357</v>
      </c>
    </row>
    <row r="25" customFormat="false" ht="15" hidden="false" customHeight="false" outlineLevel="0" collapsed="false">
      <c r="A25" s="0" t="n">
        <f aca="false">A24+1</f>
        <v>13</v>
      </c>
      <c r="B25" s="0" t="str">
        <f aca="false">Orders!B26</f>
        <v>Jan 2015</v>
      </c>
      <c r="C25" s="51" t="str">
        <f aca="false">IF(C$11&lt;$A25,"",EXP($B$3+$B$4*$A25+$B$5*(C$11-$A25)+$B$7*($A25&gt;$A$36)+$B$6*($A25&gt;$A$24)*($A25&lt;$A$37)))</f>
        <v/>
      </c>
      <c r="D25" s="51" t="str">
        <f aca="false">IF(D$11&lt;$A25,"",EXP($B$3+$B$4*$A25+$B$5*(D$11-$A25)+$B$7*($A25&gt;$A$36)+$B$6*($A25&gt;$A$24)*($A25&lt;$A$37)))</f>
        <v/>
      </c>
      <c r="E25" s="51" t="str">
        <f aca="false">IF(E$11&lt;$A25,"",EXP($B$3+$B$4*$A25+$B$5*(E$11-$A25)+$B$7*($A25&gt;$A$36)+$B$6*($A25&gt;$A$24)*($A25&lt;$A$37)))</f>
        <v/>
      </c>
      <c r="F25" s="51" t="str">
        <f aca="false">IF(F$11&lt;$A25,"",EXP($B$3+$B$4*$A25+$B$5*(F$11-$A25)+$B$7*($A25&gt;$A$36)+$B$6*($A25&gt;$A$24)*($A25&lt;$A$37)))</f>
        <v/>
      </c>
      <c r="G25" s="51" t="str">
        <f aca="false">IF(G$11&lt;$A25,"",EXP($B$3+$B$4*$A25+$B$5*(G$11-$A25)+$B$7*($A25&gt;$A$36)+$B$6*($A25&gt;$A$24)*($A25&lt;$A$37)))</f>
        <v/>
      </c>
      <c r="H25" s="51" t="str">
        <f aca="false">IF(H$11&lt;$A25,"",EXP($B$3+$B$4*$A25+$B$5*(H$11-$A25)+$B$7*($A25&gt;$A$36)+$B$6*($A25&gt;$A$24)*($A25&lt;$A$37)))</f>
        <v/>
      </c>
      <c r="I25" s="51" t="str">
        <f aca="false">IF(I$11&lt;$A25,"",EXP($B$3+$B$4*$A25+$B$5*(I$11-$A25)+$B$7*($A25&gt;$A$36)+$B$6*($A25&gt;$A$24)*($A25&lt;$A$37)))</f>
        <v/>
      </c>
      <c r="J25" s="51" t="str">
        <f aca="false">IF(J$11&lt;$A25,"",EXP($B$3+$B$4*$A25+$B$5*(J$11-$A25)+$B$7*($A25&gt;$A$36)+$B$6*($A25&gt;$A$24)*($A25&lt;$A$37)))</f>
        <v/>
      </c>
      <c r="K25" s="51" t="str">
        <f aca="false">IF(K$11&lt;$A25,"",EXP($B$3+$B$4*$A25+$B$5*(K$11-$A25)+$B$7*($A25&gt;$A$36)+$B$6*($A25&gt;$A$24)*($A25&lt;$A$37)))</f>
        <v/>
      </c>
      <c r="L25" s="51" t="str">
        <f aca="false">IF(L$11&lt;$A25,"",EXP($B$3+$B$4*$A25+$B$5*(L$11-$A25)+$B$7*($A25&gt;$A$36)+$B$6*($A25&gt;$A$24)*($A25&lt;$A$37)))</f>
        <v/>
      </c>
      <c r="M25" s="51" t="str">
        <f aca="false">IF(M$11&lt;$A25,"",EXP($B$3+$B$4*$A25+$B$5*(M$11-$A25)+$B$7*($A25&gt;$A$36)+$B$6*($A25&gt;$A$24)*($A25&lt;$A$37)))</f>
        <v/>
      </c>
      <c r="N25" s="51" t="str">
        <f aca="false">IF(N$11&lt;$A25,"",EXP($B$3+$B$4*$A25+$B$5*(N$11-$A25)+$B$7*($A25&gt;$A$36)+$B$6*($A25&gt;$A$24)*($A25&lt;$A$37)))</f>
        <v/>
      </c>
      <c r="O25" s="51" t="n">
        <f aca="false">IF(O$11&lt;$A25,"",EXP($B$3+$B$4*$A25+$B$5*(O$11-$A25)+$B$7*($A25&gt;$A$36)+$B$6*($A25&gt;$A$24)*($A25&lt;$A$37)))</f>
        <v>66.2671313611737</v>
      </c>
      <c r="P25" s="51" t="n">
        <f aca="false">IF(P$11&lt;$A25,"",EXP($B$3+$B$4*$A25+$B$5*(P$11-$A25)+$B$7*($A25&gt;$A$36)+$B$6*($A25&gt;$A$24)*($A25&lt;$A$37)))</f>
        <v>66.274491365712</v>
      </c>
      <c r="Q25" s="51" t="n">
        <f aca="false">IF(Q$11&lt;$A25,"",EXP($B$3+$B$4*$A25+$B$5*(Q$11-$A25)+$B$7*($A25&gt;$A$36)+$B$6*($A25&gt;$A$24)*($A25&lt;$A$37)))</f>
        <v>66.2818521876941</v>
      </c>
      <c r="R25" s="51" t="n">
        <f aca="false">IF(R$11&lt;$A25,"",EXP($B$3+$B$4*$A25+$B$5*(R$11-$A25)+$B$7*($A25&gt;$A$36)+$B$6*($A25&gt;$A$24)*($A25&lt;$A$37)))</f>
        <v>66.2892138272111</v>
      </c>
      <c r="S25" s="51" t="n">
        <f aca="false">IF(S$11&lt;$A25,"",EXP($B$3+$B$4*$A25+$B$5*(S$11-$A25)+$B$7*($A25&gt;$A$36)+$B$6*($A25&gt;$A$24)*($A25&lt;$A$37)))</f>
        <v>66.2965762843535</v>
      </c>
      <c r="T25" s="51" t="n">
        <f aca="false">IF(T$11&lt;$A25,"",EXP($B$3+$B$4*$A25+$B$5*(T$11-$A25)+$B$7*($A25&gt;$A$36)+$B$6*($A25&gt;$A$24)*($A25&lt;$A$37)))</f>
        <v>66.3039395592124</v>
      </c>
      <c r="U25" s="51" t="n">
        <f aca="false">IF(U$11&lt;$A25,"",EXP($B$3+$B$4*$A25+$B$5*(U$11-$A25)+$B$7*($A25&gt;$A$36)+$B$6*($A25&gt;$A$24)*($A25&lt;$A$37)))</f>
        <v>66.3113036518784</v>
      </c>
      <c r="V25" s="51" t="n">
        <f aca="false">IF(V$11&lt;$A25,"",EXP($B$3+$B$4*$A25+$B$5*(V$11-$A25)+$B$7*($A25&gt;$A$36)+$B$6*($A25&gt;$A$24)*($A25&lt;$A$37)))</f>
        <v>66.3186685624425</v>
      </c>
      <c r="W25" s="51" t="n">
        <f aca="false">IF(W$11&lt;$A25,"",EXP($B$3+$B$4*$A25+$B$5*(W$11-$A25)+$B$7*($A25&gt;$A$36)+$B$6*($A25&gt;$A$24)*($A25&lt;$A$37)))</f>
        <v>66.3260342909954</v>
      </c>
      <c r="X25" s="51" t="n">
        <f aca="false">IF(X$11&lt;$A25,"",EXP($B$3+$B$4*$A25+$B$5*(X$11-$A25)+$B$7*($A25&gt;$A$36)+$B$6*($A25&gt;$A$24)*($A25&lt;$A$37)))</f>
        <v>66.333400837628</v>
      </c>
      <c r="Y25" s="51" t="n">
        <f aca="false">IF(Y$11&lt;$A25,"",EXP($B$3+$B$4*$A25+$B$5*(Y$11-$A25)+$B$7*($A25&gt;$A$36)+$B$6*($A25&gt;$A$24)*($A25&lt;$A$37)))</f>
        <v>66.3407682024312</v>
      </c>
      <c r="Z25" s="51" t="n">
        <f aca="false">IF(Z$11&lt;$A25,"",EXP($B$3+$B$4*$A25+$B$5*(Z$11-$A25)+$B$7*($A25&gt;$A$36)+$B$6*($A25&gt;$A$24)*($A25&lt;$A$37)))</f>
        <v>66.3481363854959</v>
      </c>
      <c r="AA25" s="51" t="n">
        <f aca="false">IF(AA$11&lt;$A25,"",EXP($B$3+$B$4*$A25+$B$5*(AA$11-$A25)+$B$7*($A25&gt;$A$36)+$B$6*($A25&gt;$A$24)*($A25&lt;$A$37)))</f>
        <v>66.3555053869128</v>
      </c>
      <c r="AB25" s="51" t="n">
        <f aca="false">IF(AB$11&lt;$A25,"",EXP($B$3+$B$4*$A25+$B$5*(AB$11-$A25)+$B$7*($A25&gt;$A$36)+$B$6*($A25&gt;$A$24)*($A25&lt;$A$37)))</f>
        <v>66.362875206773</v>
      </c>
      <c r="AC25" s="51" t="n">
        <f aca="false">IF(AC$11&lt;$A25,"",EXP($B$3+$B$4*$A25+$B$5*(AC$11-$A25)+$B$7*($A25&gt;$A$36)+$B$6*($A25&gt;$A$24)*($A25&lt;$A$37)))</f>
        <v>66.3702458451673</v>
      </c>
      <c r="AD25" s="51" t="n">
        <f aca="false">IF(AD$11&lt;$A25,"",EXP($B$3+$B$4*$A25+$B$5*(AD$11-$A25)+$B$7*($A25&gt;$A$36)+$B$6*($A25&gt;$A$24)*($A25&lt;$A$37)))</f>
        <v>66.3776173021866</v>
      </c>
      <c r="AE25" s="51" t="n">
        <f aca="false">IF(AE$11&lt;$A25,"",EXP($B$3+$B$4*$A25+$B$5*(AE$11-$A25)+$B$7*($A25&gt;$A$36)+$B$6*($A25&gt;$A$24)*($A25&lt;$A$37)))</f>
        <v>66.3849895779219</v>
      </c>
      <c r="AF25" s="51" t="n">
        <f aca="false">IF(AF$11&lt;$A25,"",EXP($B$3+$B$4*$A25+$B$5*(AF$11-$A25)+$B$7*($A25&gt;$A$36)+$B$6*($A25&gt;$A$24)*($A25&lt;$A$37)))</f>
        <v>66.3923626724639</v>
      </c>
      <c r="AG25" s="51" t="n">
        <f aca="false">IF(AG$11&lt;$A25,"",EXP($B$3+$B$4*$A25+$B$5*(AG$11-$A25)+$B$7*($A25&gt;$A$36)+$B$6*($A25&gt;$A$24)*($A25&lt;$A$37)))</f>
        <v>66.3997365859039</v>
      </c>
      <c r="AH25" s="51" t="n">
        <f aca="false">IF(AH$11&lt;$A25,"",EXP($B$3+$B$4*$A25+$B$5*(AH$11-$A25)+$B$7*($A25&gt;$A$36)+$B$6*($A25&gt;$A$24)*($A25&lt;$A$37)))</f>
        <v>66.4071113183326</v>
      </c>
      <c r="AI25" s="51" t="n">
        <f aca="false">IF(AI$11&lt;$A25,"",EXP($B$3+$B$4*$A25+$B$5*(AI$11-$A25)+$B$7*($A25&gt;$A$36)+$B$6*($A25&gt;$A$24)*($A25&lt;$A$37)))</f>
        <v>66.4144868698411</v>
      </c>
      <c r="AJ25" s="51" t="n">
        <f aca="false">IF(AJ$11&lt;$A25,"",EXP($B$3+$B$4*$A25+$B$5*(AJ$11-$A25)+$B$7*($A25&gt;$A$36)+$B$6*($A25&gt;$A$24)*($A25&lt;$A$37)))</f>
        <v>66.4218632405202</v>
      </c>
      <c r="AK25" s="51" t="n">
        <f aca="false">IF(AK$11&lt;$A25,"",EXP($B$3+$B$4*$A25+$B$5*(AK$11-$A25)+$B$7*($A25&gt;$A$36)+$B$6*($A25&gt;$A$24)*($A25&lt;$A$37)))</f>
        <v>66.4292404304611</v>
      </c>
      <c r="AL25" s="51" t="n">
        <f aca="false">IF(AL$11&lt;$A25,"",EXP($B$3+$B$4*$A25+$B$5*(AL$11-$A25)+$B$7*($A25&gt;$A$36)+$B$6*($A25&gt;$A$24)*($A25&lt;$A$37)))</f>
        <v>66.4366184397546</v>
      </c>
      <c r="AM25" s="51" t="n">
        <f aca="false">IF(AM$11&lt;$A25,"",EXP($B$3+$B$4*$A25+$B$5*(AM$11-$A25)+$B$7*($A25&gt;$A$36)+$B$6*($A25&gt;$A$24)*($A25&lt;$A$37)))</f>
        <v>66.4439972684918</v>
      </c>
      <c r="AN25" s="51" t="n">
        <f aca="false">IF(AN$11&lt;$A25,"",EXP($B$3+$B$4*$A25+$B$5*(AN$11-$A25)+$B$7*($A25&gt;$A$36)+$B$6*($A25&gt;$A$24)*($A25&lt;$A$37)))</f>
        <v>66.4513769167637</v>
      </c>
      <c r="AO25" s="51" t="n">
        <f aca="false">IF(AO$11&lt;$A25,"",EXP($B$3+$B$4*$A25+$B$5*(AO$11-$A25)+$B$7*($A25&gt;$A$36)+$B$6*($A25&gt;$A$24)*($A25&lt;$A$37)))</f>
        <v>66.4587573846613</v>
      </c>
    </row>
    <row r="26" customFormat="false" ht="15" hidden="false" customHeight="false" outlineLevel="0" collapsed="false">
      <c r="A26" s="0" t="n">
        <f aca="false">A25+1</f>
        <v>14</v>
      </c>
      <c r="B26" s="0" t="str">
        <f aca="false">Orders!B27</f>
        <v>Feb 2015</v>
      </c>
      <c r="C26" s="51" t="str">
        <f aca="false">IF(C$11&lt;$A26,"",EXP($B$3+$B$4*$A26+$B$5*(C$11-$A26)+$B$7*($A26&gt;$A$36)+$B$6*($A26&gt;$A$24)*($A26&lt;$A$37)))</f>
        <v/>
      </c>
      <c r="D26" s="51" t="str">
        <f aca="false">IF(D$11&lt;$A26,"",EXP($B$3+$B$4*$A26+$B$5*(D$11-$A26)+$B$7*($A26&gt;$A$36)+$B$6*($A26&gt;$A$24)*($A26&lt;$A$37)))</f>
        <v/>
      </c>
      <c r="E26" s="51" t="str">
        <f aca="false">IF(E$11&lt;$A26,"",EXP($B$3+$B$4*$A26+$B$5*(E$11-$A26)+$B$7*($A26&gt;$A$36)+$B$6*($A26&gt;$A$24)*($A26&lt;$A$37)))</f>
        <v/>
      </c>
      <c r="F26" s="51" t="str">
        <f aca="false">IF(F$11&lt;$A26,"",EXP($B$3+$B$4*$A26+$B$5*(F$11-$A26)+$B$7*($A26&gt;$A$36)+$B$6*($A26&gt;$A$24)*($A26&lt;$A$37)))</f>
        <v/>
      </c>
      <c r="G26" s="51" t="str">
        <f aca="false">IF(G$11&lt;$A26,"",EXP($B$3+$B$4*$A26+$B$5*(G$11-$A26)+$B$7*($A26&gt;$A$36)+$B$6*($A26&gt;$A$24)*($A26&lt;$A$37)))</f>
        <v/>
      </c>
      <c r="H26" s="51" t="str">
        <f aca="false">IF(H$11&lt;$A26,"",EXP($B$3+$B$4*$A26+$B$5*(H$11-$A26)+$B$7*($A26&gt;$A$36)+$B$6*($A26&gt;$A$24)*($A26&lt;$A$37)))</f>
        <v/>
      </c>
      <c r="I26" s="51" t="str">
        <f aca="false">IF(I$11&lt;$A26,"",EXP($B$3+$B$4*$A26+$B$5*(I$11-$A26)+$B$7*($A26&gt;$A$36)+$B$6*($A26&gt;$A$24)*($A26&lt;$A$37)))</f>
        <v/>
      </c>
      <c r="J26" s="51" t="str">
        <f aca="false">IF(J$11&lt;$A26,"",EXP($B$3+$B$4*$A26+$B$5*(J$11-$A26)+$B$7*($A26&gt;$A$36)+$B$6*($A26&gt;$A$24)*($A26&lt;$A$37)))</f>
        <v/>
      </c>
      <c r="K26" s="51" t="str">
        <f aca="false">IF(K$11&lt;$A26,"",EXP($B$3+$B$4*$A26+$B$5*(K$11-$A26)+$B$7*($A26&gt;$A$36)+$B$6*($A26&gt;$A$24)*($A26&lt;$A$37)))</f>
        <v/>
      </c>
      <c r="L26" s="51" t="str">
        <f aca="false">IF(L$11&lt;$A26,"",EXP($B$3+$B$4*$A26+$B$5*(L$11-$A26)+$B$7*($A26&gt;$A$36)+$B$6*($A26&gt;$A$24)*($A26&lt;$A$37)))</f>
        <v/>
      </c>
      <c r="M26" s="51" t="str">
        <f aca="false">IF(M$11&lt;$A26,"",EXP($B$3+$B$4*$A26+$B$5*(M$11-$A26)+$B$7*($A26&gt;$A$36)+$B$6*($A26&gt;$A$24)*($A26&lt;$A$37)))</f>
        <v/>
      </c>
      <c r="N26" s="51" t="str">
        <f aca="false">IF(N$11&lt;$A26,"",EXP($B$3+$B$4*$A26+$B$5*(N$11-$A26)+$B$7*($A26&gt;$A$36)+$B$6*($A26&gt;$A$24)*($A26&lt;$A$37)))</f>
        <v/>
      </c>
      <c r="O26" s="51" t="str">
        <f aca="false">IF(O$11&lt;$A26,"",EXP($B$3+$B$4*$A26+$B$5*(O$11-$A26)+$B$7*($A26&gt;$A$36)+$B$6*($A26&gt;$A$24)*($A26&lt;$A$37)))</f>
        <v/>
      </c>
      <c r="P26" s="51" t="n">
        <f aca="false">IF(P$11&lt;$A26,"",EXP($B$3+$B$4*$A26+$B$5*(P$11-$A26)+$B$7*($A26&gt;$A$36)+$B$6*($A26&gt;$A$24)*($A26&lt;$A$37)))</f>
        <v>66.0355106084077</v>
      </c>
      <c r="Q26" s="51" t="n">
        <f aca="false">IF(Q$11&lt;$A26,"",EXP($B$3+$B$4*$A26+$B$5*(Q$11-$A26)+$B$7*($A26&gt;$A$36)+$B$6*($A26&gt;$A$24)*($A26&lt;$A$37)))</f>
        <v>66.0428448878276</v>
      </c>
      <c r="R26" s="51" t="n">
        <f aca="false">IF(R$11&lt;$A26,"",EXP($B$3+$B$4*$A26+$B$5*(R$11-$A26)+$B$7*($A26&gt;$A$36)+$B$6*($A26&gt;$A$24)*($A26&lt;$A$37)))</f>
        <v>66.0501799818343</v>
      </c>
      <c r="S26" s="51" t="n">
        <f aca="false">IF(S$11&lt;$A26,"",EXP($B$3+$B$4*$A26+$B$5*(S$11-$A26)+$B$7*($A26&gt;$A$36)+$B$6*($A26&gt;$A$24)*($A26&lt;$A$37)))</f>
        <v>66.0575158905183</v>
      </c>
      <c r="T26" s="51" t="n">
        <f aca="false">IF(T$11&lt;$A26,"",EXP($B$3+$B$4*$A26+$B$5*(T$11-$A26)+$B$7*($A26&gt;$A$36)+$B$6*($A26&gt;$A$24)*($A26&lt;$A$37)))</f>
        <v>66.06485261397</v>
      </c>
      <c r="U26" s="51" t="n">
        <f aca="false">IF(U$11&lt;$A26,"",EXP($B$3+$B$4*$A26+$B$5*(U$11-$A26)+$B$7*($A26&gt;$A$36)+$B$6*($A26&gt;$A$24)*($A26&lt;$A$37)))</f>
        <v>66.07219015228</v>
      </c>
      <c r="V26" s="51" t="n">
        <f aca="false">IF(V$11&lt;$A26,"",EXP($B$3+$B$4*$A26+$B$5*(V$11-$A26)+$B$7*($A26&gt;$A$36)+$B$6*($A26&gt;$A$24)*($A26&lt;$A$37)))</f>
        <v>66.0795285055387</v>
      </c>
      <c r="W26" s="51" t="n">
        <f aca="false">IF(W$11&lt;$A26,"",EXP($B$3+$B$4*$A26+$B$5*(W$11-$A26)+$B$7*($A26&gt;$A$36)+$B$6*($A26&gt;$A$24)*($A26&lt;$A$37)))</f>
        <v>66.0868676738366</v>
      </c>
      <c r="X26" s="51" t="n">
        <f aca="false">IF(X$11&lt;$A26,"",EXP($B$3+$B$4*$A26+$B$5*(X$11-$A26)+$B$7*($A26&gt;$A$36)+$B$6*($A26&gt;$A$24)*($A26&lt;$A$37)))</f>
        <v>66.0942076572644</v>
      </c>
      <c r="Y26" s="51" t="n">
        <f aca="false">IF(Y$11&lt;$A26,"",EXP($B$3+$B$4*$A26+$B$5*(Y$11-$A26)+$B$7*($A26&gt;$A$36)+$B$6*($A26&gt;$A$24)*($A26&lt;$A$37)))</f>
        <v>66.1015484559124</v>
      </c>
      <c r="Z26" s="51" t="n">
        <f aca="false">IF(Z$11&lt;$A26,"",EXP($B$3+$B$4*$A26+$B$5*(Z$11-$A26)+$B$7*($A26&gt;$A$36)+$B$6*($A26&gt;$A$24)*($A26&lt;$A$37)))</f>
        <v>66.1088900698713</v>
      </c>
      <c r="AA26" s="51" t="n">
        <f aca="false">IF(AA$11&lt;$A26,"",EXP($B$3+$B$4*$A26+$B$5*(AA$11-$A26)+$B$7*($A26&gt;$A$36)+$B$6*($A26&gt;$A$24)*($A26&lt;$A$37)))</f>
        <v>66.1162324992317</v>
      </c>
      <c r="AB26" s="51" t="n">
        <f aca="false">IF(AB$11&lt;$A26,"",EXP($B$3+$B$4*$A26+$B$5*(AB$11-$A26)+$B$7*($A26&gt;$A$36)+$B$6*($A26&gt;$A$24)*($A26&lt;$A$37)))</f>
        <v>66.1235757440839</v>
      </c>
      <c r="AC26" s="51" t="n">
        <f aca="false">IF(AC$11&lt;$A26,"",EXP($B$3+$B$4*$A26+$B$5*(AC$11-$A26)+$B$7*($A26&gt;$A$36)+$B$6*($A26&gt;$A$24)*($A26&lt;$A$37)))</f>
        <v>66.1309198045188</v>
      </c>
      <c r="AD26" s="51" t="n">
        <f aca="false">IF(AD$11&lt;$A26,"",EXP($B$3+$B$4*$A26+$B$5*(AD$11-$A26)+$B$7*($A26&gt;$A$36)+$B$6*($A26&gt;$A$24)*($A26&lt;$A$37)))</f>
        <v>66.1382646806267</v>
      </c>
      <c r="AE26" s="51" t="n">
        <f aca="false">IF(AE$11&lt;$A26,"",EXP($B$3+$B$4*$A26+$B$5*(AE$11-$A26)+$B$7*($A26&gt;$A$36)+$B$6*($A26&gt;$A$24)*($A26&lt;$A$37)))</f>
        <v>66.1456103724984</v>
      </c>
      <c r="AF26" s="51" t="n">
        <f aca="false">IF(AF$11&lt;$A26,"",EXP($B$3+$B$4*$A26+$B$5*(AF$11-$A26)+$B$7*($A26&gt;$A$36)+$B$6*($A26&gt;$A$24)*($A26&lt;$A$37)))</f>
        <v>66.1529568802244</v>
      </c>
      <c r="AG26" s="51" t="n">
        <f aca="false">IF(AG$11&lt;$A26,"",EXP($B$3+$B$4*$A26+$B$5*(AG$11-$A26)+$B$7*($A26&gt;$A$36)+$B$6*($A26&gt;$A$24)*($A26&lt;$A$37)))</f>
        <v>66.1603042038952</v>
      </c>
      <c r="AH26" s="51" t="n">
        <f aca="false">IF(AH$11&lt;$A26,"",EXP($B$3+$B$4*$A26+$B$5*(AH$11-$A26)+$B$7*($A26&gt;$A$36)+$B$6*($A26&gt;$A$24)*($A26&lt;$A$37)))</f>
        <v>66.1676523436017</v>
      </c>
      <c r="AI26" s="51" t="n">
        <f aca="false">IF(AI$11&lt;$A26,"",EXP($B$3+$B$4*$A26+$B$5*(AI$11-$A26)+$B$7*($A26&gt;$A$36)+$B$6*($A26&gt;$A$24)*($A26&lt;$A$37)))</f>
        <v>66.1750012994344</v>
      </c>
      <c r="AJ26" s="51" t="n">
        <f aca="false">IF(AJ$11&lt;$A26,"",EXP($B$3+$B$4*$A26+$B$5*(AJ$11-$A26)+$B$7*($A26&gt;$A$36)+$B$6*($A26&gt;$A$24)*($A26&lt;$A$37)))</f>
        <v>66.1823510714839</v>
      </c>
      <c r="AK26" s="51" t="n">
        <f aca="false">IF(AK$11&lt;$A26,"",EXP($B$3+$B$4*$A26+$B$5*(AK$11-$A26)+$B$7*($A26&gt;$A$36)+$B$6*($A26&gt;$A$24)*($A26&lt;$A$37)))</f>
        <v>66.1897016598409</v>
      </c>
      <c r="AL26" s="51" t="n">
        <f aca="false">IF(AL$11&lt;$A26,"",EXP($B$3+$B$4*$A26+$B$5*(AL$11-$A26)+$B$7*($A26&gt;$A$36)+$B$6*($A26&gt;$A$24)*($A26&lt;$A$37)))</f>
        <v>66.197053064596</v>
      </c>
      <c r="AM26" s="51" t="n">
        <f aca="false">IF(AM$11&lt;$A26,"",EXP($B$3+$B$4*$A26+$B$5*(AM$11-$A26)+$B$7*($A26&gt;$A$36)+$B$6*($A26&gt;$A$24)*($A26&lt;$A$37)))</f>
        <v>66.20440528584</v>
      </c>
      <c r="AN26" s="51" t="n">
        <f aca="false">IF(AN$11&lt;$A26,"",EXP($B$3+$B$4*$A26+$B$5*(AN$11-$A26)+$B$7*($A26&gt;$A$36)+$B$6*($A26&gt;$A$24)*($A26&lt;$A$37)))</f>
        <v>66.2117583236635</v>
      </c>
      <c r="AO26" s="51" t="n">
        <f aca="false">IF(AO$11&lt;$A26,"",EXP($B$3+$B$4*$A26+$B$5*(AO$11-$A26)+$B$7*($A26&gt;$A$36)+$B$6*($A26&gt;$A$24)*($A26&lt;$A$37)))</f>
        <v>66.2191121781572</v>
      </c>
    </row>
    <row r="27" customFormat="false" ht="15" hidden="false" customHeight="false" outlineLevel="0" collapsed="false">
      <c r="A27" s="0" t="n">
        <f aca="false">A26+1</f>
        <v>15</v>
      </c>
      <c r="B27" s="0" t="str">
        <f aca="false">Orders!B28</f>
        <v>Mar 2015</v>
      </c>
      <c r="C27" s="51" t="str">
        <f aca="false">IF(C$11&lt;$A27,"",EXP($B$3+$B$4*$A27+$B$5*(C$11-$A27)+$B$7*($A27&gt;$A$36)+$B$6*($A27&gt;$A$24)*($A27&lt;$A$37)))</f>
        <v/>
      </c>
      <c r="D27" s="51" t="str">
        <f aca="false">IF(D$11&lt;$A27,"",EXP($B$3+$B$4*$A27+$B$5*(D$11-$A27)+$B$7*($A27&gt;$A$36)+$B$6*($A27&gt;$A$24)*($A27&lt;$A$37)))</f>
        <v/>
      </c>
      <c r="E27" s="51" t="str">
        <f aca="false">IF(E$11&lt;$A27,"",EXP($B$3+$B$4*$A27+$B$5*(E$11-$A27)+$B$7*($A27&gt;$A$36)+$B$6*($A27&gt;$A$24)*($A27&lt;$A$37)))</f>
        <v/>
      </c>
      <c r="F27" s="51" t="str">
        <f aca="false">IF(F$11&lt;$A27,"",EXP($B$3+$B$4*$A27+$B$5*(F$11-$A27)+$B$7*($A27&gt;$A$36)+$B$6*($A27&gt;$A$24)*($A27&lt;$A$37)))</f>
        <v/>
      </c>
      <c r="G27" s="51" t="str">
        <f aca="false">IF(G$11&lt;$A27,"",EXP($B$3+$B$4*$A27+$B$5*(G$11-$A27)+$B$7*($A27&gt;$A$36)+$B$6*($A27&gt;$A$24)*($A27&lt;$A$37)))</f>
        <v/>
      </c>
      <c r="H27" s="51" t="str">
        <f aca="false">IF(H$11&lt;$A27,"",EXP($B$3+$B$4*$A27+$B$5*(H$11-$A27)+$B$7*($A27&gt;$A$36)+$B$6*($A27&gt;$A$24)*($A27&lt;$A$37)))</f>
        <v/>
      </c>
      <c r="I27" s="51" t="str">
        <f aca="false">IF(I$11&lt;$A27,"",EXP($B$3+$B$4*$A27+$B$5*(I$11-$A27)+$B$7*($A27&gt;$A$36)+$B$6*($A27&gt;$A$24)*($A27&lt;$A$37)))</f>
        <v/>
      </c>
      <c r="J27" s="51" t="str">
        <f aca="false">IF(J$11&lt;$A27,"",EXP($B$3+$B$4*$A27+$B$5*(J$11-$A27)+$B$7*($A27&gt;$A$36)+$B$6*($A27&gt;$A$24)*($A27&lt;$A$37)))</f>
        <v/>
      </c>
      <c r="K27" s="51" t="str">
        <f aca="false">IF(K$11&lt;$A27,"",EXP($B$3+$B$4*$A27+$B$5*(K$11-$A27)+$B$7*($A27&gt;$A$36)+$B$6*($A27&gt;$A$24)*($A27&lt;$A$37)))</f>
        <v/>
      </c>
      <c r="L27" s="51" t="str">
        <f aca="false">IF(L$11&lt;$A27,"",EXP($B$3+$B$4*$A27+$B$5*(L$11-$A27)+$B$7*($A27&gt;$A$36)+$B$6*($A27&gt;$A$24)*($A27&lt;$A$37)))</f>
        <v/>
      </c>
      <c r="M27" s="51" t="str">
        <f aca="false">IF(M$11&lt;$A27,"",EXP($B$3+$B$4*$A27+$B$5*(M$11-$A27)+$B$7*($A27&gt;$A$36)+$B$6*($A27&gt;$A$24)*($A27&lt;$A$37)))</f>
        <v/>
      </c>
      <c r="N27" s="51" t="str">
        <f aca="false">IF(N$11&lt;$A27,"",EXP($B$3+$B$4*$A27+$B$5*(N$11-$A27)+$B$7*($A27&gt;$A$36)+$B$6*($A27&gt;$A$24)*($A27&lt;$A$37)))</f>
        <v/>
      </c>
      <c r="O27" s="51" t="str">
        <f aca="false">IF(O$11&lt;$A27,"",EXP($B$3+$B$4*$A27+$B$5*(O$11-$A27)+$B$7*($A27&gt;$A$36)+$B$6*($A27&gt;$A$24)*($A27&lt;$A$37)))</f>
        <v/>
      </c>
      <c r="P27" s="51" t="str">
        <f aca="false">IF(P$11&lt;$A27,"",EXP($B$3+$B$4*$A27+$B$5*(P$11-$A27)+$B$7*($A27&gt;$A$36)+$B$6*($A27&gt;$A$24)*($A27&lt;$A$37)))</f>
        <v/>
      </c>
      <c r="Q27" s="51" t="n">
        <f aca="false">IF(Q$11&lt;$A27,"",EXP($B$3+$B$4*$A27+$B$5*(Q$11-$A27)+$B$7*($A27&gt;$A$36)+$B$6*($A27&gt;$A$24)*($A27&lt;$A$37)))</f>
        <v>65.8046994300415</v>
      </c>
      <c r="R27" s="51" t="n">
        <f aca="false">IF(R$11&lt;$A27,"",EXP($B$3+$B$4*$A27+$B$5*(R$11-$A27)+$B$7*($A27&gt;$A$36)+$B$6*($A27&gt;$A$24)*($A27&lt;$A$37)))</f>
        <v>65.8120080742591</v>
      </c>
      <c r="S27" s="51" t="n">
        <f aca="false">IF(S$11&lt;$A27,"",EXP($B$3+$B$4*$A27+$B$5*(S$11-$A27)+$B$7*($A27&gt;$A$36)+$B$6*($A27&gt;$A$24)*($A27&lt;$A$37)))</f>
        <v>65.8193175302163</v>
      </c>
      <c r="T27" s="51" t="n">
        <f aca="false">IF(T$11&lt;$A27,"",EXP($B$3+$B$4*$A27+$B$5*(T$11-$A27)+$B$7*($A27&gt;$A$36)+$B$6*($A27&gt;$A$24)*($A27&lt;$A$37)))</f>
        <v>65.8266277980033</v>
      </c>
      <c r="U27" s="51" t="n">
        <f aca="false">IF(U$11&lt;$A27,"",EXP($B$3+$B$4*$A27+$B$5*(U$11-$A27)+$B$7*($A27&gt;$A$36)+$B$6*($A27&gt;$A$24)*($A27&lt;$A$37)))</f>
        <v>65.8339388777102</v>
      </c>
      <c r="V27" s="51" t="n">
        <f aca="false">IF(V$11&lt;$A27,"",EXP($B$3+$B$4*$A27+$B$5*(V$11-$A27)+$B$7*($A27&gt;$A$36)+$B$6*($A27&gt;$A$24)*($A27&lt;$A$37)))</f>
        <v>65.8412507694271</v>
      </c>
      <c r="W27" s="51" t="n">
        <f aca="false">IF(W$11&lt;$A27,"",EXP($B$3+$B$4*$A27+$B$5*(W$11-$A27)+$B$7*($A27&gt;$A$36)+$B$6*($A27&gt;$A$24)*($A27&lt;$A$37)))</f>
        <v>65.8485634732444</v>
      </c>
      <c r="X27" s="51" t="n">
        <f aca="false">IF(X$11&lt;$A27,"",EXP($B$3+$B$4*$A27+$B$5*(X$11-$A27)+$B$7*($A27&gt;$A$36)+$B$6*($A27&gt;$A$24)*($A27&lt;$A$37)))</f>
        <v>65.8558769892521</v>
      </c>
      <c r="Y27" s="51" t="n">
        <f aca="false">IF(Y$11&lt;$A27,"",EXP($B$3+$B$4*$A27+$B$5*(Y$11-$A27)+$B$7*($A27&gt;$A$36)+$B$6*($A27&gt;$A$24)*($A27&lt;$A$37)))</f>
        <v>65.8631913175405</v>
      </c>
      <c r="Z27" s="51" t="n">
        <f aca="false">IF(Z$11&lt;$A27,"",EXP($B$3+$B$4*$A27+$B$5*(Z$11-$A27)+$B$7*($A27&gt;$A$36)+$B$6*($A27&gt;$A$24)*($A27&lt;$A$37)))</f>
        <v>65.8705064581999</v>
      </c>
      <c r="AA27" s="51" t="n">
        <f aca="false">IF(AA$11&lt;$A27,"",EXP($B$3+$B$4*$A27+$B$5*(AA$11-$A27)+$B$7*($A27&gt;$A$36)+$B$6*($A27&gt;$A$24)*($A27&lt;$A$37)))</f>
        <v>65.8778224113203</v>
      </c>
      <c r="AB27" s="51" t="n">
        <f aca="false">IF(AB$11&lt;$A27,"",EXP($B$3+$B$4*$A27+$B$5*(AB$11-$A27)+$B$7*($A27&gt;$A$36)+$B$6*($A27&gt;$A$24)*($A27&lt;$A$37)))</f>
        <v>65.8851391769922</v>
      </c>
      <c r="AC27" s="51" t="n">
        <f aca="false">IF(AC$11&lt;$A27,"",EXP($B$3+$B$4*$A27+$B$5*(AC$11-$A27)+$B$7*($A27&gt;$A$36)+$B$6*($A27&gt;$A$24)*($A27&lt;$A$37)))</f>
        <v>65.8924567553056</v>
      </c>
      <c r="AD27" s="51" t="n">
        <f aca="false">IF(AD$11&lt;$A27,"",EXP($B$3+$B$4*$A27+$B$5*(AD$11-$A27)+$B$7*($A27&gt;$A$36)+$B$6*($A27&gt;$A$24)*($A27&lt;$A$37)))</f>
        <v>65.8997751463509</v>
      </c>
      <c r="AE27" s="51" t="n">
        <f aca="false">IF(AE$11&lt;$A27,"",EXP($B$3+$B$4*$A27+$B$5*(AE$11-$A27)+$B$7*($A27&gt;$A$36)+$B$6*($A27&gt;$A$24)*($A27&lt;$A$37)))</f>
        <v>65.9070943502184</v>
      </c>
      <c r="AF27" s="51" t="n">
        <f aca="false">IF(AF$11&lt;$A27,"",EXP($B$3+$B$4*$A27+$B$5*(AF$11-$A27)+$B$7*($A27&gt;$A$36)+$B$6*($A27&gt;$A$24)*($A27&lt;$A$37)))</f>
        <v>65.9144143669983</v>
      </c>
      <c r="AG27" s="51" t="n">
        <f aca="false">IF(AG$11&lt;$A27,"",EXP($B$3+$B$4*$A27+$B$5*(AG$11-$A27)+$B$7*($A27&gt;$A$36)+$B$6*($A27&gt;$A$24)*($A27&lt;$A$37)))</f>
        <v>65.9217351967808</v>
      </c>
      <c r="AH27" s="51" t="n">
        <f aca="false">IF(AH$11&lt;$A27,"",EXP($B$3+$B$4*$A27+$B$5*(AH$11-$A27)+$B$7*($A27&gt;$A$36)+$B$6*($A27&gt;$A$24)*($A27&lt;$A$37)))</f>
        <v>65.9290568396563</v>
      </c>
      <c r="AI27" s="51" t="n">
        <f aca="false">IF(AI$11&lt;$A27,"",EXP($B$3+$B$4*$A27+$B$5*(AI$11-$A27)+$B$7*($A27&gt;$A$36)+$B$6*($A27&gt;$A$24)*($A27&lt;$A$37)))</f>
        <v>65.9363792957152</v>
      </c>
      <c r="AJ27" s="51" t="n">
        <f aca="false">IF(AJ$11&lt;$A27,"",EXP($B$3+$B$4*$A27+$B$5*(AJ$11-$A27)+$B$7*($A27&gt;$A$36)+$B$6*($A27&gt;$A$24)*($A27&lt;$A$37)))</f>
        <v>65.9437025650477</v>
      </c>
      <c r="AK27" s="51" t="n">
        <f aca="false">IF(AK$11&lt;$A27,"",EXP($B$3+$B$4*$A27+$B$5*(AK$11-$A27)+$B$7*($A27&gt;$A$36)+$B$6*($A27&gt;$A$24)*($A27&lt;$A$37)))</f>
        <v>65.9510266477441</v>
      </c>
      <c r="AL27" s="51" t="n">
        <f aca="false">IF(AL$11&lt;$A27,"",EXP($B$3+$B$4*$A27+$B$5*(AL$11-$A27)+$B$7*($A27&gt;$A$36)+$B$6*($A27&gt;$A$24)*($A27&lt;$A$37)))</f>
        <v>65.9583515438948</v>
      </c>
      <c r="AM27" s="51" t="n">
        <f aca="false">IF(AM$11&lt;$A27,"",EXP($B$3+$B$4*$A27+$B$5*(AM$11-$A27)+$B$7*($A27&gt;$A$36)+$B$6*($A27&gt;$A$24)*($A27&lt;$A$37)))</f>
        <v>65.9656772535902</v>
      </c>
      <c r="AN27" s="51" t="n">
        <f aca="false">IF(AN$11&lt;$A27,"",EXP($B$3+$B$4*$A27+$B$5*(AN$11-$A27)+$B$7*($A27&gt;$A$36)+$B$6*($A27&gt;$A$24)*($A27&lt;$A$37)))</f>
        <v>65.9730037769205</v>
      </c>
      <c r="AO27" s="51" t="n">
        <f aca="false">IF(AO$11&lt;$A27,"",EXP($B$3+$B$4*$A27+$B$5*(AO$11-$A27)+$B$7*($A27&gt;$A$36)+$B$6*($A27&gt;$A$24)*($A27&lt;$A$37)))</f>
        <v>65.9803311139762</v>
      </c>
    </row>
    <row r="28" customFormat="false" ht="15" hidden="false" customHeight="false" outlineLevel="0" collapsed="false">
      <c r="A28" s="0" t="n">
        <f aca="false">A27+1</f>
        <v>16</v>
      </c>
      <c r="B28" s="0" t="str">
        <f aca="false">Orders!B29</f>
        <v>Apr 2015</v>
      </c>
      <c r="C28" s="51" t="str">
        <f aca="false">IF(C$11&lt;$A28,"",EXP($B$3+$B$4*$A28+$B$5*(C$11-$A28)+$B$7*($A28&gt;$A$36)+$B$6*($A28&gt;$A$24)*($A28&lt;$A$37)))</f>
        <v/>
      </c>
      <c r="D28" s="51" t="str">
        <f aca="false">IF(D$11&lt;$A28,"",EXP($B$3+$B$4*$A28+$B$5*(D$11-$A28)+$B$7*($A28&gt;$A$36)+$B$6*($A28&gt;$A$24)*($A28&lt;$A$37)))</f>
        <v/>
      </c>
      <c r="E28" s="51" t="str">
        <f aca="false">IF(E$11&lt;$A28,"",EXP($B$3+$B$4*$A28+$B$5*(E$11-$A28)+$B$7*($A28&gt;$A$36)+$B$6*($A28&gt;$A$24)*($A28&lt;$A$37)))</f>
        <v/>
      </c>
      <c r="F28" s="51" t="str">
        <f aca="false">IF(F$11&lt;$A28,"",EXP($B$3+$B$4*$A28+$B$5*(F$11-$A28)+$B$7*($A28&gt;$A$36)+$B$6*($A28&gt;$A$24)*($A28&lt;$A$37)))</f>
        <v/>
      </c>
      <c r="G28" s="51" t="str">
        <f aca="false">IF(G$11&lt;$A28,"",EXP($B$3+$B$4*$A28+$B$5*(G$11-$A28)+$B$7*($A28&gt;$A$36)+$B$6*($A28&gt;$A$24)*($A28&lt;$A$37)))</f>
        <v/>
      </c>
      <c r="H28" s="51" t="str">
        <f aca="false">IF(H$11&lt;$A28,"",EXP($B$3+$B$4*$A28+$B$5*(H$11-$A28)+$B$7*($A28&gt;$A$36)+$B$6*($A28&gt;$A$24)*($A28&lt;$A$37)))</f>
        <v/>
      </c>
      <c r="I28" s="51" t="str">
        <f aca="false">IF(I$11&lt;$A28,"",EXP($B$3+$B$4*$A28+$B$5*(I$11-$A28)+$B$7*($A28&gt;$A$36)+$B$6*($A28&gt;$A$24)*($A28&lt;$A$37)))</f>
        <v/>
      </c>
      <c r="J28" s="51" t="str">
        <f aca="false">IF(J$11&lt;$A28,"",EXP($B$3+$B$4*$A28+$B$5*(J$11-$A28)+$B$7*($A28&gt;$A$36)+$B$6*($A28&gt;$A$24)*($A28&lt;$A$37)))</f>
        <v/>
      </c>
      <c r="K28" s="51" t="str">
        <f aca="false">IF(K$11&lt;$A28,"",EXP($B$3+$B$4*$A28+$B$5*(K$11-$A28)+$B$7*($A28&gt;$A$36)+$B$6*($A28&gt;$A$24)*($A28&lt;$A$37)))</f>
        <v/>
      </c>
      <c r="L28" s="51" t="str">
        <f aca="false">IF(L$11&lt;$A28,"",EXP($B$3+$B$4*$A28+$B$5*(L$11-$A28)+$B$7*($A28&gt;$A$36)+$B$6*($A28&gt;$A$24)*($A28&lt;$A$37)))</f>
        <v/>
      </c>
      <c r="M28" s="51" t="str">
        <f aca="false">IF(M$11&lt;$A28,"",EXP($B$3+$B$4*$A28+$B$5*(M$11-$A28)+$B$7*($A28&gt;$A$36)+$B$6*($A28&gt;$A$24)*($A28&lt;$A$37)))</f>
        <v/>
      </c>
      <c r="N28" s="51" t="str">
        <f aca="false">IF(N$11&lt;$A28,"",EXP($B$3+$B$4*$A28+$B$5*(N$11-$A28)+$B$7*($A28&gt;$A$36)+$B$6*($A28&gt;$A$24)*($A28&lt;$A$37)))</f>
        <v/>
      </c>
      <c r="O28" s="51" t="str">
        <f aca="false">IF(O$11&lt;$A28,"",EXP($B$3+$B$4*$A28+$B$5*(O$11-$A28)+$B$7*($A28&gt;$A$36)+$B$6*($A28&gt;$A$24)*($A28&lt;$A$37)))</f>
        <v/>
      </c>
      <c r="P28" s="51" t="str">
        <f aca="false">IF(P$11&lt;$A28,"",EXP($B$3+$B$4*$A28+$B$5*(P$11-$A28)+$B$7*($A28&gt;$A$36)+$B$6*($A28&gt;$A$24)*($A28&lt;$A$37)))</f>
        <v/>
      </c>
      <c r="Q28" s="51" t="str">
        <f aca="false">IF(Q$11&lt;$A28,"",EXP($B$3+$B$4*$A28+$B$5*(Q$11-$A28)+$B$7*($A28&gt;$A$36)+$B$6*($A28&gt;$A$24)*($A28&lt;$A$37)))</f>
        <v/>
      </c>
      <c r="R28" s="51" t="n">
        <f aca="false">IF(R$11&lt;$A28,"",EXP($B$3+$B$4*$A28+$B$5*(R$11-$A28)+$B$7*($A28&gt;$A$36)+$B$6*($A28&gt;$A$24)*($A28&lt;$A$37)))</f>
        <v>65.5746949964036</v>
      </c>
      <c r="S28" s="51" t="n">
        <f aca="false">IF(S$11&lt;$A28,"",EXP($B$3+$B$4*$A28+$B$5*(S$11-$A28)+$B$7*($A28&gt;$A$36)+$B$6*($A28&gt;$A$24)*($A28&lt;$A$37)))</f>
        <v>65.5819780950206</v>
      </c>
      <c r="T28" s="51" t="n">
        <f aca="false">IF(T$11&lt;$A28,"",EXP($B$3+$B$4*$A28+$B$5*(T$11-$A28)+$B$7*($A28&gt;$A$36)+$B$6*($A28&gt;$A$24)*($A28&lt;$A$37)))</f>
        <v>65.5892620025399</v>
      </c>
      <c r="U28" s="51" t="n">
        <f aca="false">IF(U$11&lt;$A28,"",EXP($B$3+$B$4*$A28+$B$5*(U$11-$A28)+$B$7*($A28&gt;$A$36)+$B$6*($A28&gt;$A$24)*($A28&lt;$A$37)))</f>
        <v>65.5965467190514</v>
      </c>
      <c r="V28" s="51" t="n">
        <f aca="false">IF(V$11&lt;$A28,"",EXP($B$3+$B$4*$A28+$B$5*(V$11-$A28)+$B$7*($A28&gt;$A$36)+$B$6*($A28&gt;$A$24)*($A28&lt;$A$37)))</f>
        <v>65.6038322446449</v>
      </c>
      <c r="W28" s="51" t="n">
        <f aca="false">IF(W$11&lt;$A28,"",EXP($B$3+$B$4*$A28+$B$5*(W$11-$A28)+$B$7*($A28&gt;$A$36)+$B$6*($A28&gt;$A$24)*($A28&lt;$A$37)))</f>
        <v>65.6111185794104</v>
      </c>
      <c r="X28" s="51" t="n">
        <f aca="false">IF(X$11&lt;$A28,"",EXP($B$3+$B$4*$A28+$B$5*(X$11-$A28)+$B$7*($A28&gt;$A$36)+$B$6*($A28&gt;$A$24)*($A28&lt;$A$37)))</f>
        <v>65.6184057234376</v>
      </c>
      <c r="Y28" s="51" t="n">
        <f aca="false">IF(Y$11&lt;$A28,"",EXP($B$3+$B$4*$A28+$B$5*(Y$11-$A28)+$B$7*($A28&gt;$A$36)+$B$6*($A28&gt;$A$24)*($A28&lt;$A$37)))</f>
        <v>65.6256936768165</v>
      </c>
      <c r="Z28" s="51" t="n">
        <f aca="false">IF(Z$11&lt;$A28,"",EXP($B$3+$B$4*$A28+$B$5*(Z$11-$A28)+$B$7*($A28&gt;$A$36)+$B$6*($A28&gt;$A$24)*($A28&lt;$A$37)))</f>
        <v>65.6329824396369</v>
      </c>
      <c r="AA28" s="51" t="n">
        <f aca="false">IF(AA$11&lt;$A28,"",EXP($B$3+$B$4*$A28+$B$5*(AA$11-$A28)+$B$7*($A28&gt;$A$36)+$B$6*($A28&gt;$A$24)*($A28&lt;$A$37)))</f>
        <v>65.6402720119889</v>
      </c>
      <c r="AB28" s="51" t="n">
        <f aca="false">IF(AB$11&lt;$A28,"",EXP($B$3+$B$4*$A28+$B$5*(AB$11-$A28)+$B$7*($A28&gt;$A$36)+$B$6*($A28&gt;$A$24)*($A28&lt;$A$37)))</f>
        <v>65.6475623939622</v>
      </c>
      <c r="AC28" s="51" t="n">
        <f aca="false">IF(AC$11&lt;$A28,"",EXP($B$3+$B$4*$A28+$B$5*(AC$11-$A28)+$B$7*($A28&gt;$A$36)+$B$6*($A28&gt;$A$24)*($A28&lt;$A$37)))</f>
        <v>65.6548535856467</v>
      </c>
      <c r="AD28" s="51" t="n">
        <f aca="false">IF(AD$11&lt;$A28,"",EXP($B$3+$B$4*$A28+$B$5*(AD$11-$A28)+$B$7*($A28&gt;$A$36)+$B$6*($A28&gt;$A$24)*($A28&lt;$A$37)))</f>
        <v>65.6621455871325</v>
      </c>
      <c r="AE28" s="51" t="n">
        <f aca="false">IF(AE$11&lt;$A28,"",EXP($B$3+$B$4*$A28+$B$5*(AE$11-$A28)+$B$7*($A28&gt;$A$36)+$B$6*($A28&gt;$A$24)*($A28&lt;$A$37)))</f>
        <v>65.6694383985095</v>
      </c>
      <c r="AF28" s="51" t="n">
        <f aca="false">IF(AF$11&lt;$A28,"",EXP($B$3+$B$4*$A28+$B$5*(AF$11-$A28)+$B$7*($A28&gt;$A$36)+$B$6*($A28&gt;$A$24)*($A28&lt;$A$37)))</f>
        <v>65.6767320198676</v>
      </c>
      <c r="AG28" s="51" t="n">
        <f aca="false">IF(AG$11&lt;$A28,"",EXP($B$3+$B$4*$A28+$B$5*(AG$11-$A28)+$B$7*($A28&gt;$A$36)+$B$6*($A28&gt;$A$24)*($A28&lt;$A$37)))</f>
        <v>65.6840264512967</v>
      </c>
      <c r="AH28" s="51" t="n">
        <f aca="false">IF(AH$11&lt;$A28,"",EXP($B$3+$B$4*$A28+$B$5*(AH$11-$A28)+$B$7*($A28&gt;$A$36)+$B$6*($A28&gt;$A$24)*($A28&lt;$A$37)))</f>
        <v>65.6913216928869</v>
      </c>
      <c r="AI28" s="51" t="n">
        <f aca="false">IF(AI$11&lt;$A28,"",EXP($B$3+$B$4*$A28+$B$5*(AI$11-$A28)+$B$7*($A28&gt;$A$36)+$B$6*($A28&gt;$A$24)*($A28&lt;$A$37)))</f>
        <v>65.6986177447281</v>
      </c>
      <c r="AJ28" s="51" t="n">
        <f aca="false">IF(AJ$11&lt;$A28,"",EXP($B$3+$B$4*$A28+$B$5*(AJ$11-$A28)+$B$7*($A28&gt;$A$36)+$B$6*($A28&gt;$A$24)*($A28&lt;$A$37)))</f>
        <v>65.7059146069103</v>
      </c>
      <c r="AK28" s="51" t="n">
        <f aca="false">IF(AK$11&lt;$A28,"",EXP($B$3+$B$4*$A28+$B$5*(AK$11-$A28)+$B$7*($A28&gt;$A$36)+$B$6*($A28&gt;$A$24)*($A28&lt;$A$37)))</f>
        <v>65.7132122795236</v>
      </c>
      <c r="AL28" s="51" t="n">
        <f aca="false">IF(AL$11&lt;$A28,"",EXP($B$3+$B$4*$A28+$B$5*(AL$11-$A28)+$B$7*($A28&gt;$A$36)+$B$6*($A28&gt;$A$24)*($A28&lt;$A$37)))</f>
        <v>65.7205107626579</v>
      </c>
      <c r="AM28" s="51" t="n">
        <f aca="false">IF(AM$11&lt;$A28,"",EXP($B$3+$B$4*$A28+$B$5*(AM$11-$A28)+$B$7*($A28&gt;$A$36)+$B$6*($A28&gt;$A$24)*($A28&lt;$A$37)))</f>
        <v>65.7278100564032</v>
      </c>
      <c r="AN28" s="51" t="n">
        <f aca="false">IF(AN$11&lt;$A28,"",EXP($B$3+$B$4*$A28+$B$5*(AN$11-$A28)+$B$7*($A28&gt;$A$36)+$B$6*($A28&gt;$A$24)*($A28&lt;$A$37)))</f>
        <v>65.7351101608496</v>
      </c>
      <c r="AO28" s="51" t="n">
        <f aca="false">IF(AO$11&lt;$A28,"",EXP($B$3+$B$4*$A28+$B$5*(AO$11-$A28)+$B$7*($A28&gt;$A$36)+$B$6*($A28&gt;$A$24)*($A28&lt;$A$37)))</f>
        <v>65.7424110760872</v>
      </c>
    </row>
    <row r="29" customFormat="false" ht="15" hidden="false" customHeight="false" outlineLevel="0" collapsed="false">
      <c r="A29" s="0" t="n">
        <f aca="false">A28+1</f>
        <v>17</v>
      </c>
      <c r="B29" s="0" t="str">
        <f aca="false">Orders!B30</f>
        <v>May 2015</v>
      </c>
      <c r="C29" s="51" t="str">
        <f aca="false">IF(C$11&lt;$A29,"",EXP($B$3+$B$4*$A29+$B$5*(C$11-$A29)+$B$7*($A29&gt;$A$36)+$B$6*($A29&gt;$A$24)*($A29&lt;$A$37)))</f>
        <v/>
      </c>
      <c r="D29" s="51" t="str">
        <f aca="false">IF(D$11&lt;$A29,"",EXP($B$3+$B$4*$A29+$B$5*(D$11-$A29)+$B$7*($A29&gt;$A$36)+$B$6*($A29&gt;$A$24)*($A29&lt;$A$37)))</f>
        <v/>
      </c>
      <c r="E29" s="51" t="str">
        <f aca="false">IF(E$11&lt;$A29,"",EXP($B$3+$B$4*$A29+$B$5*(E$11-$A29)+$B$7*($A29&gt;$A$36)+$B$6*($A29&gt;$A$24)*($A29&lt;$A$37)))</f>
        <v/>
      </c>
      <c r="F29" s="51" t="str">
        <f aca="false">IF(F$11&lt;$A29,"",EXP($B$3+$B$4*$A29+$B$5*(F$11-$A29)+$B$7*($A29&gt;$A$36)+$B$6*($A29&gt;$A$24)*($A29&lt;$A$37)))</f>
        <v/>
      </c>
      <c r="G29" s="51" t="str">
        <f aca="false">IF(G$11&lt;$A29,"",EXP($B$3+$B$4*$A29+$B$5*(G$11-$A29)+$B$7*($A29&gt;$A$36)+$B$6*($A29&gt;$A$24)*($A29&lt;$A$37)))</f>
        <v/>
      </c>
      <c r="H29" s="51" t="str">
        <f aca="false">IF(H$11&lt;$A29,"",EXP($B$3+$B$4*$A29+$B$5*(H$11-$A29)+$B$7*($A29&gt;$A$36)+$B$6*($A29&gt;$A$24)*($A29&lt;$A$37)))</f>
        <v/>
      </c>
      <c r="I29" s="51" t="str">
        <f aca="false">IF(I$11&lt;$A29,"",EXP($B$3+$B$4*$A29+$B$5*(I$11-$A29)+$B$7*($A29&gt;$A$36)+$B$6*($A29&gt;$A$24)*($A29&lt;$A$37)))</f>
        <v/>
      </c>
      <c r="J29" s="51" t="str">
        <f aca="false">IF(J$11&lt;$A29,"",EXP($B$3+$B$4*$A29+$B$5*(J$11-$A29)+$B$7*($A29&gt;$A$36)+$B$6*($A29&gt;$A$24)*($A29&lt;$A$37)))</f>
        <v/>
      </c>
      <c r="K29" s="51" t="str">
        <f aca="false">IF(K$11&lt;$A29,"",EXP($B$3+$B$4*$A29+$B$5*(K$11-$A29)+$B$7*($A29&gt;$A$36)+$B$6*($A29&gt;$A$24)*($A29&lt;$A$37)))</f>
        <v/>
      </c>
      <c r="L29" s="51" t="str">
        <f aca="false">IF(L$11&lt;$A29,"",EXP($B$3+$B$4*$A29+$B$5*(L$11-$A29)+$B$7*($A29&gt;$A$36)+$B$6*($A29&gt;$A$24)*($A29&lt;$A$37)))</f>
        <v/>
      </c>
      <c r="M29" s="51" t="str">
        <f aca="false">IF(M$11&lt;$A29,"",EXP($B$3+$B$4*$A29+$B$5*(M$11-$A29)+$B$7*($A29&gt;$A$36)+$B$6*($A29&gt;$A$24)*($A29&lt;$A$37)))</f>
        <v/>
      </c>
      <c r="N29" s="51" t="str">
        <f aca="false">IF(N$11&lt;$A29,"",EXP($B$3+$B$4*$A29+$B$5*(N$11-$A29)+$B$7*($A29&gt;$A$36)+$B$6*($A29&gt;$A$24)*($A29&lt;$A$37)))</f>
        <v/>
      </c>
      <c r="O29" s="51" t="str">
        <f aca="false">IF(O$11&lt;$A29,"",EXP($B$3+$B$4*$A29+$B$5*(O$11-$A29)+$B$7*($A29&gt;$A$36)+$B$6*($A29&gt;$A$24)*($A29&lt;$A$37)))</f>
        <v/>
      </c>
      <c r="P29" s="51" t="str">
        <f aca="false">IF(P$11&lt;$A29,"",EXP($B$3+$B$4*$A29+$B$5*(P$11-$A29)+$B$7*($A29&gt;$A$36)+$B$6*($A29&gt;$A$24)*($A29&lt;$A$37)))</f>
        <v/>
      </c>
      <c r="Q29" s="51" t="str">
        <f aca="false">IF(Q$11&lt;$A29,"",EXP($B$3+$B$4*$A29+$B$5*(Q$11-$A29)+$B$7*($A29&gt;$A$36)+$B$6*($A29&gt;$A$24)*($A29&lt;$A$37)))</f>
        <v/>
      </c>
      <c r="R29" s="51" t="str">
        <f aca="false">IF(R$11&lt;$A29,"",EXP($B$3+$B$4*$A29+$B$5*(R$11-$A29)+$B$7*($A29&gt;$A$36)+$B$6*($A29&gt;$A$24)*($A29&lt;$A$37)))</f>
        <v/>
      </c>
      <c r="S29" s="51" t="n">
        <f aca="false">IF(S$11&lt;$A29,"",EXP($B$3+$B$4*$A29+$B$5*(S$11-$A29)+$B$7*($A29&gt;$A$36)+$B$6*($A29&gt;$A$24)*($A29&lt;$A$37)))</f>
        <v>65.3454944877126</v>
      </c>
      <c r="T29" s="51" t="n">
        <f aca="false">IF(T$11&lt;$A29,"",EXP($B$3+$B$4*$A29+$B$5*(T$11-$A29)+$B$7*($A29&gt;$A$36)+$B$6*($A29&gt;$A$24)*($A29&lt;$A$37)))</f>
        <v>65.3527521300174</v>
      </c>
      <c r="U29" s="51" t="n">
        <f aca="false">IF(U$11&lt;$A29,"",EXP($B$3+$B$4*$A29+$B$5*(U$11-$A29)+$B$7*($A29&gt;$A$36)+$B$6*($A29&gt;$A$24)*($A29&lt;$A$37)))</f>
        <v>65.3600105783972</v>
      </c>
      <c r="V29" s="51" t="n">
        <f aca="false">IF(V$11&lt;$A29,"",EXP($B$3+$B$4*$A29+$B$5*(V$11-$A29)+$B$7*($A29&gt;$A$36)+$B$6*($A29&gt;$A$24)*($A29&lt;$A$37)))</f>
        <v>65.3672698329415</v>
      </c>
      <c r="W29" s="51" t="n">
        <f aca="false">IF(W$11&lt;$A29,"",EXP($B$3+$B$4*$A29+$B$5*(W$11-$A29)+$B$7*($A29&gt;$A$36)+$B$6*($A29&gt;$A$24)*($A29&lt;$A$37)))</f>
        <v>65.3745298937399</v>
      </c>
      <c r="X29" s="51" t="n">
        <f aca="false">IF(X$11&lt;$A29,"",EXP($B$3+$B$4*$A29+$B$5*(X$11-$A29)+$B$7*($A29&gt;$A$36)+$B$6*($A29&gt;$A$24)*($A29&lt;$A$37)))</f>
        <v>65.381790760882</v>
      </c>
      <c r="Y29" s="51" t="n">
        <f aca="false">IF(Y$11&lt;$A29,"",EXP($B$3+$B$4*$A29+$B$5*(Y$11-$A29)+$B$7*($A29&gt;$A$36)+$B$6*($A29&gt;$A$24)*($A29&lt;$A$37)))</f>
        <v>65.3890524344573</v>
      </c>
      <c r="Z29" s="51" t="n">
        <f aca="false">IF(Z$11&lt;$A29,"",EXP($B$3+$B$4*$A29+$B$5*(Z$11-$A29)+$B$7*($A29&gt;$A$36)+$B$6*($A29&gt;$A$24)*($A29&lt;$A$37)))</f>
        <v>65.3963149145553</v>
      </c>
      <c r="AA29" s="51" t="n">
        <f aca="false">IF(AA$11&lt;$A29,"",EXP($B$3+$B$4*$A29+$B$5*(AA$11-$A29)+$B$7*($A29&gt;$A$36)+$B$6*($A29&gt;$A$24)*($A29&lt;$A$37)))</f>
        <v>65.4035782012658</v>
      </c>
      <c r="AB29" s="51" t="n">
        <f aca="false">IF(AB$11&lt;$A29,"",EXP($B$3+$B$4*$A29+$B$5*(AB$11-$A29)+$B$7*($A29&gt;$A$36)+$B$6*($A29&gt;$A$24)*($A29&lt;$A$37)))</f>
        <v>65.4108422946781</v>
      </c>
      <c r="AC29" s="51" t="n">
        <f aca="false">IF(AC$11&lt;$A29,"",EXP($B$3+$B$4*$A29+$B$5*(AC$11-$A29)+$B$7*($A29&gt;$A$36)+$B$6*($A29&gt;$A$24)*($A29&lt;$A$37)))</f>
        <v>65.418107194882</v>
      </c>
      <c r="AD29" s="51" t="n">
        <f aca="false">IF(AD$11&lt;$A29,"",EXP($B$3+$B$4*$A29+$B$5*(AD$11-$A29)+$B$7*($A29&gt;$A$36)+$B$6*($A29&gt;$A$24)*($A29&lt;$A$37)))</f>
        <v>65.425372901967</v>
      </c>
      <c r="AE29" s="51" t="n">
        <f aca="false">IF(AE$11&lt;$A29,"",EXP($B$3+$B$4*$A29+$B$5*(AE$11-$A29)+$B$7*($A29&gt;$A$36)+$B$6*($A29&gt;$A$24)*($A29&lt;$A$37)))</f>
        <v>65.4326394160228</v>
      </c>
      <c r="AF29" s="51" t="n">
        <f aca="false">IF(AF$11&lt;$A29,"",EXP($B$3+$B$4*$A29+$B$5*(AF$11-$A29)+$B$7*($A29&gt;$A$36)+$B$6*($A29&gt;$A$24)*($A29&lt;$A$37)))</f>
        <v>65.439906737139</v>
      </c>
      <c r="AG29" s="51" t="n">
        <f aca="false">IF(AG$11&lt;$A29,"",EXP($B$3+$B$4*$A29+$B$5*(AG$11-$A29)+$B$7*($A29&gt;$A$36)+$B$6*($A29&gt;$A$24)*($A29&lt;$A$37)))</f>
        <v>65.4471748654052</v>
      </c>
      <c r="AH29" s="51" t="n">
        <f aca="false">IF(AH$11&lt;$A29,"",EXP($B$3+$B$4*$A29+$B$5*(AH$11-$A29)+$B$7*($A29&gt;$A$36)+$B$6*($A29&gt;$A$24)*($A29&lt;$A$37)))</f>
        <v>65.454443800911</v>
      </c>
      <c r="AI29" s="51" t="n">
        <f aca="false">IF(AI$11&lt;$A29,"",EXP($B$3+$B$4*$A29+$B$5*(AI$11-$A29)+$B$7*($A29&gt;$A$36)+$B$6*($A29&gt;$A$24)*($A29&lt;$A$37)))</f>
        <v>65.4617135437462</v>
      </c>
      <c r="AJ29" s="51" t="n">
        <f aca="false">IF(AJ$11&lt;$A29,"",EXP($B$3+$B$4*$A29+$B$5*(AJ$11-$A29)+$B$7*($A29&gt;$A$36)+$B$6*($A29&gt;$A$24)*($A29&lt;$A$37)))</f>
        <v>65.4689840940003</v>
      </c>
      <c r="AK29" s="51" t="n">
        <f aca="false">IF(AK$11&lt;$A29,"",EXP($B$3+$B$4*$A29+$B$5*(AK$11-$A29)+$B$7*($A29&gt;$A$36)+$B$6*($A29&gt;$A$24)*($A29&lt;$A$37)))</f>
        <v>65.4762554517631</v>
      </c>
      <c r="AL29" s="51" t="n">
        <f aca="false">IF(AL$11&lt;$A29,"",EXP($B$3+$B$4*$A29+$B$5*(AL$11-$A29)+$B$7*($A29&gt;$A$36)+$B$6*($A29&gt;$A$24)*($A29&lt;$A$37)))</f>
        <v>65.4835276171243</v>
      </c>
      <c r="AM29" s="51" t="n">
        <f aca="false">IF(AM$11&lt;$A29,"",EXP($B$3+$B$4*$A29+$B$5*(AM$11-$A29)+$B$7*($A29&gt;$A$36)+$B$6*($A29&gt;$A$24)*($A29&lt;$A$37)))</f>
        <v>65.4908005901735</v>
      </c>
      <c r="AN29" s="51" t="n">
        <f aca="false">IF(AN$11&lt;$A29,"",EXP($B$3+$B$4*$A29+$B$5*(AN$11-$A29)+$B$7*($A29&gt;$A$36)+$B$6*($A29&gt;$A$24)*($A29&lt;$A$37)))</f>
        <v>65.4980743710005</v>
      </c>
      <c r="AO29" s="51" t="n">
        <f aca="false">IF(AO$11&lt;$A29,"",EXP($B$3+$B$4*$A29+$B$5*(AO$11-$A29)+$B$7*($A29&gt;$A$36)+$B$6*($A29&gt;$A$24)*($A29&lt;$A$37)))</f>
        <v>65.505348959695</v>
      </c>
    </row>
    <row r="30" customFormat="false" ht="15" hidden="false" customHeight="false" outlineLevel="0" collapsed="false">
      <c r="A30" s="0" t="n">
        <f aca="false">A29+1</f>
        <v>18</v>
      </c>
      <c r="B30" s="0" t="str">
        <f aca="false">Orders!B31</f>
        <v>Jun 2015</v>
      </c>
      <c r="C30" s="51" t="str">
        <f aca="false">IF(C$11&lt;$A30,"",EXP($B$3+$B$4*$A30+$B$5*(C$11-$A30)+$B$7*($A30&gt;$A$36)+$B$6*($A30&gt;$A$24)*($A30&lt;$A$37)))</f>
        <v/>
      </c>
      <c r="D30" s="51" t="str">
        <f aca="false">IF(D$11&lt;$A30,"",EXP($B$3+$B$4*$A30+$B$5*(D$11-$A30)+$B$7*($A30&gt;$A$36)+$B$6*($A30&gt;$A$24)*($A30&lt;$A$37)))</f>
        <v/>
      </c>
      <c r="E30" s="51" t="str">
        <f aca="false">IF(E$11&lt;$A30,"",EXP($B$3+$B$4*$A30+$B$5*(E$11-$A30)+$B$7*($A30&gt;$A$36)+$B$6*($A30&gt;$A$24)*($A30&lt;$A$37)))</f>
        <v/>
      </c>
      <c r="F30" s="51" t="str">
        <f aca="false">IF(F$11&lt;$A30,"",EXP($B$3+$B$4*$A30+$B$5*(F$11-$A30)+$B$7*($A30&gt;$A$36)+$B$6*($A30&gt;$A$24)*($A30&lt;$A$37)))</f>
        <v/>
      </c>
      <c r="G30" s="51" t="str">
        <f aca="false">IF(G$11&lt;$A30,"",EXP($B$3+$B$4*$A30+$B$5*(G$11-$A30)+$B$7*($A30&gt;$A$36)+$B$6*($A30&gt;$A$24)*($A30&lt;$A$37)))</f>
        <v/>
      </c>
      <c r="H30" s="51" t="str">
        <f aca="false">IF(H$11&lt;$A30,"",EXP($B$3+$B$4*$A30+$B$5*(H$11-$A30)+$B$7*($A30&gt;$A$36)+$B$6*($A30&gt;$A$24)*($A30&lt;$A$37)))</f>
        <v/>
      </c>
      <c r="I30" s="51" t="str">
        <f aca="false">IF(I$11&lt;$A30,"",EXP($B$3+$B$4*$A30+$B$5*(I$11-$A30)+$B$7*($A30&gt;$A$36)+$B$6*($A30&gt;$A$24)*($A30&lt;$A$37)))</f>
        <v/>
      </c>
      <c r="J30" s="51" t="str">
        <f aca="false">IF(J$11&lt;$A30,"",EXP($B$3+$B$4*$A30+$B$5*(J$11-$A30)+$B$7*($A30&gt;$A$36)+$B$6*($A30&gt;$A$24)*($A30&lt;$A$37)))</f>
        <v/>
      </c>
      <c r="K30" s="51" t="str">
        <f aca="false">IF(K$11&lt;$A30,"",EXP($B$3+$B$4*$A30+$B$5*(K$11-$A30)+$B$7*($A30&gt;$A$36)+$B$6*($A30&gt;$A$24)*($A30&lt;$A$37)))</f>
        <v/>
      </c>
      <c r="L30" s="51" t="str">
        <f aca="false">IF(L$11&lt;$A30,"",EXP($B$3+$B$4*$A30+$B$5*(L$11-$A30)+$B$7*($A30&gt;$A$36)+$B$6*($A30&gt;$A$24)*($A30&lt;$A$37)))</f>
        <v/>
      </c>
      <c r="M30" s="51" t="str">
        <f aca="false">IF(M$11&lt;$A30,"",EXP($B$3+$B$4*$A30+$B$5*(M$11-$A30)+$B$7*($A30&gt;$A$36)+$B$6*($A30&gt;$A$24)*($A30&lt;$A$37)))</f>
        <v/>
      </c>
      <c r="N30" s="51" t="str">
        <f aca="false">IF(N$11&lt;$A30,"",EXP($B$3+$B$4*$A30+$B$5*(N$11-$A30)+$B$7*($A30&gt;$A$36)+$B$6*($A30&gt;$A$24)*($A30&lt;$A$37)))</f>
        <v/>
      </c>
      <c r="O30" s="51" t="str">
        <f aca="false">IF(O$11&lt;$A30,"",EXP($B$3+$B$4*$A30+$B$5*(O$11-$A30)+$B$7*($A30&gt;$A$36)+$B$6*($A30&gt;$A$24)*($A30&lt;$A$37)))</f>
        <v/>
      </c>
      <c r="P30" s="51" t="str">
        <f aca="false">IF(P$11&lt;$A30,"",EXP($B$3+$B$4*$A30+$B$5*(P$11-$A30)+$B$7*($A30&gt;$A$36)+$B$6*($A30&gt;$A$24)*($A30&lt;$A$37)))</f>
        <v/>
      </c>
      <c r="Q30" s="51" t="str">
        <f aca="false">IF(Q$11&lt;$A30,"",EXP($B$3+$B$4*$A30+$B$5*(Q$11-$A30)+$B$7*($A30&gt;$A$36)+$B$6*($A30&gt;$A$24)*($A30&lt;$A$37)))</f>
        <v/>
      </c>
      <c r="R30" s="51" t="str">
        <f aca="false">IF(R$11&lt;$A30,"",EXP($B$3+$B$4*$A30+$B$5*(R$11-$A30)+$B$7*($A30&gt;$A$36)+$B$6*($A30&gt;$A$24)*($A30&lt;$A$37)))</f>
        <v/>
      </c>
      <c r="S30" s="51" t="str">
        <f aca="false">IF(S$11&lt;$A30,"",EXP($B$3+$B$4*$A30+$B$5*(S$11-$A30)+$B$7*($A30&gt;$A$36)+$B$6*($A30&gt;$A$24)*($A30&lt;$A$37)))</f>
        <v/>
      </c>
      <c r="T30" s="51" t="n">
        <f aca="false">IF(T$11&lt;$A30,"",EXP($B$3+$B$4*$A30+$B$5*(T$11-$A30)+$B$7*($A30&gt;$A$36)+$B$6*($A30&gt;$A$24)*($A30&lt;$A$37)))</f>
        <v>65.117095094043</v>
      </c>
      <c r="U30" s="51" t="n">
        <f aca="false">IF(U$11&lt;$A30,"",EXP($B$3+$B$4*$A30+$B$5*(U$11-$A30)+$B$7*($A30&gt;$A$36)+$B$6*($A30&gt;$A$24)*($A30&lt;$A$37)))</f>
        <v>65.1243273690119</v>
      </c>
      <c r="V30" s="51" t="n">
        <f aca="false">IF(V$11&lt;$A30,"",EXP($B$3+$B$4*$A30+$B$5*(V$11-$A30)+$B$7*($A30&gt;$A$36)+$B$6*($A30&gt;$A$24)*($A30&lt;$A$37)))</f>
        <v>65.1315604472384</v>
      </c>
      <c r="W30" s="51" t="n">
        <f aca="false">IF(W$11&lt;$A30,"",EXP($B$3+$B$4*$A30+$B$5*(W$11-$A30)+$B$7*($A30&gt;$A$36)+$B$6*($A30&gt;$A$24)*($A30&lt;$A$37)))</f>
        <v>65.1387943288118</v>
      </c>
      <c r="X30" s="51" t="n">
        <f aca="false">IF(X$11&lt;$A30,"",EXP($B$3+$B$4*$A30+$B$5*(X$11-$A30)+$B$7*($A30&gt;$A$36)+$B$6*($A30&gt;$A$24)*($A30&lt;$A$37)))</f>
        <v>65.1460290138212</v>
      </c>
      <c r="Y30" s="51" t="n">
        <f aca="false">IF(Y$11&lt;$A30,"",EXP($B$3+$B$4*$A30+$B$5*(Y$11-$A30)+$B$7*($A30&gt;$A$36)+$B$6*($A30&gt;$A$24)*($A30&lt;$A$37)))</f>
        <v>65.1532645023558</v>
      </c>
      <c r="Z30" s="51" t="n">
        <f aca="false">IF(Z$11&lt;$A30,"",EXP($B$3+$B$4*$A30+$B$5*(Z$11-$A30)+$B$7*($A30&gt;$A$36)+$B$6*($A30&gt;$A$24)*($A30&lt;$A$37)))</f>
        <v>65.1605007945049</v>
      </c>
      <c r="AA30" s="51" t="n">
        <f aca="false">IF(AA$11&lt;$A30,"",EXP($B$3+$B$4*$A30+$B$5*(AA$11-$A30)+$B$7*($A30&gt;$A$36)+$B$6*($A30&gt;$A$24)*($A30&lt;$A$37)))</f>
        <v>65.1677378903578</v>
      </c>
      <c r="AB30" s="51" t="n">
        <f aca="false">IF(AB$11&lt;$A30,"",EXP($B$3+$B$4*$A30+$B$5*(AB$11-$A30)+$B$7*($A30&gt;$A$36)+$B$6*($A30&gt;$A$24)*($A30&lt;$A$37)))</f>
        <v>65.1749757900038</v>
      </c>
      <c r="AC30" s="51" t="n">
        <f aca="false">IF(AC$11&lt;$A30,"",EXP($B$3+$B$4*$A30+$B$5*(AC$11-$A30)+$B$7*($A30&gt;$A$36)+$B$6*($A30&gt;$A$24)*($A30&lt;$A$37)))</f>
        <v>65.1822144935321</v>
      </c>
      <c r="AD30" s="51" t="n">
        <f aca="false">IF(AD$11&lt;$A30,"",EXP($B$3+$B$4*$A30+$B$5*(AD$11-$A30)+$B$7*($A30&gt;$A$36)+$B$6*($A30&gt;$A$24)*($A30&lt;$A$37)))</f>
        <v>65.1894540010319</v>
      </c>
      <c r="AE30" s="51" t="n">
        <f aca="false">IF(AE$11&lt;$A30,"",EXP($B$3+$B$4*$A30+$B$5*(AE$11-$A30)+$B$7*($A30&gt;$A$36)+$B$6*($A30&gt;$A$24)*($A30&lt;$A$37)))</f>
        <v>65.1966943125926</v>
      </c>
      <c r="AF30" s="51" t="n">
        <f aca="false">IF(AF$11&lt;$A30,"",EXP($B$3+$B$4*$A30+$B$5*(AF$11-$A30)+$B$7*($A30&gt;$A$36)+$B$6*($A30&gt;$A$24)*($A30&lt;$A$37)))</f>
        <v>65.2039354283036</v>
      </c>
      <c r="AG30" s="51" t="n">
        <f aca="false">IF(AG$11&lt;$A30,"",EXP($B$3+$B$4*$A30+$B$5*(AG$11-$A30)+$B$7*($A30&gt;$A$36)+$B$6*($A30&gt;$A$24)*($A30&lt;$A$37)))</f>
        <v>65.211177348254</v>
      </c>
      <c r="AH30" s="51" t="n">
        <f aca="false">IF(AH$11&lt;$A30,"",EXP($B$3+$B$4*$A30+$B$5*(AH$11-$A30)+$B$7*($A30&gt;$A$36)+$B$6*($A30&gt;$A$24)*($A30&lt;$A$37)))</f>
        <v>65.2184200725332</v>
      </c>
      <c r="AI30" s="51" t="n">
        <f aca="false">IF(AI$11&lt;$A30,"",EXP($B$3+$B$4*$A30+$B$5*(AI$11-$A30)+$B$7*($A30&gt;$A$36)+$B$6*($A30&gt;$A$24)*($A30&lt;$A$37)))</f>
        <v>65.2256636012306</v>
      </c>
      <c r="AJ30" s="51" t="n">
        <f aca="false">IF(AJ$11&lt;$A30,"",EXP($B$3+$B$4*$A30+$B$5*(AJ$11-$A30)+$B$7*($A30&gt;$A$36)+$B$6*($A30&gt;$A$24)*($A30&lt;$A$37)))</f>
        <v>65.2329079344355</v>
      </c>
      <c r="AK30" s="51" t="n">
        <f aca="false">IF(AK$11&lt;$A30,"",EXP($B$3+$B$4*$A30+$B$5*(AK$11-$A30)+$B$7*($A30&gt;$A$36)+$B$6*($A30&gt;$A$24)*($A30&lt;$A$37)))</f>
        <v>65.2401530722372</v>
      </c>
      <c r="AL30" s="51" t="n">
        <f aca="false">IF(AL$11&lt;$A30,"",EXP($B$3+$B$4*$A30+$B$5*(AL$11-$A30)+$B$7*($A30&gt;$A$36)+$B$6*($A30&gt;$A$24)*($A30&lt;$A$37)))</f>
        <v>65.2473990147251</v>
      </c>
      <c r="AM30" s="51" t="n">
        <f aca="false">IF(AM$11&lt;$A30,"",EXP($B$3+$B$4*$A30+$B$5*(AM$11-$A30)+$B$7*($A30&gt;$A$36)+$B$6*($A30&gt;$A$24)*($A30&lt;$A$37)))</f>
        <v>65.2546457619887</v>
      </c>
      <c r="AN30" s="51" t="n">
        <f aca="false">IF(AN$11&lt;$A30,"",EXP($B$3+$B$4*$A30+$B$5*(AN$11-$A30)+$B$7*($A30&gt;$A$36)+$B$6*($A30&gt;$A$24)*($A30&lt;$A$37)))</f>
        <v>65.2618933141172</v>
      </c>
      <c r="AO30" s="51" t="n">
        <f aca="false">IF(AO$11&lt;$A30,"",EXP($B$3+$B$4*$A30+$B$5*(AO$11-$A30)+$B$7*($A30&gt;$A$36)+$B$6*($A30&gt;$A$24)*($A30&lt;$A$37)))</f>
        <v>65.2691416712</v>
      </c>
    </row>
    <row r="31" customFormat="false" ht="15" hidden="false" customHeight="false" outlineLevel="0" collapsed="false">
      <c r="A31" s="0" t="n">
        <f aca="false">A30+1</f>
        <v>19</v>
      </c>
      <c r="B31" s="0" t="str">
        <f aca="false">Orders!B32</f>
        <v>Jul 2015</v>
      </c>
      <c r="C31" s="51" t="str">
        <f aca="false">IF(C$11&lt;$A31,"",EXP($B$3+$B$4*$A31+$B$5*(C$11-$A31)+$B$7*($A31&gt;$A$36)+$B$6*($A31&gt;$A$24)*($A31&lt;$A$37)))</f>
        <v/>
      </c>
      <c r="D31" s="51" t="str">
        <f aca="false">IF(D$11&lt;$A31,"",EXP($B$3+$B$4*$A31+$B$5*(D$11-$A31)+$B$7*($A31&gt;$A$36)+$B$6*($A31&gt;$A$24)*($A31&lt;$A$37)))</f>
        <v/>
      </c>
      <c r="E31" s="51" t="str">
        <f aca="false">IF(E$11&lt;$A31,"",EXP($B$3+$B$4*$A31+$B$5*(E$11-$A31)+$B$7*($A31&gt;$A$36)+$B$6*($A31&gt;$A$24)*($A31&lt;$A$37)))</f>
        <v/>
      </c>
      <c r="F31" s="51" t="str">
        <f aca="false">IF(F$11&lt;$A31,"",EXP($B$3+$B$4*$A31+$B$5*(F$11-$A31)+$B$7*($A31&gt;$A$36)+$B$6*($A31&gt;$A$24)*($A31&lt;$A$37)))</f>
        <v/>
      </c>
      <c r="G31" s="51" t="str">
        <f aca="false">IF(G$11&lt;$A31,"",EXP($B$3+$B$4*$A31+$B$5*(G$11-$A31)+$B$7*($A31&gt;$A$36)+$B$6*($A31&gt;$A$24)*($A31&lt;$A$37)))</f>
        <v/>
      </c>
      <c r="H31" s="51" t="str">
        <f aca="false">IF(H$11&lt;$A31,"",EXP($B$3+$B$4*$A31+$B$5*(H$11-$A31)+$B$7*($A31&gt;$A$36)+$B$6*($A31&gt;$A$24)*($A31&lt;$A$37)))</f>
        <v/>
      </c>
      <c r="I31" s="51" t="str">
        <f aca="false">IF(I$11&lt;$A31,"",EXP($B$3+$B$4*$A31+$B$5*(I$11-$A31)+$B$7*($A31&gt;$A$36)+$B$6*($A31&gt;$A$24)*($A31&lt;$A$37)))</f>
        <v/>
      </c>
      <c r="J31" s="51" t="str">
        <f aca="false">IF(J$11&lt;$A31,"",EXP($B$3+$B$4*$A31+$B$5*(J$11-$A31)+$B$7*($A31&gt;$A$36)+$B$6*($A31&gt;$A$24)*($A31&lt;$A$37)))</f>
        <v/>
      </c>
      <c r="K31" s="51" t="str">
        <f aca="false">IF(K$11&lt;$A31,"",EXP($B$3+$B$4*$A31+$B$5*(K$11-$A31)+$B$7*($A31&gt;$A$36)+$B$6*($A31&gt;$A$24)*($A31&lt;$A$37)))</f>
        <v/>
      </c>
      <c r="L31" s="51" t="str">
        <f aca="false">IF(L$11&lt;$A31,"",EXP($B$3+$B$4*$A31+$B$5*(L$11-$A31)+$B$7*($A31&gt;$A$36)+$B$6*($A31&gt;$A$24)*($A31&lt;$A$37)))</f>
        <v/>
      </c>
      <c r="M31" s="51" t="str">
        <f aca="false">IF(M$11&lt;$A31,"",EXP($B$3+$B$4*$A31+$B$5*(M$11-$A31)+$B$7*($A31&gt;$A$36)+$B$6*($A31&gt;$A$24)*($A31&lt;$A$37)))</f>
        <v/>
      </c>
      <c r="N31" s="51" t="str">
        <f aca="false">IF(N$11&lt;$A31,"",EXP($B$3+$B$4*$A31+$B$5*(N$11-$A31)+$B$7*($A31&gt;$A$36)+$B$6*($A31&gt;$A$24)*($A31&lt;$A$37)))</f>
        <v/>
      </c>
      <c r="O31" s="51" t="str">
        <f aca="false">IF(O$11&lt;$A31,"",EXP($B$3+$B$4*$A31+$B$5*(O$11-$A31)+$B$7*($A31&gt;$A$36)+$B$6*($A31&gt;$A$24)*($A31&lt;$A$37)))</f>
        <v/>
      </c>
      <c r="P31" s="51" t="str">
        <f aca="false">IF(P$11&lt;$A31,"",EXP($B$3+$B$4*$A31+$B$5*(P$11-$A31)+$B$7*($A31&gt;$A$36)+$B$6*($A31&gt;$A$24)*($A31&lt;$A$37)))</f>
        <v/>
      </c>
      <c r="Q31" s="51" t="str">
        <f aca="false">IF(Q$11&lt;$A31,"",EXP($B$3+$B$4*$A31+$B$5*(Q$11-$A31)+$B$7*($A31&gt;$A$36)+$B$6*($A31&gt;$A$24)*($A31&lt;$A$37)))</f>
        <v/>
      </c>
      <c r="R31" s="51" t="str">
        <f aca="false">IF(R$11&lt;$A31,"",EXP($B$3+$B$4*$A31+$B$5*(R$11-$A31)+$B$7*($A31&gt;$A$36)+$B$6*($A31&gt;$A$24)*($A31&lt;$A$37)))</f>
        <v/>
      </c>
      <c r="S31" s="51" t="str">
        <f aca="false">IF(S$11&lt;$A31,"",EXP($B$3+$B$4*$A31+$B$5*(S$11-$A31)+$B$7*($A31&gt;$A$36)+$B$6*($A31&gt;$A$24)*($A31&lt;$A$37)))</f>
        <v/>
      </c>
      <c r="T31" s="51" t="str">
        <f aca="false">IF(T$11&lt;$A31,"",EXP($B$3+$B$4*$A31+$B$5*(T$11-$A31)+$B$7*($A31&gt;$A$36)+$B$6*($A31&gt;$A$24)*($A31&lt;$A$37)))</f>
        <v/>
      </c>
      <c r="U31" s="51" t="n">
        <f aca="false">IF(U$11&lt;$A31,"",EXP($B$3+$B$4*$A31+$B$5*(U$11-$A31)+$B$7*($A31&gt;$A$36)+$B$6*($A31&gt;$A$24)*($A31&lt;$A$37)))</f>
        <v>64.8894940152907</v>
      </c>
      <c r="V31" s="51" t="n">
        <f aca="false">IF(V$11&lt;$A31,"",EXP($B$3+$B$4*$A31+$B$5*(V$11-$A31)+$B$7*($A31&gt;$A$36)+$B$6*($A31&gt;$A$24)*($A31&lt;$A$37)))</f>
        <v>64.8967010115892</v>
      </c>
      <c r="W31" s="51" t="n">
        <f aca="false">IF(W$11&lt;$A31,"",EXP($B$3+$B$4*$A31+$B$5*(W$11-$A31)+$B$7*($A31&gt;$A$36)+$B$6*($A31&gt;$A$24)*($A31&lt;$A$37)))</f>
        <v>64.9039088083377</v>
      </c>
      <c r="X31" s="51" t="n">
        <f aca="false">IF(X$11&lt;$A31,"",EXP($B$3+$B$4*$A31+$B$5*(X$11-$A31)+$B$7*($A31&gt;$A$36)+$B$6*($A31&gt;$A$24)*($A31&lt;$A$37)))</f>
        <v>64.9111174056252</v>
      </c>
      <c r="Y31" s="51" t="n">
        <f aca="false">IF(Y$11&lt;$A31,"",EXP($B$3+$B$4*$A31+$B$5*(Y$11-$A31)+$B$7*($A31&gt;$A$36)+$B$6*($A31&gt;$A$24)*($A31&lt;$A$37)))</f>
        <v>64.9183268035404</v>
      </c>
      <c r="Z31" s="51" t="n">
        <f aca="false">IF(Z$11&lt;$A31,"",EXP($B$3+$B$4*$A31+$B$5*(Z$11-$A31)+$B$7*($A31&gt;$A$36)+$B$6*($A31&gt;$A$24)*($A31&lt;$A$37)))</f>
        <v>64.9255370021724</v>
      </c>
      <c r="AA31" s="51" t="n">
        <f aca="false">IF(AA$11&lt;$A31,"",EXP($B$3+$B$4*$A31+$B$5*(AA$11-$A31)+$B$7*($A31&gt;$A$36)+$B$6*($A31&gt;$A$24)*($A31&lt;$A$37)))</f>
        <v>64.93274800161</v>
      </c>
      <c r="AB31" s="51" t="n">
        <f aca="false">IF(AB$11&lt;$A31,"",EXP($B$3+$B$4*$A31+$B$5*(AB$11-$A31)+$B$7*($A31&gt;$A$36)+$B$6*($A31&gt;$A$24)*($A31&lt;$A$37)))</f>
        <v>64.9399598019423</v>
      </c>
      <c r="AC31" s="51" t="n">
        <f aca="false">IF(AC$11&lt;$A31,"",EXP($B$3+$B$4*$A31+$B$5*(AC$11-$A31)+$B$7*($A31&gt;$A$36)+$B$6*($A31&gt;$A$24)*($A31&lt;$A$37)))</f>
        <v>64.9471724032582</v>
      </c>
      <c r="AD31" s="51" t="n">
        <f aca="false">IF(AD$11&lt;$A31,"",EXP($B$3+$B$4*$A31+$B$5*(AD$11-$A31)+$B$7*($A31&gt;$A$36)+$B$6*($A31&gt;$A$24)*($A31&lt;$A$37)))</f>
        <v>64.9543858056466</v>
      </c>
      <c r="AE31" s="51" t="n">
        <f aca="false">IF(AE$11&lt;$A31,"",EXP($B$3+$B$4*$A31+$B$5*(AE$11-$A31)+$B$7*($A31&gt;$A$36)+$B$6*($A31&gt;$A$24)*($A31&lt;$A$37)))</f>
        <v>64.9616000091964</v>
      </c>
      <c r="AF31" s="51" t="n">
        <f aca="false">IF(AF$11&lt;$A31,"",EXP($B$3+$B$4*$A31+$B$5*(AF$11-$A31)+$B$7*($A31&gt;$A$36)+$B$6*($A31&gt;$A$24)*($A31&lt;$A$37)))</f>
        <v>64.9688150139968</v>
      </c>
      <c r="AG31" s="51" t="n">
        <f aca="false">IF(AG$11&lt;$A31,"",EXP($B$3+$B$4*$A31+$B$5*(AG$11-$A31)+$B$7*($A31&gt;$A$36)+$B$6*($A31&gt;$A$24)*($A31&lt;$A$37)))</f>
        <v>64.9760308201366</v>
      </c>
      <c r="AH31" s="51" t="n">
        <f aca="false">IF(AH$11&lt;$A31,"",EXP($B$3+$B$4*$A31+$B$5*(AH$11-$A31)+$B$7*($A31&gt;$A$36)+$B$6*($A31&gt;$A$24)*($A31&lt;$A$37)))</f>
        <v>64.9832474277049</v>
      </c>
      <c r="AI31" s="51" t="n">
        <f aca="false">IF(AI$11&lt;$A31,"",EXP($B$3+$B$4*$A31+$B$5*(AI$11-$A31)+$B$7*($A31&gt;$A$36)+$B$6*($A31&gt;$A$24)*($A31&lt;$A$37)))</f>
        <v>64.9904648367907</v>
      </c>
      <c r="AJ31" s="51" t="n">
        <f aca="false">IF(AJ$11&lt;$A31,"",EXP($B$3+$B$4*$A31+$B$5*(AJ$11-$A31)+$B$7*($A31&gt;$A$36)+$B$6*($A31&gt;$A$24)*($A31&lt;$A$37)))</f>
        <v>64.997683047483</v>
      </c>
      <c r="AK31" s="51" t="n">
        <f aca="false">IF(AK$11&lt;$A31,"",EXP($B$3+$B$4*$A31+$B$5*(AK$11-$A31)+$B$7*($A31&gt;$A$36)+$B$6*($A31&gt;$A$24)*($A31&lt;$A$37)))</f>
        <v>65.0049020598708</v>
      </c>
      <c r="AL31" s="51" t="n">
        <f aca="false">IF(AL$11&lt;$A31,"",EXP($B$3+$B$4*$A31+$B$5*(AL$11-$A31)+$B$7*($A31&gt;$A$36)+$B$6*($A31&gt;$A$24)*($A31&lt;$A$37)))</f>
        <v>65.0121218740432</v>
      </c>
      <c r="AM31" s="51" t="n">
        <f aca="false">IF(AM$11&lt;$A31,"",EXP($B$3+$B$4*$A31+$B$5*(AM$11-$A31)+$B$7*($A31&gt;$A$36)+$B$6*($A31&gt;$A$24)*($A31&lt;$A$37)))</f>
        <v>65.0193424900892</v>
      </c>
      <c r="AN31" s="51" t="n">
        <f aca="false">IF(AN$11&lt;$A31,"",EXP($B$3+$B$4*$A31+$B$5*(AN$11-$A31)+$B$7*($A31&gt;$A$36)+$B$6*($A31&gt;$A$24)*($A31&lt;$A$37)))</f>
        <v>65.0265639080979</v>
      </c>
      <c r="AO31" s="51" t="n">
        <f aca="false">IF(AO$11&lt;$A31,"",EXP($B$3+$B$4*$A31+$B$5*(AO$11-$A31)+$B$7*($A31&gt;$A$36)+$B$6*($A31&gt;$A$24)*($A31&lt;$A$37)))</f>
        <v>65.0337861281584</v>
      </c>
    </row>
    <row r="32" customFormat="false" ht="15" hidden="false" customHeight="false" outlineLevel="0" collapsed="false">
      <c r="A32" s="0" t="n">
        <f aca="false">A31+1</f>
        <v>20</v>
      </c>
      <c r="B32" s="0" t="str">
        <f aca="false">Orders!B33</f>
        <v>Aug 2015</v>
      </c>
      <c r="C32" s="51" t="str">
        <f aca="false">IF(C$11&lt;$A32,"",EXP($B$3+$B$4*$A32+$B$5*(C$11-$A32)+$B$7*($A32&gt;$A$36)+$B$6*($A32&gt;$A$24)*($A32&lt;$A$37)))</f>
        <v/>
      </c>
      <c r="D32" s="51" t="str">
        <f aca="false">IF(D$11&lt;$A32,"",EXP($B$3+$B$4*$A32+$B$5*(D$11-$A32)+$B$7*($A32&gt;$A$36)+$B$6*($A32&gt;$A$24)*($A32&lt;$A$37)))</f>
        <v/>
      </c>
      <c r="E32" s="51" t="str">
        <f aca="false">IF(E$11&lt;$A32,"",EXP($B$3+$B$4*$A32+$B$5*(E$11-$A32)+$B$7*($A32&gt;$A$36)+$B$6*($A32&gt;$A$24)*($A32&lt;$A$37)))</f>
        <v/>
      </c>
      <c r="F32" s="51" t="str">
        <f aca="false">IF(F$11&lt;$A32,"",EXP($B$3+$B$4*$A32+$B$5*(F$11-$A32)+$B$7*($A32&gt;$A$36)+$B$6*($A32&gt;$A$24)*($A32&lt;$A$37)))</f>
        <v/>
      </c>
      <c r="G32" s="51" t="str">
        <f aca="false">IF(G$11&lt;$A32,"",EXP($B$3+$B$4*$A32+$B$5*(G$11-$A32)+$B$7*($A32&gt;$A$36)+$B$6*($A32&gt;$A$24)*($A32&lt;$A$37)))</f>
        <v/>
      </c>
      <c r="H32" s="51" t="str">
        <f aca="false">IF(H$11&lt;$A32,"",EXP($B$3+$B$4*$A32+$B$5*(H$11-$A32)+$B$7*($A32&gt;$A$36)+$B$6*($A32&gt;$A$24)*($A32&lt;$A$37)))</f>
        <v/>
      </c>
      <c r="I32" s="51" t="str">
        <f aca="false">IF(I$11&lt;$A32,"",EXP($B$3+$B$4*$A32+$B$5*(I$11-$A32)+$B$7*($A32&gt;$A$36)+$B$6*($A32&gt;$A$24)*($A32&lt;$A$37)))</f>
        <v/>
      </c>
      <c r="J32" s="51" t="str">
        <f aca="false">IF(J$11&lt;$A32,"",EXP($B$3+$B$4*$A32+$B$5*(J$11-$A32)+$B$7*($A32&gt;$A$36)+$B$6*($A32&gt;$A$24)*($A32&lt;$A$37)))</f>
        <v/>
      </c>
      <c r="K32" s="51" t="str">
        <f aca="false">IF(K$11&lt;$A32,"",EXP($B$3+$B$4*$A32+$B$5*(K$11-$A32)+$B$7*($A32&gt;$A$36)+$B$6*($A32&gt;$A$24)*($A32&lt;$A$37)))</f>
        <v/>
      </c>
      <c r="L32" s="51" t="str">
        <f aca="false">IF(L$11&lt;$A32,"",EXP($B$3+$B$4*$A32+$B$5*(L$11-$A32)+$B$7*($A32&gt;$A$36)+$B$6*($A32&gt;$A$24)*($A32&lt;$A$37)))</f>
        <v/>
      </c>
      <c r="M32" s="51" t="str">
        <f aca="false">IF(M$11&lt;$A32,"",EXP($B$3+$B$4*$A32+$B$5*(M$11-$A32)+$B$7*($A32&gt;$A$36)+$B$6*($A32&gt;$A$24)*($A32&lt;$A$37)))</f>
        <v/>
      </c>
      <c r="N32" s="51" t="str">
        <f aca="false">IF(N$11&lt;$A32,"",EXP($B$3+$B$4*$A32+$B$5*(N$11-$A32)+$B$7*($A32&gt;$A$36)+$B$6*($A32&gt;$A$24)*($A32&lt;$A$37)))</f>
        <v/>
      </c>
      <c r="O32" s="51" t="str">
        <f aca="false">IF(O$11&lt;$A32,"",EXP($B$3+$B$4*$A32+$B$5*(O$11-$A32)+$B$7*($A32&gt;$A$36)+$B$6*($A32&gt;$A$24)*($A32&lt;$A$37)))</f>
        <v/>
      </c>
      <c r="P32" s="51" t="str">
        <f aca="false">IF(P$11&lt;$A32,"",EXP($B$3+$B$4*$A32+$B$5*(P$11-$A32)+$B$7*($A32&gt;$A$36)+$B$6*($A32&gt;$A$24)*($A32&lt;$A$37)))</f>
        <v/>
      </c>
      <c r="Q32" s="51" t="str">
        <f aca="false">IF(Q$11&lt;$A32,"",EXP($B$3+$B$4*$A32+$B$5*(Q$11-$A32)+$B$7*($A32&gt;$A$36)+$B$6*($A32&gt;$A$24)*($A32&lt;$A$37)))</f>
        <v/>
      </c>
      <c r="R32" s="51" t="str">
        <f aca="false">IF(R$11&lt;$A32,"",EXP($B$3+$B$4*$A32+$B$5*(R$11-$A32)+$B$7*($A32&gt;$A$36)+$B$6*($A32&gt;$A$24)*($A32&lt;$A$37)))</f>
        <v/>
      </c>
      <c r="S32" s="51" t="str">
        <f aca="false">IF(S$11&lt;$A32,"",EXP($B$3+$B$4*$A32+$B$5*(S$11-$A32)+$B$7*($A32&gt;$A$36)+$B$6*($A32&gt;$A$24)*($A32&lt;$A$37)))</f>
        <v/>
      </c>
      <c r="T32" s="51" t="str">
        <f aca="false">IF(T$11&lt;$A32,"",EXP($B$3+$B$4*$A32+$B$5*(T$11-$A32)+$B$7*($A32&gt;$A$36)+$B$6*($A32&gt;$A$24)*($A32&lt;$A$37)))</f>
        <v/>
      </c>
      <c r="U32" s="51" t="str">
        <f aca="false">IF(U$11&lt;$A32,"",EXP($B$3+$B$4*$A32+$B$5*(U$11-$A32)+$B$7*($A32&gt;$A$36)+$B$6*($A32&gt;$A$24)*($A32&lt;$A$37)))</f>
        <v/>
      </c>
      <c r="V32" s="51" t="n">
        <f aca="false">IF(V$11&lt;$A32,"",EXP($B$3+$B$4*$A32+$B$5*(V$11-$A32)+$B$7*($A32&gt;$A$36)+$B$6*($A32&gt;$A$24)*($A32&lt;$A$37)))</f>
        <v>64.6626884611387</v>
      </c>
      <c r="W32" s="51" t="n">
        <f aca="false">IF(W$11&lt;$A32,"",EXP($B$3+$B$4*$A32+$B$5*(W$11-$A32)+$B$7*($A32&gt;$A$36)+$B$6*($A32&gt;$A$24)*($A32&lt;$A$37)))</f>
        <v>64.6698702671223</v>
      </c>
      <c r="X32" s="51" t="n">
        <f aca="false">IF(X$11&lt;$A32,"",EXP($B$3+$B$4*$A32+$B$5*(X$11-$A32)+$B$7*($A32&gt;$A$36)+$B$6*($A32&gt;$A$24)*($A32&lt;$A$37)))</f>
        <v>64.6770528707581</v>
      </c>
      <c r="Y32" s="51" t="n">
        <f aca="false">IF(Y$11&lt;$A32,"",EXP($B$3+$B$4*$A32+$B$5*(Y$11-$A32)+$B$7*($A32&gt;$A$36)+$B$6*($A32&gt;$A$24)*($A32&lt;$A$37)))</f>
        <v>64.6842362721348</v>
      </c>
      <c r="Z32" s="51" t="n">
        <f aca="false">IF(Z$11&lt;$A32,"",EXP($B$3+$B$4*$A32+$B$5*(Z$11-$A32)+$B$7*($A32&gt;$A$36)+$B$6*($A32&gt;$A$24)*($A32&lt;$A$37)))</f>
        <v>64.6914204713409</v>
      </c>
      <c r="AA32" s="51" t="n">
        <f aca="false">IF(AA$11&lt;$A32,"",EXP($B$3+$B$4*$A32+$B$5*(AA$11-$A32)+$B$7*($A32&gt;$A$36)+$B$6*($A32&gt;$A$24)*($A32&lt;$A$37)))</f>
        <v>64.698605468465</v>
      </c>
      <c r="AB32" s="51" t="n">
        <f aca="false">IF(AB$11&lt;$A32,"",EXP($B$3+$B$4*$A32+$B$5*(AB$11-$A32)+$B$7*($A32&gt;$A$36)+$B$6*($A32&gt;$A$24)*($A32&lt;$A$37)))</f>
        <v>64.7057912635956</v>
      </c>
      <c r="AC32" s="51" t="n">
        <f aca="false">IF(AC$11&lt;$A32,"",EXP($B$3+$B$4*$A32+$B$5*(AC$11-$A32)+$B$7*($A32&gt;$A$36)+$B$6*($A32&gt;$A$24)*($A32&lt;$A$37)))</f>
        <v>64.7129778568217</v>
      </c>
      <c r="AD32" s="51" t="n">
        <f aca="false">IF(AD$11&lt;$A32,"",EXP($B$3+$B$4*$A32+$B$5*(AD$11-$A32)+$B$7*($A32&gt;$A$36)+$B$6*($A32&gt;$A$24)*($A32&lt;$A$37)))</f>
        <v>64.7201652482316</v>
      </c>
      <c r="AE32" s="51" t="n">
        <f aca="false">IF(AE$11&lt;$A32,"",EXP($B$3+$B$4*$A32+$B$5*(AE$11-$A32)+$B$7*($A32&gt;$A$36)+$B$6*($A32&gt;$A$24)*($A32&lt;$A$37)))</f>
        <v>64.7273534379141</v>
      </c>
      <c r="AF32" s="51" t="n">
        <f aca="false">IF(AF$11&lt;$A32,"",EXP($B$3+$B$4*$A32+$B$5*(AF$11-$A32)+$B$7*($A32&gt;$A$36)+$B$6*($A32&gt;$A$24)*($A32&lt;$A$37)))</f>
        <v>64.7345424259579</v>
      </c>
      <c r="AG32" s="51" t="n">
        <f aca="false">IF(AG$11&lt;$A32,"",EXP($B$3+$B$4*$A32+$B$5*(AG$11-$A32)+$B$7*($A32&gt;$A$36)+$B$6*($A32&gt;$A$24)*($A32&lt;$A$37)))</f>
        <v>64.7417322124515</v>
      </c>
      <c r="AH32" s="51" t="n">
        <f aca="false">IF(AH$11&lt;$A32,"",EXP($B$3+$B$4*$A32+$B$5*(AH$11-$A32)+$B$7*($A32&gt;$A$36)+$B$6*($A32&gt;$A$24)*($A32&lt;$A$37)))</f>
        <v>64.7489227974838</v>
      </c>
      <c r="AI32" s="51" t="n">
        <f aca="false">IF(AI$11&lt;$A32,"",EXP($B$3+$B$4*$A32+$B$5*(AI$11-$A32)+$B$7*($A32&gt;$A$36)+$B$6*($A32&gt;$A$24)*($A32&lt;$A$37)))</f>
        <v>64.7561141811433</v>
      </c>
      <c r="AJ32" s="51" t="n">
        <f aca="false">IF(AJ$11&lt;$A32,"",EXP($B$3+$B$4*$A32+$B$5*(AJ$11-$A32)+$B$7*($A32&gt;$A$36)+$B$6*($A32&gt;$A$24)*($A32&lt;$A$37)))</f>
        <v>64.7633063635188</v>
      </c>
      <c r="AK32" s="51" t="n">
        <f aca="false">IF(AK$11&lt;$A32,"",EXP($B$3+$B$4*$A32+$B$5*(AK$11-$A32)+$B$7*($A32&gt;$A$36)+$B$6*($A32&gt;$A$24)*($A32&lt;$A$37)))</f>
        <v>64.7704993446989</v>
      </c>
      <c r="AL32" s="51" t="n">
        <f aca="false">IF(AL$11&lt;$A32,"",EXP($B$3+$B$4*$A32+$B$5*(AL$11-$A32)+$B$7*($A32&gt;$A$36)+$B$6*($A32&gt;$A$24)*($A32&lt;$A$37)))</f>
        <v>64.7776931247725</v>
      </c>
      <c r="AM32" s="51" t="n">
        <f aca="false">IF(AM$11&lt;$A32,"",EXP($B$3+$B$4*$A32+$B$5*(AM$11-$A32)+$B$7*($A32&gt;$A$36)+$B$6*($A32&gt;$A$24)*($A32&lt;$A$37)))</f>
        <v>64.7848877038281</v>
      </c>
      <c r="AN32" s="51" t="n">
        <f aca="false">IF(AN$11&lt;$A32,"",EXP($B$3+$B$4*$A32+$B$5*(AN$11-$A32)+$B$7*($A32&gt;$A$36)+$B$6*($A32&gt;$A$24)*($A32&lt;$A$37)))</f>
        <v>64.7920830819547</v>
      </c>
      <c r="AO32" s="51" t="n">
        <f aca="false">IF(AO$11&lt;$A32,"",EXP($B$3+$B$4*$A32+$B$5*(AO$11-$A32)+$B$7*($A32&gt;$A$36)+$B$6*($A32&gt;$A$24)*($A32&lt;$A$37)))</f>
        <v>64.7992792592409</v>
      </c>
    </row>
    <row r="33" customFormat="false" ht="15" hidden="false" customHeight="false" outlineLevel="0" collapsed="false">
      <c r="A33" s="0" t="n">
        <f aca="false">A32+1</f>
        <v>21</v>
      </c>
      <c r="B33" s="0" t="str">
        <f aca="false">Orders!B34</f>
        <v>Sep 2015</v>
      </c>
      <c r="C33" s="51" t="str">
        <f aca="false">IF(C$11&lt;$A33,"",EXP($B$3+$B$4*$A33+$B$5*(C$11-$A33)+$B$7*($A33&gt;$A$36)+$B$6*($A33&gt;$A$24)*($A33&lt;$A$37)))</f>
        <v/>
      </c>
      <c r="D33" s="51" t="str">
        <f aca="false">IF(D$11&lt;$A33,"",EXP($B$3+$B$4*$A33+$B$5*(D$11-$A33)+$B$7*($A33&gt;$A$36)+$B$6*($A33&gt;$A$24)*($A33&lt;$A$37)))</f>
        <v/>
      </c>
      <c r="E33" s="51" t="str">
        <f aca="false">IF(E$11&lt;$A33,"",EXP($B$3+$B$4*$A33+$B$5*(E$11-$A33)+$B$7*($A33&gt;$A$36)+$B$6*($A33&gt;$A$24)*($A33&lt;$A$37)))</f>
        <v/>
      </c>
      <c r="F33" s="51" t="str">
        <f aca="false">IF(F$11&lt;$A33,"",EXP($B$3+$B$4*$A33+$B$5*(F$11-$A33)+$B$7*($A33&gt;$A$36)+$B$6*($A33&gt;$A$24)*($A33&lt;$A$37)))</f>
        <v/>
      </c>
      <c r="G33" s="51" t="str">
        <f aca="false">IF(G$11&lt;$A33,"",EXP($B$3+$B$4*$A33+$B$5*(G$11-$A33)+$B$7*($A33&gt;$A$36)+$B$6*($A33&gt;$A$24)*($A33&lt;$A$37)))</f>
        <v/>
      </c>
      <c r="H33" s="51" t="str">
        <f aca="false">IF(H$11&lt;$A33,"",EXP($B$3+$B$4*$A33+$B$5*(H$11-$A33)+$B$7*($A33&gt;$A$36)+$B$6*($A33&gt;$A$24)*($A33&lt;$A$37)))</f>
        <v/>
      </c>
      <c r="I33" s="51" t="str">
        <f aca="false">IF(I$11&lt;$A33,"",EXP($B$3+$B$4*$A33+$B$5*(I$11-$A33)+$B$7*($A33&gt;$A$36)+$B$6*($A33&gt;$A$24)*($A33&lt;$A$37)))</f>
        <v/>
      </c>
      <c r="J33" s="51" t="str">
        <f aca="false">IF(J$11&lt;$A33,"",EXP($B$3+$B$4*$A33+$B$5*(J$11-$A33)+$B$7*($A33&gt;$A$36)+$B$6*($A33&gt;$A$24)*($A33&lt;$A$37)))</f>
        <v/>
      </c>
      <c r="K33" s="51" t="str">
        <f aca="false">IF(K$11&lt;$A33,"",EXP($B$3+$B$4*$A33+$B$5*(K$11-$A33)+$B$7*($A33&gt;$A$36)+$B$6*($A33&gt;$A$24)*($A33&lt;$A$37)))</f>
        <v/>
      </c>
      <c r="L33" s="51" t="str">
        <f aca="false">IF(L$11&lt;$A33,"",EXP($B$3+$B$4*$A33+$B$5*(L$11-$A33)+$B$7*($A33&gt;$A$36)+$B$6*($A33&gt;$A$24)*($A33&lt;$A$37)))</f>
        <v/>
      </c>
      <c r="M33" s="51" t="str">
        <f aca="false">IF(M$11&lt;$A33,"",EXP($B$3+$B$4*$A33+$B$5*(M$11-$A33)+$B$7*($A33&gt;$A$36)+$B$6*($A33&gt;$A$24)*($A33&lt;$A$37)))</f>
        <v/>
      </c>
      <c r="N33" s="51" t="str">
        <f aca="false">IF(N$11&lt;$A33,"",EXP($B$3+$B$4*$A33+$B$5*(N$11-$A33)+$B$7*($A33&gt;$A$36)+$B$6*($A33&gt;$A$24)*($A33&lt;$A$37)))</f>
        <v/>
      </c>
      <c r="O33" s="51" t="str">
        <f aca="false">IF(O$11&lt;$A33,"",EXP($B$3+$B$4*$A33+$B$5*(O$11-$A33)+$B$7*($A33&gt;$A$36)+$B$6*($A33&gt;$A$24)*($A33&lt;$A$37)))</f>
        <v/>
      </c>
      <c r="P33" s="51" t="str">
        <f aca="false">IF(P$11&lt;$A33,"",EXP($B$3+$B$4*$A33+$B$5*(P$11-$A33)+$B$7*($A33&gt;$A$36)+$B$6*($A33&gt;$A$24)*($A33&lt;$A$37)))</f>
        <v/>
      </c>
      <c r="Q33" s="51" t="str">
        <f aca="false">IF(Q$11&lt;$A33,"",EXP($B$3+$B$4*$A33+$B$5*(Q$11-$A33)+$B$7*($A33&gt;$A$36)+$B$6*($A33&gt;$A$24)*($A33&lt;$A$37)))</f>
        <v/>
      </c>
      <c r="R33" s="51" t="str">
        <f aca="false">IF(R$11&lt;$A33,"",EXP($B$3+$B$4*$A33+$B$5*(R$11-$A33)+$B$7*($A33&gt;$A$36)+$B$6*($A33&gt;$A$24)*($A33&lt;$A$37)))</f>
        <v/>
      </c>
      <c r="S33" s="51" t="str">
        <f aca="false">IF(S$11&lt;$A33,"",EXP($B$3+$B$4*$A33+$B$5*(S$11-$A33)+$B$7*($A33&gt;$A$36)+$B$6*($A33&gt;$A$24)*($A33&lt;$A$37)))</f>
        <v/>
      </c>
      <c r="T33" s="51" t="str">
        <f aca="false">IF(T$11&lt;$A33,"",EXP($B$3+$B$4*$A33+$B$5*(T$11-$A33)+$B$7*($A33&gt;$A$36)+$B$6*($A33&gt;$A$24)*($A33&lt;$A$37)))</f>
        <v/>
      </c>
      <c r="U33" s="51" t="str">
        <f aca="false">IF(U$11&lt;$A33,"",EXP($B$3+$B$4*$A33+$B$5*(U$11-$A33)+$B$7*($A33&gt;$A$36)+$B$6*($A33&gt;$A$24)*($A33&lt;$A$37)))</f>
        <v/>
      </c>
      <c r="V33" s="51" t="str">
        <f aca="false">IF(V$11&lt;$A33,"",EXP($B$3+$B$4*$A33+$B$5*(V$11-$A33)+$B$7*($A33&gt;$A$36)+$B$6*($A33&gt;$A$24)*($A33&lt;$A$37)))</f>
        <v/>
      </c>
      <c r="W33" s="51" t="n">
        <f aca="false">IF(W$11&lt;$A33,"",EXP($B$3+$B$4*$A33+$B$5*(W$11-$A33)+$B$7*($A33&gt;$A$36)+$B$6*($A33&gt;$A$24)*($A33&lt;$A$37)))</f>
        <v>64.4366756510229</v>
      </c>
      <c r="X33" s="51" t="n">
        <f aca="false">IF(X$11&lt;$A33,"",EXP($B$3+$B$4*$A33+$B$5*(X$11-$A33)+$B$7*($A33&gt;$A$36)+$B$6*($A33&gt;$A$24)*($A33&lt;$A$37)))</f>
        <v>64.4438323547383</v>
      </c>
      <c r="Y33" s="51" t="n">
        <f aca="false">IF(Y$11&lt;$A33,"",EXP($B$3+$B$4*$A33+$B$5*(Y$11-$A33)+$B$7*($A33&gt;$A$36)+$B$6*($A33&gt;$A$24)*($A33&lt;$A$37)))</f>
        <v>64.4509898533179</v>
      </c>
      <c r="Z33" s="51" t="n">
        <f aca="false">IF(Z$11&lt;$A33,"",EXP($B$3+$B$4*$A33+$B$5*(Z$11-$A33)+$B$7*($A33&gt;$A$36)+$B$6*($A33&gt;$A$24)*($A33&lt;$A$37)))</f>
        <v>64.45814814685</v>
      </c>
      <c r="AA33" s="51" t="n">
        <f aca="false">IF(AA$11&lt;$A33,"",EXP($B$3+$B$4*$A33+$B$5*(AA$11-$A33)+$B$7*($A33&gt;$A$36)+$B$6*($A33&gt;$A$24)*($A33&lt;$A$37)))</f>
        <v>64.4653072354228</v>
      </c>
      <c r="AB33" s="51" t="n">
        <f aca="false">IF(AB$11&lt;$A33,"",EXP($B$3+$B$4*$A33+$B$5*(AB$11-$A33)+$B$7*($A33&gt;$A$36)+$B$6*($A33&gt;$A$24)*($A33&lt;$A$37)))</f>
        <v>64.4724671191248</v>
      </c>
      <c r="AC33" s="51" t="n">
        <f aca="false">IF(AC$11&lt;$A33,"",EXP($B$3+$B$4*$A33+$B$5*(AC$11-$A33)+$B$7*($A33&gt;$A$36)+$B$6*($A33&gt;$A$24)*($A33&lt;$A$37)))</f>
        <v>64.4796277980441</v>
      </c>
      <c r="AD33" s="51" t="n">
        <f aca="false">IF(AD$11&lt;$A33,"",EXP($B$3+$B$4*$A33+$B$5*(AD$11-$A33)+$B$7*($A33&gt;$A$36)+$B$6*($A33&gt;$A$24)*($A33&lt;$A$37)))</f>
        <v>64.4867892722693</v>
      </c>
      <c r="AE33" s="51" t="n">
        <f aca="false">IF(AE$11&lt;$A33,"",EXP($B$3+$B$4*$A33+$B$5*(AE$11-$A33)+$B$7*($A33&gt;$A$36)+$B$6*($A33&gt;$A$24)*($A33&lt;$A$37)))</f>
        <v>64.4939515418884</v>
      </c>
      <c r="AF33" s="51" t="n">
        <f aca="false">IF(AF$11&lt;$A33,"",EXP($B$3+$B$4*$A33+$B$5*(AF$11-$A33)+$B$7*($A33&gt;$A$36)+$B$6*($A33&gt;$A$24)*($A33&lt;$A$37)))</f>
        <v>64.50111460699</v>
      </c>
      <c r="AG33" s="51" t="n">
        <f aca="false">IF(AG$11&lt;$A33,"",EXP($B$3+$B$4*$A33+$B$5*(AG$11-$A33)+$B$7*($A33&gt;$A$36)+$B$6*($A33&gt;$A$24)*($A33&lt;$A$37)))</f>
        <v>64.5082784676623</v>
      </c>
      <c r="AH33" s="51" t="n">
        <f aca="false">IF(AH$11&lt;$A33,"",EXP($B$3+$B$4*$A33+$B$5*(AH$11-$A33)+$B$7*($A33&gt;$A$36)+$B$6*($A33&gt;$A$24)*($A33&lt;$A$37)))</f>
        <v>64.5154431239938</v>
      </c>
      <c r="AI33" s="51" t="n">
        <f aca="false">IF(AI$11&lt;$A33,"",EXP($B$3+$B$4*$A33+$B$5*(AI$11-$A33)+$B$7*($A33&gt;$A$36)+$B$6*($A33&gt;$A$24)*($A33&lt;$A$37)))</f>
        <v>64.5226085760727</v>
      </c>
      <c r="AJ33" s="51" t="n">
        <f aca="false">IF(AJ$11&lt;$A33,"",EXP($B$3+$B$4*$A33+$B$5*(AJ$11-$A33)+$B$7*($A33&gt;$A$36)+$B$6*($A33&gt;$A$24)*($A33&lt;$A$37)))</f>
        <v>64.5297748239875</v>
      </c>
      <c r="AK33" s="51" t="n">
        <f aca="false">IF(AK$11&lt;$A33,"",EXP($B$3+$B$4*$A33+$B$5*(AK$11-$A33)+$B$7*($A33&gt;$A$36)+$B$6*($A33&gt;$A$24)*($A33&lt;$A$37)))</f>
        <v>64.5369418678266</v>
      </c>
      <c r="AL33" s="51" t="n">
        <f aca="false">IF(AL$11&lt;$A33,"",EXP($B$3+$B$4*$A33+$B$5*(AL$11-$A33)+$B$7*($A33&gt;$A$36)+$B$6*($A33&gt;$A$24)*($A33&lt;$A$37)))</f>
        <v>64.5441097076783</v>
      </c>
      <c r="AM33" s="51" t="n">
        <f aca="false">IF(AM$11&lt;$A33,"",EXP($B$3+$B$4*$A33+$B$5*(AM$11-$A33)+$B$7*($A33&gt;$A$36)+$B$6*($A33&gt;$A$24)*($A33&lt;$A$37)))</f>
        <v>64.5512783436311</v>
      </c>
      <c r="AN33" s="51" t="n">
        <f aca="false">IF(AN$11&lt;$A33,"",EXP($B$3+$B$4*$A33+$B$5*(AN$11-$A33)+$B$7*($A33&gt;$A$36)+$B$6*($A33&gt;$A$24)*($A33&lt;$A$37)))</f>
        <v>64.5584477757733</v>
      </c>
      <c r="AO33" s="51" t="n">
        <f aca="false">IF(AO$11&lt;$A33,"",EXP($B$3+$B$4*$A33+$B$5*(AO$11-$A33)+$B$7*($A33&gt;$A$36)+$B$6*($A33&gt;$A$24)*($A33&lt;$A$37)))</f>
        <v>64.5656180041934</v>
      </c>
    </row>
    <row r="34" customFormat="false" ht="15" hidden="false" customHeight="false" outlineLevel="0" collapsed="false">
      <c r="A34" s="0" t="n">
        <f aca="false">A33+1</f>
        <v>22</v>
      </c>
      <c r="B34" s="0" t="str">
        <f aca="false">Orders!B35</f>
        <v>Oct 2015</v>
      </c>
      <c r="C34" s="51" t="str">
        <f aca="false">IF(C$11&lt;$A34,"",EXP($B$3+$B$4*$A34+$B$5*(C$11-$A34)+$B$7*($A34&gt;$A$36)+$B$6*($A34&gt;$A$24)*($A34&lt;$A$37)))</f>
        <v/>
      </c>
      <c r="D34" s="51" t="str">
        <f aca="false">IF(D$11&lt;$A34,"",EXP($B$3+$B$4*$A34+$B$5*(D$11-$A34)+$B$7*($A34&gt;$A$36)+$B$6*($A34&gt;$A$24)*($A34&lt;$A$37)))</f>
        <v/>
      </c>
      <c r="E34" s="51" t="str">
        <f aca="false">IF(E$11&lt;$A34,"",EXP($B$3+$B$4*$A34+$B$5*(E$11-$A34)+$B$7*($A34&gt;$A$36)+$B$6*($A34&gt;$A$24)*($A34&lt;$A$37)))</f>
        <v/>
      </c>
      <c r="F34" s="51" t="str">
        <f aca="false">IF(F$11&lt;$A34,"",EXP($B$3+$B$4*$A34+$B$5*(F$11-$A34)+$B$7*($A34&gt;$A$36)+$B$6*($A34&gt;$A$24)*($A34&lt;$A$37)))</f>
        <v/>
      </c>
      <c r="G34" s="51" t="str">
        <f aca="false">IF(G$11&lt;$A34,"",EXP($B$3+$B$4*$A34+$B$5*(G$11-$A34)+$B$7*($A34&gt;$A$36)+$B$6*($A34&gt;$A$24)*($A34&lt;$A$37)))</f>
        <v/>
      </c>
      <c r="H34" s="51" t="str">
        <f aca="false">IF(H$11&lt;$A34,"",EXP($B$3+$B$4*$A34+$B$5*(H$11-$A34)+$B$7*($A34&gt;$A$36)+$B$6*($A34&gt;$A$24)*($A34&lt;$A$37)))</f>
        <v/>
      </c>
      <c r="I34" s="51" t="str">
        <f aca="false">IF(I$11&lt;$A34,"",EXP($B$3+$B$4*$A34+$B$5*(I$11-$A34)+$B$7*($A34&gt;$A$36)+$B$6*($A34&gt;$A$24)*($A34&lt;$A$37)))</f>
        <v/>
      </c>
      <c r="J34" s="51" t="str">
        <f aca="false">IF(J$11&lt;$A34,"",EXP($B$3+$B$4*$A34+$B$5*(J$11-$A34)+$B$7*($A34&gt;$A$36)+$B$6*($A34&gt;$A$24)*($A34&lt;$A$37)))</f>
        <v/>
      </c>
      <c r="K34" s="51" t="str">
        <f aca="false">IF(K$11&lt;$A34,"",EXP($B$3+$B$4*$A34+$B$5*(K$11-$A34)+$B$7*($A34&gt;$A$36)+$B$6*($A34&gt;$A$24)*($A34&lt;$A$37)))</f>
        <v/>
      </c>
      <c r="L34" s="51" t="str">
        <f aca="false">IF(L$11&lt;$A34,"",EXP($B$3+$B$4*$A34+$B$5*(L$11-$A34)+$B$7*($A34&gt;$A$36)+$B$6*($A34&gt;$A$24)*($A34&lt;$A$37)))</f>
        <v/>
      </c>
      <c r="M34" s="51" t="str">
        <f aca="false">IF(M$11&lt;$A34,"",EXP($B$3+$B$4*$A34+$B$5*(M$11-$A34)+$B$7*($A34&gt;$A$36)+$B$6*($A34&gt;$A$24)*($A34&lt;$A$37)))</f>
        <v/>
      </c>
      <c r="N34" s="51" t="str">
        <f aca="false">IF(N$11&lt;$A34,"",EXP($B$3+$B$4*$A34+$B$5*(N$11-$A34)+$B$7*($A34&gt;$A$36)+$B$6*($A34&gt;$A$24)*($A34&lt;$A$37)))</f>
        <v/>
      </c>
      <c r="O34" s="51" t="str">
        <f aca="false">IF(O$11&lt;$A34,"",EXP($B$3+$B$4*$A34+$B$5*(O$11-$A34)+$B$7*($A34&gt;$A$36)+$B$6*($A34&gt;$A$24)*($A34&lt;$A$37)))</f>
        <v/>
      </c>
      <c r="P34" s="51" t="str">
        <f aca="false">IF(P$11&lt;$A34,"",EXP($B$3+$B$4*$A34+$B$5*(P$11-$A34)+$B$7*($A34&gt;$A$36)+$B$6*($A34&gt;$A$24)*($A34&lt;$A$37)))</f>
        <v/>
      </c>
      <c r="Q34" s="51" t="str">
        <f aca="false">IF(Q$11&lt;$A34,"",EXP($B$3+$B$4*$A34+$B$5*(Q$11-$A34)+$B$7*($A34&gt;$A$36)+$B$6*($A34&gt;$A$24)*($A34&lt;$A$37)))</f>
        <v/>
      </c>
      <c r="R34" s="51" t="str">
        <f aca="false">IF(R$11&lt;$A34,"",EXP($B$3+$B$4*$A34+$B$5*(R$11-$A34)+$B$7*($A34&gt;$A$36)+$B$6*($A34&gt;$A$24)*($A34&lt;$A$37)))</f>
        <v/>
      </c>
      <c r="S34" s="51" t="str">
        <f aca="false">IF(S$11&lt;$A34,"",EXP($B$3+$B$4*$A34+$B$5*(S$11-$A34)+$B$7*($A34&gt;$A$36)+$B$6*($A34&gt;$A$24)*($A34&lt;$A$37)))</f>
        <v/>
      </c>
      <c r="T34" s="51" t="str">
        <f aca="false">IF(T$11&lt;$A34,"",EXP($B$3+$B$4*$A34+$B$5*(T$11-$A34)+$B$7*($A34&gt;$A$36)+$B$6*($A34&gt;$A$24)*($A34&lt;$A$37)))</f>
        <v/>
      </c>
      <c r="U34" s="51" t="str">
        <f aca="false">IF(U$11&lt;$A34,"",EXP($B$3+$B$4*$A34+$B$5*(U$11-$A34)+$B$7*($A34&gt;$A$36)+$B$6*($A34&gt;$A$24)*($A34&lt;$A$37)))</f>
        <v/>
      </c>
      <c r="V34" s="51" t="str">
        <f aca="false">IF(V$11&lt;$A34,"",EXP($B$3+$B$4*$A34+$B$5*(V$11-$A34)+$B$7*($A34&gt;$A$36)+$B$6*($A34&gt;$A$24)*($A34&lt;$A$37)))</f>
        <v/>
      </c>
      <c r="W34" s="51" t="str">
        <f aca="false">IF(W$11&lt;$A34,"",EXP($B$3+$B$4*$A34+$B$5*(W$11-$A34)+$B$7*($A34&gt;$A$36)+$B$6*($A34&gt;$A$24)*($A34&lt;$A$37)))</f>
        <v/>
      </c>
      <c r="X34" s="51" t="n">
        <f aca="false">IF(X$11&lt;$A34,"",EXP($B$3+$B$4*$A34+$B$5*(X$11-$A34)+$B$7*($A34&gt;$A$36)+$B$6*($A34&gt;$A$24)*($A34&lt;$A$37)))</f>
        <v>64.211452814098</v>
      </c>
      <c r="Y34" s="51" t="n">
        <f aca="false">IF(Y$11&lt;$A34,"",EXP($B$3+$B$4*$A34+$B$5*(Y$11-$A34)+$B$7*($A34&gt;$A$36)+$B$6*($A34&gt;$A$24)*($A34&lt;$A$37)))</f>
        <v>64.2185845032841</v>
      </c>
      <c r="Z34" s="51" t="n">
        <f aca="false">IF(Z$11&lt;$A34,"",EXP($B$3+$B$4*$A34+$B$5*(Z$11-$A34)+$B$7*($A34&gt;$A$36)+$B$6*($A34&gt;$A$24)*($A34&lt;$A$37)))</f>
        <v>64.225716984556</v>
      </c>
      <c r="AA34" s="51" t="n">
        <f aca="false">IF(AA$11&lt;$A34,"",EXP($B$3+$B$4*$A34+$B$5*(AA$11-$A34)+$B$7*($A34&gt;$A$36)+$B$6*($A34&gt;$A$24)*($A34&lt;$A$37)))</f>
        <v>64.232850258002</v>
      </c>
      <c r="AB34" s="51" t="n">
        <f aca="false">IF(AB$11&lt;$A34,"",EXP($B$3+$B$4*$A34+$B$5*(AB$11-$A34)+$B$7*($A34&gt;$A$36)+$B$6*($A34&gt;$A$24)*($A34&lt;$A$37)))</f>
        <v>64.2399843237098</v>
      </c>
      <c r="AC34" s="51" t="n">
        <f aca="false">IF(AC$11&lt;$A34,"",EXP($B$3+$B$4*$A34+$B$5*(AC$11-$A34)+$B$7*($A34&gt;$A$36)+$B$6*($A34&gt;$A$24)*($A34&lt;$A$37)))</f>
        <v>64.2471191817675</v>
      </c>
      <c r="AD34" s="51" t="n">
        <f aca="false">IF(AD$11&lt;$A34,"",EXP($B$3+$B$4*$A34+$B$5*(AD$11-$A34)+$B$7*($A34&gt;$A$36)+$B$6*($A34&gt;$A$24)*($A34&lt;$A$37)))</f>
        <v>64.2542548322632</v>
      </c>
      <c r="AE34" s="51" t="n">
        <f aca="false">IF(AE$11&lt;$A34,"",EXP($B$3+$B$4*$A34+$B$5*(AE$11-$A34)+$B$7*($A34&gt;$A$36)+$B$6*($A34&gt;$A$24)*($A34&lt;$A$37)))</f>
        <v>64.2613912752848</v>
      </c>
      <c r="AF34" s="51" t="n">
        <f aca="false">IF(AF$11&lt;$A34,"",EXP($B$3+$B$4*$A34+$B$5*(AF$11-$A34)+$B$7*($A34&gt;$A$36)+$B$6*($A34&gt;$A$24)*($A34&lt;$A$37)))</f>
        <v>64.2685285109203</v>
      </c>
      <c r="AG34" s="51" t="n">
        <f aca="false">IF(AG$11&lt;$A34,"",EXP($B$3+$B$4*$A34+$B$5*(AG$11-$A34)+$B$7*($A34&gt;$A$36)+$B$6*($A34&gt;$A$24)*($A34&lt;$A$37)))</f>
        <v>64.2756665392579</v>
      </c>
      <c r="AH34" s="51" t="n">
        <f aca="false">IF(AH$11&lt;$A34,"",EXP($B$3+$B$4*$A34+$B$5*(AH$11-$A34)+$B$7*($A34&gt;$A$36)+$B$6*($A34&gt;$A$24)*($A34&lt;$A$37)))</f>
        <v>64.2828053603855</v>
      </c>
      <c r="AI34" s="51" t="n">
        <f aca="false">IF(AI$11&lt;$A34,"",EXP($B$3+$B$4*$A34+$B$5*(AI$11-$A34)+$B$7*($A34&gt;$A$36)+$B$6*($A34&gt;$A$24)*($A34&lt;$A$37)))</f>
        <v>64.2899449743911</v>
      </c>
      <c r="AJ34" s="51" t="n">
        <f aca="false">IF(AJ$11&lt;$A34,"",EXP($B$3+$B$4*$A34+$B$5*(AJ$11-$A34)+$B$7*($A34&gt;$A$36)+$B$6*($A34&gt;$A$24)*($A34&lt;$A$37)))</f>
        <v>64.2970853813629</v>
      </c>
      <c r="AK34" s="51" t="n">
        <f aca="false">IF(AK$11&lt;$A34,"",EXP($B$3+$B$4*$A34+$B$5*(AK$11-$A34)+$B$7*($A34&gt;$A$36)+$B$6*($A34&gt;$A$24)*($A34&lt;$A$37)))</f>
        <v>64.3042265813889</v>
      </c>
      <c r="AL34" s="51" t="n">
        <f aca="false">IF(AL$11&lt;$A34,"",EXP($B$3+$B$4*$A34+$B$5*(AL$11-$A34)+$B$7*($A34&gt;$A$36)+$B$6*($A34&gt;$A$24)*($A34&lt;$A$37)))</f>
        <v>64.3113685745572</v>
      </c>
      <c r="AM34" s="51" t="n">
        <f aca="false">IF(AM$11&lt;$A34,"",EXP($B$3+$B$4*$A34+$B$5*(AM$11-$A34)+$B$7*($A34&gt;$A$36)+$B$6*($A34&gt;$A$24)*($A34&lt;$A$37)))</f>
        <v>64.3185113609559</v>
      </c>
      <c r="AN34" s="51" t="n">
        <f aca="false">IF(AN$11&lt;$A34,"",EXP($B$3+$B$4*$A34+$B$5*(AN$11-$A34)+$B$7*($A34&gt;$A$36)+$B$6*($A34&gt;$A$24)*($A34&lt;$A$37)))</f>
        <v>64.3256549406731</v>
      </c>
      <c r="AO34" s="51" t="n">
        <f aca="false">IF(AO$11&lt;$A34,"",EXP($B$3+$B$4*$A34+$B$5*(AO$11-$A34)+$B$7*($A34&gt;$A$36)+$B$6*($A34&gt;$A$24)*($A34&lt;$A$37)))</f>
        <v>64.3327993137968</v>
      </c>
    </row>
    <row r="35" customFormat="false" ht="15" hidden="false" customHeight="false" outlineLevel="0" collapsed="false">
      <c r="A35" s="0" t="n">
        <f aca="false">A34+1</f>
        <v>23</v>
      </c>
      <c r="B35" s="0" t="str">
        <f aca="false">Orders!B36</f>
        <v>Nov 2015</v>
      </c>
      <c r="C35" s="51" t="str">
        <f aca="false">IF(C$11&lt;$A35,"",EXP($B$3+$B$4*$A35+$B$5*(C$11-$A35)+$B$7*($A35&gt;$A$36)+$B$6*($A35&gt;$A$24)*($A35&lt;$A$37)))</f>
        <v/>
      </c>
      <c r="D35" s="51" t="str">
        <f aca="false">IF(D$11&lt;$A35,"",EXP($B$3+$B$4*$A35+$B$5*(D$11-$A35)+$B$7*($A35&gt;$A$36)+$B$6*($A35&gt;$A$24)*($A35&lt;$A$37)))</f>
        <v/>
      </c>
      <c r="E35" s="51" t="str">
        <f aca="false">IF(E$11&lt;$A35,"",EXP($B$3+$B$4*$A35+$B$5*(E$11-$A35)+$B$7*($A35&gt;$A$36)+$B$6*($A35&gt;$A$24)*($A35&lt;$A$37)))</f>
        <v/>
      </c>
      <c r="F35" s="51" t="str">
        <f aca="false">IF(F$11&lt;$A35,"",EXP($B$3+$B$4*$A35+$B$5*(F$11-$A35)+$B$7*($A35&gt;$A$36)+$B$6*($A35&gt;$A$24)*($A35&lt;$A$37)))</f>
        <v/>
      </c>
      <c r="G35" s="51" t="str">
        <f aca="false">IF(G$11&lt;$A35,"",EXP($B$3+$B$4*$A35+$B$5*(G$11-$A35)+$B$7*($A35&gt;$A$36)+$B$6*($A35&gt;$A$24)*($A35&lt;$A$37)))</f>
        <v/>
      </c>
      <c r="H35" s="51" t="str">
        <f aca="false">IF(H$11&lt;$A35,"",EXP($B$3+$B$4*$A35+$B$5*(H$11-$A35)+$B$7*($A35&gt;$A$36)+$B$6*($A35&gt;$A$24)*($A35&lt;$A$37)))</f>
        <v/>
      </c>
      <c r="I35" s="51" t="str">
        <f aca="false">IF(I$11&lt;$A35,"",EXP($B$3+$B$4*$A35+$B$5*(I$11-$A35)+$B$7*($A35&gt;$A$36)+$B$6*($A35&gt;$A$24)*($A35&lt;$A$37)))</f>
        <v/>
      </c>
      <c r="J35" s="51" t="str">
        <f aca="false">IF(J$11&lt;$A35,"",EXP($B$3+$B$4*$A35+$B$5*(J$11-$A35)+$B$7*($A35&gt;$A$36)+$B$6*($A35&gt;$A$24)*($A35&lt;$A$37)))</f>
        <v/>
      </c>
      <c r="K35" s="51" t="str">
        <f aca="false">IF(K$11&lt;$A35,"",EXP($B$3+$B$4*$A35+$B$5*(K$11-$A35)+$B$7*($A35&gt;$A$36)+$B$6*($A35&gt;$A$24)*($A35&lt;$A$37)))</f>
        <v/>
      </c>
      <c r="L35" s="51" t="str">
        <f aca="false">IF(L$11&lt;$A35,"",EXP($B$3+$B$4*$A35+$B$5*(L$11-$A35)+$B$7*($A35&gt;$A$36)+$B$6*($A35&gt;$A$24)*($A35&lt;$A$37)))</f>
        <v/>
      </c>
      <c r="M35" s="51" t="str">
        <f aca="false">IF(M$11&lt;$A35,"",EXP($B$3+$B$4*$A35+$B$5*(M$11-$A35)+$B$7*($A35&gt;$A$36)+$B$6*($A35&gt;$A$24)*($A35&lt;$A$37)))</f>
        <v/>
      </c>
      <c r="N35" s="51" t="str">
        <f aca="false">IF(N$11&lt;$A35,"",EXP($B$3+$B$4*$A35+$B$5*(N$11-$A35)+$B$7*($A35&gt;$A$36)+$B$6*($A35&gt;$A$24)*($A35&lt;$A$37)))</f>
        <v/>
      </c>
      <c r="O35" s="51" t="str">
        <f aca="false">IF(O$11&lt;$A35,"",EXP($B$3+$B$4*$A35+$B$5*(O$11-$A35)+$B$7*($A35&gt;$A$36)+$B$6*($A35&gt;$A$24)*($A35&lt;$A$37)))</f>
        <v/>
      </c>
      <c r="P35" s="51" t="str">
        <f aca="false">IF(P$11&lt;$A35,"",EXP($B$3+$B$4*$A35+$B$5*(P$11-$A35)+$B$7*($A35&gt;$A$36)+$B$6*($A35&gt;$A$24)*($A35&lt;$A$37)))</f>
        <v/>
      </c>
      <c r="Q35" s="51" t="str">
        <f aca="false">IF(Q$11&lt;$A35,"",EXP($B$3+$B$4*$A35+$B$5*(Q$11-$A35)+$B$7*($A35&gt;$A$36)+$B$6*($A35&gt;$A$24)*($A35&lt;$A$37)))</f>
        <v/>
      </c>
      <c r="R35" s="51" t="str">
        <f aca="false">IF(R$11&lt;$A35,"",EXP($B$3+$B$4*$A35+$B$5*(R$11-$A35)+$B$7*($A35&gt;$A$36)+$B$6*($A35&gt;$A$24)*($A35&lt;$A$37)))</f>
        <v/>
      </c>
      <c r="S35" s="51" t="str">
        <f aca="false">IF(S$11&lt;$A35,"",EXP($B$3+$B$4*$A35+$B$5*(S$11-$A35)+$B$7*($A35&gt;$A$36)+$B$6*($A35&gt;$A$24)*($A35&lt;$A$37)))</f>
        <v/>
      </c>
      <c r="T35" s="51" t="str">
        <f aca="false">IF(T$11&lt;$A35,"",EXP($B$3+$B$4*$A35+$B$5*(T$11-$A35)+$B$7*($A35&gt;$A$36)+$B$6*($A35&gt;$A$24)*($A35&lt;$A$37)))</f>
        <v/>
      </c>
      <c r="U35" s="51" t="str">
        <f aca="false">IF(U$11&lt;$A35,"",EXP($B$3+$B$4*$A35+$B$5*(U$11-$A35)+$B$7*($A35&gt;$A$36)+$B$6*($A35&gt;$A$24)*($A35&lt;$A$37)))</f>
        <v/>
      </c>
      <c r="V35" s="51" t="str">
        <f aca="false">IF(V$11&lt;$A35,"",EXP($B$3+$B$4*$A35+$B$5*(V$11-$A35)+$B$7*($A35&gt;$A$36)+$B$6*($A35&gt;$A$24)*($A35&lt;$A$37)))</f>
        <v/>
      </c>
      <c r="W35" s="51" t="str">
        <f aca="false">IF(W$11&lt;$A35,"",EXP($B$3+$B$4*$A35+$B$5*(W$11-$A35)+$B$7*($A35&gt;$A$36)+$B$6*($A35&gt;$A$24)*($A35&lt;$A$37)))</f>
        <v/>
      </c>
      <c r="X35" s="51" t="str">
        <f aca="false">IF(X$11&lt;$A35,"",EXP($B$3+$B$4*$A35+$B$5*(X$11-$A35)+$B$7*($A35&gt;$A$36)+$B$6*($A35&gt;$A$24)*($A35&lt;$A$37)))</f>
        <v/>
      </c>
      <c r="Y35" s="51" t="n">
        <f aca="false">IF(Y$11&lt;$A35,"",EXP($B$3+$B$4*$A35+$B$5*(Y$11-$A35)+$B$7*($A35&gt;$A$36)+$B$6*($A35&gt;$A$24)*($A35&lt;$A$37)))</f>
        <v>63.9870171892036</v>
      </c>
      <c r="Z35" s="51" t="n">
        <f aca="false">IF(Z$11&lt;$A35,"",EXP($B$3+$B$4*$A35+$B$5*(Z$11-$A35)+$B$7*($A35&gt;$A$36)+$B$6*($A35&gt;$A$24)*($A35&lt;$A$37)))</f>
        <v>63.9941239512925</v>
      </c>
      <c r="AA35" s="51" t="n">
        <f aca="false">IF(AA$11&lt;$A35,"",EXP($B$3+$B$4*$A35+$B$5*(AA$11-$A35)+$B$7*($A35&gt;$A$36)+$B$6*($A35&gt;$A$24)*($A35&lt;$A$37)))</f>
        <v>64.0012315026989</v>
      </c>
      <c r="AB35" s="51" t="n">
        <f aca="false">IF(AB$11&lt;$A35,"",EXP($B$3+$B$4*$A35+$B$5*(AB$11-$A35)+$B$7*($A35&gt;$A$36)+$B$6*($A35&gt;$A$24)*($A35&lt;$A$37)))</f>
        <v>64.0083398435103</v>
      </c>
      <c r="AC35" s="51" t="n">
        <f aca="false">IF(AC$11&lt;$A35,"",EXP($B$3+$B$4*$A35+$B$5*(AC$11-$A35)+$B$7*($A35&gt;$A$36)+$B$6*($A35&gt;$A$24)*($A35&lt;$A$37)))</f>
        <v>64.0154489738145</v>
      </c>
      <c r="AD35" s="51" t="n">
        <f aca="false">IF(AD$11&lt;$A35,"",EXP($B$3+$B$4*$A35+$B$5*(AD$11-$A35)+$B$7*($A35&gt;$A$36)+$B$6*($A35&gt;$A$24)*($A35&lt;$A$37)))</f>
        <v>64.0225588936991</v>
      </c>
      <c r="AE35" s="51" t="n">
        <f aca="false">IF(AE$11&lt;$A35,"",EXP($B$3+$B$4*$A35+$B$5*(AE$11-$A35)+$B$7*($A35&gt;$A$36)+$B$6*($A35&gt;$A$24)*($A35&lt;$A$37)))</f>
        <v>64.0296696032518</v>
      </c>
      <c r="AF35" s="51" t="n">
        <f aca="false">IF(AF$11&lt;$A35,"",EXP($B$3+$B$4*$A35+$B$5*(AF$11-$A35)+$B$7*($A35&gt;$A$36)+$B$6*($A35&gt;$A$24)*($A35&lt;$A$37)))</f>
        <v>64.0367811025605</v>
      </c>
      <c r="AG35" s="51" t="n">
        <f aca="false">IF(AG$11&lt;$A35,"",EXP($B$3+$B$4*$A35+$B$5*(AG$11-$A35)+$B$7*($A35&gt;$A$36)+$B$6*($A35&gt;$A$24)*($A35&lt;$A$37)))</f>
        <v>64.0438933917126</v>
      </c>
      <c r="AH35" s="51" t="n">
        <f aca="false">IF(AH$11&lt;$A35,"",EXP($B$3+$B$4*$A35+$B$5*(AH$11-$A35)+$B$7*($A35&gt;$A$36)+$B$6*($A35&gt;$A$24)*($A35&lt;$A$37)))</f>
        <v>64.0510064707961</v>
      </c>
      <c r="AI35" s="51" t="n">
        <f aca="false">IF(AI$11&lt;$A35,"",EXP($B$3+$B$4*$A35+$B$5*(AI$11-$A35)+$B$7*($A35&gt;$A$36)+$B$6*($A35&gt;$A$24)*($A35&lt;$A$37)))</f>
        <v>64.0581203398986</v>
      </c>
      <c r="AJ35" s="51" t="n">
        <f aca="false">IF(AJ$11&lt;$A35,"",EXP($B$3+$B$4*$A35+$B$5*(AJ$11-$A35)+$B$7*($A35&gt;$A$36)+$B$6*($A35&gt;$A$24)*($A35&lt;$A$37)))</f>
        <v>64.0652349991079</v>
      </c>
      <c r="AK35" s="51" t="n">
        <f aca="false">IF(AK$11&lt;$A35,"",EXP($B$3+$B$4*$A35+$B$5*(AK$11-$A35)+$B$7*($A35&gt;$A$36)+$B$6*($A35&gt;$A$24)*($A35&lt;$A$37)))</f>
        <v>64.0723504485117</v>
      </c>
      <c r="AL35" s="51" t="n">
        <f aca="false">IF(AL$11&lt;$A35,"",EXP($B$3+$B$4*$A35+$B$5*(AL$11-$A35)+$B$7*($A35&gt;$A$36)+$B$6*($A35&gt;$A$24)*($A35&lt;$A$37)))</f>
        <v>64.0794666881978</v>
      </c>
      <c r="AM35" s="51" t="n">
        <f aca="false">IF(AM$11&lt;$A35,"",EXP($B$3+$B$4*$A35+$B$5*(AM$11-$A35)+$B$7*($A35&gt;$A$36)+$B$6*($A35&gt;$A$24)*($A35&lt;$A$37)))</f>
        <v>64.0865837182539</v>
      </c>
      <c r="AN35" s="51" t="n">
        <f aca="false">IF(AN$11&lt;$A35,"",EXP($B$3+$B$4*$A35+$B$5*(AN$11-$A35)+$B$7*($A35&gt;$A$36)+$B$6*($A35&gt;$A$24)*($A35&lt;$A$37)))</f>
        <v>64.0937015387679</v>
      </c>
      <c r="AO35" s="51" t="n">
        <f aca="false">IF(AO$11&lt;$A35,"",EXP($B$3+$B$4*$A35+$B$5*(AO$11-$A35)+$B$7*($A35&gt;$A$36)+$B$6*($A35&gt;$A$24)*($A35&lt;$A$37)))</f>
        <v>64.1008201498275</v>
      </c>
    </row>
    <row r="36" customFormat="false" ht="15" hidden="false" customHeight="false" outlineLevel="0" collapsed="false">
      <c r="A36" s="0" t="n">
        <f aca="false">A35+1</f>
        <v>24</v>
      </c>
      <c r="B36" s="0" t="str">
        <f aca="false">Orders!B37</f>
        <v>Dec 2015</v>
      </c>
      <c r="C36" s="51" t="str">
        <f aca="false">IF(C$11&lt;$A36,"",EXP($B$3+$B$4*$A36+$B$5*(C$11-$A36)+$B$7*($A36&gt;$A$36)+$B$6*($A36&gt;$A$24)*($A36&lt;$A$37)))</f>
        <v/>
      </c>
      <c r="D36" s="51" t="str">
        <f aca="false">IF(D$11&lt;$A36,"",EXP($B$3+$B$4*$A36+$B$5*(D$11-$A36)+$B$7*($A36&gt;$A$36)+$B$6*($A36&gt;$A$24)*($A36&lt;$A$37)))</f>
        <v/>
      </c>
      <c r="E36" s="51" t="str">
        <f aca="false">IF(E$11&lt;$A36,"",EXP($B$3+$B$4*$A36+$B$5*(E$11-$A36)+$B$7*($A36&gt;$A$36)+$B$6*($A36&gt;$A$24)*($A36&lt;$A$37)))</f>
        <v/>
      </c>
      <c r="F36" s="51" t="str">
        <f aca="false">IF(F$11&lt;$A36,"",EXP($B$3+$B$4*$A36+$B$5*(F$11-$A36)+$B$7*($A36&gt;$A$36)+$B$6*($A36&gt;$A$24)*($A36&lt;$A$37)))</f>
        <v/>
      </c>
      <c r="G36" s="51" t="str">
        <f aca="false">IF(G$11&lt;$A36,"",EXP($B$3+$B$4*$A36+$B$5*(G$11-$A36)+$B$7*($A36&gt;$A$36)+$B$6*($A36&gt;$A$24)*($A36&lt;$A$37)))</f>
        <v/>
      </c>
      <c r="H36" s="51" t="str">
        <f aca="false">IF(H$11&lt;$A36,"",EXP($B$3+$B$4*$A36+$B$5*(H$11-$A36)+$B$7*($A36&gt;$A$36)+$B$6*($A36&gt;$A$24)*($A36&lt;$A$37)))</f>
        <v/>
      </c>
      <c r="I36" s="51" t="str">
        <f aca="false">IF(I$11&lt;$A36,"",EXP($B$3+$B$4*$A36+$B$5*(I$11-$A36)+$B$7*($A36&gt;$A$36)+$B$6*($A36&gt;$A$24)*($A36&lt;$A$37)))</f>
        <v/>
      </c>
      <c r="J36" s="51" t="str">
        <f aca="false">IF(J$11&lt;$A36,"",EXP($B$3+$B$4*$A36+$B$5*(J$11-$A36)+$B$7*($A36&gt;$A$36)+$B$6*($A36&gt;$A$24)*($A36&lt;$A$37)))</f>
        <v/>
      </c>
      <c r="K36" s="51" t="str">
        <f aca="false">IF(K$11&lt;$A36,"",EXP($B$3+$B$4*$A36+$B$5*(K$11-$A36)+$B$7*($A36&gt;$A$36)+$B$6*($A36&gt;$A$24)*($A36&lt;$A$37)))</f>
        <v/>
      </c>
      <c r="L36" s="51" t="str">
        <f aca="false">IF(L$11&lt;$A36,"",EXP($B$3+$B$4*$A36+$B$5*(L$11-$A36)+$B$7*($A36&gt;$A$36)+$B$6*($A36&gt;$A$24)*($A36&lt;$A$37)))</f>
        <v/>
      </c>
      <c r="M36" s="51" t="str">
        <f aca="false">IF(M$11&lt;$A36,"",EXP($B$3+$B$4*$A36+$B$5*(M$11-$A36)+$B$7*($A36&gt;$A$36)+$B$6*($A36&gt;$A$24)*($A36&lt;$A$37)))</f>
        <v/>
      </c>
      <c r="N36" s="51" t="str">
        <f aca="false">IF(N$11&lt;$A36,"",EXP($B$3+$B$4*$A36+$B$5*(N$11-$A36)+$B$7*($A36&gt;$A$36)+$B$6*($A36&gt;$A$24)*($A36&lt;$A$37)))</f>
        <v/>
      </c>
      <c r="O36" s="51" t="str">
        <f aca="false">IF(O$11&lt;$A36,"",EXP($B$3+$B$4*$A36+$B$5*(O$11-$A36)+$B$7*($A36&gt;$A$36)+$B$6*($A36&gt;$A$24)*($A36&lt;$A$37)))</f>
        <v/>
      </c>
      <c r="P36" s="51" t="str">
        <f aca="false">IF(P$11&lt;$A36,"",EXP($B$3+$B$4*$A36+$B$5*(P$11-$A36)+$B$7*($A36&gt;$A$36)+$B$6*($A36&gt;$A$24)*($A36&lt;$A$37)))</f>
        <v/>
      </c>
      <c r="Q36" s="51" t="str">
        <f aca="false">IF(Q$11&lt;$A36,"",EXP($B$3+$B$4*$A36+$B$5*(Q$11-$A36)+$B$7*($A36&gt;$A$36)+$B$6*($A36&gt;$A$24)*($A36&lt;$A$37)))</f>
        <v/>
      </c>
      <c r="R36" s="51" t="str">
        <f aca="false">IF(R$11&lt;$A36,"",EXP($B$3+$B$4*$A36+$B$5*(R$11-$A36)+$B$7*($A36&gt;$A$36)+$B$6*($A36&gt;$A$24)*($A36&lt;$A$37)))</f>
        <v/>
      </c>
      <c r="S36" s="51" t="str">
        <f aca="false">IF(S$11&lt;$A36,"",EXP($B$3+$B$4*$A36+$B$5*(S$11-$A36)+$B$7*($A36&gt;$A$36)+$B$6*($A36&gt;$A$24)*($A36&lt;$A$37)))</f>
        <v/>
      </c>
      <c r="T36" s="51" t="str">
        <f aca="false">IF(T$11&lt;$A36,"",EXP($B$3+$B$4*$A36+$B$5*(T$11-$A36)+$B$7*($A36&gt;$A$36)+$B$6*($A36&gt;$A$24)*($A36&lt;$A$37)))</f>
        <v/>
      </c>
      <c r="U36" s="51" t="str">
        <f aca="false">IF(U$11&lt;$A36,"",EXP($B$3+$B$4*$A36+$B$5*(U$11-$A36)+$B$7*($A36&gt;$A$36)+$B$6*($A36&gt;$A$24)*($A36&lt;$A$37)))</f>
        <v/>
      </c>
      <c r="V36" s="51" t="str">
        <f aca="false">IF(V$11&lt;$A36,"",EXP($B$3+$B$4*$A36+$B$5*(V$11-$A36)+$B$7*($A36&gt;$A$36)+$B$6*($A36&gt;$A$24)*($A36&lt;$A$37)))</f>
        <v/>
      </c>
      <c r="W36" s="51" t="str">
        <f aca="false">IF(W$11&lt;$A36,"",EXP($B$3+$B$4*$A36+$B$5*(W$11-$A36)+$B$7*($A36&gt;$A$36)+$B$6*($A36&gt;$A$24)*($A36&lt;$A$37)))</f>
        <v/>
      </c>
      <c r="X36" s="51" t="str">
        <f aca="false">IF(X$11&lt;$A36,"",EXP($B$3+$B$4*$A36+$B$5*(X$11-$A36)+$B$7*($A36&gt;$A$36)+$B$6*($A36&gt;$A$24)*($A36&lt;$A$37)))</f>
        <v/>
      </c>
      <c r="Y36" s="51" t="str">
        <f aca="false">IF(Y$11&lt;$A36,"",EXP($B$3+$B$4*$A36+$B$5*(Y$11-$A36)+$B$7*($A36&gt;$A$36)+$B$6*($A36&gt;$A$24)*($A36&lt;$A$37)))</f>
        <v/>
      </c>
      <c r="Z36" s="51" t="n">
        <f aca="false">IF(Z$11&lt;$A36,"",EXP($B$3+$B$4*$A36+$B$5*(Z$11-$A36)+$B$7*($A36&gt;$A$36)+$B$6*($A36&gt;$A$24)*($A36&lt;$A$37)))</f>
        <v>63.7633660248301</v>
      </c>
      <c r="AA36" s="51" t="n">
        <f aca="false">IF(AA$11&lt;$A36,"",EXP($B$3+$B$4*$A36+$B$5*(AA$11-$A36)+$B$7*($A36&gt;$A$36)+$B$6*($A36&gt;$A$24)*($A36&lt;$A$37)))</f>
        <v>63.7704479469486</v>
      </c>
      <c r="AB36" s="51" t="n">
        <f aca="false">IF(AB$11&lt;$A36,"",EXP($B$3+$B$4*$A36+$B$5*(AB$11-$A36)+$B$7*($A36&gt;$A$36)+$B$6*($A36&gt;$A$24)*($A36&lt;$A$37)))</f>
        <v>63.7775306556256</v>
      </c>
      <c r="AC36" s="51" t="n">
        <f aca="false">IF(AC$11&lt;$A36,"",EXP($B$3+$B$4*$A36+$B$5*(AC$11-$A36)+$B$7*($A36&gt;$A$36)+$B$6*($A36&gt;$A$24)*($A36&lt;$A$37)))</f>
        <v>63.7846141509485</v>
      </c>
      <c r="AD36" s="51" t="n">
        <f aca="false">IF(AD$11&lt;$A36,"",EXP($B$3+$B$4*$A36+$B$5*(AD$11-$A36)+$B$7*($A36&gt;$A$36)+$B$6*($A36&gt;$A$24)*($A36&lt;$A$37)))</f>
        <v>63.7916984330047</v>
      </c>
      <c r="AE36" s="51" t="n">
        <f aca="false">IF(AE$11&lt;$A36,"",EXP($B$3+$B$4*$A36+$B$5*(AE$11-$A36)+$B$7*($A36&gt;$A$36)+$B$6*($A36&gt;$A$24)*($A36&lt;$A$37)))</f>
        <v>63.7987835018816</v>
      </c>
      <c r="AF36" s="51" t="n">
        <f aca="false">IF(AF$11&lt;$A36,"",EXP($B$3+$B$4*$A36+$B$5*(AF$11-$A36)+$B$7*($A36&gt;$A$36)+$B$6*($A36&gt;$A$24)*($A36&lt;$A$37)))</f>
        <v>63.8058693576665</v>
      </c>
      <c r="AG36" s="51" t="n">
        <f aca="false">IF(AG$11&lt;$A36,"",EXP($B$3+$B$4*$A36+$B$5*(AG$11-$A36)+$B$7*($A36&gt;$A$36)+$B$6*($A36&gt;$A$24)*($A36&lt;$A$37)))</f>
        <v>63.8129560004468</v>
      </c>
      <c r="AH36" s="51" t="n">
        <f aca="false">IF(AH$11&lt;$A36,"",EXP($B$3+$B$4*$A36+$B$5*(AH$11-$A36)+$B$7*($A36&gt;$A$36)+$B$6*($A36&gt;$A$24)*($A36&lt;$A$37)))</f>
        <v>63.8200434303101</v>
      </c>
      <c r="AI36" s="51" t="n">
        <f aca="false">IF(AI$11&lt;$A36,"",EXP($B$3+$B$4*$A36+$B$5*(AI$11-$A36)+$B$7*($A36&gt;$A$36)+$B$6*($A36&gt;$A$24)*($A36&lt;$A$37)))</f>
        <v>63.8271316473436</v>
      </c>
      <c r="AJ36" s="51" t="n">
        <f aca="false">IF(AJ$11&lt;$A36,"",EXP($B$3+$B$4*$A36+$B$5*(AJ$11-$A36)+$B$7*($A36&gt;$A$36)+$B$6*($A36&gt;$A$24)*($A36&lt;$A$37)))</f>
        <v>63.8342206516348</v>
      </c>
      <c r="AK36" s="51" t="n">
        <f aca="false">IF(AK$11&lt;$A36,"",EXP($B$3+$B$4*$A36+$B$5*(AK$11-$A36)+$B$7*($A36&gt;$A$36)+$B$6*($A36&gt;$A$24)*($A36&lt;$A$37)))</f>
        <v>63.8413104432711</v>
      </c>
      <c r="AL36" s="51" t="n">
        <f aca="false">IF(AL$11&lt;$A36,"",EXP($B$3+$B$4*$A36+$B$5*(AL$11-$A36)+$B$7*($A36&gt;$A$36)+$B$6*($A36&gt;$A$24)*($A36&lt;$A$37)))</f>
        <v>63.84840102234</v>
      </c>
      <c r="AM36" s="51" t="n">
        <f aca="false">IF(AM$11&lt;$A36,"",EXP($B$3+$B$4*$A36+$B$5*(AM$11-$A36)+$B$7*($A36&gt;$A$36)+$B$6*($A36&gt;$A$24)*($A36&lt;$A$37)))</f>
        <v>63.855492388929</v>
      </c>
      <c r="AN36" s="51" t="n">
        <f aca="false">IF(AN$11&lt;$A36,"",EXP($B$3+$B$4*$A36+$B$5*(AN$11-$A36)+$B$7*($A36&gt;$A$36)+$B$6*($A36&gt;$A$24)*($A36&lt;$A$37)))</f>
        <v>63.8625845431255</v>
      </c>
      <c r="AO36" s="51" t="n">
        <f aca="false">IF(AO$11&lt;$A36,"",EXP($B$3+$B$4*$A36+$B$5*(AO$11-$A36)+$B$7*($A36&gt;$A$36)+$B$6*($A36&gt;$A$24)*($A36&lt;$A$37)))</f>
        <v>63.8696774850169</v>
      </c>
    </row>
    <row r="37" customFormat="false" ht="15" hidden="false" customHeight="false" outlineLevel="0" collapsed="false">
      <c r="A37" s="0" t="n">
        <f aca="false">A36+1</f>
        <v>25</v>
      </c>
      <c r="B37" s="0" t="str">
        <f aca="false">Orders!B38</f>
        <v>Jan 2016</v>
      </c>
      <c r="C37" s="51" t="str">
        <f aca="false">IF(C$11&lt;$A37,"",EXP($B$3+$B$4*$A37+$B$5*(C$11-$A37)+$B$7*($A37&gt;$A$36)+$B$6*($A37&gt;$A$24)*($A37&lt;$A$37)))</f>
        <v/>
      </c>
      <c r="D37" s="51" t="str">
        <f aca="false">IF(D$11&lt;$A37,"",EXP($B$3+$B$4*$A37+$B$5*(D$11-$A37)+$B$7*($A37&gt;$A$36)+$B$6*($A37&gt;$A$24)*($A37&lt;$A$37)))</f>
        <v/>
      </c>
      <c r="E37" s="51" t="str">
        <f aca="false">IF(E$11&lt;$A37,"",EXP($B$3+$B$4*$A37+$B$5*(E$11-$A37)+$B$7*($A37&gt;$A$36)+$B$6*($A37&gt;$A$24)*($A37&lt;$A$37)))</f>
        <v/>
      </c>
      <c r="F37" s="51" t="str">
        <f aca="false">IF(F$11&lt;$A37,"",EXP($B$3+$B$4*$A37+$B$5*(F$11-$A37)+$B$7*($A37&gt;$A$36)+$B$6*($A37&gt;$A$24)*($A37&lt;$A$37)))</f>
        <v/>
      </c>
      <c r="G37" s="51" t="str">
        <f aca="false">IF(G$11&lt;$A37,"",EXP($B$3+$B$4*$A37+$B$5*(G$11-$A37)+$B$7*($A37&gt;$A$36)+$B$6*($A37&gt;$A$24)*($A37&lt;$A$37)))</f>
        <v/>
      </c>
      <c r="H37" s="51" t="str">
        <f aca="false">IF(H$11&lt;$A37,"",EXP($B$3+$B$4*$A37+$B$5*(H$11-$A37)+$B$7*($A37&gt;$A$36)+$B$6*($A37&gt;$A$24)*($A37&lt;$A$37)))</f>
        <v/>
      </c>
      <c r="I37" s="51" t="str">
        <f aca="false">IF(I$11&lt;$A37,"",EXP($B$3+$B$4*$A37+$B$5*(I$11-$A37)+$B$7*($A37&gt;$A$36)+$B$6*($A37&gt;$A$24)*($A37&lt;$A$37)))</f>
        <v/>
      </c>
      <c r="J37" s="51" t="str">
        <f aca="false">IF(J$11&lt;$A37,"",EXP($B$3+$B$4*$A37+$B$5*(J$11-$A37)+$B$7*($A37&gt;$A$36)+$B$6*($A37&gt;$A$24)*($A37&lt;$A$37)))</f>
        <v/>
      </c>
      <c r="K37" s="51" t="str">
        <f aca="false">IF(K$11&lt;$A37,"",EXP($B$3+$B$4*$A37+$B$5*(K$11-$A37)+$B$7*($A37&gt;$A$36)+$B$6*($A37&gt;$A$24)*($A37&lt;$A$37)))</f>
        <v/>
      </c>
      <c r="L37" s="51" t="str">
        <f aca="false">IF(L$11&lt;$A37,"",EXP($B$3+$B$4*$A37+$B$5*(L$11-$A37)+$B$7*($A37&gt;$A$36)+$B$6*($A37&gt;$A$24)*($A37&lt;$A$37)))</f>
        <v/>
      </c>
      <c r="M37" s="51" t="str">
        <f aca="false">IF(M$11&lt;$A37,"",EXP($B$3+$B$4*$A37+$B$5*(M$11-$A37)+$B$7*($A37&gt;$A$36)+$B$6*($A37&gt;$A$24)*($A37&lt;$A$37)))</f>
        <v/>
      </c>
      <c r="N37" s="51" t="str">
        <f aca="false">IF(N$11&lt;$A37,"",EXP($B$3+$B$4*$A37+$B$5*(N$11-$A37)+$B$7*($A37&gt;$A$36)+$B$6*($A37&gt;$A$24)*($A37&lt;$A$37)))</f>
        <v/>
      </c>
      <c r="O37" s="51" t="str">
        <f aca="false">IF(O$11&lt;$A37,"",EXP($B$3+$B$4*$A37+$B$5*(O$11-$A37)+$B$7*($A37&gt;$A$36)+$B$6*($A37&gt;$A$24)*($A37&lt;$A$37)))</f>
        <v/>
      </c>
      <c r="P37" s="51" t="str">
        <f aca="false">IF(P$11&lt;$A37,"",EXP($B$3+$B$4*$A37+$B$5*(P$11-$A37)+$B$7*($A37&gt;$A$36)+$B$6*($A37&gt;$A$24)*($A37&lt;$A$37)))</f>
        <v/>
      </c>
      <c r="Q37" s="51" t="str">
        <f aca="false">IF(Q$11&lt;$A37,"",EXP($B$3+$B$4*$A37+$B$5*(Q$11-$A37)+$B$7*($A37&gt;$A$36)+$B$6*($A37&gt;$A$24)*($A37&lt;$A$37)))</f>
        <v/>
      </c>
      <c r="R37" s="51" t="str">
        <f aca="false">IF(R$11&lt;$A37,"",EXP($B$3+$B$4*$A37+$B$5*(R$11-$A37)+$B$7*($A37&gt;$A$36)+$B$6*($A37&gt;$A$24)*($A37&lt;$A$37)))</f>
        <v/>
      </c>
      <c r="S37" s="51" t="str">
        <f aca="false">IF(S$11&lt;$A37,"",EXP($B$3+$B$4*$A37+$B$5*(S$11-$A37)+$B$7*($A37&gt;$A$36)+$B$6*($A37&gt;$A$24)*($A37&lt;$A$37)))</f>
        <v/>
      </c>
      <c r="T37" s="51" t="str">
        <f aca="false">IF(T$11&lt;$A37,"",EXP($B$3+$B$4*$A37+$B$5*(T$11-$A37)+$B$7*($A37&gt;$A$36)+$B$6*($A37&gt;$A$24)*($A37&lt;$A$37)))</f>
        <v/>
      </c>
      <c r="U37" s="51" t="str">
        <f aca="false">IF(U$11&lt;$A37,"",EXP($B$3+$B$4*$A37+$B$5*(U$11-$A37)+$B$7*($A37&gt;$A$36)+$B$6*($A37&gt;$A$24)*($A37&lt;$A$37)))</f>
        <v/>
      </c>
      <c r="V37" s="51" t="str">
        <f aca="false">IF(V$11&lt;$A37,"",EXP($B$3+$B$4*$A37+$B$5*(V$11-$A37)+$B$7*($A37&gt;$A$36)+$B$6*($A37&gt;$A$24)*($A37&lt;$A$37)))</f>
        <v/>
      </c>
      <c r="W37" s="51" t="str">
        <f aca="false">IF(W$11&lt;$A37,"",EXP($B$3+$B$4*$A37+$B$5*(W$11-$A37)+$B$7*($A37&gt;$A$36)+$B$6*($A37&gt;$A$24)*($A37&lt;$A$37)))</f>
        <v/>
      </c>
      <c r="X37" s="51" t="str">
        <f aca="false">IF(X$11&lt;$A37,"",EXP($B$3+$B$4*$A37+$B$5*(X$11-$A37)+$B$7*($A37&gt;$A$36)+$B$6*($A37&gt;$A$24)*($A37&lt;$A$37)))</f>
        <v/>
      </c>
      <c r="Y37" s="51" t="str">
        <f aca="false">IF(Y$11&lt;$A37,"",EXP($B$3+$B$4*$A37+$B$5*(Y$11-$A37)+$B$7*($A37&gt;$A$36)+$B$6*($A37&gt;$A$24)*($A37&lt;$A$37)))</f>
        <v/>
      </c>
      <c r="Z37" s="51" t="str">
        <f aca="false">IF(Z$11&lt;$A37,"",EXP($B$3+$B$4*$A37+$B$5*(Z$11-$A37)+$B$7*($A37&gt;$A$36)+$B$6*($A37&gt;$A$24)*($A37&lt;$A$37)))</f>
        <v/>
      </c>
      <c r="AA37" s="51" t="n">
        <f aca="false">IF(AA$11&lt;$A37,"",EXP($B$3+$B$4*$A37+$B$5*(AA$11-$A37)+$B$7*($A37&gt;$A$36)+$B$6*($A37&gt;$A$24)*($A37&lt;$A$37)))</f>
        <v>57.977941504145</v>
      </c>
      <c r="AB37" s="51" t="n">
        <f aca="false">IF(AB$11&lt;$A37,"",EXP($B$3+$B$4*$A37+$B$5*(AB$11-$A37)+$B$7*($A37&gt;$A$36)+$B$6*($A37&gt;$A$24)*($A37&lt;$A$37)))</f>
        <v>57.9843808641085</v>
      </c>
      <c r="AC37" s="51" t="n">
        <f aca="false">IF(AC$11&lt;$A37,"",EXP($B$3+$B$4*$A37+$B$5*(AC$11-$A37)+$B$7*($A37&gt;$A$36)+$B$6*($A37&gt;$A$24)*($A37&lt;$A$37)))</f>
        <v>57.990820939264</v>
      </c>
      <c r="AD37" s="51" t="n">
        <f aca="false">IF(AD$11&lt;$A37,"",EXP($B$3+$B$4*$A37+$B$5*(AD$11-$A37)+$B$7*($A37&gt;$A$36)+$B$6*($A37&gt;$A$24)*($A37&lt;$A$37)))</f>
        <v>57.9972617296909</v>
      </c>
      <c r="AE37" s="51" t="n">
        <f aca="false">IF(AE$11&lt;$A37,"",EXP($B$3+$B$4*$A37+$B$5*(AE$11-$A37)+$B$7*($A37&gt;$A$36)+$B$6*($A37&gt;$A$24)*($A37&lt;$A$37)))</f>
        <v>58.0037032354686</v>
      </c>
      <c r="AF37" s="51" t="n">
        <f aca="false">IF(AF$11&lt;$A37,"",EXP($B$3+$B$4*$A37+$B$5*(AF$11-$A37)+$B$7*($A37&gt;$A$36)+$B$6*($A37&gt;$A$24)*($A37&lt;$A$37)))</f>
        <v>58.0101454566765</v>
      </c>
      <c r="AG37" s="51" t="n">
        <f aca="false">IF(AG$11&lt;$A37,"",EXP($B$3+$B$4*$A37+$B$5*(AG$11-$A37)+$B$7*($A37&gt;$A$36)+$B$6*($A37&gt;$A$24)*($A37&lt;$A$37)))</f>
        <v>58.0165883933942</v>
      </c>
      <c r="AH37" s="51" t="n">
        <f aca="false">IF(AH$11&lt;$A37,"",EXP($B$3+$B$4*$A37+$B$5*(AH$11-$A37)+$B$7*($A37&gt;$A$36)+$B$6*($A37&gt;$A$24)*($A37&lt;$A$37)))</f>
        <v>58.0230320457011</v>
      </c>
      <c r="AI37" s="51" t="n">
        <f aca="false">IF(AI$11&lt;$A37,"",EXP($B$3+$B$4*$A37+$B$5*(AI$11-$A37)+$B$7*($A37&gt;$A$36)+$B$6*($A37&gt;$A$24)*($A37&lt;$A$37)))</f>
        <v>58.0294764136766</v>
      </c>
      <c r="AJ37" s="51" t="n">
        <f aca="false">IF(AJ$11&lt;$A37,"",EXP($B$3+$B$4*$A37+$B$5*(AJ$11-$A37)+$B$7*($A37&gt;$A$36)+$B$6*($A37&gt;$A$24)*($A37&lt;$A$37)))</f>
        <v>58.0359214974004</v>
      </c>
      <c r="AK37" s="51" t="n">
        <f aca="false">IF(AK$11&lt;$A37,"",EXP($B$3+$B$4*$A37+$B$5*(AK$11-$A37)+$B$7*($A37&gt;$A$36)+$B$6*($A37&gt;$A$24)*($A37&lt;$A$37)))</f>
        <v>58.0423672969517</v>
      </c>
      <c r="AL37" s="51" t="n">
        <f aca="false">IF(AL$11&lt;$A37,"",EXP($B$3+$B$4*$A37+$B$5*(AL$11-$A37)+$B$7*($A37&gt;$A$36)+$B$6*($A37&gt;$A$24)*($A37&lt;$A$37)))</f>
        <v>58.0488138124103</v>
      </c>
      <c r="AM37" s="51" t="n">
        <f aca="false">IF(AM$11&lt;$A37,"",EXP($B$3+$B$4*$A37+$B$5*(AM$11-$A37)+$B$7*($A37&gt;$A$36)+$B$6*($A37&gt;$A$24)*($A37&lt;$A$37)))</f>
        <v>58.0552610438555</v>
      </c>
      <c r="AN37" s="51" t="n">
        <f aca="false">IF(AN$11&lt;$A37,"",EXP($B$3+$B$4*$A37+$B$5*(AN$11-$A37)+$B$7*($A37&gt;$A$36)+$B$6*($A37&gt;$A$24)*($A37&lt;$A$37)))</f>
        <v>58.0617089913669</v>
      </c>
      <c r="AO37" s="51" t="n">
        <f aca="false">IF(AO$11&lt;$A37,"",EXP($B$3+$B$4*$A37+$B$5*(AO$11-$A37)+$B$7*($A37&gt;$A$36)+$B$6*($A37&gt;$A$24)*($A37&lt;$A$37)))</f>
        <v>58.0681576550241</v>
      </c>
    </row>
    <row r="38" customFormat="false" ht="15" hidden="false" customHeight="false" outlineLevel="0" collapsed="false">
      <c r="A38" s="0" t="n">
        <f aca="false">A37+1</f>
        <v>26</v>
      </c>
      <c r="B38" s="0" t="str">
        <f aca="false">Orders!B39</f>
        <v>Feb 2016</v>
      </c>
      <c r="C38" s="51" t="str">
        <f aca="false">IF(C$11&lt;$A38,"",EXP($B$3+$B$4*$A38+$B$5*(C$11-$A38)+$B$7*($A38&gt;$A$36)+$B$6*($A38&gt;$A$24)*($A38&lt;$A$37)))</f>
        <v/>
      </c>
      <c r="D38" s="51" t="str">
        <f aca="false">IF(D$11&lt;$A38,"",EXP($B$3+$B$4*$A38+$B$5*(D$11-$A38)+$B$7*($A38&gt;$A$36)+$B$6*($A38&gt;$A$24)*($A38&lt;$A$37)))</f>
        <v/>
      </c>
      <c r="E38" s="51" t="str">
        <f aca="false">IF(E$11&lt;$A38,"",EXP($B$3+$B$4*$A38+$B$5*(E$11-$A38)+$B$7*($A38&gt;$A$36)+$B$6*($A38&gt;$A$24)*($A38&lt;$A$37)))</f>
        <v/>
      </c>
      <c r="F38" s="51" t="str">
        <f aca="false">IF(F$11&lt;$A38,"",EXP($B$3+$B$4*$A38+$B$5*(F$11-$A38)+$B$7*($A38&gt;$A$36)+$B$6*($A38&gt;$A$24)*($A38&lt;$A$37)))</f>
        <v/>
      </c>
      <c r="G38" s="51" t="str">
        <f aca="false">IF(G$11&lt;$A38,"",EXP($B$3+$B$4*$A38+$B$5*(G$11-$A38)+$B$7*($A38&gt;$A$36)+$B$6*($A38&gt;$A$24)*($A38&lt;$A$37)))</f>
        <v/>
      </c>
      <c r="H38" s="51" t="str">
        <f aca="false">IF(H$11&lt;$A38,"",EXP($B$3+$B$4*$A38+$B$5*(H$11-$A38)+$B$7*($A38&gt;$A$36)+$B$6*($A38&gt;$A$24)*($A38&lt;$A$37)))</f>
        <v/>
      </c>
      <c r="I38" s="51" t="str">
        <f aca="false">IF(I$11&lt;$A38,"",EXP($B$3+$B$4*$A38+$B$5*(I$11-$A38)+$B$7*($A38&gt;$A$36)+$B$6*($A38&gt;$A$24)*($A38&lt;$A$37)))</f>
        <v/>
      </c>
      <c r="J38" s="51" t="str">
        <f aca="false">IF(J$11&lt;$A38,"",EXP($B$3+$B$4*$A38+$B$5*(J$11-$A38)+$B$7*($A38&gt;$A$36)+$B$6*($A38&gt;$A$24)*($A38&lt;$A$37)))</f>
        <v/>
      </c>
      <c r="K38" s="51" t="str">
        <f aca="false">IF(K$11&lt;$A38,"",EXP($B$3+$B$4*$A38+$B$5*(K$11-$A38)+$B$7*($A38&gt;$A$36)+$B$6*($A38&gt;$A$24)*($A38&lt;$A$37)))</f>
        <v/>
      </c>
      <c r="L38" s="51" t="str">
        <f aca="false">IF(L$11&lt;$A38,"",EXP($B$3+$B$4*$A38+$B$5*(L$11-$A38)+$B$7*($A38&gt;$A$36)+$B$6*($A38&gt;$A$24)*($A38&lt;$A$37)))</f>
        <v/>
      </c>
      <c r="M38" s="51" t="str">
        <f aca="false">IF(M$11&lt;$A38,"",EXP($B$3+$B$4*$A38+$B$5*(M$11-$A38)+$B$7*($A38&gt;$A$36)+$B$6*($A38&gt;$A$24)*($A38&lt;$A$37)))</f>
        <v/>
      </c>
      <c r="N38" s="51" t="str">
        <f aca="false">IF(N$11&lt;$A38,"",EXP($B$3+$B$4*$A38+$B$5*(N$11-$A38)+$B$7*($A38&gt;$A$36)+$B$6*($A38&gt;$A$24)*($A38&lt;$A$37)))</f>
        <v/>
      </c>
      <c r="O38" s="51" t="str">
        <f aca="false">IF(O$11&lt;$A38,"",EXP($B$3+$B$4*$A38+$B$5*(O$11-$A38)+$B$7*($A38&gt;$A$36)+$B$6*($A38&gt;$A$24)*($A38&lt;$A$37)))</f>
        <v/>
      </c>
      <c r="P38" s="51" t="str">
        <f aca="false">IF(P$11&lt;$A38,"",EXP($B$3+$B$4*$A38+$B$5*(P$11-$A38)+$B$7*($A38&gt;$A$36)+$B$6*($A38&gt;$A$24)*($A38&lt;$A$37)))</f>
        <v/>
      </c>
      <c r="Q38" s="51" t="str">
        <f aca="false">IF(Q$11&lt;$A38,"",EXP($B$3+$B$4*$A38+$B$5*(Q$11-$A38)+$B$7*($A38&gt;$A$36)+$B$6*($A38&gt;$A$24)*($A38&lt;$A$37)))</f>
        <v/>
      </c>
      <c r="R38" s="51" t="str">
        <f aca="false">IF(R$11&lt;$A38,"",EXP($B$3+$B$4*$A38+$B$5*(R$11-$A38)+$B$7*($A38&gt;$A$36)+$B$6*($A38&gt;$A$24)*($A38&lt;$A$37)))</f>
        <v/>
      </c>
      <c r="S38" s="51" t="str">
        <f aca="false">IF(S$11&lt;$A38,"",EXP($B$3+$B$4*$A38+$B$5*(S$11-$A38)+$B$7*($A38&gt;$A$36)+$B$6*($A38&gt;$A$24)*($A38&lt;$A$37)))</f>
        <v/>
      </c>
      <c r="T38" s="51" t="str">
        <f aca="false">IF(T$11&lt;$A38,"",EXP($B$3+$B$4*$A38+$B$5*(T$11-$A38)+$B$7*($A38&gt;$A$36)+$B$6*($A38&gt;$A$24)*($A38&lt;$A$37)))</f>
        <v/>
      </c>
      <c r="U38" s="51" t="str">
        <f aca="false">IF(U$11&lt;$A38,"",EXP($B$3+$B$4*$A38+$B$5*(U$11-$A38)+$B$7*($A38&gt;$A$36)+$B$6*($A38&gt;$A$24)*($A38&lt;$A$37)))</f>
        <v/>
      </c>
      <c r="V38" s="51" t="str">
        <f aca="false">IF(V$11&lt;$A38,"",EXP($B$3+$B$4*$A38+$B$5*(V$11-$A38)+$B$7*($A38&gt;$A$36)+$B$6*($A38&gt;$A$24)*($A38&lt;$A$37)))</f>
        <v/>
      </c>
      <c r="W38" s="51" t="str">
        <f aca="false">IF(W$11&lt;$A38,"",EXP($B$3+$B$4*$A38+$B$5*(W$11-$A38)+$B$7*($A38&gt;$A$36)+$B$6*($A38&gt;$A$24)*($A38&lt;$A$37)))</f>
        <v/>
      </c>
      <c r="X38" s="51" t="str">
        <f aca="false">IF(X$11&lt;$A38,"",EXP($B$3+$B$4*$A38+$B$5*(X$11-$A38)+$B$7*($A38&gt;$A$36)+$B$6*($A38&gt;$A$24)*($A38&lt;$A$37)))</f>
        <v/>
      </c>
      <c r="Y38" s="51" t="str">
        <f aca="false">IF(Y$11&lt;$A38,"",EXP($B$3+$B$4*$A38+$B$5*(Y$11-$A38)+$B$7*($A38&gt;$A$36)+$B$6*($A38&gt;$A$24)*($A38&lt;$A$37)))</f>
        <v/>
      </c>
      <c r="Z38" s="51" t="str">
        <f aca="false">IF(Z$11&lt;$A38,"",EXP($B$3+$B$4*$A38+$B$5*(Z$11-$A38)+$B$7*($A38&gt;$A$36)+$B$6*($A38&gt;$A$24)*($A38&lt;$A$37)))</f>
        <v/>
      </c>
      <c r="AA38" s="51" t="str">
        <f aca="false">IF(AA$11&lt;$A38,"",EXP($B$3+$B$4*$A38+$B$5*(AA$11-$A38)+$B$7*($A38&gt;$A$36)+$B$6*($A38&gt;$A$24)*($A38&lt;$A$37)))</f>
        <v/>
      </c>
      <c r="AB38" s="51" t="n">
        <f aca="false">IF(AB$11&lt;$A38,"",EXP($B$3+$B$4*$A38+$B$5*(AB$11-$A38)+$B$7*($A38&gt;$A$36)+$B$6*($A38&gt;$A$24)*($A38&lt;$A$37)))</f>
        <v>57.7752936125103</v>
      </c>
      <c r="AC38" s="51" t="n">
        <f aca="false">IF(AC$11&lt;$A38,"",EXP($B$3+$B$4*$A38+$B$5*(AC$11-$A38)+$B$7*($A38&gt;$A$36)+$B$6*($A38&gt;$A$24)*($A38&lt;$A$37)))</f>
        <v>57.7817104652463</v>
      </c>
      <c r="AD38" s="51" t="n">
        <f aca="false">IF(AD$11&lt;$A38,"",EXP($B$3+$B$4*$A38+$B$5*(AD$11-$A38)+$B$7*($A38&gt;$A$36)+$B$6*($A38&gt;$A$24)*($A38&lt;$A$37)))</f>
        <v>57.7881280306745</v>
      </c>
      <c r="AE38" s="51" t="n">
        <f aca="false">IF(AE$11&lt;$A38,"",EXP($B$3+$B$4*$A38+$B$5*(AE$11-$A38)+$B$7*($A38&gt;$A$36)+$B$6*($A38&gt;$A$24)*($A38&lt;$A$37)))</f>
        <v>57.7945463088741</v>
      </c>
      <c r="AF38" s="51" t="n">
        <f aca="false">IF(AF$11&lt;$A38,"",EXP($B$3+$B$4*$A38+$B$5*(AF$11-$A38)+$B$7*($A38&gt;$A$36)+$B$6*($A38&gt;$A$24)*($A38&lt;$A$37)))</f>
        <v>57.8009652999241</v>
      </c>
      <c r="AG38" s="51" t="n">
        <f aca="false">IF(AG$11&lt;$A38,"",EXP($B$3+$B$4*$A38+$B$5*(AG$11-$A38)+$B$7*($A38&gt;$A$36)+$B$6*($A38&gt;$A$24)*($A38&lt;$A$37)))</f>
        <v>57.8073850039037</v>
      </c>
      <c r="AH38" s="51" t="n">
        <f aca="false">IF(AH$11&lt;$A38,"",EXP($B$3+$B$4*$A38+$B$5*(AH$11-$A38)+$B$7*($A38&gt;$A$36)+$B$6*($A38&gt;$A$24)*($A38&lt;$A$37)))</f>
        <v>57.8138054208922</v>
      </c>
      <c r="AI38" s="51" t="n">
        <f aca="false">IF(AI$11&lt;$A38,"",EXP($B$3+$B$4*$A38+$B$5*(AI$11-$A38)+$B$7*($A38&gt;$A$36)+$B$6*($A38&gt;$A$24)*($A38&lt;$A$37)))</f>
        <v>57.8202265509687</v>
      </c>
      <c r="AJ38" s="51" t="n">
        <f aca="false">IF(AJ$11&lt;$A38,"",EXP($B$3+$B$4*$A38+$B$5*(AJ$11-$A38)+$B$7*($A38&gt;$A$36)+$B$6*($A38&gt;$A$24)*($A38&lt;$A$37)))</f>
        <v>57.8266483942125</v>
      </c>
      <c r="AK38" s="51" t="n">
        <f aca="false">IF(AK$11&lt;$A38,"",EXP($B$3+$B$4*$A38+$B$5*(AK$11-$A38)+$B$7*($A38&gt;$A$36)+$B$6*($A38&gt;$A$24)*($A38&lt;$A$37)))</f>
        <v>57.8330709507027</v>
      </c>
      <c r="AL38" s="51" t="n">
        <f aca="false">IF(AL$11&lt;$A38,"",EXP($B$3+$B$4*$A38+$B$5*(AL$11-$A38)+$B$7*($A38&gt;$A$36)+$B$6*($A38&gt;$A$24)*($A38&lt;$A$37)))</f>
        <v>57.8394942205185</v>
      </c>
      <c r="AM38" s="51" t="n">
        <f aca="false">IF(AM$11&lt;$A38,"",EXP($B$3+$B$4*$A38+$B$5*(AM$11-$A38)+$B$7*($A38&gt;$A$36)+$B$6*($A38&gt;$A$24)*($A38&lt;$A$37)))</f>
        <v>57.8459182037392</v>
      </c>
      <c r="AN38" s="51" t="n">
        <f aca="false">IF(AN$11&lt;$A38,"",EXP($B$3+$B$4*$A38+$B$5*(AN$11-$A38)+$B$7*($A38&gt;$A$36)+$B$6*($A38&gt;$A$24)*($A38&lt;$A$37)))</f>
        <v>57.8523429004441</v>
      </c>
      <c r="AO38" s="51" t="n">
        <f aca="false">IF(AO$11&lt;$A38,"",EXP($B$3+$B$4*$A38+$B$5*(AO$11-$A38)+$B$7*($A38&gt;$A$36)+$B$6*($A38&gt;$A$24)*($A38&lt;$A$37)))</f>
        <v>57.8587683107123</v>
      </c>
    </row>
    <row r="39" customFormat="false" ht="15" hidden="false" customHeight="false" outlineLevel="0" collapsed="false">
      <c r="A39" s="0" t="n">
        <f aca="false">A38+1</f>
        <v>27</v>
      </c>
      <c r="B39" s="0" t="str">
        <f aca="false">Orders!B40</f>
        <v>Mar 2016</v>
      </c>
      <c r="C39" s="51" t="str">
        <f aca="false">IF(C$11&lt;$A39,"",EXP($B$3+$B$4*$A39+$B$5*(C$11-$A39)+$B$7*($A39&gt;$A$36)+$B$6*($A39&gt;$A$24)*($A39&lt;$A$37)))</f>
        <v/>
      </c>
      <c r="D39" s="51" t="str">
        <f aca="false">IF(D$11&lt;$A39,"",EXP($B$3+$B$4*$A39+$B$5*(D$11-$A39)+$B$7*($A39&gt;$A$36)+$B$6*($A39&gt;$A$24)*($A39&lt;$A$37)))</f>
        <v/>
      </c>
      <c r="E39" s="51" t="str">
        <f aca="false">IF(E$11&lt;$A39,"",EXP($B$3+$B$4*$A39+$B$5*(E$11-$A39)+$B$7*($A39&gt;$A$36)+$B$6*($A39&gt;$A$24)*($A39&lt;$A$37)))</f>
        <v/>
      </c>
      <c r="F39" s="51" t="str">
        <f aca="false">IF(F$11&lt;$A39,"",EXP($B$3+$B$4*$A39+$B$5*(F$11-$A39)+$B$7*($A39&gt;$A$36)+$B$6*($A39&gt;$A$24)*($A39&lt;$A$37)))</f>
        <v/>
      </c>
      <c r="G39" s="51" t="str">
        <f aca="false">IF(G$11&lt;$A39,"",EXP($B$3+$B$4*$A39+$B$5*(G$11-$A39)+$B$7*($A39&gt;$A$36)+$B$6*($A39&gt;$A$24)*($A39&lt;$A$37)))</f>
        <v/>
      </c>
      <c r="H39" s="51" t="str">
        <f aca="false">IF(H$11&lt;$A39,"",EXP($B$3+$B$4*$A39+$B$5*(H$11-$A39)+$B$7*($A39&gt;$A$36)+$B$6*($A39&gt;$A$24)*($A39&lt;$A$37)))</f>
        <v/>
      </c>
      <c r="I39" s="51" t="str">
        <f aca="false">IF(I$11&lt;$A39,"",EXP($B$3+$B$4*$A39+$B$5*(I$11-$A39)+$B$7*($A39&gt;$A$36)+$B$6*($A39&gt;$A$24)*($A39&lt;$A$37)))</f>
        <v/>
      </c>
      <c r="J39" s="51" t="str">
        <f aca="false">IF(J$11&lt;$A39,"",EXP($B$3+$B$4*$A39+$B$5*(J$11-$A39)+$B$7*($A39&gt;$A$36)+$B$6*($A39&gt;$A$24)*($A39&lt;$A$37)))</f>
        <v/>
      </c>
      <c r="K39" s="51" t="str">
        <f aca="false">IF(K$11&lt;$A39,"",EXP($B$3+$B$4*$A39+$B$5*(K$11-$A39)+$B$7*($A39&gt;$A$36)+$B$6*($A39&gt;$A$24)*($A39&lt;$A$37)))</f>
        <v/>
      </c>
      <c r="L39" s="51" t="str">
        <f aca="false">IF(L$11&lt;$A39,"",EXP($B$3+$B$4*$A39+$B$5*(L$11-$A39)+$B$7*($A39&gt;$A$36)+$B$6*($A39&gt;$A$24)*($A39&lt;$A$37)))</f>
        <v/>
      </c>
      <c r="M39" s="51" t="str">
        <f aca="false">IF(M$11&lt;$A39,"",EXP($B$3+$B$4*$A39+$B$5*(M$11-$A39)+$B$7*($A39&gt;$A$36)+$B$6*($A39&gt;$A$24)*($A39&lt;$A$37)))</f>
        <v/>
      </c>
      <c r="N39" s="51" t="str">
        <f aca="false">IF(N$11&lt;$A39,"",EXP($B$3+$B$4*$A39+$B$5*(N$11-$A39)+$B$7*($A39&gt;$A$36)+$B$6*($A39&gt;$A$24)*($A39&lt;$A$37)))</f>
        <v/>
      </c>
      <c r="O39" s="51" t="str">
        <f aca="false">IF(O$11&lt;$A39,"",EXP($B$3+$B$4*$A39+$B$5*(O$11-$A39)+$B$7*($A39&gt;$A$36)+$B$6*($A39&gt;$A$24)*($A39&lt;$A$37)))</f>
        <v/>
      </c>
      <c r="P39" s="51" t="str">
        <f aca="false">IF(P$11&lt;$A39,"",EXP($B$3+$B$4*$A39+$B$5*(P$11-$A39)+$B$7*($A39&gt;$A$36)+$B$6*($A39&gt;$A$24)*($A39&lt;$A$37)))</f>
        <v/>
      </c>
      <c r="Q39" s="51" t="str">
        <f aca="false">IF(Q$11&lt;$A39,"",EXP($B$3+$B$4*$A39+$B$5*(Q$11-$A39)+$B$7*($A39&gt;$A$36)+$B$6*($A39&gt;$A$24)*($A39&lt;$A$37)))</f>
        <v/>
      </c>
      <c r="R39" s="51" t="str">
        <f aca="false">IF(R$11&lt;$A39,"",EXP($B$3+$B$4*$A39+$B$5*(R$11-$A39)+$B$7*($A39&gt;$A$36)+$B$6*($A39&gt;$A$24)*($A39&lt;$A$37)))</f>
        <v/>
      </c>
      <c r="S39" s="51" t="str">
        <f aca="false">IF(S$11&lt;$A39,"",EXP($B$3+$B$4*$A39+$B$5*(S$11-$A39)+$B$7*($A39&gt;$A$36)+$B$6*($A39&gt;$A$24)*($A39&lt;$A$37)))</f>
        <v/>
      </c>
      <c r="T39" s="51" t="str">
        <f aca="false">IF(T$11&lt;$A39,"",EXP($B$3+$B$4*$A39+$B$5*(T$11-$A39)+$B$7*($A39&gt;$A$36)+$B$6*($A39&gt;$A$24)*($A39&lt;$A$37)))</f>
        <v/>
      </c>
      <c r="U39" s="51" t="str">
        <f aca="false">IF(U$11&lt;$A39,"",EXP($B$3+$B$4*$A39+$B$5*(U$11-$A39)+$B$7*($A39&gt;$A$36)+$B$6*($A39&gt;$A$24)*($A39&lt;$A$37)))</f>
        <v/>
      </c>
      <c r="V39" s="51" t="str">
        <f aca="false">IF(V$11&lt;$A39,"",EXP($B$3+$B$4*$A39+$B$5*(V$11-$A39)+$B$7*($A39&gt;$A$36)+$B$6*($A39&gt;$A$24)*($A39&lt;$A$37)))</f>
        <v/>
      </c>
      <c r="W39" s="51" t="str">
        <f aca="false">IF(W$11&lt;$A39,"",EXP($B$3+$B$4*$A39+$B$5*(W$11-$A39)+$B$7*($A39&gt;$A$36)+$B$6*($A39&gt;$A$24)*($A39&lt;$A$37)))</f>
        <v/>
      </c>
      <c r="X39" s="51" t="str">
        <f aca="false">IF(X$11&lt;$A39,"",EXP($B$3+$B$4*$A39+$B$5*(X$11-$A39)+$B$7*($A39&gt;$A$36)+$B$6*($A39&gt;$A$24)*($A39&lt;$A$37)))</f>
        <v/>
      </c>
      <c r="Y39" s="51" t="str">
        <f aca="false">IF(Y$11&lt;$A39,"",EXP($B$3+$B$4*$A39+$B$5*(Y$11-$A39)+$B$7*($A39&gt;$A$36)+$B$6*($A39&gt;$A$24)*($A39&lt;$A$37)))</f>
        <v/>
      </c>
      <c r="Z39" s="51" t="str">
        <f aca="false">IF(Z$11&lt;$A39,"",EXP($B$3+$B$4*$A39+$B$5*(Z$11-$A39)+$B$7*($A39&gt;$A$36)+$B$6*($A39&gt;$A$24)*($A39&lt;$A$37)))</f>
        <v/>
      </c>
      <c r="AA39" s="51" t="str">
        <f aca="false">IF(AA$11&lt;$A39,"",EXP($B$3+$B$4*$A39+$B$5*(AA$11-$A39)+$B$7*($A39&gt;$A$36)+$B$6*($A39&gt;$A$24)*($A39&lt;$A$37)))</f>
        <v/>
      </c>
      <c r="AB39" s="51" t="str">
        <f aca="false">IF(AB$11&lt;$A39,"",EXP($B$3+$B$4*$A39+$B$5*(AB$11-$A39)+$B$7*($A39&gt;$A$36)+$B$6*($A39&gt;$A$24)*($A39&lt;$A$37)))</f>
        <v/>
      </c>
      <c r="AC39" s="51" t="n">
        <f aca="false">IF(AC$11&lt;$A39,"",EXP($B$3+$B$4*$A39+$B$5*(AC$11-$A39)+$B$7*($A39&gt;$A$36)+$B$6*($A39&gt;$A$24)*($A39&lt;$A$37)))</f>
        <v>57.5733540276371</v>
      </c>
      <c r="AD39" s="51" t="n">
        <f aca="false">IF(AD$11&lt;$A39,"",EXP($B$3+$B$4*$A39+$B$5*(AD$11-$A39)+$B$7*($A39&gt;$A$36)+$B$6*($A39&gt;$A$24)*($A39&lt;$A$37)))</f>
        <v>57.5797484518142</v>
      </c>
      <c r="AE39" s="51" t="n">
        <f aca="false">IF(AE$11&lt;$A39,"",EXP($B$3+$B$4*$A39+$B$5*(AE$11-$A39)+$B$7*($A39&gt;$A$36)+$B$6*($A39&gt;$A$24)*($A39&lt;$A$37)))</f>
        <v>57.5861435861924</v>
      </c>
      <c r="AF39" s="51" t="n">
        <f aca="false">IF(AF$11&lt;$A39,"",EXP($B$3+$B$4*$A39+$B$5*(AF$11-$A39)+$B$7*($A39&gt;$A$36)+$B$6*($A39&gt;$A$24)*($A39&lt;$A$37)))</f>
        <v>57.5925394308507</v>
      </c>
      <c r="AG39" s="51" t="n">
        <f aca="false">IF(AG$11&lt;$A39,"",EXP($B$3+$B$4*$A39+$B$5*(AG$11-$A39)+$B$7*($A39&gt;$A$36)+$B$6*($A39&gt;$A$24)*($A39&lt;$A$37)))</f>
        <v>57.5989359858678</v>
      </c>
      <c r="AH39" s="51" t="n">
        <f aca="false">IF(AH$11&lt;$A39,"",EXP($B$3+$B$4*$A39+$B$5*(AH$11-$A39)+$B$7*($A39&gt;$A$36)+$B$6*($A39&gt;$A$24)*($A39&lt;$A$37)))</f>
        <v>57.6053332513227</v>
      </c>
      <c r="AI39" s="51" t="n">
        <f aca="false">IF(AI$11&lt;$A39,"",EXP($B$3+$B$4*$A39+$B$5*(AI$11-$A39)+$B$7*($A39&gt;$A$36)+$B$6*($A39&gt;$A$24)*($A39&lt;$A$37)))</f>
        <v>57.6117312272942</v>
      </c>
      <c r="AJ39" s="51" t="n">
        <f aca="false">IF(AJ$11&lt;$A39,"",EXP($B$3+$B$4*$A39+$B$5*(AJ$11-$A39)+$B$7*($A39&gt;$A$36)+$B$6*($A39&gt;$A$24)*($A39&lt;$A$37)))</f>
        <v>57.6181299138614</v>
      </c>
      <c r="AK39" s="51" t="n">
        <f aca="false">IF(AK$11&lt;$A39,"",EXP($B$3+$B$4*$A39+$B$5*(AK$11-$A39)+$B$7*($A39&gt;$A$36)+$B$6*($A39&gt;$A$24)*($A39&lt;$A$37)))</f>
        <v>57.6245293111031</v>
      </c>
      <c r="AL39" s="51" t="n">
        <f aca="false">IF(AL$11&lt;$A39,"",EXP($B$3+$B$4*$A39+$B$5*(AL$11-$A39)+$B$7*($A39&gt;$A$36)+$B$6*($A39&gt;$A$24)*($A39&lt;$A$37)))</f>
        <v>57.6309294190983</v>
      </c>
      <c r="AM39" s="51" t="n">
        <f aca="false">IF(AM$11&lt;$A39,"",EXP($B$3+$B$4*$A39+$B$5*(AM$11-$A39)+$B$7*($A39&gt;$A$36)+$B$6*($A39&gt;$A$24)*($A39&lt;$A$37)))</f>
        <v>57.6373302379258</v>
      </c>
      <c r="AN39" s="51" t="n">
        <f aca="false">IF(AN$11&lt;$A39,"",EXP($B$3+$B$4*$A39+$B$5*(AN$11-$A39)+$B$7*($A39&gt;$A$36)+$B$6*($A39&gt;$A$24)*($A39&lt;$A$37)))</f>
        <v>57.6437317676648</v>
      </c>
      <c r="AO39" s="51" t="n">
        <f aca="false">IF(AO$11&lt;$A39,"",EXP($B$3+$B$4*$A39+$B$5*(AO$11-$A39)+$B$7*($A39&gt;$A$36)+$B$6*($A39&gt;$A$24)*($A39&lt;$A$37)))</f>
        <v>57.650134008394</v>
      </c>
    </row>
    <row r="40" customFormat="false" ht="15" hidden="false" customHeight="false" outlineLevel="0" collapsed="false">
      <c r="A40" s="0" t="n">
        <f aca="false">A39+1</f>
        <v>28</v>
      </c>
      <c r="B40" s="0" t="str">
        <f aca="false">Orders!B41</f>
        <v>Apr 2016</v>
      </c>
      <c r="C40" s="51" t="str">
        <f aca="false">IF(C$11&lt;$A40,"",EXP($B$3+$B$4*$A40+$B$5*(C$11-$A40)+$B$7*($A40&gt;$A$36)+$B$6*($A40&gt;$A$24)*($A40&lt;$A$37)))</f>
        <v/>
      </c>
      <c r="D40" s="51" t="str">
        <f aca="false">IF(D$11&lt;$A40,"",EXP($B$3+$B$4*$A40+$B$5*(D$11-$A40)+$B$7*($A40&gt;$A$36)+$B$6*($A40&gt;$A$24)*($A40&lt;$A$37)))</f>
        <v/>
      </c>
      <c r="E40" s="51" t="str">
        <f aca="false">IF(E$11&lt;$A40,"",EXP($B$3+$B$4*$A40+$B$5*(E$11-$A40)+$B$7*($A40&gt;$A$36)+$B$6*($A40&gt;$A$24)*($A40&lt;$A$37)))</f>
        <v/>
      </c>
      <c r="F40" s="51" t="str">
        <f aca="false">IF(F$11&lt;$A40,"",EXP($B$3+$B$4*$A40+$B$5*(F$11-$A40)+$B$7*($A40&gt;$A$36)+$B$6*($A40&gt;$A$24)*($A40&lt;$A$37)))</f>
        <v/>
      </c>
      <c r="G40" s="51" t="str">
        <f aca="false">IF(G$11&lt;$A40,"",EXP($B$3+$B$4*$A40+$B$5*(G$11-$A40)+$B$7*($A40&gt;$A$36)+$B$6*($A40&gt;$A$24)*($A40&lt;$A$37)))</f>
        <v/>
      </c>
      <c r="H40" s="51" t="str">
        <f aca="false">IF(H$11&lt;$A40,"",EXP($B$3+$B$4*$A40+$B$5*(H$11-$A40)+$B$7*($A40&gt;$A$36)+$B$6*($A40&gt;$A$24)*($A40&lt;$A$37)))</f>
        <v/>
      </c>
      <c r="I40" s="51" t="str">
        <f aca="false">IF(I$11&lt;$A40,"",EXP($B$3+$B$4*$A40+$B$5*(I$11-$A40)+$B$7*($A40&gt;$A$36)+$B$6*($A40&gt;$A$24)*($A40&lt;$A$37)))</f>
        <v/>
      </c>
      <c r="J40" s="51" t="str">
        <f aca="false">IF(J$11&lt;$A40,"",EXP($B$3+$B$4*$A40+$B$5*(J$11-$A40)+$B$7*($A40&gt;$A$36)+$B$6*($A40&gt;$A$24)*($A40&lt;$A$37)))</f>
        <v/>
      </c>
      <c r="K40" s="51" t="str">
        <f aca="false">IF(K$11&lt;$A40,"",EXP($B$3+$B$4*$A40+$B$5*(K$11-$A40)+$B$7*($A40&gt;$A$36)+$B$6*($A40&gt;$A$24)*($A40&lt;$A$37)))</f>
        <v/>
      </c>
      <c r="L40" s="51" t="str">
        <f aca="false">IF(L$11&lt;$A40,"",EXP($B$3+$B$4*$A40+$B$5*(L$11-$A40)+$B$7*($A40&gt;$A$36)+$B$6*($A40&gt;$A$24)*($A40&lt;$A$37)))</f>
        <v/>
      </c>
      <c r="M40" s="51" t="str">
        <f aca="false">IF(M$11&lt;$A40,"",EXP($B$3+$B$4*$A40+$B$5*(M$11-$A40)+$B$7*($A40&gt;$A$36)+$B$6*($A40&gt;$A$24)*($A40&lt;$A$37)))</f>
        <v/>
      </c>
      <c r="N40" s="51" t="str">
        <f aca="false">IF(N$11&lt;$A40,"",EXP($B$3+$B$4*$A40+$B$5*(N$11-$A40)+$B$7*($A40&gt;$A$36)+$B$6*($A40&gt;$A$24)*($A40&lt;$A$37)))</f>
        <v/>
      </c>
      <c r="O40" s="51" t="str">
        <f aca="false">IF(O$11&lt;$A40,"",EXP($B$3+$B$4*$A40+$B$5*(O$11-$A40)+$B$7*($A40&gt;$A$36)+$B$6*($A40&gt;$A$24)*($A40&lt;$A$37)))</f>
        <v/>
      </c>
      <c r="P40" s="51" t="str">
        <f aca="false">IF(P$11&lt;$A40,"",EXP($B$3+$B$4*$A40+$B$5*(P$11-$A40)+$B$7*($A40&gt;$A$36)+$B$6*($A40&gt;$A$24)*($A40&lt;$A$37)))</f>
        <v/>
      </c>
      <c r="Q40" s="51" t="str">
        <f aca="false">IF(Q$11&lt;$A40,"",EXP($B$3+$B$4*$A40+$B$5*(Q$11-$A40)+$B$7*($A40&gt;$A$36)+$B$6*($A40&gt;$A$24)*($A40&lt;$A$37)))</f>
        <v/>
      </c>
      <c r="R40" s="51" t="str">
        <f aca="false">IF(R$11&lt;$A40,"",EXP($B$3+$B$4*$A40+$B$5*(R$11-$A40)+$B$7*($A40&gt;$A$36)+$B$6*($A40&gt;$A$24)*($A40&lt;$A$37)))</f>
        <v/>
      </c>
      <c r="S40" s="51" t="str">
        <f aca="false">IF(S$11&lt;$A40,"",EXP($B$3+$B$4*$A40+$B$5*(S$11-$A40)+$B$7*($A40&gt;$A$36)+$B$6*($A40&gt;$A$24)*($A40&lt;$A$37)))</f>
        <v/>
      </c>
      <c r="T40" s="51" t="str">
        <f aca="false">IF(T$11&lt;$A40,"",EXP($B$3+$B$4*$A40+$B$5*(T$11-$A40)+$B$7*($A40&gt;$A$36)+$B$6*($A40&gt;$A$24)*($A40&lt;$A$37)))</f>
        <v/>
      </c>
      <c r="U40" s="51" t="str">
        <f aca="false">IF(U$11&lt;$A40,"",EXP($B$3+$B$4*$A40+$B$5*(U$11-$A40)+$B$7*($A40&gt;$A$36)+$B$6*($A40&gt;$A$24)*($A40&lt;$A$37)))</f>
        <v/>
      </c>
      <c r="V40" s="51" t="str">
        <f aca="false">IF(V$11&lt;$A40,"",EXP($B$3+$B$4*$A40+$B$5*(V$11-$A40)+$B$7*($A40&gt;$A$36)+$B$6*($A40&gt;$A$24)*($A40&lt;$A$37)))</f>
        <v/>
      </c>
      <c r="W40" s="51" t="str">
        <f aca="false">IF(W$11&lt;$A40,"",EXP($B$3+$B$4*$A40+$B$5*(W$11-$A40)+$B$7*($A40&gt;$A$36)+$B$6*($A40&gt;$A$24)*($A40&lt;$A$37)))</f>
        <v/>
      </c>
      <c r="X40" s="51" t="str">
        <f aca="false">IF(X$11&lt;$A40,"",EXP($B$3+$B$4*$A40+$B$5*(X$11-$A40)+$B$7*($A40&gt;$A$36)+$B$6*($A40&gt;$A$24)*($A40&lt;$A$37)))</f>
        <v/>
      </c>
      <c r="Y40" s="51" t="str">
        <f aca="false">IF(Y$11&lt;$A40,"",EXP($B$3+$B$4*$A40+$B$5*(Y$11-$A40)+$B$7*($A40&gt;$A$36)+$B$6*($A40&gt;$A$24)*($A40&lt;$A$37)))</f>
        <v/>
      </c>
      <c r="Z40" s="51" t="str">
        <f aca="false">IF(Z$11&lt;$A40,"",EXP($B$3+$B$4*$A40+$B$5*(Z$11-$A40)+$B$7*($A40&gt;$A$36)+$B$6*($A40&gt;$A$24)*($A40&lt;$A$37)))</f>
        <v/>
      </c>
      <c r="AA40" s="51" t="str">
        <f aca="false">IF(AA$11&lt;$A40,"",EXP($B$3+$B$4*$A40+$B$5*(AA$11-$A40)+$B$7*($A40&gt;$A$36)+$B$6*($A40&gt;$A$24)*($A40&lt;$A$37)))</f>
        <v/>
      </c>
      <c r="AB40" s="51" t="str">
        <f aca="false">IF(AB$11&lt;$A40,"",EXP($B$3+$B$4*$A40+$B$5*(AB$11-$A40)+$B$7*($A40&gt;$A$36)+$B$6*($A40&gt;$A$24)*($A40&lt;$A$37)))</f>
        <v/>
      </c>
      <c r="AC40" s="51" t="str">
        <f aca="false">IF(AC$11&lt;$A40,"",EXP($B$3+$B$4*$A40+$B$5*(AC$11-$A40)+$B$7*($A40&gt;$A$36)+$B$6*($A40&gt;$A$24)*($A40&lt;$A$37)))</f>
        <v/>
      </c>
      <c r="AD40" s="51" t="n">
        <f aca="false">IF(AD$11&lt;$A40,"",EXP($B$3+$B$4*$A40+$B$5*(AD$11-$A40)+$B$7*($A40&gt;$A$36)+$B$6*($A40&gt;$A$24)*($A40&lt;$A$37)))</f>
        <v>57.3721202738102</v>
      </c>
      <c r="AE40" s="51" t="n">
        <f aca="false">IF(AE$11&lt;$A40,"",EXP($B$3+$B$4*$A40+$B$5*(AE$11-$A40)+$B$7*($A40&gt;$A$36)+$B$6*($A40&gt;$A$24)*($A40&lt;$A$37)))</f>
        <v>57.3784923478219</v>
      </c>
      <c r="AF40" s="51" t="n">
        <f aca="false">IF(AF$11&lt;$A40,"",EXP($B$3+$B$4*$A40+$B$5*(AF$11-$A40)+$B$7*($A40&gt;$A$36)+$B$6*($A40&gt;$A$24)*($A40&lt;$A$37)))</f>
        <v>57.3848651295525</v>
      </c>
      <c r="AG40" s="51" t="n">
        <f aca="false">IF(AG$11&lt;$A40,"",EXP($B$3+$B$4*$A40+$B$5*(AG$11-$A40)+$B$7*($A40&gt;$A$36)+$B$6*($A40&gt;$A$24)*($A40&lt;$A$37)))</f>
        <v>57.3912386190805</v>
      </c>
      <c r="AH40" s="51" t="n">
        <f aca="false">IF(AH$11&lt;$A40,"",EXP($B$3+$B$4*$A40+$B$5*(AH$11-$A40)+$B$7*($A40&gt;$A$36)+$B$6*($A40&gt;$A$24)*($A40&lt;$A$37)))</f>
        <v>57.3976128164844</v>
      </c>
      <c r="AI40" s="51" t="n">
        <f aca="false">IF(AI$11&lt;$A40,"",EXP($B$3+$B$4*$A40+$B$5*(AI$11-$A40)+$B$7*($A40&gt;$A$36)+$B$6*($A40&gt;$A$24)*($A40&lt;$A$37)))</f>
        <v>57.403987721843</v>
      </c>
      <c r="AJ40" s="51" t="n">
        <f aca="false">IF(AJ$11&lt;$A40,"",EXP($B$3+$B$4*$A40+$B$5*(AJ$11-$A40)+$B$7*($A40&gt;$A$36)+$B$6*($A40&gt;$A$24)*($A40&lt;$A$37)))</f>
        <v>57.4103633352347</v>
      </c>
      <c r="AK40" s="51" t="n">
        <f aca="false">IF(AK$11&lt;$A40,"",EXP($B$3+$B$4*$A40+$B$5*(AK$11-$A40)+$B$7*($A40&gt;$A$36)+$B$6*($A40&gt;$A$24)*($A40&lt;$A$37)))</f>
        <v>57.4167396567384</v>
      </c>
      <c r="AL40" s="51" t="n">
        <f aca="false">IF(AL$11&lt;$A40,"",EXP($B$3+$B$4*$A40+$B$5*(AL$11-$A40)+$B$7*($A40&gt;$A$36)+$B$6*($A40&gt;$A$24)*($A40&lt;$A$37)))</f>
        <v>57.4231166864327</v>
      </c>
      <c r="AM40" s="51" t="n">
        <f aca="false">IF(AM$11&lt;$A40,"",EXP($B$3+$B$4*$A40+$B$5*(AM$11-$A40)+$B$7*($A40&gt;$A$36)+$B$6*($A40&gt;$A$24)*($A40&lt;$A$37)))</f>
        <v>57.4294944243961</v>
      </c>
      <c r="AN40" s="51" t="n">
        <f aca="false">IF(AN$11&lt;$A40,"",EXP($B$3+$B$4*$A40+$B$5*(AN$11-$A40)+$B$7*($A40&gt;$A$36)+$B$6*($A40&gt;$A$24)*($A40&lt;$A$37)))</f>
        <v>57.4358728707074</v>
      </c>
      <c r="AO40" s="51" t="n">
        <f aca="false">IF(AO$11&lt;$A40,"",EXP($B$3+$B$4*$A40+$B$5*(AO$11-$A40)+$B$7*($A40&gt;$A$36)+$B$6*($A40&gt;$A$24)*($A40&lt;$A$37)))</f>
        <v>57.4422520254452</v>
      </c>
    </row>
    <row r="41" customFormat="false" ht="15" hidden="false" customHeight="false" outlineLevel="0" collapsed="false">
      <c r="A41" s="0" t="n">
        <f aca="false">A40+1</f>
        <v>29</v>
      </c>
      <c r="B41" s="0" t="str">
        <f aca="false">Orders!B42</f>
        <v>May 2016</v>
      </c>
      <c r="C41" s="51" t="str">
        <f aca="false">IF(C$11&lt;$A41,"",EXP($B$3+$B$4*$A41+$B$5*(C$11-$A41)+$B$7*($A41&gt;$A$36)+$B$6*($A41&gt;$A$24)*($A41&lt;$A$37)))</f>
        <v/>
      </c>
      <c r="D41" s="51" t="str">
        <f aca="false">IF(D$11&lt;$A41,"",EXP($B$3+$B$4*$A41+$B$5*(D$11-$A41)+$B$7*($A41&gt;$A$36)+$B$6*($A41&gt;$A$24)*($A41&lt;$A$37)))</f>
        <v/>
      </c>
      <c r="E41" s="51" t="str">
        <f aca="false">IF(E$11&lt;$A41,"",EXP($B$3+$B$4*$A41+$B$5*(E$11-$A41)+$B$7*($A41&gt;$A$36)+$B$6*($A41&gt;$A$24)*($A41&lt;$A$37)))</f>
        <v/>
      </c>
      <c r="F41" s="51" t="str">
        <f aca="false">IF(F$11&lt;$A41,"",EXP($B$3+$B$4*$A41+$B$5*(F$11-$A41)+$B$7*($A41&gt;$A$36)+$B$6*($A41&gt;$A$24)*($A41&lt;$A$37)))</f>
        <v/>
      </c>
      <c r="G41" s="51" t="str">
        <f aca="false">IF(G$11&lt;$A41,"",EXP($B$3+$B$4*$A41+$B$5*(G$11-$A41)+$B$7*($A41&gt;$A$36)+$B$6*($A41&gt;$A$24)*($A41&lt;$A$37)))</f>
        <v/>
      </c>
      <c r="H41" s="51" t="str">
        <f aca="false">IF(H$11&lt;$A41,"",EXP($B$3+$B$4*$A41+$B$5*(H$11-$A41)+$B$7*($A41&gt;$A$36)+$B$6*($A41&gt;$A$24)*($A41&lt;$A$37)))</f>
        <v/>
      </c>
      <c r="I41" s="51" t="str">
        <f aca="false">IF(I$11&lt;$A41,"",EXP($B$3+$B$4*$A41+$B$5*(I$11-$A41)+$B$7*($A41&gt;$A$36)+$B$6*($A41&gt;$A$24)*($A41&lt;$A$37)))</f>
        <v/>
      </c>
      <c r="J41" s="51" t="str">
        <f aca="false">IF(J$11&lt;$A41,"",EXP($B$3+$B$4*$A41+$B$5*(J$11-$A41)+$B$7*($A41&gt;$A$36)+$B$6*($A41&gt;$A$24)*($A41&lt;$A$37)))</f>
        <v/>
      </c>
      <c r="K41" s="51" t="str">
        <f aca="false">IF(K$11&lt;$A41,"",EXP($B$3+$B$4*$A41+$B$5*(K$11-$A41)+$B$7*($A41&gt;$A$36)+$B$6*($A41&gt;$A$24)*($A41&lt;$A$37)))</f>
        <v/>
      </c>
      <c r="L41" s="51" t="str">
        <f aca="false">IF(L$11&lt;$A41,"",EXP($B$3+$B$4*$A41+$B$5*(L$11-$A41)+$B$7*($A41&gt;$A$36)+$B$6*($A41&gt;$A$24)*($A41&lt;$A$37)))</f>
        <v/>
      </c>
      <c r="M41" s="51" t="str">
        <f aca="false">IF(M$11&lt;$A41,"",EXP($B$3+$B$4*$A41+$B$5*(M$11-$A41)+$B$7*($A41&gt;$A$36)+$B$6*($A41&gt;$A$24)*($A41&lt;$A$37)))</f>
        <v/>
      </c>
      <c r="N41" s="51" t="str">
        <f aca="false">IF(N$11&lt;$A41,"",EXP($B$3+$B$4*$A41+$B$5*(N$11-$A41)+$B$7*($A41&gt;$A$36)+$B$6*($A41&gt;$A$24)*($A41&lt;$A$37)))</f>
        <v/>
      </c>
      <c r="O41" s="51" t="str">
        <f aca="false">IF(O$11&lt;$A41,"",EXP($B$3+$B$4*$A41+$B$5*(O$11-$A41)+$B$7*($A41&gt;$A$36)+$B$6*($A41&gt;$A$24)*($A41&lt;$A$37)))</f>
        <v/>
      </c>
      <c r="P41" s="51" t="str">
        <f aca="false">IF(P$11&lt;$A41,"",EXP($B$3+$B$4*$A41+$B$5*(P$11-$A41)+$B$7*($A41&gt;$A$36)+$B$6*($A41&gt;$A$24)*($A41&lt;$A$37)))</f>
        <v/>
      </c>
      <c r="Q41" s="51" t="str">
        <f aca="false">IF(Q$11&lt;$A41,"",EXP($B$3+$B$4*$A41+$B$5*(Q$11-$A41)+$B$7*($A41&gt;$A$36)+$B$6*($A41&gt;$A$24)*($A41&lt;$A$37)))</f>
        <v/>
      </c>
      <c r="R41" s="51" t="str">
        <f aca="false">IF(R$11&lt;$A41,"",EXP($B$3+$B$4*$A41+$B$5*(R$11-$A41)+$B$7*($A41&gt;$A$36)+$B$6*($A41&gt;$A$24)*($A41&lt;$A$37)))</f>
        <v/>
      </c>
      <c r="S41" s="51" t="str">
        <f aca="false">IF(S$11&lt;$A41,"",EXP($B$3+$B$4*$A41+$B$5*(S$11-$A41)+$B$7*($A41&gt;$A$36)+$B$6*($A41&gt;$A$24)*($A41&lt;$A$37)))</f>
        <v/>
      </c>
      <c r="T41" s="51" t="str">
        <f aca="false">IF(T$11&lt;$A41,"",EXP($B$3+$B$4*$A41+$B$5*(T$11-$A41)+$B$7*($A41&gt;$A$36)+$B$6*($A41&gt;$A$24)*($A41&lt;$A$37)))</f>
        <v/>
      </c>
      <c r="U41" s="51" t="str">
        <f aca="false">IF(U$11&lt;$A41,"",EXP($B$3+$B$4*$A41+$B$5*(U$11-$A41)+$B$7*($A41&gt;$A$36)+$B$6*($A41&gt;$A$24)*($A41&lt;$A$37)))</f>
        <v/>
      </c>
      <c r="V41" s="51" t="str">
        <f aca="false">IF(V$11&lt;$A41,"",EXP($B$3+$B$4*$A41+$B$5*(V$11-$A41)+$B$7*($A41&gt;$A$36)+$B$6*($A41&gt;$A$24)*($A41&lt;$A$37)))</f>
        <v/>
      </c>
      <c r="W41" s="51" t="str">
        <f aca="false">IF(W$11&lt;$A41,"",EXP($B$3+$B$4*$A41+$B$5*(W$11-$A41)+$B$7*($A41&gt;$A$36)+$B$6*($A41&gt;$A$24)*($A41&lt;$A$37)))</f>
        <v/>
      </c>
      <c r="X41" s="51" t="str">
        <f aca="false">IF(X$11&lt;$A41,"",EXP($B$3+$B$4*$A41+$B$5*(X$11-$A41)+$B$7*($A41&gt;$A$36)+$B$6*($A41&gt;$A$24)*($A41&lt;$A$37)))</f>
        <v/>
      </c>
      <c r="Y41" s="51" t="str">
        <f aca="false">IF(Y$11&lt;$A41,"",EXP($B$3+$B$4*$A41+$B$5*(Y$11-$A41)+$B$7*($A41&gt;$A$36)+$B$6*($A41&gt;$A$24)*($A41&lt;$A$37)))</f>
        <v/>
      </c>
      <c r="Z41" s="51" t="str">
        <f aca="false">IF(Z$11&lt;$A41,"",EXP($B$3+$B$4*$A41+$B$5*(Z$11-$A41)+$B$7*($A41&gt;$A$36)+$B$6*($A41&gt;$A$24)*($A41&lt;$A$37)))</f>
        <v/>
      </c>
      <c r="AA41" s="51" t="str">
        <f aca="false">IF(AA$11&lt;$A41,"",EXP($B$3+$B$4*$A41+$B$5*(AA$11-$A41)+$B$7*($A41&gt;$A$36)+$B$6*($A41&gt;$A$24)*($A41&lt;$A$37)))</f>
        <v/>
      </c>
      <c r="AB41" s="51" t="str">
        <f aca="false">IF(AB$11&lt;$A41,"",EXP($B$3+$B$4*$A41+$B$5*(AB$11-$A41)+$B$7*($A41&gt;$A$36)+$B$6*($A41&gt;$A$24)*($A41&lt;$A$37)))</f>
        <v/>
      </c>
      <c r="AC41" s="51" t="str">
        <f aca="false">IF(AC$11&lt;$A41,"",EXP($B$3+$B$4*$A41+$B$5*(AC$11-$A41)+$B$7*($A41&gt;$A$36)+$B$6*($A41&gt;$A$24)*($A41&lt;$A$37)))</f>
        <v/>
      </c>
      <c r="AD41" s="51" t="str">
        <f aca="false">IF(AD$11&lt;$A41,"",EXP($B$3+$B$4*$A41+$B$5*(AD$11-$A41)+$B$7*($A41&gt;$A$36)+$B$6*($A41&gt;$A$24)*($A41&lt;$A$37)))</f>
        <v/>
      </c>
      <c r="AE41" s="51" t="n">
        <f aca="false">IF(AE$11&lt;$A41,"",EXP($B$3+$B$4*$A41+$B$5*(AE$11-$A41)+$B$7*($A41&gt;$A$36)+$B$6*($A41&gt;$A$24)*($A41&lt;$A$37)))</f>
        <v>57.1715898839676</v>
      </c>
      <c r="AF41" s="51" t="n">
        <f aca="false">IF(AF$11&lt;$A41,"",EXP($B$3+$B$4*$A41+$B$5*(AF$11-$A41)+$B$7*($A41&gt;$A$36)+$B$6*($A41&gt;$A$24)*($A41&lt;$A$37)))</f>
        <v>57.1779396859336</v>
      </c>
      <c r="AG41" s="51" t="n">
        <f aca="false">IF(AG$11&lt;$A41,"",EXP($B$3+$B$4*$A41+$B$5*(AG$11-$A41)+$B$7*($A41&gt;$A$36)+$B$6*($A41&gt;$A$24)*($A41&lt;$A$37)))</f>
        <v>57.1842901931448</v>
      </c>
      <c r="AH41" s="51" t="n">
        <f aca="false">IF(AH$11&lt;$A41,"",EXP($B$3+$B$4*$A41+$B$5*(AH$11-$A41)+$B$7*($A41&gt;$A$36)+$B$6*($A41&gt;$A$24)*($A41&lt;$A$37)))</f>
        <v>57.1906414056794</v>
      </c>
      <c r="AI41" s="51" t="n">
        <f aca="false">IF(AI$11&lt;$A41,"",EXP($B$3+$B$4*$A41+$B$5*(AI$11-$A41)+$B$7*($A41&gt;$A$36)+$B$6*($A41&gt;$A$24)*($A41&lt;$A$37)))</f>
        <v>57.1969933236159</v>
      </c>
      <c r="AJ41" s="51" t="n">
        <f aca="false">IF(AJ$11&lt;$A41,"",EXP($B$3+$B$4*$A41+$B$5*(AJ$11-$A41)+$B$7*($A41&gt;$A$36)+$B$6*($A41&gt;$A$24)*($A41&lt;$A$37)))</f>
        <v>57.2033459470324</v>
      </c>
      <c r="AK41" s="51" t="n">
        <f aca="false">IF(AK$11&lt;$A41,"",EXP($B$3+$B$4*$A41+$B$5*(AK$11-$A41)+$B$7*($A41&gt;$A$36)+$B$6*($A41&gt;$A$24)*($A41&lt;$A$37)))</f>
        <v>57.2096992760074</v>
      </c>
      <c r="AL41" s="51" t="n">
        <f aca="false">IF(AL$11&lt;$A41,"",EXP($B$3+$B$4*$A41+$B$5*(AL$11-$A41)+$B$7*($A41&gt;$A$36)+$B$6*($A41&gt;$A$24)*($A41&lt;$A$37)))</f>
        <v>57.2160533106193</v>
      </c>
      <c r="AM41" s="51" t="n">
        <f aca="false">IF(AM$11&lt;$A41,"",EXP($B$3+$B$4*$A41+$B$5*(AM$11-$A41)+$B$7*($A41&gt;$A$36)+$B$6*($A41&gt;$A$24)*($A41&lt;$A$37)))</f>
        <v>57.2224080509465</v>
      </c>
      <c r="AN41" s="51" t="n">
        <f aca="false">IF(AN$11&lt;$A41,"",EXP($B$3+$B$4*$A41+$B$5*(AN$11-$A41)+$B$7*($A41&gt;$A$36)+$B$6*($A41&gt;$A$24)*($A41&lt;$A$37)))</f>
        <v>57.2287634970672</v>
      </c>
      <c r="AO41" s="51" t="n">
        <f aca="false">IF(AO$11&lt;$A41,"",EXP($B$3+$B$4*$A41+$B$5*(AO$11-$A41)+$B$7*($A41&gt;$A$36)+$B$6*($A41&gt;$A$24)*($A41&lt;$A$37)))</f>
        <v>57.2351196490599</v>
      </c>
    </row>
    <row r="42" customFormat="false" ht="15" hidden="false" customHeight="false" outlineLevel="0" collapsed="false">
      <c r="A42" s="0" t="n">
        <f aca="false">A41+1</f>
        <v>30</v>
      </c>
      <c r="B42" s="0" t="str">
        <f aca="false">Orders!B43</f>
        <v>Jun 2016</v>
      </c>
      <c r="C42" s="51" t="str">
        <f aca="false">IF(C$11&lt;$A42,"",EXP($B$3+$B$4*$A42+$B$5*(C$11-$A42)+$B$7*($A42&gt;$A$36)+$B$6*($A42&gt;$A$24)*($A42&lt;$A$37)))</f>
        <v/>
      </c>
      <c r="D42" s="51" t="str">
        <f aca="false">IF(D$11&lt;$A42,"",EXP($B$3+$B$4*$A42+$B$5*(D$11-$A42)+$B$7*($A42&gt;$A$36)+$B$6*($A42&gt;$A$24)*($A42&lt;$A$37)))</f>
        <v/>
      </c>
      <c r="E42" s="51" t="str">
        <f aca="false">IF(E$11&lt;$A42,"",EXP($B$3+$B$4*$A42+$B$5*(E$11-$A42)+$B$7*($A42&gt;$A$36)+$B$6*($A42&gt;$A$24)*($A42&lt;$A$37)))</f>
        <v/>
      </c>
      <c r="F42" s="51" t="str">
        <f aca="false">IF(F$11&lt;$A42,"",EXP($B$3+$B$4*$A42+$B$5*(F$11-$A42)+$B$7*($A42&gt;$A$36)+$B$6*($A42&gt;$A$24)*($A42&lt;$A$37)))</f>
        <v/>
      </c>
      <c r="G42" s="51" t="str">
        <f aca="false">IF(G$11&lt;$A42,"",EXP($B$3+$B$4*$A42+$B$5*(G$11-$A42)+$B$7*($A42&gt;$A$36)+$B$6*($A42&gt;$A$24)*($A42&lt;$A$37)))</f>
        <v/>
      </c>
      <c r="H42" s="51" t="str">
        <f aca="false">IF(H$11&lt;$A42,"",EXP($B$3+$B$4*$A42+$B$5*(H$11-$A42)+$B$7*($A42&gt;$A$36)+$B$6*($A42&gt;$A$24)*($A42&lt;$A$37)))</f>
        <v/>
      </c>
      <c r="I42" s="51" t="str">
        <f aca="false">IF(I$11&lt;$A42,"",EXP($B$3+$B$4*$A42+$B$5*(I$11-$A42)+$B$7*($A42&gt;$A$36)+$B$6*($A42&gt;$A$24)*($A42&lt;$A$37)))</f>
        <v/>
      </c>
      <c r="J42" s="51" t="str">
        <f aca="false">IF(J$11&lt;$A42,"",EXP($B$3+$B$4*$A42+$B$5*(J$11-$A42)+$B$7*($A42&gt;$A$36)+$B$6*($A42&gt;$A$24)*($A42&lt;$A$37)))</f>
        <v/>
      </c>
      <c r="K42" s="51" t="str">
        <f aca="false">IF(K$11&lt;$A42,"",EXP($B$3+$B$4*$A42+$B$5*(K$11-$A42)+$B$7*($A42&gt;$A$36)+$B$6*($A42&gt;$A$24)*($A42&lt;$A$37)))</f>
        <v/>
      </c>
      <c r="L42" s="51" t="str">
        <f aca="false">IF(L$11&lt;$A42,"",EXP($B$3+$B$4*$A42+$B$5*(L$11-$A42)+$B$7*($A42&gt;$A$36)+$B$6*($A42&gt;$A$24)*($A42&lt;$A$37)))</f>
        <v/>
      </c>
      <c r="M42" s="51" t="str">
        <f aca="false">IF(M$11&lt;$A42,"",EXP($B$3+$B$4*$A42+$B$5*(M$11-$A42)+$B$7*($A42&gt;$A$36)+$B$6*($A42&gt;$A$24)*($A42&lt;$A$37)))</f>
        <v/>
      </c>
      <c r="N42" s="51" t="str">
        <f aca="false">IF(N$11&lt;$A42,"",EXP($B$3+$B$4*$A42+$B$5*(N$11-$A42)+$B$7*($A42&gt;$A$36)+$B$6*($A42&gt;$A$24)*($A42&lt;$A$37)))</f>
        <v/>
      </c>
      <c r="O42" s="51" t="str">
        <f aca="false">IF(O$11&lt;$A42,"",EXP($B$3+$B$4*$A42+$B$5*(O$11-$A42)+$B$7*($A42&gt;$A$36)+$B$6*($A42&gt;$A$24)*($A42&lt;$A$37)))</f>
        <v/>
      </c>
      <c r="P42" s="51" t="str">
        <f aca="false">IF(P$11&lt;$A42,"",EXP($B$3+$B$4*$A42+$B$5*(P$11-$A42)+$B$7*($A42&gt;$A$36)+$B$6*($A42&gt;$A$24)*($A42&lt;$A$37)))</f>
        <v/>
      </c>
      <c r="Q42" s="51" t="str">
        <f aca="false">IF(Q$11&lt;$A42,"",EXP($B$3+$B$4*$A42+$B$5*(Q$11-$A42)+$B$7*($A42&gt;$A$36)+$B$6*($A42&gt;$A$24)*($A42&lt;$A$37)))</f>
        <v/>
      </c>
      <c r="R42" s="51" t="str">
        <f aca="false">IF(R$11&lt;$A42,"",EXP($B$3+$B$4*$A42+$B$5*(R$11-$A42)+$B$7*($A42&gt;$A$36)+$B$6*($A42&gt;$A$24)*($A42&lt;$A$37)))</f>
        <v/>
      </c>
      <c r="S42" s="51" t="str">
        <f aca="false">IF(S$11&lt;$A42,"",EXP($B$3+$B$4*$A42+$B$5*(S$11-$A42)+$B$7*($A42&gt;$A$36)+$B$6*($A42&gt;$A$24)*($A42&lt;$A$37)))</f>
        <v/>
      </c>
      <c r="T42" s="51" t="str">
        <f aca="false">IF(T$11&lt;$A42,"",EXP($B$3+$B$4*$A42+$B$5*(T$11-$A42)+$B$7*($A42&gt;$A$36)+$B$6*($A42&gt;$A$24)*($A42&lt;$A$37)))</f>
        <v/>
      </c>
      <c r="U42" s="51" t="str">
        <f aca="false">IF(U$11&lt;$A42,"",EXP($B$3+$B$4*$A42+$B$5*(U$11-$A42)+$B$7*($A42&gt;$A$36)+$B$6*($A42&gt;$A$24)*($A42&lt;$A$37)))</f>
        <v/>
      </c>
      <c r="V42" s="51" t="str">
        <f aca="false">IF(V$11&lt;$A42,"",EXP($B$3+$B$4*$A42+$B$5*(V$11-$A42)+$B$7*($A42&gt;$A$36)+$B$6*($A42&gt;$A$24)*($A42&lt;$A$37)))</f>
        <v/>
      </c>
      <c r="W42" s="51" t="str">
        <f aca="false">IF(W$11&lt;$A42,"",EXP($B$3+$B$4*$A42+$B$5*(W$11-$A42)+$B$7*($A42&gt;$A$36)+$B$6*($A42&gt;$A$24)*($A42&lt;$A$37)))</f>
        <v/>
      </c>
      <c r="X42" s="51" t="str">
        <f aca="false">IF(X$11&lt;$A42,"",EXP($B$3+$B$4*$A42+$B$5*(X$11-$A42)+$B$7*($A42&gt;$A$36)+$B$6*($A42&gt;$A$24)*($A42&lt;$A$37)))</f>
        <v/>
      </c>
      <c r="Y42" s="51" t="str">
        <f aca="false">IF(Y$11&lt;$A42,"",EXP($B$3+$B$4*$A42+$B$5*(Y$11-$A42)+$B$7*($A42&gt;$A$36)+$B$6*($A42&gt;$A$24)*($A42&lt;$A$37)))</f>
        <v/>
      </c>
      <c r="Z42" s="51" t="str">
        <f aca="false">IF(Z$11&lt;$A42,"",EXP($B$3+$B$4*$A42+$B$5*(Z$11-$A42)+$B$7*($A42&gt;$A$36)+$B$6*($A42&gt;$A$24)*($A42&lt;$A$37)))</f>
        <v/>
      </c>
      <c r="AA42" s="51" t="str">
        <f aca="false">IF(AA$11&lt;$A42,"",EXP($B$3+$B$4*$A42+$B$5*(AA$11-$A42)+$B$7*($A42&gt;$A$36)+$B$6*($A42&gt;$A$24)*($A42&lt;$A$37)))</f>
        <v/>
      </c>
      <c r="AB42" s="51" t="str">
        <f aca="false">IF(AB$11&lt;$A42,"",EXP($B$3+$B$4*$A42+$B$5*(AB$11-$A42)+$B$7*($A42&gt;$A$36)+$B$6*($A42&gt;$A$24)*($A42&lt;$A$37)))</f>
        <v/>
      </c>
      <c r="AC42" s="51" t="str">
        <f aca="false">IF(AC$11&lt;$A42,"",EXP($B$3+$B$4*$A42+$B$5*(AC$11-$A42)+$B$7*($A42&gt;$A$36)+$B$6*($A42&gt;$A$24)*($A42&lt;$A$37)))</f>
        <v/>
      </c>
      <c r="AD42" s="51" t="str">
        <f aca="false">IF(AD$11&lt;$A42,"",EXP($B$3+$B$4*$A42+$B$5*(AD$11-$A42)+$B$7*($A42&gt;$A$36)+$B$6*($A42&gt;$A$24)*($A42&lt;$A$37)))</f>
        <v/>
      </c>
      <c r="AE42" s="51" t="str">
        <f aca="false">IF(AE$11&lt;$A42,"",EXP($B$3+$B$4*$A42+$B$5*(AE$11-$A42)+$B$7*($A42&gt;$A$36)+$B$6*($A42&gt;$A$24)*($A42&lt;$A$37)))</f>
        <v/>
      </c>
      <c r="AF42" s="51" t="n">
        <f aca="false">IF(AF$11&lt;$A42,"",EXP($B$3+$B$4*$A42+$B$5*(AF$11-$A42)+$B$7*($A42&gt;$A$36)+$B$6*($A42&gt;$A$24)*($A42&lt;$A$37)))</f>
        <v>56.9717603996703</v>
      </c>
      <c r="AG42" s="51" t="n">
        <f aca="false">IF(AG$11&lt;$A42,"",EXP($B$3+$B$4*$A42+$B$5*(AG$11-$A42)+$B$7*($A42&gt;$A$36)+$B$6*($A42&gt;$A$24)*($A42&lt;$A$37)))</f>
        <v>56.9780880074372</v>
      </c>
      <c r="AH42" s="51" t="n">
        <f aca="false">IF(AH$11&lt;$A42,"",EXP($B$3+$B$4*$A42+$B$5*(AH$11-$A42)+$B$7*($A42&gt;$A$36)+$B$6*($A42&gt;$A$24)*($A42&lt;$A$37)))</f>
        <v>56.9844163179843</v>
      </c>
      <c r="AI42" s="51" t="n">
        <f aca="false">IF(AI$11&lt;$A42,"",EXP($B$3+$B$4*$A42+$B$5*(AI$11-$A42)+$B$7*($A42&gt;$A$36)+$B$6*($A42&gt;$A$24)*($A42&lt;$A$37)))</f>
        <v>56.9907453313894</v>
      </c>
      <c r="AJ42" s="51" t="n">
        <f aca="false">IF(AJ$11&lt;$A42,"",EXP($B$3+$B$4*$A42+$B$5*(AJ$11-$A42)+$B$7*($A42&gt;$A$36)+$B$6*($A42&gt;$A$24)*($A42&lt;$A$37)))</f>
        <v>56.9970750477308</v>
      </c>
      <c r="AK42" s="51" t="n">
        <f aca="false">IF(AK$11&lt;$A42,"",EXP($B$3+$B$4*$A42+$B$5*(AK$11-$A42)+$B$7*($A42&gt;$A$36)+$B$6*($A42&gt;$A$24)*($A42&lt;$A$37)))</f>
        <v>57.0034054670865</v>
      </c>
      <c r="AL42" s="51" t="n">
        <f aca="false">IF(AL$11&lt;$A42,"",EXP($B$3+$B$4*$A42+$B$5*(AL$11-$A42)+$B$7*($A42&gt;$A$36)+$B$6*($A42&gt;$A$24)*($A42&lt;$A$37)))</f>
        <v>57.0097365895346</v>
      </c>
      <c r="AM42" s="51" t="n">
        <f aca="false">IF(AM$11&lt;$A42,"",EXP($B$3+$B$4*$A42+$B$5*(AM$11-$A42)+$B$7*($A42&gt;$A$36)+$B$6*($A42&gt;$A$24)*($A42&lt;$A$37)))</f>
        <v>57.0160684151531</v>
      </c>
      <c r="AN42" s="51" t="n">
        <f aca="false">IF(AN$11&lt;$A42,"",EXP($B$3+$B$4*$A42+$B$5*(AN$11-$A42)+$B$7*($A42&gt;$A$36)+$B$6*($A42&gt;$A$24)*($A42&lt;$A$37)))</f>
        <v>57.0224009440202</v>
      </c>
      <c r="AO42" s="51" t="n">
        <f aca="false">IF(AO$11&lt;$A42,"",EXP($B$3+$B$4*$A42+$B$5*(AO$11-$A42)+$B$7*($A42&gt;$A$36)+$B$6*($A42&gt;$A$24)*($A42&lt;$A$37)))</f>
        <v>57.028734176214</v>
      </c>
    </row>
    <row r="43" customFormat="false" ht="15" hidden="false" customHeight="false" outlineLevel="0" collapsed="false">
      <c r="A43" s="0" t="n">
        <f aca="false">A42+1</f>
        <v>31</v>
      </c>
      <c r="B43" s="0" t="str">
        <f aca="false">Orders!B44</f>
        <v>Jul 2016</v>
      </c>
      <c r="C43" s="51" t="str">
        <f aca="false">IF(C$11&lt;$A43,"",EXP($B$3+$B$4*$A43+$B$5*(C$11-$A43)+$B$7*($A43&gt;$A$36)+$B$6*($A43&gt;$A$24)*($A43&lt;$A$37)))</f>
        <v/>
      </c>
      <c r="D43" s="51" t="str">
        <f aca="false">IF(D$11&lt;$A43,"",EXP($B$3+$B$4*$A43+$B$5*(D$11-$A43)+$B$7*($A43&gt;$A$36)+$B$6*($A43&gt;$A$24)*($A43&lt;$A$37)))</f>
        <v/>
      </c>
      <c r="E43" s="51" t="str">
        <f aca="false">IF(E$11&lt;$A43,"",EXP($B$3+$B$4*$A43+$B$5*(E$11-$A43)+$B$7*($A43&gt;$A$36)+$B$6*($A43&gt;$A$24)*($A43&lt;$A$37)))</f>
        <v/>
      </c>
      <c r="F43" s="51" t="str">
        <f aca="false">IF(F$11&lt;$A43,"",EXP($B$3+$B$4*$A43+$B$5*(F$11-$A43)+$B$7*($A43&gt;$A$36)+$B$6*($A43&gt;$A$24)*($A43&lt;$A$37)))</f>
        <v/>
      </c>
      <c r="G43" s="51" t="str">
        <f aca="false">IF(G$11&lt;$A43,"",EXP($B$3+$B$4*$A43+$B$5*(G$11-$A43)+$B$7*($A43&gt;$A$36)+$B$6*($A43&gt;$A$24)*($A43&lt;$A$37)))</f>
        <v/>
      </c>
      <c r="H43" s="51" t="str">
        <f aca="false">IF(H$11&lt;$A43,"",EXP($B$3+$B$4*$A43+$B$5*(H$11-$A43)+$B$7*($A43&gt;$A$36)+$B$6*($A43&gt;$A$24)*($A43&lt;$A$37)))</f>
        <v/>
      </c>
      <c r="I43" s="51" t="str">
        <f aca="false">IF(I$11&lt;$A43,"",EXP($B$3+$B$4*$A43+$B$5*(I$11-$A43)+$B$7*($A43&gt;$A$36)+$B$6*($A43&gt;$A$24)*($A43&lt;$A$37)))</f>
        <v/>
      </c>
      <c r="J43" s="51" t="str">
        <f aca="false">IF(J$11&lt;$A43,"",EXP($B$3+$B$4*$A43+$B$5*(J$11-$A43)+$B$7*($A43&gt;$A$36)+$B$6*($A43&gt;$A$24)*($A43&lt;$A$37)))</f>
        <v/>
      </c>
      <c r="K43" s="51" t="str">
        <f aca="false">IF(K$11&lt;$A43,"",EXP($B$3+$B$4*$A43+$B$5*(K$11-$A43)+$B$7*($A43&gt;$A$36)+$B$6*($A43&gt;$A$24)*($A43&lt;$A$37)))</f>
        <v/>
      </c>
      <c r="L43" s="51" t="str">
        <f aca="false">IF(L$11&lt;$A43,"",EXP($B$3+$B$4*$A43+$B$5*(L$11-$A43)+$B$7*($A43&gt;$A$36)+$B$6*($A43&gt;$A$24)*($A43&lt;$A$37)))</f>
        <v/>
      </c>
      <c r="M43" s="51" t="str">
        <f aca="false">IF(M$11&lt;$A43,"",EXP($B$3+$B$4*$A43+$B$5*(M$11-$A43)+$B$7*($A43&gt;$A$36)+$B$6*($A43&gt;$A$24)*($A43&lt;$A$37)))</f>
        <v/>
      </c>
      <c r="N43" s="51" t="str">
        <f aca="false">IF(N$11&lt;$A43,"",EXP($B$3+$B$4*$A43+$B$5*(N$11-$A43)+$B$7*($A43&gt;$A$36)+$B$6*($A43&gt;$A$24)*($A43&lt;$A$37)))</f>
        <v/>
      </c>
      <c r="O43" s="51" t="str">
        <f aca="false">IF(O$11&lt;$A43,"",EXP($B$3+$B$4*$A43+$B$5*(O$11-$A43)+$B$7*($A43&gt;$A$36)+$B$6*($A43&gt;$A$24)*($A43&lt;$A$37)))</f>
        <v/>
      </c>
      <c r="P43" s="51" t="str">
        <f aca="false">IF(P$11&lt;$A43,"",EXP($B$3+$B$4*$A43+$B$5*(P$11-$A43)+$B$7*($A43&gt;$A$36)+$B$6*($A43&gt;$A$24)*($A43&lt;$A$37)))</f>
        <v/>
      </c>
      <c r="Q43" s="51" t="str">
        <f aca="false">IF(Q$11&lt;$A43,"",EXP($B$3+$B$4*$A43+$B$5*(Q$11-$A43)+$B$7*($A43&gt;$A$36)+$B$6*($A43&gt;$A$24)*($A43&lt;$A$37)))</f>
        <v/>
      </c>
      <c r="R43" s="51" t="str">
        <f aca="false">IF(R$11&lt;$A43,"",EXP($B$3+$B$4*$A43+$B$5*(R$11-$A43)+$B$7*($A43&gt;$A$36)+$B$6*($A43&gt;$A$24)*($A43&lt;$A$37)))</f>
        <v/>
      </c>
      <c r="S43" s="51" t="str">
        <f aca="false">IF(S$11&lt;$A43,"",EXP($B$3+$B$4*$A43+$B$5*(S$11-$A43)+$B$7*($A43&gt;$A$36)+$B$6*($A43&gt;$A$24)*($A43&lt;$A$37)))</f>
        <v/>
      </c>
      <c r="T43" s="51" t="str">
        <f aca="false">IF(T$11&lt;$A43,"",EXP($B$3+$B$4*$A43+$B$5*(T$11-$A43)+$B$7*($A43&gt;$A$36)+$B$6*($A43&gt;$A$24)*($A43&lt;$A$37)))</f>
        <v/>
      </c>
      <c r="U43" s="51" t="str">
        <f aca="false">IF(U$11&lt;$A43,"",EXP($B$3+$B$4*$A43+$B$5*(U$11-$A43)+$B$7*($A43&gt;$A$36)+$B$6*($A43&gt;$A$24)*($A43&lt;$A$37)))</f>
        <v/>
      </c>
      <c r="V43" s="51" t="str">
        <f aca="false">IF(V$11&lt;$A43,"",EXP($B$3+$B$4*$A43+$B$5*(V$11-$A43)+$B$7*($A43&gt;$A$36)+$B$6*($A43&gt;$A$24)*($A43&lt;$A$37)))</f>
        <v/>
      </c>
      <c r="W43" s="51" t="str">
        <f aca="false">IF(W$11&lt;$A43,"",EXP($B$3+$B$4*$A43+$B$5*(W$11-$A43)+$B$7*($A43&gt;$A$36)+$B$6*($A43&gt;$A$24)*($A43&lt;$A$37)))</f>
        <v/>
      </c>
      <c r="X43" s="51" t="str">
        <f aca="false">IF(X$11&lt;$A43,"",EXP($B$3+$B$4*$A43+$B$5*(X$11-$A43)+$B$7*($A43&gt;$A$36)+$B$6*($A43&gt;$A$24)*($A43&lt;$A$37)))</f>
        <v/>
      </c>
      <c r="Y43" s="51" t="str">
        <f aca="false">IF(Y$11&lt;$A43,"",EXP($B$3+$B$4*$A43+$B$5*(Y$11-$A43)+$B$7*($A43&gt;$A$36)+$B$6*($A43&gt;$A$24)*($A43&lt;$A$37)))</f>
        <v/>
      </c>
      <c r="Z43" s="51" t="str">
        <f aca="false">IF(Z$11&lt;$A43,"",EXP($B$3+$B$4*$A43+$B$5*(Z$11-$A43)+$B$7*($A43&gt;$A$36)+$B$6*($A43&gt;$A$24)*($A43&lt;$A$37)))</f>
        <v/>
      </c>
      <c r="AA43" s="51" t="str">
        <f aca="false">IF(AA$11&lt;$A43,"",EXP($B$3+$B$4*$A43+$B$5*(AA$11-$A43)+$B$7*($A43&gt;$A$36)+$B$6*($A43&gt;$A$24)*($A43&lt;$A$37)))</f>
        <v/>
      </c>
      <c r="AB43" s="51" t="str">
        <f aca="false">IF(AB$11&lt;$A43,"",EXP($B$3+$B$4*$A43+$B$5*(AB$11-$A43)+$B$7*($A43&gt;$A$36)+$B$6*($A43&gt;$A$24)*($A43&lt;$A$37)))</f>
        <v/>
      </c>
      <c r="AC43" s="51" t="str">
        <f aca="false">IF(AC$11&lt;$A43,"",EXP($B$3+$B$4*$A43+$B$5*(AC$11-$A43)+$B$7*($A43&gt;$A$36)+$B$6*($A43&gt;$A$24)*($A43&lt;$A$37)))</f>
        <v/>
      </c>
      <c r="AD43" s="51" t="str">
        <f aca="false">IF(AD$11&lt;$A43,"",EXP($B$3+$B$4*$A43+$B$5*(AD$11-$A43)+$B$7*($A43&gt;$A$36)+$B$6*($A43&gt;$A$24)*($A43&lt;$A$37)))</f>
        <v/>
      </c>
      <c r="AE43" s="51" t="str">
        <f aca="false">IF(AE$11&lt;$A43,"",EXP($B$3+$B$4*$A43+$B$5*(AE$11-$A43)+$B$7*($A43&gt;$A$36)+$B$6*($A43&gt;$A$24)*($A43&lt;$A$37)))</f>
        <v/>
      </c>
      <c r="AF43" s="51" t="str">
        <f aca="false">IF(AF$11&lt;$A43,"",EXP($B$3+$B$4*$A43+$B$5*(AF$11-$A43)+$B$7*($A43&gt;$A$36)+$B$6*($A43&gt;$A$24)*($A43&lt;$A$37)))</f>
        <v/>
      </c>
      <c r="AG43" s="51" t="n">
        <f aca="false">IF(AG$11&lt;$A43,"",EXP($B$3+$B$4*$A43+$B$5*(AG$11-$A43)+$B$7*($A43&gt;$A$36)+$B$6*($A43&gt;$A$24)*($A43&lt;$A$37)))</f>
        <v>56.7726293710724</v>
      </c>
      <c r="AH43" s="51" t="n">
        <f aca="false">IF(AH$11&lt;$A43,"",EXP($B$3+$B$4*$A43+$B$5*(AH$11-$A43)+$B$7*($A43&gt;$A$36)+$B$6*($A43&gt;$A$24)*($A43&lt;$A$37)))</f>
        <v>56.7789348622146</v>
      </c>
      <c r="AI43" s="51" t="n">
        <f aca="false">IF(AI$11&lt;$A43,"",EXP($B$3+$B$4*$A43+$B$5*(AI$11-$A43)+$B$7*($A43&gt;$A$36)+$B$6*($A43&gt;$A$24)*($A43&lt;$A$37)))</f>
        <v>56.7852410536805</v>
      </c>
      <c r="AJ43" s="51" t="n">
        <f aca="false">IF(AJ$11&lt;$A43,"",EXP($B$3+$B$4*$A43+$B$5*(AJ$11-$A43)+$B$7*($A43&gt;$A$36)+$B$6*($A43&gt;$A$24)*($A43&lt;$A$37)))</f>
        <v>56.7915479455479</v>
      </c>
      <c r="AK43" s="51" t="n">
        <f aca="false">IF(AK$11&lt;$A43,"",EXP($B$3+$B$4*$A43+$B$5*(AK$11-$A43)+$B$7*($A43&gt;$A$36)+$B$6*($A43&gt;$A$24)*($A43&lt;$A$37)))</f>
        <v>56.7978555378946</v>
      </c>
      <c r="AL43" s="51" t="n">
        <f aca="false">IF(AL$11&lt;$A43,"",EXP($B$3+$B$4*$A43+$B$5*(AL$11-$A43)+$B$7*($A43&gt;$A$36)+$B$6*($A43&gt;$A$24)*($A43&lt;$A$37)))</f>
        <v>56.8041638307984</v>
      </c>
      <c r="AM43" s="51" t="n">
        <f aca="false">IF(AM$11&lt;$A43,"",EXP($B$3+$B$4*$A43+$B$5*(AM$11-$A43)+$B$7*($A43&gt;$A$36)+$B$6*($A43&gt;$A$24)*($A43&lt;$A$37)))</f>
        <v>56.810472824337</v>
      </c>
      <c r="AN43" s="51" t="n">
        <f aca="false">IF(AN$11&lt;$A43,"",EXP($B$3+$B$4*$A43+$B$5*(AN$11-$A43)+$B$7*($A43&gt;$A$36)+$B$6*($A43&gt;$A$24)*($A43&lt;$A$37)))</f>
        <v>56.8167825185884</v>
      </c>
      <c r="AO43" s="51" t="n">
        <f aca="false">IF(AO$11&lt;$A43,"",EXP($B$3+$B$4*$A43+$B$5*(AO$11-$A43)+$B$7*($A43&gt;$A$36)+$B$6*($A43&gt;$A$24)*($A43&lt;$A$37)))</f>
        <v>56.8230929136303</v>
      </c>
    </row>
    <row r="44" customFormat="false" ht="15" hidden="false" customHeight="false" outlineLevel="0" collapsed="false">
      <c r="A44" s="0" t="n">
        <f aca="false">A43+1</f>
        <v>32</v>
      </c>
      <c r="B44" s="0" t="str">
        <f aca="false">Orders!B45</f>
        <v>Aug 2016</v>
      </c>
      <c r="C44" s="51" t="str">
        <f aca="false">IF(C$11&lt;$A44,"",EXP($B$3+$B$4*$A44+$B$5*(C$11-$A44)+$B$7*($A44&gt;$A$36)+$B$6*($A44&gt;$A$24)*($A44&lt;$A$37)))</f>
        <v/>
      </c>
      <c r="D44" s="51" t="str">
        <f aca="false">IF(D$11&lt;$A44,"",EXP($B$3+$B$4*$A44+$B$5*(D$11-$A44)+$B$7*($A44&gt;$A$36)+$B$6*($A44&gt;$A$24)*($A44&lt;$A$37)))</f>
        <v/>
      </c>
      <c r="E44" s="51" t="str">
        <f aca="false">IF(E$11&lt;$A44,"",EXP($B$3+$B$4*$A44+$B$5*(E$11-$A44)+$B$7*($A44&gt;$A$36)+$B$6*($A44&gt;$A$24)*($A44&lt;$A$37)))</f>
        <v/>
      </c>
      <c r="F44" s="51" t="str">
        <f aca="false">IF(F$11&lt;$A44,"",EXP($B$3+$B$4*$A44+$B$5*(F$11-$A44)+$B$7*($A44&gt;$A$36)+$B$6*($A44&gt;$A$24)*($A44&lt;$A$37)))</f>
        <v/>
      </c>
      <c r="G44" s="51" t="str">
        <f aca="false">IF(G$11&lt;$A44,"",EXP($B$3+$B$4*$A44+$B$5*(G$11-$A44)+$B$7*($A44&gt;$A$36)+$B$6*($A44&gt;$A$24)*($A44&lt;$A$37)))</f>
        <v/>
      </c>
      <c r="H44" s="51" t="str">
        <f aca="false">IF(H$11&lt;$A44,"",EXP($B$3+$B$4*$A44+$B$5*(H$11-$A44)+$B$7*($A44&gt;$A$36)+$B$6*($A44&gt;$A$24)*($A44&lt;$A$37)))</f>
        <v/>
      </c>
      <c r="I44" s="51" t="str">
        <f aca="false">IF(I$11&lt;$A44,"",EXP($B$3+$B$4*$A44+$B$5*(I$11-$A44)+$B$7*($A44&gt;$A$36)+$B$6*($A44&gt;$A$24)*($A44&lt;$A$37)))</f>
        <v/>
      </c>
      <c r="J44" s="51" t="str">
        <f aca="false">IF(J$11&lt;$A44,"",EXP($B$3+$B$4*$A44+$B$5*(J$11-$A44)+$B$7*($A44&gt;$A$36)+$B$6*($A44&gt;$A$24)*($A44&lt;$A$37)))</f>
        <v/>
      </c>
      <c r="K44" s="51" t="str">
        <f aca="false">IF(K$11&lt;$A44,"",EXP($B$3+$B$4*$A44+$B$5*(K$11-$A44)+$B$7*($A44&gt;$A$36)+$B$6*($A44&gt;$A$24)*($A44&lt;$A$37)))</f>
        <v/>
      </c>
      <c r="L44" s="51" t="str">
        <f aca="false">IF(L$11&lt;$A44,"",EXP($B$3+$B$4*$A44+$B$5*(L$11-$A44)+$B$7*($A44&gt;$A$36)+$B$6*($A44&gt;$A$24)*($A44&lt;$A$37)))</f>
        <v/>
      </c>
      <c r="M44" s="51" t="str">
        <f aca="false">IF(M$11&lt;$A44,"",EXP($B$3+$B$4*$A44+$B$5*(M$11-$A44)+$B$7*($A44&gt;$A$36)+$B$6*($A44&gt;$A$24)*($A44&lt;$A$37)))</f>
        <v/>
      </c>
      <c r="N44" s="51" t="str">
        <f aca="false">IF(N$11&lt;$A44,"",EXP($B$3+$B$4*$A44+$B$5*(N$11-$A44)+$B$7*($A44&gt;$A$36)+$B$6*($A44&gt;$A$24)*($A44&lt;$A$37)))</f>
        <v/>
      </c>
      <c r="O44" s="51" t="str">
        <f aca="false">IF(O$11&lt;$A44,"",EXP($B$3+$B$4*$A44+$B$5*(O$11-$A44)+$B$7*($A44&gt;$A$36)+$B$6*($A44&gt;$A$24)*($A44&lt;$A$37)))</f>
        <v/>
      </c>
      <c r="P44" s="51" t="str">
        <f aca="false">IF(P$11&lt;$A44,"",EXP($B$3+$B$4*$A44+$B$5*(P$11-$A44)+$B$7*($A44&gt;$A$36)+$B$6*($A44&gt;$A$24)*($A44&lt;$A$37)))</f>
        <v/>
      </c>
      <c r="Q44" s="51" t="str">
        <f aca="false">IF(Q$11&lt;$A44,"",EXP($B$3+$B$4*$A44+$B$5*(Q$11-$A44)+$B$7*($A44&gt;$A$36)+$B$6*($A44&gt;$A$24)*($A44&lt;$A$37)))</f>
        <v/>
      </c>
      <c r="R44" s="51" t="str">
        <f aca="false">IF(R$11&lt;$A44,"",EXP($B$3+$B$4*$A44+$B$5*(R$11-$A44)+$B$7*($A44&gt;$A$36)+$B$6*($A44&gt;$A$24)*($A44&lt;$A$37)))</f>
        <v/>
      </c>
      <c r="S44" s="51" t="str">
        <f aca="false">IF(S$11&lt;$A44,"",EXP($B$3+$B$4*$A44+$B$5*(S$11-$A44)+$B$7*($A44&gt;$A$36)+$B$6*($A44&gt;$A$24)*($A44&lt;$A$37)))</f>
        <v/>
      </c>
      <c r="T44" s="51" t="str">
        <f aca="false">IF(T$11&lt;$A44,"",EXP($B$3+$B$4*$A44+$B$5*(T$11-$A44)+$B$7*($A44&gt;$A$36)+$B$6*($A44&gt;$A$24)*($A44&lt;$A$37)))</f>
        <v/>
      </c>
      <c r="U44" s="51" t="str">
        <f aca="false">IF(U$11&lt;$A44,"",EXP($B$3+$B$4*$A44+$B$5*(U$11-$A44)+$B$7*($A44&gt;$A$36)+$B$6*($A44&gt;$A$24)*($A44&lt;$A$37)))</f>
        <v/>
      </c>
      <c r="V44" s="51" t="str">
        <f aca="false">IF(V$11&lt;$A44,"",EXP($B$3+$B$4*$A44+$B$5*(V$11-$A44)+$B$7*($A44&gt;$A$36)+$B$6*($A44&gt;$A$24)*($A44&lt;$A$37)))</f>
        <v/>
      </c>
      <c r="W44" s="51" t="str">
        <f aca="false">IF(W$11&lt;$A44,"",EXP($B$3+$B$4*$A44+$B$5*(W$11-$A44)+$B$7*($A44&gt;$A$36)+$B$6*($A44&gt;$A$24)*($A44&lt;$A$37)))</f>
        <v/>
      </c>
      <c r="X44" s="51" t="str">
        <f aca="false">IF(X$11&lt;$A44,"",EXP($B$3+$B$4*$A44+$B$5*(X$11-$A44)+$B$7*($A44&gt;$A$36)+$B$6*($A44&gt;$A$24)*($A44&lt;$A$37)))</f>
        <v/>
      </c>
      <c r="Y44" s="51" t="str">
        <f aca="false">IF(Y$11&lt;$A44,"",EXP($B$3+$B$4*$A44+$B$5*(Y$11-$A44)+$B$7*($A44&gt;$A$36)+$B$6*($A44&gt;$A$24)*($A44&lt;$A$37)))</f>
        <v/>
      </c>
      <c r="Z44" s="51" t="str">
        <f aca="false">IF(Z$11&lt;$A44,"",EXP($B$3+$B$4*$A44+$B$5*(Z$11-$A44)+$B$7*($A44&gt;$A$36)+$B$6*($A44&gt;$A$24)*($A44&lt;$A$37)))</f>
        <v/>
      </c>
      <c r="AA44" s="51" t="str">
        <f aca="false">IF(AA$11&lt;$A44,"",EXP($B$3+$B$4*$A44+$B$5*(AA$11-$A44)+$B$7*($A44&gt;$A$36)+$B$6*($A44&gt;$A$24)*($A44&lt;$A$37)))</f>
        <v/>
      </c>
      <c r="AB44" s="51" t="str">
        <f aca="false">IF(AB$11&lt;$A44,"",EXP($B$3+$B$4*$A44+$B$5*(AB$11-$A44)+$B$7*($A44&gt;$A$36)+$B$6*($A44&gt;$A$24)*($A44&lt;$A$37)))</f>
        <v/>
      </c>
      <c r="AC44" s="51" t="str">
        <f aca="false">IF(AC$11&lt;$A44,"",EXP($B$3+$B$4*$A44+$B$5*(AC$11-$A44)+$B$7*($A44&gt;$A$36)+$B$6*($A44&gt;$A$24)*($A44&lt;$A$37)))</f>
        <v/>
      </c>
      <c r="AD44" s="51" t="str">
        <f aca="false">IF(AD$11&lt;$A44,"",EXP($B$3+$B$4*$A44+$B$5*(AD$11-$A44)+$B$7*($A44&gt;$A$36)+$B$6*($A44&gt;$A$24)*($A44&lt;$A$37)))</f>
        <v/>
      </c>
      <c r="AE44" s="51" t="str">
        <f aca="false">IF(AE$11&lt;$A44,"",EXP($B$3+$B$4*$A44+$B$5*(AE$11-$A44)+$B$7*($A44&gt;$A$36)+$B$6*($A44&gt;$A$24)*($A44&lt;$A$37)))</f>
        <v/>
      </c>
      <c r="AF44" s="51" t="str">
        <f aca="false">IF(AF$11&lt;$A44,"",EXP($B$3+$B$4*$A44+$B$5*(AF$11-$A44)+$B$7*($A44&gt;$A$36)+$B$6*($A44&gt;$A$24)*($A44&lt;$A$37)))</f>
        <v/>
      </c>
      <c r="AG44" s="51" t="str">
        <f aca="false">IF(AG$11&lt;$A44,"",EXP($B$3+$B$4*$A44+$B$5*(AG$11-$A44)+$B$7*($A44&gt;$A$36)+$B$6*($A44&gt;$A$24)*($A44&lt;$A$37)))</f>
        <v/>
      </c>
      <c r="AH44" s="51" t="n">
        <f aca="false">IF(AH$11&lt;$A44,"",EXP($B$3+$B$4*$A44+$B$5*(AH$11-$A44)+$B$7*($A44&gt;$A$36)+$B$6*($A44&gt;$A$24)*($A44&lt;$A$37)))</f>
        <v>56.5741943568907</v>
      </c>
      <c r="AI44" s="51" t="n">
        <f aca="false">IF(AI$11&lt;$A44,"",EXP($B$3+$B$4*$A44+$B$5*(AI$11-$A44)+$B$7*($A44&gt;$A$36)+$B$6*($A44&gt;$A$24)*($A44&lt;$A$37)))</f>
        <v>56.5804778087115</v>
      </c>
      <c r="AJ44" s="51" t="n">
        <f aca="false">IF(AJ$11&lt;$A44,"",EXP($B$3+$B$4*$A44+$B$5*(AJ$11-$A44)+$B$7*($A44&gt;$A$36)+$B$6*($A44&gt;$A$24)*($A44&lt;$A$37)))</f>
        <v>56.5867619584082</v>
      </c>
      <c r="AK44" s="51" t="n">
        <f aca="false">IF(AK$11&lt;$A44,"",EXP($B$3+$B$4*$A44+$B$5*(AK$11-$A44)+$B$7*($A44&gt;$A$36)+$B$6*($A44&gt;$A$24)*($A44&lt;$A$37)))</f>
        <v>56.5930468060583</v>
      </c>
      <c r="AL44" s="51" t="n">
        <f aca="false">IF(AL$11&lt;$A44,"",EXP($B$3+$B$4*$A44+$B$5*(AL$11-$A44)+$B$7*($A44&gt;$A$36)+$B$6*($A44&gt;$A$24)*($A44&lt;$A$37)))</f>
        <v>56.5993323517394</v>
      </c>
      <c r="AM44" s="51" t="n">
        <f aca="false">IF(AM$11&lt;$A44,"",EXP($B$3+$B$4*$A44+$B$5*(AM$11-$A44)+$B$7*($A44&gt;$A$36)+$B$6*($A44&gt;$A$24)*($A44&lt;$A$37)))</f>
        <v>56.6056185955289</v>
      </c>
      <c r="AN44" s="51" t="n">
        <f aca="false">IF(AN$11&lt;$A44,"",EXP($B$3+$B$4*$A44+$B$5*(AN$11-$A44)+$B$7*($A44&gt;$A$36)+$B$6*($A44&gt;$A$24)*($A44&lt;$A$37)))</f>
        <v>56.6119055375044</v>
      </c>
      <c r="AO44" s="51" t="n">
        <f aca="false">IF(AO$11&lt;$A44,"",EXP($B$3+$B$4*$A44+$B$5*(AO$11-$A44)+$B$7*($A44&gt;$A$36)+$B$6*($A44&gt;$A$24)*($A44&lt;$A$37)))</f>
        <v>56.6181931777434</v>
      </c>
    </row>
    <row r="45" customFormat="false" ht="15" hidden="false" customHeight="false" outlineLevel="0" collapsed="false">
      <c r="A45" s="0" t="n">
        <f aca="false">A44+1</f>
        <v>33</v>
      </c>
      <c r="B45" s="0" t="str">
        <f aca="false">Orders!B46</f>
        <v>Sep 2016</v>
      </c>
      <c r="C45" s="51" t="str">
        <f aca="false">IF(C$11&lt;$A45,"",EXP($B$3+$B$4*$A45+$B$5*(C$11-$A45)+$B$7*($A45&gt;$A$36)+$B$6*($A45&gt;$A$24)*($A45&lt;$A$37)))</f>
        <v/>
      </c>
      <c r="D45" s="51" t="str">
        <f aca="false">IF(D$11&lt;$A45,"",EXP($B$3+$B$4*$A45+$B$5*(D$11-$A45)+$B$7*($A45&gt;$A$36)+$B$6*($A45&gt;$A$24)*($A45&lt;$A$37)))</f>
        <v/>
      </c>
      <c r="E45" s="51" t="str">
        <f aca="false">IF(E$11&lt;$A45,"",EXP($B$3+$B$4*$A45+$B$5*(E$11-$A45)+$B$7*($A45&gt;$A$36)+$B$6*($A45&gt;$A$24)*($A45&lt;$A$37)))</f>
        <v/>
      </c>
      <c r="F45" s="51" t="str">
        <f aca="false">IF(F$11&lt;$A45,"",EXP($B$3+$B$4*$A45+$B$5*(F$11-$A45)+$B$7*($A45&gt;$A$36)+$B$6*($A45&gt;$A$24)*($A45&lt;$A$37)))</f>
        <v/>
      </c>
      <c r="G45" s="51" t="str">
        <f aca="false">IF(G$11&lt;$A45,"",EXP($B$3+$B$4*$A45+$B$5*(G$11-$A45)+$B$7*($A45&gt;$A$36)+$B$6*($A45&gt;$A$24)*($A45&lt;$A$37)))</f>
        <v/>
      </c>
      <c r="H45" s="51" t="str">
        <f aca="false">IF(H$11&lt;$A45,"",EXP($B$3+$B$4*$A45+$B$5*(H$11-$A45)+$B$7*($A45&gt;$A$36)+$B$6*($A45&gt;$A$24)*($A45&lt;$A$37)))</f>
        <v/>
      </c>
      <c r="I45" s="51" t="str">
        <f aca="false">IF(I$11&lt;$A45,"",EXP($B$3+$B$4*$A45+$B$5*(I$11-$A45)+$B$7*($A45&gt;$A$36)+$B$6*($A45&gt;$A$24)*($A45&lt;$A$37)))</f>
        <v/>
      </c>
      <c r="J45" s="51" t="str">
        <f aca="false">IF(J$11&lt;$A45,"",EXP($B$3+$B$4*$A45+$B$5*(J$11-$A45)+$B$7*($A45&gt;$A$36)+$B$6*($A45&gt;$A$24)*($A45&lt;$A$37)))</f>
        <v/>
      </c>
      <c r="K45" s="51" t="str">
        <f aca="false">IF(K$11&lt;$A45,"",EXP($B$3+$B$4*$A45+$B$5*(K$11-$A45)+$B$7*($A45&gt;$A$36)+$B$6*($A45&gt;$A$24)*($A45&lt;$A$37)))</f>
        <v/>
      </c>
      <c r="L45" s="51" t="str">
        <f aca="false">IF(L$11&lt;$A45,"",EXP($B$3+$B$4*$A45+$B$5*(L$11-$A45)+$B$7*($A45&gt;$A$36)+$B$6*($A45&gt;$A$24)*($A45&lt;$A$37)))</f>
        <v/>
      </c>
      <c r="M45" s="51" t="str">
        <f aca="false">IF(M$11&lt;$A45,"",EXP($B$3+$B$4*$A45+$B$5*(M$11-$A45)+$B$7*($A45&gt;$A$36)+$B$6*($A45&gt;$A$24)*($A45&lt;$A$37)))</f>
        <v/>
      </c>
      <c r="N45" s="51" t="str">
        <f aca="false">IF(N$11&lt;$A45,"",EXP($B$3+$B$4*$A45+$B$5*(N$11-$A45)+$B$7*($A45&gt;$A$36)+$B$6*($A45&gt;$A$24)*($A45&lt;$A$37)))</f>
        <v/>
      </c>
      <c r="O45" s="51" t="str">
        <f aca="false">IF(O$11&lt;$A45,"",EXP($B$3+$B$4*$A45+$B$5*(O$11-$A45)+$B$7*($A45&gt;$A$36)+$B$6*($A45&gt;$A$24)*($A45&lt;$A$37)))</f>
        <v/>
      </c>
      <c r="P45" s="51" t="str">
        <f aca="false">IF(P$11&lt;$A45,"",EXP($B$3+$B$4*$A45+$B$5*(P$11-$A45)+$B$7*($A45&gt;$A$36)+$B$6*($A45&gt;$A$24)*($A45&lt;$A$37)))</f>
        <v/>
      </c>
      <c r="Q45" s="51" t="str">
        <f aca="false">IF(Q$11&lt;$A45,"",EXP($B$3+$B$4*$A45+$B$5*(Q$11-$A45)+$B$7*($A45&gt;$A$36)+$B$6*($A45&gt;$A$24)*($A45&lt;$A$37)))</f>
        <v/>
      </c>
      <c r="R45" s="51" t="str">
        <f aca="false">IF(R$11&lt;$A45,"",EXP($B$3+$B$4*$A45+$B$5*(R$11-$A45)+$B$7*($A45&gt;$A$36)+$B$6*($A45&gt;$A$24)*($A45&lt;$A$37)))</f>
        <v/>
      </c>
      <c r="S45" s="51" t="str">
        <f aca="false">IF(S$11&lt;$A45,"",EXP($B$3+$B$4*$A45+$B$5*(S$11-$A45)+$B$7*($A45&gt;$A$36)+$B$6*($A45&gt;$A$24)*($A45&lt;$A$37)))</f>
        <v/>
      </c>
      <c r="T45" s="51" t="str">
        <f aca="false">IF(T$11&lt;$A45,"",EXP($B$3+$B$4*$A45+$B$5*(T$11-$A45)+$B$7*($A45&gt;$A$36)+$B$6*($A45&gt;$A$24)*($A45&lt;$A$37)))</f>
        <v/>
      </c>
      <c r="U45" s="51" t="str">
        <f aca="false">IF(U$11&lt;$A45,"",EXP($B$3+$B$4*$A45+$B$5*(U$11-$A45)+$B$7*($A45&gt;$A$36)+$B$6*($A45&gt;$A$24)*($A45&lt;$A$37)))</f>
        <v/>
      </c>
      <c r="V45" s="51" t="str">
        <f aca="false">IF(V$11&lt;$A45,"",EXP($B$3+$B$4*$A45+$B$5*(V$11-$A45)+$B$7*($A45&gt;$A$36)+$B$6*($A45&gt;$A$24)*($A45&lt;$A$37)))</f>
        <v/>
      </c>
      <c r="W45" s="51" t="str">
        <f aca="false">IF(W$11&lt;$A45,"",EXP($B$3+$B$4*$A45+$B$5*(W$11-$A45)+$B$7*($A45&gt;$A$36)+$B$6*($A45&gt;$A$24)*($A45&lt;$A$37)))</f>
        <v/>
      </c>
      <c r="X45" s="51" t="str">
        <f aca="false">IF(X$11&lt;$A45,"",EXP($B$3+$B$4*$A45+$B$5*(X$11-$A45)+$B$7*($A45&gt;$A$36)+$B$6*($A45&gt;$A$24)*($A45&lt;$A$37)))</f>
        <v/>
      </c>
      <c r="Y45" s="51" t="str">
        <f aca="false">IF(Y$11&lt;$A45,"",EXP($B$3+$B$4*$A45+$B$5*(Y$11-$A45)+$B$7*($A45&gt;$A$36)+$B$6*($A45&gt;$A$24)*($A45&lt;$A$37)))</f>
        <v/>
      </c>
      <c r="Z45" s="51" t="str">
        <f aca="false">IF(Z$11&lt;$A45,"",EXP($B$3+$B$4*$A45+$B$5*(Z$11-$A45)+$B$7*($A45&gt;$A$36)+$B$6*($A45&gt;$A$24)*($A45&lt;$A$37)))</f>
        <v/>
      </c>
      <c r="AA45" s="51" t="str">
        <f aca="false">IF(AA$11&lt;$A45,"",EXP($B$3+$B$4*$A45+$B$5*(AA$11-$A45)+$B$7*($A45&gt;$A$36)+$B$6*($A45&gt;$A$24)*($A45&lt;$A$37)))</f>
        <v/>
      </c>
      <c r="AB45" s="51" t="str">
        <f aca="false">IF(AB$11&lt;$A45,"",EXP($B$3+$B$4*$A45+$B$5*(AB$11-$A45)+$B$7*($A45&gt;$A$36)+$B$6*($A45&gt;$A$24)*($A45&lt;$A$37)))</f>
        <v/>
      </c>
      <c r="AC45" s="51" t="str">
        <f aca="false">IF(AC$11&lt;$A45,"",EXP($B$3+$B$4*$A45+$B$5*(AC$11-$A45)+$B$7*($A45&gt;$A$36)+$B$6*($A45&gt;$A$24)*($A45&lt;$A$37)))</f>
        <v/>
      </c>
      <c r="AD45" s="51" t="str">
        <f aca="false">IF(AD$11&lt;$A45,"",EXP($B$3+$B$4*$A45+$B$5*(AD$11-$A45)+$B$7*($A45&gt;$A$36)+$B$6*($A45&gt;$A$24)*($A45&lt;$A$37)))</f>
        <v/>
      </c>
      <c r="AE45" s="51" t="str">
        <f aca="false">IF(AE$11&lt;$A45,"",EXP($B$3+$B$4*$A45+$B$5*(AE$11-$A45)+$B$7*($A45&gt;$A$36)+$B$6*($A45&gt;$A$24)*($A45&lt;$A$37)))</f>
        <v/>
      </c>
      <c r="AF45" s="51" t="str">
        <f aca="false">IF(AF$11&lt;$A45,"",EXP($B$3+$B$4*$A45+$B$5*(AF$11-$A45)+$B$7*($A45&gt;$A$36)+$B$6*($A45&gt;$A$24)*($A45&lt;$A$37)))</f>
        <v/>
      </c>
      <c r="AG45" s="51" t="str">
        <f aca="false">IF(AG$11&lt;$A45,"",EXP($B$3+$B$4*$A45+$B$5*(AG$11-$A45)+$B$7*($A45&gt;$A$36)+$B$6*($A45&gt;$A$24)*($A45&lt;$A$37)))</f>
        <v/>
      </c>
      <c r="AH45" s="51" t="str">
        <f aca="false">IF(AH$11&lt;$A45,"",EXP($B$3+$B$4*$A45+$B$5*(AH$11-$A45)+$B$7*($A45&gt;$A$36)+$B$6*($A45&gt;$A$24)*($A45&lt;$A$37)))</f>
        <v/>
      </c>
      <c r="AI45" s="51" t="n">
        <f aca="false">IF(AI$11&lt;$A45,"",EXP($B$3+$B$4*$A45+$B$5*(AI$11-$A45)+$B$7*($A45&gt;$A$36)+$B$6*($A45&gt;$A$24)*($A45&lt;$A$37)))</f>
        <v>56.3764529243748</v>
      </c>
      <c r="AJ45" s="51" t="n">
        <f aca="false">IF(AJ$11&lt;$A45,"",EXP($B$3+$B$4*$A45+$B$5*(AJ$11-$A45)+$B$7*($A45&gt;$A$36)+$B$6*($A45&gt;$A$24)*($A45&lt;$A$37)))</f>
        <v>56.3827144139073</v>
      </c>
      <c r="AK45" s="51" t="n">
        <f aca="false">IF(AK$11&lt;$A45,"",EXP($B$3+$B$4*$A45+$B$5*(AK$11-$A45)+$B$7*($A45&gt;$A$36)+$B$6*($A45&gt;$A$24)*($A45&lt;$A$37)))</f>
        <v>56.3889765988765</v>
      </c>
      <c r="AL45" s="51" t="n">
        <f aca="false">IF(AL$11&lt;$A45,"",EXP($B$3+$B$4*$A45+$B$5*(AL$11-$A45)+$B$7*($A45&gt;$A$36)+$B$6*($A45&gt;$A$24)*($A45&lt;$A$37)))</f>
        <v>56.3952394793596</v>
      </c>
      <c r="AM45" s="51" t="n">
        <f aca="false">IF(AM$11&lt;$A45,"",EXP($B$3+$B$4*$A45+$B$5*(AM$11-$A45)+$B$7*($A45&gt;$A$36)+$B$6*($A45&gt;$A$24)*($A45&lt;$A$37)))</f>
        <v>56.4015030554338</v>
      </c>
      <c r="AN45" s="51" t="n">
        <f aca="false">IF(AN$11&lt;$A45,"",EXP($B$3+$B$4*$A45+$B$5*(AN$11-$A45)+$B$7*($A45&gt;$A$36)+$B$6*($A45&gt;$A$24)*($A45&lt;$A$37)))</f>
        <v>56.4077673271765</v>
      </c>
      <c r="AO45" s="51" t="n">
        <f aca="false">IF(AO$11&lt;$A45,"",EXP($B$3+$B$4*$A45+$B$5*(AO$11-$A45)+$B$7*($A45&gt;$A$36)+$B$6*($A45&gt;$A$24)*($A45&lt;$A$37)))</f>
        <v>56.4140322946647</v>
      </c>
    </row>
    <row r="46" customFormat="false" ht="15" hidden="false" customHeight="false" outlineLevel="0" collapsed="false">
      <c r="A46" s="0" t="n">
        <f aca="false">A45+1</f>
        <v>34</v>
      </c>
      <c r="B46" s="0" t="str">
        <f aca="false">Orders!B47</f>
        <v>Oct 2016</v>
      </c>
      <c r="C46" s="51" t="str">
        <f aca="false">IF(C$11&lt;$A46,"",EXP($B$3+$B$4*$A46+$B$5*(C$11-$A46)+$B$7*($A46&gt;$A$36)+$B$6*($A46&gt;$A$24)*($A46&lt;$A$37)))</f>
        <v/>
      </c>
      <c r="D46" s="51" t="str">
        <f aca="false">IF(D$11&lt;$A46,"",EXP($B$3+$B$4*$A46+$B$5*(D$11-$A46)+$B$7*($A46&gt;$A$36)+$B$6*($A46&gt;$A$24)*($A46&lt;$A$37)))</f>
        <v/>
      </c>
      <c r="E46" s="51" t="str">
        <f aca="false">IF(E$11&lt;$A46,"",EXP($B$3+$B$4*$A46+$B$5*(E$11-$A46)+$B$7*($A46&gt;$A$36)+$B$6*($A46&gt;$A$24)*($A46&lt;$A$37)))</f>
        <v/>
      </c>
      <c r="F46" s="51" t="str">
        <f aca="false">IF(F$11&lt;$A46,"",EXP($B$3+$B$4*$A46+$B$5*(F$11-$A46)+$B$7*($A46&gt;$A$36)+$B$6*($A46&gt;$A$24)*($A46&lt;$A$37)))</f>
        <v/>
      </c>
      <c r="G46" s="51" t="str">
        <f aca="false">IF(G$11&lt;$A46,"",EXP($B$3+$B$4*$A46+$B$5*(G$11-$A46)+$B$7*($A46&gt;$A$36)+$B$6*($A46&gt;$A$24)*($A46&lt;$A$37)))</f>
        <v/>
      </c>
      <c r="H46" s="51" t="str">
        <f aca="false">IF(H$11&lt;$A46,"",EXP($B$3+$B$4*$A46+$B$5*(H$11-$A46)+$B$7*($A46&gt;$A$36)+$B$6*($A46&gt;$A$24)*($A46&lt;$A$37)))</f>
        <v/>
      </c>
      <c r="I46" s="51" t="str">
        <f aca="false">IF(I$11&lt;$A46,"",EXP($B$3+$B$4*$A46+$B$5*(I$11-$A46)+$B$7*($A46&gt;$A$36)+$B$6*($A46&gt;$A$24)*($A46&lt;$A$37)))</f>
        <v/>
      </c>
      <c r="J46" s="51" t="str">
        <f aca="false">IF(J$11&lt;$A46,"",EXP($B$3+$B$4*$A46+$B$5*(J$11-$A46)+$B$7*($A46&gt;$A$36)+$B$6*($A46&gt;$A$24)*($A46&lt;$A$37)))</f>
        <v/>
      </c>
      <c r="K46" s="51" t="str">
        <f aca="false">IF(K$11&lt;$A46,"",EXP($B$3+$B$4*$A46+$B$5*(K$11-$A46)+$B$7*($A46&gt;$A$36)+$B$6*($A46&gt;$A$24)*($A46&lt;$A$37)))</f>
        <v/>
      </c>
      <c r="L46" s="51" t="str">
        <f aca="false">IF(L$11&lt;$A46,"",EXP($B$3+$B$4*$A46+$B$5*(L$11-$A46)+$B$7*($A46&gt;$A$36)+$B$6*($A46&gt;$A$24)*($A46&lt;$A$37)))</f>
        <v/>
      </c>
      <c r="M46" s="51" t="str">
        <f aca="false">IF(M$11&lt;$A46,"",EXP($B$3+$B$4*$A46+$B$5*(M$11-$A46)+$B$7*($A46&gt;$A$36)+$B$6*($A46&gt;$A$24)*($A46&lt;$A$37)))</f>
        <v/>
      </c>
      <c r="N46" s="51" t="str">
        <f aca="false">IF(N$11&lt;$A46,"",EXP($B$3+$B$4*$A46+$B$5*(N$11-$A46)+$B$7*($A46&gt;$A$36)+$B$6*($A46&gt;$A$24)*($A46&lt;$A$37)))</f>
        <v/>
      </c>
      <c r="O46" s="51" t="str">
        <f aca="false">IF(O$11&lt;$A46,"",EXP($B$3+$B$4*$A46+$B$5*(O$11-$A46)+$B$7*($A46&gt;$A$36)+$B$6*($A46&gt;$A$24)*($A46&lt;$A$37)))</f>
        <v/>
      </c>
      <c r="P46" s="51" t="str">
        <f aca="false">IF(P$11&lt;$A46,"",EXP($B$3+$B$4*$A46+$B$5*(P$11-$A46)+$B$7*($A46&gt;$A$36)+$B$6*($A46&gt;$A$24)*($A46&lt;$A$37)))</f>
        <v/>
      </c>
      <c r="Q46" s="51" t="str">
        <f aca="false">IF(Q$11&lt;$A46,"",EXP($B$3+$B$4*$A46+$B$5*(Q$11-$A46)+$B$7*($A46&gt;$A$36)+$B$6*($A46&gt;$A$24)*($A46&lt;$A$37)))</f>
        <v/>
      </c>
      <c r="R46" s="51" t="str">
        <f aca="false">IF(R$11&lt;$A46,"",EXP($B$3+$B$4*$A46+$B$5*(R$11-$A46)+$B$7*($A46&gt;$A$36)+$B$6*($A46&gt;$A$24)*($A46&lt;$A$37)))</f>
        <v/>
      </c>
      <c r="S46" s="51" t="str">
        <f aca="false">IF(S$11&lt;$A46,"",EXP($B$3+$B$4*$A46+$B$5*(S$11-$A46)+$B$7*($A46&gt;$A$36)+$B$6*($A46&gt;$A$24)*($A46&lt;$A$37)))</f>
        <v/>
      </c>
      <c r="T46" s="51" t="str">
        <f aca="false">IF(T$11&lt;$A46,"",EXP($B$3+$B$4*$A46+$B$5*(T$11-$A46)+$B$7*($A46&gt;$A$36)+$B$6*($A46&gt;$A$24)*($A46&lt;$A$37)))</f>
        <v/>
      </c>
      <c r="U46" s="51" t="str">
        <f aca="false">IF(U$11&lt;$A46,"",EXP($B$3+$B$4*$A46+$B$5*(U$11-$A46)+$B$7*($A46&gt;$A$36)+$B$6*($A46&gt;$A$24)*($A46&lt;$A$37)))</f>
        <v/>
      </c>
      <c r="V46" s="51" t="str">
        <f aca="false">IF(V$11&lt;$A46,"",EXP($B$3+$B$4*$A46+$B$5*(V$11-$A46)+$B$7*($A46&gt;$A$36)+$B$6*($A46&gt;$A$24)*($A46&lt;$A$37)))</f>
        <v/>
      </c>
      <c r="W46" s="51" t="str">
        <f aca="false">IF(W$11&lt;$A46,"",EXP($B$3+$B$4*$A46+$B$5*(W$11-$A46)+$B$7*($A46&gt;$A$36)+$B$6*($A46&gt;$A$24)*($A46&lt;$A$37)))</f>
        <v/>
      </c>
      <c r="X46" s="51" t="str">
        <f aca="false">IF(X$11&lt;$A46,"",EXP($B$3+$B$4*$A46+$B$5*(X$11-$A46)+$B$7*($A46&gt;$A$36)+$B$6*($A46&gt;$A$24)*($A46&lt;$A$37)))</f>
        <v/>
      </c>
      <c r="Y46" s="51" t="str">
        <f aca="false">IF(Y$11&lt;$A46,"",EXP($B$3+$B$4*$A46+$B$5*(Y$11-$A46)+$B$7*($A46&gt;$A$36)+$B$6*($A46&gt;$A$24)*($A46&lt;$A$37)))</f>
        <v/>
      </c>
      <c r="Z46" s="51" t="str">
        <f aca="false">IF(Z$11&lt;$A46,"",EXP($B$3+$B$4*$A46+$B$5*(Z$11-$A46)+$B$7*($A46&gt;$A$36)+$B$6*($A46&gt;$A$24)*($A46&lt;$A$37)))</f>
        <v/>
      </c>
      <c r="AA46" s="51" t="str">
        <f aca="false">IF(AA$11&lt;$A46,"",EXP($B$3+$B$4*$A46+$B$5*(AA$11-$A46)+$B$7*($A46&gt;$A$36)+$B$6*($A46&gt;$A$24)*($A46&lt;$A$37)))</f>
        <v/>
      </c>
      <c r="AB46" s="51" t="str">
        <f aca="false">IF(AB$11&lt;$A46,"",EXP($B$3+$B$4*$A46+$B$5*(AB$11-$A46)+$B$7*($A46&gt;$A$36)+$B$6*($A46&gt;$A$24)*($A46&lt;$A$37)))</f>
        <v/>
      </c>
      <c r="AC46" s="51" t="str">
        <f aca="false">IF(AC$11&lt;$A46,"",EXP($B$3+$B$4*$A46+$B$5*(AC$11-$A46)+$B$7*($A46&gt;$A$36)+$B$6*($A46&gt;$A$24)*($A46&lt;$A$37)))</f>
        <v/>
      </c>
      <c r="AD46" s="51" t="str">
        <f aca="false">IF(AD$11&lt;$A46,"",EXP($B$3+$B$4*$A46+$B$5*(AD$11-$A46)+$B$7*($A46&gt;$A$36)+$B$6*($A46&gt;$A$24)*($A46&lt;$A$37)))</f>
        <v/>
      </c>
      <c r="AE46" s="51" t="str">
        <f aca="false">IF(AE$11&lt;$A46,"",EXP($B$3+$B$4*$A46+$B$5*(AE$11-$A46)+$B$7*($A46&gt;$A$36)+$B$6*($A46&gt;$A$24)*($A46&lt;$A$37)))</f>
        <v/>
      </c>
      <c r="AF46" s="51" t="str">
        <f aca="false">IF(AF$11&lt;$A46,"",EXP($B$3+$B$4*$A46+$B$5*(AF$11-$A46)+$B$7*($A46&gt;$A$36)+$B$6*($A46&gt;$A$24)*($A46&lt;$A$37)))</f>
        <v/>
      </c>
      <c r="AG46" s="51" t="str">
        <f aca="false">IF(AG$11&lt;$A46,"",EXP($B$3+$B$4*$A46+$B$5*(AG$11-$A46)+$B$7*($A46&gt;$A$36)+$B$6*($A46&gt;$A$24)*($A46&lt;$A$37)))</f>
        <v/>
      </c>
      <c r="AH46" s="51" t="str">
        <f aca="false">IF(AH$11&lt;$A46,"",EXP($B$3+$B$4*$A46+$B$5*(AH$11-$A46)+$B$7*($A46&gt;$A$36)+$B$6*($A46&gt;$A$24)*($A46&lt;$A$37)))</f>
        <v/>
      </c>
      <c r="AI46" s="51" t="str">
        <f aca="false">IF(AI$11&lt;$A46,"",EXP($B$3+$B$4*$A46+$B$5*(AI$11-$A46)+$B$7*($A46&gt;$A$36)+$B$6*($A46&gt;$A$24)*($A46&lt;$A$37)))</f>
        <v/>
      </c>
      <c r="AJ46" s="51" t="n">
        <f aca="false">IF(AJ$11&lt;$A46,"",EXP($B$3+$B$4*$A46+$B$5*(AJ$11-$A46)+$B$7*($A46&gt;$A$36)+$B$6*($A46&gt;$A$24)*($A46&lt;$A$37)))</f>
        <v>56.1794026492774</v>
      </c>
      <c r="AK46" s="51" t="n">
        <f aca="false">IF(AK$11&lt;$A46,"",EXP($B$3+$B$4*$A46+$B$5*(AK$11-$A46)+$B$7*($A46&gt;$A$36)+$B$6*($A46&gt;$A$24)*($A46&lt;$A$37)))</f>
        <v>56.1856422532856</v>
      </c>
      <c r="AL46" s="51" t="n">
        <f aca="false">IF(AL$11&lt;$A46,"",EXP($B$3+$B$4*$A46+$B$5*(AL$11-$A46)+$B$7*($A46&gt;$A$36)+$B$6*($A46&gt;$A$24)*($A46&lt;$A$37)))</f>
        <v>56.1918825502997</v>
      </c>
      <c r="AM46" s="51" t="n">
        <f aca="false">IF(AM$11&lt;$A46,"",EXP($B$3+$B$4*$A46+$B$5*(AM$11-$A46)+$B$7*($A46&gt;$A$36)+$B$6*($A46&gt;$A$24)*($A46&lt;$A$37)))</f>
        <v>56.1981235403967</v>
      </c>
      <c r="AN46" s="51" t="n">
        <f aca="false">IF(AN$11&lt;$A46,"",EXP($B$3+$B$4*$A46+$B$5*(AN$11-$A46)+$B$7*($A46&gt;$A$36)+$B$6*($A46&gt;$A$24)*($A46&lt;$A$37)))</f>
        <v>56.2043652236535</v>
      </c>
      <c r="AO46" s="51" t="n">
        <f aca="false">IF(AO$11&lt;$A46,"",EXP($B$3+$B$4*$A46+$B$5*(AO$11-$A46)+$B$7*($A46&gt;$A$36)+$B$6*($A46&gt;$A$24)*($A46&lt;$A$37)))</f>
        <v>56.2106076001472</v>
      </c>
    </row>
    <row r="47" customFormat="false" ht="15" hidden="false" customHeight="false" outlineLevel="0" collapsed="false">
      <c r="A47" s="0" t="n">
        <f aca="false">A46+1</f>
        <v>35</v>
      </c>
      <c r="B47" s="0" t="str">
        <f aca="false">Orders!B48</f>
        <v>Nov 2016</v>
      </c>
      <c r="C47" s="51" t="str">
        <f aca="false">IF(C$11&lt;$A47,"",EXP($B$3+$B$4*$A47+$B$5*(C$11-$A47)+$B$7*($A47&gt;$A$36)+$B$6*($A47&gt;$A$24)*($A47&lt;$A$37)))</f>
        <v/>
      </c>
      <c r="D47" s="51" t="str">
        <f aca="false">IF(D$11&lt;$A47,"",EXP($B$3+$B$4*$A47+$B$5*(D$11-$A47)+$B$7*($A47&gt;$A$36)+$B$6*($A47&gt;$A$24)*($A47&lt;$A$37)))</f>
        <v/>
      </c>
      <c r="E47" s="51" t="str">
        <f aca="false">IF(E$11&lt;$A47,"",EXP($B$3+$B$4*$A47+$B$5*(E$11-$A47)+$B$7*($A47&gt;$A$36)+$B$6*($A47&gt;$A$24)*($A47&lt;$A$37)))</f>
        <v/>
      </c>
      <c r="F47" s="51" t="str">
        <f aca="false">IF(F$11&lt;$A47,"",EXP($B$3+$B$4*$A47+$B$5*(F$11-$A47)+$B$7*($A47&gt;$A$36)+$B$6*($A47&gt;$A$24)*($A47&lt;$A$37)))</f>
        <v/>
      </c>
      <c r="G47" s="51" t="str">
        <f aca="false">IF(G$11&lt;$A47,"",EXP($B$3+$B$4*$A47+$B$5*(G$11-$A47)+$B$7*($A47&gt;$A$36)+$B$6*($A47&gt;$A$24)*($A47&lt;$A$37)))</f>
        <v/>
      </c>
      <c r="H47" s="51" t="str">
        <f aca="false">IF(H$11&lt;$A47,"",EXP($B$3+$B$4*$A47+$B$5*(H$11-$A47)+$B$7*($A47&gt;$A$36)+$B$6*($A47&gt;$A$24)*($A47&lt;$A$37)))</f>
        <v/>
      </c>
      <c r="I47" s="51" t="str">
        <f aca="false">IF(I$11&lt;$A47,"",EXP($B$3+$B$4*$A47+$B$5*(I$11-$A47)+$B$7*($A47&gt;$A$36)+$B$6*($A47&gt;$A$24)*($A47&lt;$A$37)))</f>
        <v/>
      </c>
      <c r="J47" s="51" t="str">
        <f aca="false">IF(J$11&lt;$A47,"",EXP($B$3+$B$4*$A47+$B$5*(J$11-$A47)+$B$7*($A47&gt;$A$36)+$B$6*($A47&gt;$A$24)*($A47&lt;$A$37)))</f>
        <v/>
      </c>
      <c r="K47" s="51" t="str">
        <f aca="false">IF(K$11&lt;$A47,"",EXP($B$3+$B$4*$A47+$B$5*(K$11-$A47)+$B$7*($A47&gt;$A$36)+$B$6*($A47&gt;$A$24)*($A47&lt;$A$37)))</f>
        <v/>
      </c>
      <c r="L47" s="51" t="str">
        <f aca="false">IF(L$11&lt;$A47,"",EXP($B$3+$B$4*$A47+$B$5*(L$11-$A47)+$B$7*($A47&gt;$A$36)+$B$6*($A47&gt;$A$24)*($A47&lt;$A$37)))</f>
        <v/>
      </c>
      <c r="M47" s="51" t="str">
        <f aca="false">IF(M$11&lt;$A47,"",EXP($B$3+$B$4*$A47+$B$5*(M$11-$A47)+$B$7*($A47&gt;$A$36)+$B$6*($A47&gt;$A$24)*($A47&lt;$A$37)))</f>
        <v/>
      </c>
      <c r="N47" s="51" t="str">
        <f aca="false">IF(N$11&lt;$A47,"",EXP($B$3+$B$4*$A47+$B$5*(N$11-$A47)+$B$7*($A47&gt;$A$36)+$B$6*($A47&gt;$A$24)*($A47&lt;$A$37)))</f>
        <v/>
      </c>
      <c r="O47" s="51" t="str">
        <f aca="false">IF(O$11&lt;$A47,"",EXP($B$3+$B$4*$A47+$B$5*(O$11-$A47)+$B$7*($A47&gt;$A$36)+$B$6*($A47&gt;$A$24)*($A47&lt;$A$37)))</f>
        <v/>
      </c>
      <c r="P47" s="51" t="str">
        <f aca="false">IF(P$11&lt;$A47,"",EXP($B$3+$B$4*$A47+$B$5*(P$11-$A47)+$B$7*($A47&gt;$A$36)+$B$6*($A47&gt;$A$24)*($A47&lt;$A$37)))</f>
        <v/>
      </c>
      <c r="Q47" s="51" t="str">
        <f aca="false">IF(Q$11&lt;$A47,"",EXP($B$3+$B$4*$A47+$B$5*(Q$11-$A47)+$B$7*($A47&gt;$A$36)+$B$6*($A47&gt;$A$24)*($A47&lt;$A$37)))</f>
        <v/>
      </c>
      <c r="R47" s="51" t="str">
        <f aca="false">IF(R$11&lt;$A47,"",EXP($B$3+$B$4*$A47+$B$5*(R$11-$A47)+$B$7*($A47&gt;$A$36)+$B$6*($A47&gt;$A$24)*($A47&lt;$A$37)))</f>
        <v/>
      </c>
      <c r="S47" s="51" t="str">
        <f aca="false">IF(S$11&lt;$A47,"",EXP($B$3+$B$4*$A47+$B$5*(S$11-$A47)+$B$7*($A47&gt;$A$36)+$B$6*($A47&gt;$A$24)*($A47&lt;$A$37)))</f>
        <v/>
      </c>
      <c r="T47" s="51" t="str">
        <f aca="false">IF(T$11&lt;$A47,"",EXP($B$3+$B$4*$A47+$B$5*(T$11-$A47)+$B$7*($A47&gt;$A$36)+$B$6*($A47&gt;$A$24)*($A47&lt;$A$37)))</f>
        <v/>
      </c>
      <c r="U47" s="51" t="str">
        <f aca="false">IF(U$11&lt;$A47,"",EXP($B$3+$B$4*$A47+$B$5*(U$11-$A47)+$B$7*($A47&gt;$A$36)+$B$6*($A47&gt;$A$24)*($A47&lt;$A$37)))</f>
        <v/>
      </c>
      <c r="V47" s="51" t="str">
        <f aca="false">IF(V$11&lt;$A47,"",EXP($B$3+$B$4*$A47+$B$5*(V$11-$A47)+$B$7*($A47&gt;$A$36)+$B$6*($A47&gt;$A$24)*($A47&lt;$A$37)))</f>
        <v/>
      </c>
      <c r="W47" s="51" t="str">
        <f aca="false">IF(W$11&lt;$A47,"",EXP($B$3+$B$4*$A47+$B$5*(W$11-$A47)+$B$7*($A47&gt;$A$36)+$B$6*($A47&gt;$A$24)*($A47&lt;$A$37)))</f>
        <v/>
      </c>
      <c r="X47" s="51" t="str">
        <f aca="false">IF(X$11&lt;$A47,"",EXP($B$3+$B$4*$A47+$B$5*(X$11-$A47)+$B$7*($A47&gt;$A$36)+$B$6*($A47&gt;$A$24)*($A47&lt;$A$37)))</f>
        <v/>
      </c>
      <c r="Y47" s="51" t="str">
        <f aca="false">IF(Y$11&lt;$A47,"",EXP($B$3+$B$4*$A47+$B$5*(Y$11-$A47)+$B$7*($A47&gt;$A$36)+$B$6*($A47&gt;$A$24)*($A47&lt;$A$37)))</f>
        <v/>
      </c>
      <c r="Z47" s="51" t="str">
        <f aca="false">IF(Z$11&lt;$A47,"",EXP($B$3+$B$4*$A47+$B$5*(Z$11-$A47)+$B$7*($A47&gt;$A$36)+$B$6*($A47&gt;$A$24)*($A47&lt;$A$37)))</f>
        <v/>
      </c>
      <c r="AA47" s="51" t="str">
        <f aca="false">IF(AA$11&lt;$A47,"",EXP($B$3+$B$4*$A47+$B$5*(AA$11-$A47)+$B$7*($A47&gt;$A$36)+$B$6*($A47&gt;$A$24)*($A47&lt;$A$37)))</f>
        <v/>
      </c>
      <c r="AB47" s="51" t="str">
        <f aca="false">IF(AB$11&lt;$A47,"",EXP($B$3+$B$4*$A47+$B$5*(AB$11-$A47)+$B$7*($A47&gt;$A$36)+$B$6*($A47&gt;$A$24)*($A47&lt;$A$37)))</f>
        <v/>
      </c>
      <c r="AC47" s="51" t="str">
        <f aca="false">IF(AC$11&lt;$A47,"",EXP($B$3+$B$4*$A47+$B$5*(AC$11-$A47)+$B$7*($A47&gt;$A$36)+$B$6*($A47&gt;$A$24)*($A47&lt;$A$37)))</f>
        <v/>
      </c>
      <c r="AD47" s="51" t="str">
        <f aca="false">IF(AD$11&lt;$A47,"",EXP($B$3+$B$4*$A47+$B$5*(AD$11-$A47)+$B$7*($A47&gt;$A$36)+$B$6*($A47&gt;$A$24)*($A47&lt;$A$37)))</f>
        <v/>
      </c>
      <c r="AE47" s="51" t="str">
        <f aca="false">IF(AE$11&lt;$A47,"",EXP($B$3+$B$4*$A47+$B$5*(AE$11-$A47)+$B$7*($A47&gt;$A$36)+$B$6*($A47&gt;$A$24)*($A47&lt;$A$37)))</f>
        <v/>
      </c>
      <c r="AF47" s="51" t="str">
        <f aca="false">IF(AF$11&lt;$A47,"",EXP($B$3+$B$4*$A47+$B$5*(AF$11-$A47)+$B$7*($A47&gt;$A$36)+$B$6*($A47&gt;$A$24)*($A47&lt;$A$37)))</f>
        <v/>
      </c>
      <c r="AG47" s="51" t="str">
        <f aca="false">IF(AG$11&lt;$A47,"",EXP($B$3+$B$4*$A47+$B$5*(AG$11-$A47)+$B$7*($A47&gt;$A$36)+$B$6*($A47&gt;$A$24)*($A47&lt;$A$37)))</f>
        <v/>
      </c>
      <c r="AH47" s="51" t="str">
        <f aca="false">IF(AH$11&lt;$A47,"",EXP($B$3+$B$4*$A47+$B$5*(AH$11-$A47)+$B$7*($A47&gt;$A$36)+$B$6*($A47&gt;$A$24)*($A47&lt;$A$37)))</f>
        <v/>
      </c>
      <c r="AI47" s="51" t="str">
        <f aca="false">IF(AI$11&lt;$A47,"",EXP($B$3+$B$4*$A47+$B$5*(AI$11-$A47)+$B$7*($A47&gt;$A$36)+$B$6*($A47&gt;$A$24)*($A47&lt;$A$37)))</f>
        <v/>
      </c>
      <c r="AJ47" s="51" t="str">
        <f aca="false">IF(AJ$11&lt;$A47,"",EXP($B$3+$B$4*$A47+$B$5*(AJ$11-$A47)+$B$7*($A47&gt;$A$36)+$B$6*($A47&gt;$A$24)*($A47&lt;$A$37)))</f>
        <v/>
      </c>
      <c r="AK47" s="51" t="n">
        <f aca="false">IF(AK$11&lt;$A47,"",EXP($B$3+$B$4*$A47+$B$5*(AK$11-$A47)+$B$7*($A47&gt;$A$36)+$B$6*($A47&gt;$A$24)*($A47&lt;$A$37)))</f>
        <v>55.983041115825</v>
      </c>
      <c r="AL47" s="51" t="n">
        <f aca="false">IF(AL$11&lt;$A47,"",EXP($B$3+$B$4*$A47+$B$5*(AL$11-$A47)+$B$7*($A47&gt;$A$36)+$B$6*($A47&gt;$A$24)*($A47&lt;$A$37)))</f>
        <v>55.9892589108044</v>
      </c>
      <c r="AM47" s="51" t="n">
        <f aca="false">IF(AM$11&lt;$A47,"",EXP($B$3+$B$4*$A47+$B$5*(AM$11-$A47)+$B$7*($A47&gt;$A$36)+$B$6*($A47&gt;$A$24)*($A47&lt;$A$37)))</f>
        <v>55.9954773963674</v>
      </c>
      <c r="AN47" s="51" t="n">
        <f aca="false">IF(AN$11&lt;$A47,"",EXP($B$3+$B$4*$A47+$B$5*(AN$11-$A47)+$B$7*($A47&gt;$A$36)+$B$6*($A47&gt;$A$24)*($A47&lt;$A$37)))</f>
        <v>56.0016965725908</v>
      </c>
      <c r="AO47" s="51" t="n">
        <f aca="false">IF(AO$11&lt;$A47,"",EXP($B$3+$B$4*$A47+$B$5*(AO$11-$A47)+$B$7*($A47&gt;$A$36)+$B$6*($A47&gt;$A$24)*($A47&lt;$A$37)))</f>
        <v>56.0079164395514</v>
      </c>
    </row>
    <row r="48" customFormat="false" ht="15" hidden="false" customHeight="false" outlineLevel="0" collapsed="false">
      <c r="A48" s="0" t="n">
        <f aca="false">A47+1</f>
        <v>36</v>
      </c>
      <c r="B48" s="0" t="str">
        <f aca="false">Orders!B49</f>
        <v>Dec 2016</v>
      </c>
      <c r="C48" s="51" t="str">
        <f aca="false">IF(C$11&lt;$A48,"",EXP($B$3+$B$4*$A48+$B$5*(C$11-$A48)+$B$7*($A48&gt;$A$36)+$B$6*($A48&gt;$A$24)*($A48&lt;$A$37)))</f>
        <v/>
      </c>
      <c r="D48" s="51" t="str">
        <f aca="false">IF(D$11&lt;$A48,"",EXP($B$3+$B$4*$A48+$B$5*(D$11-$A48)+$B$7*($A48&gt;$A$36)+$B$6*($A48&gt;$A$24)*($A48&lt;$A$37)))</f>
        <v/>
      </c>
      <c r="E48" s="51" t="str">
        <f aca="false">IF(E$11&lt;$A48,"",EXP($B$3+$B$4*$A48+$B$5*(E$11-$A48)+$B$7*($A48&gt;$A$36)+$B$6*($A48&gt;$A$24)*($A48&lt;$A$37)))</f>
        <v/>
      </c>
      <c r="F48" s="51" t="str">
        <f aca="false">IF(F$11&lt;$A48,"",EXP($B$3+$B$4*$A48+$B$5*(F$11-$A48)+$B$7*($A48&gt;$A$36)+$B$6*($A48&gt;$A$24)*($A48&lt;$A$37)))</f>
        <v/>
      </c>
      <c r="G48" s="51" t="str">
        <f aca="false">IF(G$11&lt;$A48,"",EXP($B$3+$B$4*$A48+$B$5*(G$11-$A48)+$B$7*($A48&gt;$A$36)+$B$6*($A48&gt;$A$24)*($A48&lt;$A$37)))</f>
        <v/>
      </c>
      <c r="H48" s="51" t="str">
        <f aca="false">IF(H$11&lt;$A48,"",EXP($B$3+$B$4*$A48+$B$5*(H$11-$A48)+$B$7*($A48&gt;$A$36)+$B$6*($A48&gt;$A$24)*($A48&lt;$A$37)))</f>
        <v/>
      </c>
      <c r="I48" s="51" t="str">
        <f aca="false">IF(I$11&lt;$A48,"",EXP($B$3+$B$4*$A48+$B$5*(I$11-$A48)+$B$7*($A48&gt;$A$36)+$B$6*($A48&gt;$A$24)*($A48&lt;$A$37)))</f>
        <v/>
      </c>
      <c r="J48" s="51" t="str">
        <f aca="false">IF(J$11&lt;$A48,"",EXP($B$3+$B$4*$A48+$B$5*(J$11-$A48)+$B$7*($A48&gt;$A$36)+$B$6*($A48&gt;$A$24)*($A48&lt;$A$37)))</f>
        <v/>
      </c>
      <c r="K48" s="51" t="str">
        <f aca="false">IF(K$11&lt;$A48,"",EXP($B$3+$B$4*$A48+$B$5*(K$11-$A48)+$B$7*($A48&gt;$A$36)+$B$6*($A48&gt;$A$24)*($A48&lt;$A$37)))</f>
        <v/>
      </c>
      <c r="L48" s="51" t="str">
        <f aca="false">IF(L$11&lt;$A48,"",EXP($B$3+$B$4*$A48+$B$5*(L$11-$A48)+$B$7*($A48&gt;$A$36)+$B$6*($A48&gt;$A$24)*($A48&lt;$A$37)))</f>
        <v/>
      </c>
      <c r="M48" s="51" t="str">
        <f aca="false">IF(M$11&lt;$A48,"",EXP($B$3+$B$4*$A48+$B$5*(M$11-$A48)+$B$7*($A48&gt;$A$36)+$B$6*($A48&gt;$A$24)*($A48&lt;$A$37)))</f>
        <v/>
      </c>
      <c r="N48" s="51" t="str">
        <f aca="false">IF(N$11&lt;$A48,"",EXP($B$3+$B$4*$A48+$B$5*(N$11-$A48)+$B$7*($A48&gt;$A$36)+$B$6*($A48&gt;$A$24)*($A48&lt;$A$37)))</f>
        <v/>
      </c>
      <c r="O48" s="51" t="str">
        <f aca="false">IF(O$11&lt;$A48,"",EXP($B$3+$B$4*$A48+$B$5*(O$11-$A48)+$B$7*($A48&gt;$A$36)+$B$6*($A48&gt;$A$24)*($A48&lt;$A$37)))</f>
        <v/>
      </c>
      <c r="P48" s="51" t="str">
        <f aca="false">IF(P$11&lt;$A48,"",EXP($B$3+$B$4*$A48+$B$5*(P$11-$A48)+$B$7*($A48&gt;$A$36)+$B$6*($A48&gt;$A$24)*($A48&lt;$A$37)))</f>
        <v/>
      </c>
      <c r="Q48" s="51" t="str">
        <f aca="false">IF(Q$11&lt;$A48,"",EXP($B$3+$B$4*$A48+$B$5*(Q$11-$A48)+$B$7*($A48&gt;$A$36)+$B$6*($A48&gt;$A$24)*($A48&lt;$A$37)))</f>
        <v/>
      </c>
      <c r="R48" s="51" t="str">
        <f aca="false">IF(R$11&lt;$A48,"",EXP($B$3+$B$4*$A48+$B$5*(R$11-$A48)+$B$7*($A48&gt;$A$36)+$B$6*($A48&gt;$A$24)*($A48&lt;$A$37)))</f>
        <v/>
      </c>
      <c r="S48" s="51" t="str">
        <f aca="false">IF(S$11&lt;$A48,"",EXP($B$3+$B$4*$A48+$B$5*(S$11-$A48)+$B$7*($A48&gt;$A$36)+$B$6*($A48&gt;$A$24)*($A48&lt;$A$37)))</f>
        <v/>
      </c>
      <c r="T48" s="51" t="str">
        <f aca="false">IF(T$11&lt;$A48,"",EXP($B$3+$B$4*$A48+$B$5*(T$11-$A48)+$B$7*($A48&gt;$A$36)+$B$6*($A48&gt;$A$24)*($A48&lt;$A$37)))</f>
        <v/>
      </c>
      <c r="U48" s="51" t="str">
        <f aca="false">IF(U$11&lt;$A48,"",EXP($B$3+$B$4*$A48+$B$5*(U$11-$A48)+$B$7*($A48&gt;$A$36)+$B$6*($A48&gt;$A$24)*($A48&lt;$A$37)))</f>
        <v/>
      </c>
      <c r="V48" s="51" t="str">
        <f aca="false">IF(V$11&lt;$A48,"",EXP($B$3+$B$4*$A48+$B$5*(V$11-$A48)+$B$7*($A48&gt;$A$36)+$B$6*($A48&gt;$A$24)*($A48&lt;$A$37)))</f>
        <v/>
      </c>
      <c r="W48" s="51" t="str">
        <f aca="false">IF(W$11&lt;$A48,"",EXP($B$3+$B$4*$A48+$B$5*(W$11-$A48)+$B$7*($A48&gt;$A$36)+$B$6*($A48&gt;$A$24)*($A48&lt;$A$37)))</f>
        <v/>
      </c>
      <c r="X48" s="51" t="str">
        <f aca="false">IF(X$11&lt;$A48,"",EXP($B$3+$B$4*$A48+$B$5*(X$11-$A48)+$B$7*($A48&gt;$A$36)+$B$6*($A48&gt;$A$24)*($A48&lt;$A$37)))</f>
        <v/>
      </c>
      <c r="Y48" s="51" t="str">
        <f aca="false">IF(Y$11&lt;$A48,"",EXP($B$3+$B$4*$A48+$B$5*(Y$11-$A48)+$B$7*($A48&gt;$A$36)+$B$6*($A48&gt;$A$24)*($A48&lt;$A$37)))</f>
        <v/>
      </c>
      <c r="Z48" s="51" t="str">
        <f aca="false">IF(Z$11&lt;$A48,"",EXP($B$3+$B$4*$A48+$B$5*(Z$11-$A48)+$B$7*($A48&gt;$A$36)+$B$6*($A48&gt;$A$24)*($A48&lt;$A$37)))</f>
        <v/>
      </c>
      <c r="AA48" s="51" t="str">
        <f aca="false">IF(AA$11&lt;$A48,"",EXP($B$3+$B$4*$A48+$B$5*(AA$11-$A48)+$B$7*($A48&gt;$A$36)+$B$6*($A48&gt;$A$24)*($A48&lt;$A$37)))</f>
        <v/>
      </c>
      <c r="AB48" s="51" t="str">
        <f aca="false">IF(AB$11&lt;$A48,"",EXP($B$3+$B$4*$A48+$B$5*(AB$11-$A48)+$B$7*($A48&gt;$A$36)+$B$6*($A48&gt;$A$24)*($A48&lt;$A$37)))</f>
        <v/>
      </c>
      <c r="AC48" s="51" t="str">
        <f aca="false">IF(AC$11&lt;$A48,"",EXP($B$3+$B$4*$A48+$B$5*(AC$11-$A48)+$B$7*($A48&gt;$A$36)+$B$6*($A48&gt;$A$24)*($A48&lt;$A$37)))</f>
        <v/>
      </c>
      <c r="AD48" s="51" t="str">
        <f aca="false">IF(AD$11&lt;$A48,"",EXP($B$3+$B$4*$A48+$B$5*(AD$11-$A48)+$B$7*($A48&gt;$A$36)+$B$6*($A48&gt;$A$24)*($A48&lt;$A$37)))</f>
        <v/>
      </c>
      <c r="AE48" s="51" t="str">
        <f aca="false">IF(AE$11&lt;$A48,"",EXP($B$3+$B$4*$A48+$B$5*(AE$11-$A48)+$B$7*($A48&gt;$A$36)+$B$6*($A48&gt;$A$24)*($A48&lt;$A$37)))</f>
        <v/>
      </c>
      <c r="AF48" s="51" t="str">
        <f aca="false">IF(AF$11&lt;$A48,"",EXP($B$3+$B$4*$A48+$B$5*(AF$11-$A48)+$B$7*($A48&gt;$A$36)+$B$6*($A48&gt;$A$24)*($A48&lt;$A$37)))</f>
        <v/>
      </c>
      <c r="AG48" s="51" t="str">
        <f aca="false">IF(AG$11&lt;$A48,"",EXP($B$3+$B$4*$A48+$B$5*(AG$11-$A48)+$B$7*($A48&gt;$A$36)+$B$6*($A48&gt;$A$24)*($A48&lt;$A$37)))</f>
        <v/>
      </c>
      <c r="AH48" s="51" t="str">
        <f aca="false">IF(AH$11&lt;$A48,"",EXP($B$3+$B$4*$A48+$B$5*(AH$11-$A48)+$B$7*($A48&gt;$A$36)+$B$6*($A48&gt;$A$24)*($A48&lt;$A$37)))</f>
        <v/>
      </c>
      <c r="AI48" s="51" t="str">
        <f aca="false">IF(AI$11&lt;$A48,"",EXP($B$3+$B$4*$A48+$B$5*(AI$11-$A48)+$B$7*($A48&gt;$A$36)+$B$6*($A48&gt;$A$24)*($A48&lt;$A$37)))</f>
        <v/>
      </c>
      <c r="AJ48" s="51" t="str">
        <f aca="false">IF(AJ$11&lt;$A48,"",EXP($B$3+$B$4*$A48+$B$5*(AJ$11-$A48)+$B$7*($A48&gt;$A$36)+$B$6*($A48&gt;$A$24)*($A48&lt;$A$37)))</f>
        <v/>
      </c>
      <c r="AK48" s="51" t="str">
        <f aca="false">IF(AK$11&lt;$A48,"",EXP($B$3+$B$4*$A48+$B$5*(AK$11-$A48)+$B$7*($A48&gt;$A$36)+$B$6*($A48&gt;$A$24)*($A48&lt;$A$37)))</f>
        <v/>
      </c>
      <c r="AL48" s="51" t="n">
        <f aca="false">IF(AL$11&lt;$A48,"",EXP($B$3+$B$4*$A48+$B$5*(AL$11-$A48)+$B$7*($A48&gt;$A$36)+$B$6*($A48&gt;$A$24)*($A48&lt;$A$37)))</f>
        <v>55.7873659166873</v>
      </c>
      <c r="AM48" s="51" t="n">
        <f aca="false">IF(AM$11&lt;$A48,"",EXP($B$3+$B$4*$A48+$B$5*(AM$11-$A48)+$B$7*($A48&gt;$A$36)+$B$6*($A48&gt;$A$24)*($A48&lt;$A$37)))</f>
        <v>55.793561978866</v>
      </c>
      <c r="AN48" s="51" t="n">
        <f aca="false">IF(AN$11&lt;$A48,"",EXP($B$3+$B$4*$A48+$B$5*(AN$11-$A48)+$B$7*($A48&gt;$A$36)+$B$6*($A48&gt;$A$24)*($A48&lt;$A$37)))</f>
        <v>55.7997587292147</v>
      </c>
      <c r="AO48" s="51" t="n">
        <f aca="false">IF(AO$11&lt;$A48,"",EXP($B$3+$B$4*$A48+$B$5*(AO$11-$A48)+$B$7*($A48&gt;$A$36)+$B$6*($A48&gt;$A$24)*($A48&lt;$A$37)))</f>
        <v>55.8059561678097</v>
      </c>
    </row>
    <row r="49" customFormat="false" ht="15" hidden="false" customHeight="false" outlineLevel="0" collapsed="false">
      <c r="A49" s="0" t="n">
        <f aca="false">A48+1</f>
        <v>37</v>
      </c>
      <c r="B49" s="0" t="str">
        <f aca="false">Orders!B50</f>
        <v>Jan 2017</v>
      </c>
      <c r="C49" s="51" t="str">
        <f aca="false">IF(C$11&lt;$A49,"",EXP($B$3+$B$4*$A49+$B$5*(C$11-$A49)+$B$7*($A49&gt;$A$36)+$B$6*($A49&gt;$A$24)*($A49&lt;$A$37)))</f>
        <v/>
      </c>
      <c r="D49" s="51" t="str">
        <f aca="false">IF(D$11&lt;$A49,"",EXP($B$3+$B$4*$A49+$B$5*(D$11-$A49)+$B$7*($A49&gt;$A$36)+$B$6*($A49&gt;$A$24)*($A49&lt;$A$37)))</f>
        <v/>
      </c>
      <c r="E49" s="51" t="str">
        <f aca="false">IF(E$11&lt;$A49,"",EXP($B$3+$B$4*$A49+$B$5*(E$11-$A49)+$B$7*($A49&gt;$A$36)+$B$6*($A49&gt;$A$24)*($A49&lt;$A$37)))</f>
        <v/>
      </c>
      <c r="F49" s="51" t="str">
        <f aca="false">IF(F$11&lt;$A49,"",EXP($B$3+$B$4*$A49+$B$5*(F$11-$A49)+$B$7*($A49&gt;$A$36)+$B$6*($A49&gt;$A$24)*($A49&lt;$A$37)))</f>
        <v/>
      </c>
      <c r="G49" s="51" t="str">
        <f aca="false">IF(G$11&lt;$A49,"",EXP($B$3+$B$4*$A49+$B$5*(G$11-$A49)+$B$7*($A49&gt;$A$36)+$B$6*($A49&gt;$A$24)*($A49&lt;$A$37)))</f>
        <v/>
      </c>
      <c r="H49" s="51" t="str">
        <f aca="false">IF(H$11&lt;$A49,"",EXP($B$3+$B$4*$A49+$B$5*(H$11-$A49)+$B$7*($A49&gt;$A$36)+$B$6*($A49&gt;$A$24)*($A49&lt;$A$37)))</f>
        <v/>
      </c>
      <c r="I49" s="51" t="str">
        <f aca="false">IF(I$11&lt;$A49,"",EXP($B$3+$B$4*$A49+$B$5*(I$11-$A49)+$B$7*($A49&gt;$A$36)+$B$6*($A49&gt;$A$24)*($A49&lt;$A$37)))</f>
        <v/>
      </c>
      <c r="J49" s="51" t="str">
        <f aca="false">IF(J$11&lt;$A49,"",EXP($B$3+$B$4*$A49+$B$5*(J$11-$A49)+$B$7*($A49&gt;$A$36)+$B$6*($A49&gt;$A$24)*($A49&lt;$A$37)))</f>
        <v/>
      </c>
      <c r="K49" s="51" t="str">
        <f aca="false">IF(K$11&lt;$A49,"",EXP($B$3+$B$4*$A49+$B$5*(K$11-$A49)+$B$7*($A49&gt;$A$36)+$B$6*($A49&gt;$A$24)*($A49&lt;$A$37)))</f>
        <v/>
      </c>
      <c r="L49" s="51" t="str">
        <f aca="false">IF(L$11&lt;$A49,"",EXP($B$3+$B$4*$A49+$B$5*(L$11-$A49)+$B$7*($A49&gt;$A$36)+$B$6*($A49&gt;$A$24)*($A49&lt;$A$37)))</f>
        <v/>
      </c>
      <c r="M49" s="51" t="str">
        <f aca="false">IF(M$11&lt;$A49,"",EXP($B$3+$B$4*$A49+$B$5*(M$11-$A49)+$B$7*($A49&gt;$A$36)+$B$6*($A49&gt;$A$24)*($A49&lt;$A$37)))</f>
        <v/>
      </c>
      <c r="N49" s="51" t="str">
        <f aca="false">IF(N$11&lt;$A49,"",EXP($B$3+$B$4*$A49+$B$5*(N$11-$A49)+$B$7*($A49&gt;$A$36)+$B$6*($A49&gt;$A$24)*($A49&lt;$A$37)))</f>
        <v/>
      </c>
      <c r="O49" s="51" t="str">
        <f aca="false">IF(O$11&lt;$A49,"",EXP($B$3+$B$4*$A49+$B$5*(O$11-$A49)+$B$7*($A49&gt;$A$36)+$B$6*($A49&gt;$A$24)*($A49&lt;$A$37)))</f>
        <v/>
      </c>
      <c r="P49" s="51" t="str">
        <f aca="false">IF(P$11&lt;$A49,"",EXP($B$3+$B$4*$A49+$B$5*(P$11-$A49)+$B$7*($A49&gt;$A$36)+$B$6*($A49&gt;$A$24)*($A49&lt;$A$37)))</f>
        <v/>
      </c>
      <c r="Q49" s="51" t="str">
        <f aca="false">IF(Q$11&lt;$A49,"",EXP($B$3+$B$4*$A49+$B$5*(Q$11-$A49)+$B$7*($A49&gt;$A$36)+$B$6*($A49&gt;$A$24)*($A49&lt;$A$37)))</f>
        <v/>
      </c>
      <c r="R49" s="51" t="str">
        <f aca="false">IF(R$11&lt;$A49,"",EXP($B$3+$B$4*$A49+$B$5*(R$11-$A49)+$B$7*($A49&gt;$A$36)+$B$6*($A49&gt;$A$24)*($A49&lt;$A$37)))</f>
        <v/>
      </c>
      <c r="S49" s="51" t="str">
        <f aca="false">IF(S$11&lt;$A49,"",EXP($B$3+$B$4*$A49+$B$5*(S$11-$A49)+$B$7*($A49&gt;$A$36)+$B$6*($A49&gt;$A$24)*($A49&lt;$A$37)))</f>
        <v/>
      </c>
      <c r="T49" s="51" t="str">
        <f aca="false">IF(T$11&lt;$A49,"",EXP($B$3+$B$4*$A49+$B$5*(T$11-$A49)+$B$7*($A49&gt;$A$36)+$B$6*($A49&gt;$A$24)*($A49&lt;$A$37)))</f>
        <v/>
      </c>
      <c r="U49" s="51" t="str">
        <f aca="false">IF(U$11&lt;$A49,"",EXP($B$3+$B$4*$A49+$B$5*(U$11-$A49)+$B$7*($A49&gt;$A$36)+$B$6*($A49&gt;$A$24)*($A49&lt;$A$37)))</f>
        <v/>
      </c>
      <c r="V49" s="51" t="str">
        <f aca="false">IF(V$11&lt;$A49,"",EXP($B$3+$B$4*$A49+$B$5*(V$11-$A49)+$B$7*($A49&gt;$A$36)+$B$6*($A49&gt;$A$24)*($A49&lt;$A$37)))</f>
        <v/>
      </c>
      <c r="W49" s="51" t="str">
        <f aca="false">IF(W$11&lt;$A49,"",EXP($B$3+$B$4*$A49+$B$5*(W$11-$A49)+$B$7*($A49&gt;$A$36)+$B$6*($A49&gt;$A$24)*($A49&lt;$A$37)))</f>
        <v/>
      </c>
      <c r="X49" s="51" t="str">
        <f aca="false">IF(X$11&lt;$A49,"",EXP($B$3+$B$4*$A49+$B$5*(X$11-$A49)+$B$7*($A49&gt;$A$36)+$B$6*($A49&gt;$A$24)*($A49&lt;$A$37)))</f>
        <v/>
      </c>
      <c r="Y49" s="51" t="str">
        <f aca="false">IF(Y$11&lt;$A49,"",EXP($B$3+$B$4*$A49+$B$5*(Y$11-$A49)+$B$7*($A49&gt;$A$36)+$B$6*($A49&gt;$A$24)*($A49&lt;$A$37)))</f>
        <v/>
      </c>
      <c r="Z49" s="51" t="str">
        <f aca="false">IF(Z$11&lt;$A49,"",EXP($B$3+$B$4*$A49+$B$5*(Z$11-$A49)+$B$7*($A49&gt;$A$36)+$B$6*($A49&gt;$A$24)*($A49&lt;$A$37)))</f>
        <v/>
      </c>
      <c r="AA49" s="51" t="str">
        <f aca="false">IF(AA$11&lt;$A49,"",EXP($B$3+$B$4*$A49+$B$5*(AA$11-$A49)+$B$7*($A49&gt;$A$36)+$B$6*($A49&gt;$A$24)*($A49&lt;$A$37)))</f>
        <v/>
      </c>
      <c r="AB49" s="51" t="str">
        <f aca="false">IF(AB$11&lt;$A49,"",EXP($B$3+$B$4*$A49+$B$5*(AB$11-$A49)+$B$7*($A49&gt;$A$36)+$B$6*($A49&gt;$A$24)*($A49&lt;$A$37)))</f>
        <v/>
      </c>
      <c r="AC49" s="51" t="str">
        <f aca="false">IF(AC$11&lt;$A49,"",EXP($B$3+$B$4*$A49+$B$5*(AC$11-$A49)+$B$7*($A49&gt;$A$36)+$B$6*($A49&gt;$A$24)*($A49&lt;$A$37)))</f>
        <v/>
      </c>
      <c r="AD49" s="51" t="str">
        <f aca="false">IF(AD$11&lt;$A49,"",EXP($B$3+$B$4*$A49+$B$5*(AD$11-$A49)+$B$7*($A49&gt;$A$36)+$B$6*($A49&gt;$A$24)*($A49&lt;$A$37)))</f>
        <v/>
      </c>
      <c r="AE49" s="51" t="str">
        <f aca="false">IF(AE$11&lt;$A49,"",EXP($B$3+$B$4*$A49+$B$5*(AE$11-$A49)+$B$7*($A49&gt;$A$36)+$B$6*($A49&gt;$A$24)*($A49&lt;$A$37)))</f>
        <v/>
      </c>
      <c r="AF49" s="51" t="str">
        <f aca="false">IF(AF$11&lt;$A49,"",EXP($B$3+$B$4*$A49+$B$5*(AF$11-$A49)+$B$7*($A49&gt;$A$36)+$B$6*($A49&gt;$A$24)*($A49&lt;$A$37)))</f>
        <v/>
      </c>
      <c r="AG49" s="51" t="str">
        <f aca="false">IF(AG$11&lt;$A49,"",EXP($B$3+$B$4*$A49+$B$5*(AG$11-$A49)+$B$7*($A49&gt;$A$36)+$B$6*($A49&gt;$A$24)*($A49&lt;$A$37)))</f>
        <v/>
      </c>
      <c r="AH49" s="51" t="str">
        <f aca="false">IF(AH$11&lt;$A49,"",EXP($B$3+$B$4*$A49+$B$5*(AH$11-$A49)+$B$7*($A49&gt;$A$36)+$B$6*($A49&gt;$A$24)*($A49&lt;$A$37)))</f>
        <v/>
      </c>
      <c r="AI49" s="51" t="str">
        <f aca="false">IF(AI$11&lt;$A49,"",EXP($B$3+$B$4*$A49+$B$5*(AI$11-$A49)+$B$7*($A49&gt;$A$36)+$B$6*($A49&gt;$A$24)*($A49&lt;$A$37)))</f>
        <v/>
      </c>
      <c r="AJ49" s="51" t="str">
        <f aca="false">IF(AJ$11&lt;$A49,"",EXP($B$3+$B$4*$A49+$B$5*(AJ$11-$A49)+$B$7*($A49&gt;$A$36)+$B$6*($A49&gt;$A$24)*($A49&lt;$A$37)))</f>
        <v/>
      </c>
      <c r="AK49" s="51" t="str">
        <f aca="false">IF(AK$11&lt;$A49,"",EXP($B$3+$B$4*$A49+$B$5*(AK$11-$A49)+$B$7*($A49&gt;$A$36)+$B$6*($A49&gt;$A$24)*($A49&lt;$A$37)))</f>
        <v/>
      </c>
      <c r="AL49" s="51" t="str">
        <f aca="false">IF(AL$11&lt;$A49,"",EXP($B$3+$B$4*$A49+$B$5*(AL$11-$A49)+$B$7*($A49&gt;$A$36)+$B$6*($A49&gt;$A$24)*($A49&lt;$A$37)))</f>
        <v/>
      </c>
      <c r="AM49" s="51" t="n">
        <f aca="false">IF(AM$11&lt;$A49,"",EXP($B$3+$B$4*$A49+$B$5*(AM$11-$A49)+$B$7*($A49&gt;$A$36)+$B$6*($A49&gt;$A$24)*($A49&lt;$A$37)))</f>
        <v>55.5923746529485</v>
      </c>
      <c r="AN49" s="51" t="n">
        <f aca="false">IF(AN$11&lt;$A49,"",EXP($B$3+$B$4*$A49+$B$5*(AN$11-$A49)+$B$7*($A49&gt;$A$36)+$B$6*($A49&gt;$A$24)*($A49&lt;$A$37)))</f>
        <v>55.5985490582884</v>
      </c>
      <c r="AO49" s="51" t="n">
        <f aca="false">IF(AO$11&lt;$A49,"",EXP($B$3+$B$4*$A49+$B$5*(AO$11-$A49)+$B$7*($A49&gt;$A$36)+$B$6*($A49&gt;$A$24)*($A49&lt;$A$37)))</f>
        <v>55.6047241493928</v>
      </c>
    </row>
    <row r="50" customFormat="false" ht="15" hidden="false" customHeight="false" outlineLevel="0" collapsed="false">
      <c r="A50" s="0" t="n">
        <f aca="false">A49+1</f>
        <v>38</v>
      </c>
      <c r="B50" s="0" t="str">
        <f aca="false">Orders!B51</f>
        <v>Feb 2017</v>
      </c>
      <c r="C50" s="51" t="str">
        <f aca="false">IF(C$11&lt;$A50,"",EXP($B$3+$B$4*$A50+$B$5*(C$11-$A50)+$B$7*($A50&gt;$A$36)+$B$6*($A50&gt;$A$24)*($A50&lt;$A$37)))</f>
        <v/>
      </c>
      <c r="D50" s="51" t="str">
        <f aca="false">IF(D$11&lt;$A50,"",EXP($B$3+$B$4*$A50+$B$5*(D$11-$A50)+$B$7*($A50&gt;$A$36)+$B$6*($A50&gt;$A$24)*($A50&lt;$A$37)))</f>
        <v/>
      </c>
      <c r="E50" s="51" t="str">
        <f aca="false">IF(E$11&lt;$A50,"",EXP($B$3+$B$4*$A50+$B$5*(E$11-$A50)+$B$7*($A50&gt;$A$36)+$B$6*($A50&gt;$A$24)*($A50&lt;$A$37)))</f>
        <v/>
      </c>
      <c r="F50" s="51" t="str">
        <f aca="false">IF(F$11&lt;$A50,"",EXP($B$3+$B$4*$A50+$B$5*(F$11-$A50)+$B$7*($A50&gt;$A$36)+$B$6*($A50&gt;$A$24)*($A50&lt;$A$37)))</f>
        <v/>
      </c>
      <c r="G50" s="51" t="str">
        <f aca="false">IF(G$11&lt;$A50,"",EXP($B$3+$B$4*$A50+$B$5*(G$11-$A50)+$B$7*($A50&gt;$A$36)+$B$6*($A50&gt;$A$24)*($A50&lt;$A$37)))</f>
        <v/>
      </c>
      <c r="H50" s="51" t="str">
        <f aca="false">IF(H$11&lt;$A50,"",EXP($B$3+$B$4*$A50+$B$5*(H$11-$A50)+$B$7*($A50&gt;$A$36)+$B$6*($A50&gt;$A$24)*($A50&lt;$A$37)))</f>
        <v/>
      </c>
      <c r="I50" s="51" t="str">
        <f aca="false">IF(I$11&lt;$A50,"",EXP($B$3+$B$4*$A50+$B$5*(I$11-$A50)+$B$7*($A50&gt;$A$36)+$B$6*($A50&gt;$A$24)*($A50&lt;$A$37)))</f>
        <v/>
      </c>
      <c r="J50" s="51" t="str">
        <f aca="false">IF(J$11&lt;$A50,"",EXP($B$3+$B$4*$A50+$B$5*(J$11-$A50)+$B$7*($A50&gt;$A$36)+$B$6*($A50&gt;$A$24)*($A50&lt;$A$37)))</f>
        <v/>
      </c>
      <c r="K50" s="51" t="str">
        <f aca="false">IF(K$11&lt;$A50,"",EXP($B$3+$B$4*$A50+$B$5*(K$11-$A50)+$B$7*($A50&gt;$A$36)+$B$6*($A50&gt;$A$24)*($A50&lt;$A$37)))</f>
        <v/>
      </c>
      <c r="L50" s="51" t="str">
        <f aca="false">IF(L$11&lt;$A50,"",EXP($B$3+$B$4*$A50+$B$5*(L$11-$A50)+$B$7*($A50&gt;$A$36)+$B$6*($A50&gt;$A$24)*($A50&lt;$A$37)))</f>
        <v/>
      </c>
      <c r="M50" s="51" t="str">
        <f aca="false">IF(M$11&lt;$A50,"",EXP($B$3+$B$4*$A50+$B$5*(M$11-$A50)+$B$7*($A50&gt;$A$36)+$B$6*($A50&gt;$A$24)*($A50&lt;$A$37)))</f>
        <v/>
      </c>
      <c r="N50" s="51" t="str">
        <f aca="false">IF(N$11&lt;$A50,"",EXP($B$3+$B$4*$A50+$B$5*(N$11-$A50)+$B$7*($A50&gt;$A$36)+$B$6*($A50&gt;$A$24)*($A50&lt;$A$37)))</f>
        <v/>
      </c>
      <c r="O50" s="51" t="str">
        <f aca="false">IF(O$11&lt;$A50,"",EXP($B$3+$B$4*$A50+$B$5*(O$11-$A50)+$B$7*($A50&gt;$A$36)+$B$6*($A50&gt;$A$24)*($A50&lt;$A$37)))</f>
        <v/>
      </c>
      <c r="P50" s="51" t="str">
        <f aca="false">IF(P$11&lt;$A50,"",EXP($B$3+$B$4*$A50+$B$5*(P$11-$A50)+$B$7*($A50&gt;$A$36)+$B$6*($A50&gt;$A$24)*($A50&lt;$A$37)))</f>
        <v/>
      </c>
      <c r="Q50" s="51" t="str">
        <f aca="false">IF(Q$11&lt;$A50,"",EXP($B$3+$B$4*$A50+$B$5*(Q$11-$A50)+$B$7*($A50&gt;$A$36)+$B$6*($A50&gt;$A$24)*($A50&lt;$A$37)))</f>
        <v/>
      </c>
      <c r="R50" s="51" t="str">
        <f aca="false">IF(R$11&lt;$A50,"",EXP($B$3+$B$4*$A50+$B$5*(R$11-$A50)+$B$7*($A50&gt;$A$36)+$B$6*($A50&gt;$A$24)*($A50&lt;$A$37)))</f>
        <v/>
      </c>
      <c r="S50" s="51" t="str">
        <f aca="false">IF(S$11&lt;$A50,"",EXP($B$3+$B$4*$A50+$B$5*(S$11-$A50)+$B$7*($A50&gt;$A$36)+$B$6*($A50&gt;$A$24)*($A50&lt;$A$37)))</f>
        <v/>
      </c>
      <c r="T50" s="51" t="str">
        <f aca="false">IF(T$11&lt;$A50,"",EXP($B$3+$B$4*$A50+$B$5*(T$11-$A50)+$B$7*($A50&gt;$A$36)+$B$6*($A50&gt;$A$24)*($A50&lt;$A$37)))</f>
        <v/>
      </c>
      <c r="U50" s="51" t="str">
        <f aca="false">IF(U$11&lt;$A50,"",EXP($B$3+$B$4*$A50+$B$5*(U$11-$A50)+$B$7*($A50&gt;$A$36)+$B$6*($A50&gt;$A$24)*($A50&lt;$A$37)))</f>
        <v/>
      </c>
      <c r="V50" s="51" t="str">
        <f aca="false">IF(V$11&lt;$A50,"",EXP($B$3+$B$4*$A50+$B$5*(V$11-$A50)+$B$7*($A50&gt;$A$36)+$B$6*($A50&gt;$A$24)*($A50&lt;$A$37)))</f>
        <v/>
      </c>
      <c r="W50" s="51" t="str">
        <f aca="false">IF(W$11&lt;$A50,"",EXP($B$3+$B$4*$A50+$B$5*(W$11-$A50)+$B$7*($A50&gt;$A$36)+$B$6*($A50&gt;$A$24)*($A50&lt;$A$37)))</f>
        <v/>
      </c>
      <c r="X50" s="51" t="str">
        <f aca="false">IF(X$11&lt;$A50,"",EXP($B$3+$B$4*$A50+$B$5*(X$11-$A50)+$B$7*($A50&gt;$A$36)+$B$6*($A50&gt;$A$24)*($A50&lt;$A$37)))</f>
        <v/>
      </c>
      <c r="Y50" s="51" t="str">
        <f aca="false">IF(Y$11&lt;$A50,"",EXP($B$3+$B$4*$A50+$B$5*(Y$11-$A50)+$B$7*($A50&gt;$A$36)+$B$6*($A50&gt;$A$24)*($A50&lt;$A$37)))</f>
        <v/>
      </c>
      <c r="Z50" s="51" t="str">
        <f aca="false">IF(Z$11&lt;$A50,"",EXP($B$3+$B$4*$A50+$B$5*(Z$11-$A50)+$B$7*($A50&gt;$A$36)+$B$6*($A50&gt;$A$24)*($A50&lt;$A$37)))</f>
        <v/>
      </c>
      <c r="AA50" s="51" t="str">
        <f aca="false">IF(AA$11&lt;$A50,"",EXP($B$3+$B$4*$A50+$B$5*(AA$11-$A50)+$B$7*($A50&gt;$A$36)+$B$6*($A50&gt;$A$24)*($A50&lt;$A$37)))</f>
        <v/>
      </c>
      <c r="AB50" s="51" t="str">
        <f aca="false">IF(AB$11&lt;$A50,"",EXP($B$3+$B$4*$A50+$B$5*(AB$11-$A50)+$B$7*($A50&gt;$A$36)+$B$6*($A50&gt;$A$24)*($A50&lt;$A$37)))</f>
        <v/>
      </c>
      <c r="AC50" s="51" t="str">
        <f aca="false">IF(AC$11&lt;$A50,"",EXP($B$3+$B$4*$A50+$B$5*(AC$11-$A50)+$B$7*($A50&gt;$A$36)+$B$6*($A50&gt;$A$24)*($A50&lt;$A$37)))</f>
        <v/>
      </c>
      <c r="AD50" s="51" t="str">
        <f aca="false">IF(AD$11&lt;$A50,"",EXP($B$3+$B$4*$A50+$B$5*(AD$11-$A50)+$B$7*($A50&gt;$A$36)+$B$6*($A50&gt;$A$24)*($A50&lt;$A$37)))</f>
        <v/>
      </c>
      <c r="AE50" s="51" t="str">
        <f aca="false">IF(AE$11&lt;$A50,"",EXP($B$3+$B$4*$A50+$B$5*(AE$11-$A50)+$B$7*($A50&gt;$A$36)+$B$6*($A50&gt;$A$24)*($A50&lt;$A$37)))</f>
        <v/>
      </c>
      <c r="AF50" s="51" t="str">
        <f aca="false">IF(AF$11&lt;$A50,"",EXP($B$3+$B$4*$A50+$B$5*(AF$11-$A50)+$B$7*($A50&gt;$A$36)+$B$6*($A50&gt;$A$24)*($A50&lt;$A$37)))</f>
        <v/>
      </c>
      <c r="AG50" s="51" t="str">
        <f aca="false">IF(AG$11&lt;$A50,"",EXP($B$3+$B$4*$A50+$B$5*(AG$11-$A50)+$B$7*($A50&gt;$A$36)+$B$6*($A50&gt;$A$24)*($A50&lt;$A$37)))</f>
        <v/>
      </c>
      <c r="AH50" s="51" t="str">
        <f aca="false">IF(AH$11&lt;$A50,"",EXP($B$3+$B$4*$A50+$B$5*(AH$11-$A50)+$B$7*($A50&gt;$A$36)+$B$6*($A50&gt;$A$24)*($A50&lt;$A$37)))</f>
        <v/>
      </c>
      <c r="AI50" s="51" t="str">
        <f aca="false">IF(AI$11&lt;$A50,"",EXP($B$3+$B$4*$A50+$B$5*(AI$11-$A50)+$B$7*($A50&gt;$A$36)+$B$6*($A50&gt;$A$24)*($A50&lt;$A$37)))</f>
        <v/>
      </c>
      <c r="AJ50" s="51" t="str">
        <f aca="false">IF(AJ$11&lt;$A50,"",EXP($B$3+$B$4*$A50+$B$5*(AJ$11-$A50)+$B$7*($A50&gt;$A$36)+$B$6*($A50&gt;$A$24)*($A50&lt;$A$37)))</f>
        <v/>
      </c>
      <c r="AK50" s="51" t="str">
        <f aca="false">IF(AK$11&lt;$A50,"",EXP($B$3+$B$4*$A50+$B$5*(AK$11-$A50)+$B$7*($A50&gt;$A$36)+$B$6*($A50&gt;$A$24)*($A50&lt;$A$37)))</f>
        <v/>
      </c>
      <c r="AL50" s="51" t="str">
        <f aca="false">IF(AL$11&lt;$A50,"",EXP($B$3+$B$4*$A50+$B$5*(AL$11-$A50)+$B$7*($A50&gt;$A$36)+$B$6*($A50&gt;$A$24)*($A50&lt;$A$37)))</f>
        <v/>
      </c>
      <c r="AM50" s="51" t="str">
        <f aca="false">IF(AM$11&lt;$A50,"",EXP($B$3+$B$4*$A50+$B$5*(AM$11-$A50)+$B$7*($A50&gt;$A$36)+$B$6*($A50&gt;$A$24)*($A50&lt;$A$37)))</f>
        <v/>
      </c>
      <c r="AN50" s="51" t="n">
        <f aca="false">IF(AN$11&lt;$A50,"",EXP($B$3+$B$4*$A50+$B$5*(AN$11-$A50)+$B$7*($A50&gt;$A$36)+$B$6*($A50&gt;$A$24)*($A50&lt;$A$37)))</f>
        <v>55.3980649340775</v>
      </c>
      <c r="AO50" s="51" t="n">
        <f aca="false">IF(AO$11&lt;$A50,"",EXP($B$3+$B$4*$A50+$B$5*(AO$11-$A50)+$B$7*($A50&gt;$A$36)+$B$6*($A50&gt;$A$24)*($A50&lt;$A$37)))</f>
        <v>55.4042177582748</v>
      </c>
    </row>
    <row r="51" customFormat="false" ht="15" hidden="false" customHeight="false" outlineLevel="0" collapsed="false">
      <c r="A51" s="0" t="n">
        <f aca="false">A50+1</f>
        <v>39</v>
      </c>
      <c r="B51" s="0" t="str">
        <f aca="false">Orders!B52</f>
        <v>Mar 2017</v>
      </c>
      <c r="C51" s="51" t="str">
        <f aca="false">IF(C$11&lt;$A51,"",EXP($B$3+$B$4*$A51+$B$5*(C$11-$A51)+$B$7*($A51&gt;$A$36)+$B$6*($A51&gt;$A$24)*($A51&lt;$A$37)))</f>
        <v/>
      </c>
      <c r="D51" s="51" t="str">
        <f aca="false">IF(D$11&lt;$A51,"",EXP($B$3+$B$4*$A51+$B$5*(D$11-$A51)+$B$7*($A51&gt;$A$36)+$B$6*($A51&gt;$A$24)*($A51&lt;$A$37)))</f>
        <v/>
      </c>
      <c r="E51" s="51" t="str">
        <f aca="false">IF(E$11&lt;$A51,"",EXP($B$3+$B$4*$A51+$B$5*(E$11-$A51)+$B$7*($A51&gt;$A$36)+$B$6*($A51&gt;$A$24)*($A51&lt;$A$37)))</f>
        <v/>
      </c>
      <c r="F51" s="51" t="str">
        <f aca="false">IF(F$11&lt;$A51,"",EXP($B$3+$B$4*$A51+$B$5*(F$11-$A51)+$B$7*($A51&gt;$A$36)+$B$6*($A51&gt;$A$24)*($A51&lt;$A$37)))</f>
        <v/>
      </c>
      <c r="G51" s="51" t="str">
        <f aca="false">IF(G$11&lt;$A51,"",EXP($B$3+$B$4*$A51+$B$5*(G$11-$A51)+$B$7*($A51&gt;$A$36)+$B$6*($A51&gt;$A$24)*($A51&lt;$A$37)))</f>
        <v/>
      </c>
      <c r="H51" s="51" t="str">
        <f aca="false">IF(H$11&lt;$A51,"",EXP($B$3+$B$4*$A51+$B$5*(H$11-$A51)+$B$7*($A51&gt;$A$36)+$B$6*($A51&gt;$A$24)*($A51&lt;$A$37)))</f>
        <v/>
      </c>
      <c r="I51" s="51" t="str">
        <f aca="false">IF(I$11&lt;$A51,"",EXP($B$3+$B$4*$A51+$B$5*(I$11-$A51)+$B$7*($A51&gt;$A$36)+$B$6*($A51&gt;$A$24)*($A51&lt;$A$37)))</f>
        <v/>
      </c>
      <c r="J51" s="51" t="str">
        <f aca="false">IF(J$11&lt;$A51,"",EXP($B$3+$B$4*$A51+$B$5*(J$11-$A51)+$B$7*($A51&gt;$A$36)+$B$6*($A51&gt;$A$24)*($A51&lt;$A$37)))</f>
        <v/>
      </c>
      <c r="K51" s="51" t="str">
        <f aca="false">IF(K$11&lt;$A51,"",EXP($B$3+$B$4*$A51+$B$5*(K$11-$A51)+$B$7*($A51&gt;$A$36)+$B$6*($A51&gt;$A$24)*($A51&lt;$A$37)))</f>
        <v/>
      </c>
      <c r="L51" s="51" t="str">
        <f aca="false">IF(L$11&lt;$A51,"",EXP($B$3+$B$4*$A51+$B$5*(L$11-$A51)+$B$7*($A51&gt;$A$36)+$B$6*($A51&gt;$A$24)*($A51&lt;$A$37)))</f>
        <v/>
      </c>
      <c r="M51" s="51" t="str">
        <f aca="false">IF(M$11&lt;$A51,"",EXP($B$3+$B$4*$A51+$B$5*(M$11-$A51)+$B$7*($A51&gt;$A$36)+$B$6*($A51&gt;$A$24)*($A51&lt;$A$37)))</f>
        <v/>
      </c>
      <c r="N51" s="51" t="str">
        <f aca="false">IF(N$11&lt;$A51,"",EXP($B$3+$B$4*$A51+$B$5*(N$11-$A51)+$B$7*($A51&gt;$A$36)+$B$6*($A51&gt;$A$24)*($A51&lt;$A$37)))</f>
        <v/>
      </c>
      <c r="O51" s="51" t="str">
        <f aca="false">IF(O$11&lt;$A51,"",EXP($B$3+$B$4*$A51+$B$5*(O$11-$A51)+$B$7*($A51&gt;$A$36)+$B$6*($A51&gt;$A$24)*($A51&lt;$A$37)))</f>
        <v/>
      </c>
      <c r="P51" s="51" t="str">
        <f aca="false">IF(P$11&lt;$A51,"",EXP($B$3+$B$4*$A51+$B$5*(P$11-$A51)+$B$7*($A51&gt;$A$36)+$B$6*($A51&gt;$A$24)*($A51&lt;$A$37)))</f>
        <v/>
      </c>
      <c r="Q51" s="51" t="str">
        <f aca="false">IF(Q$11&lt;$A51,"",EXP($B$3+$B$4*$A51+$B$5*(Q$11-$A51)+$B$7*($A51&gt;$A$36)+$B$6*($A51&gt;$A$24)*($A51&lt;$A$37)))</f>
        <v/>
      </c>
      <c r="R51" s="51" t="str">
        <f aca="false">IF(R$11&lt;$A51,"",EXP($B$3+$B$4*$A51+$B$5*(R$11-$A51)+$B$7*($A51&gt;$A$36)+$B$6*($A51&gt;$A$24)*($A51&lt;$A$37)))</f>
        <v/>
      </c>
      <c r="S51" s="51" t="str">
        <f aca="false">IF(S$11&lt;$A51,"",EXP($B$3+$B$4*$A51+$B$5*(S$11-$A51)+$B$7*($A51&gt;$A$36)+$B$6*($A51&gt;$A$24)*($A51&lt;$A$37)))</f>
        <v/>
      </c>
      <c r="T51" s="51" t="str">
        <f aca="false">IF(T$11&lt;$A51,"",EXP($B$3+$B$4*$A51+$B$5*(T$11-$A51)+$B$7*($A51&gt;$A$36)+$B$6*($A51&gt;$A$24)*($A51&lt;$A$37)))</f>
        <v/>
      </c>
      <c r="U51" s="51" t="str">
        <f aca="false">IF(U$11&lt;$A51,"",EXP($B$3+$B$4*$A51+$B$5*(U$11-$A51)+$B$7*($A51&gt;$A$36)+$B$6*($A51&gt;$A$24)*($A51&lt;$A$37)))</f>
        <v/>
      </c>
      <c r="V51" s="51" t="str">
        <f aca="false">IF(V$11&lt;$A51,"",EXP($B$3+$B$4*$A51+$B$5*(V$11-$A51)+$B$7*($A51&gt;$A$36)+$B$6*($A51&gt;$A$24)*($A51&lt;$A$37)))</f>
        <v/>
      </c>
      <c r="W51" s="51" t="str">
        <f aca="false">IF(W$11&lt;$A51,"",EXP($B$3+$B$4*$A51+$B$5*(W$11-$A51)+$B$7*($A51&gt;$A$36)+$B$6*($A51&gt;$A$24)*($A51&lt;$A$37)))</f>
        <v/>
      </c>
      <c r="X51" s="51" t="str">
        <f aca="false">IF(X$11&lt;$A51,"",EXP($B$3+$B$4*$A51+$B$5*(X$11-$A51)+$B$7*($A51&gt;$A$36)+$B$6*($A51&gt;$A$24)*($A51&lt;$A$37)))</f>
        <v/>
      </c>
      <c r="Y51" s="51" t="str">
        <f aca="false">IF(Y$11&lt;$A51,"",EXP($B$3+$B$4*$A51+$B$5*(Y$11-$A51)+$B$7*($A51&gt;$A$36)+$B$6*($A51&gt;$A$24)*($A51&lt;$A$37)))</f>
        <v/>
      </c>
      <c r="Z51" s="51" t="str">
        <f aca="false">IF(Z$11&lt;$A51,"",EXP($B$3+$B$4*$A51+$B$5*(Z$11-$A51)+$B$7*($A51&gt;$A$36)+$B$6*($A51&gt;$A$24)*($A51&lt;$A$37)))</f>
        <v/>
      </c>
      <c r="AA51" s="51" t="str">
        <f aca="false">IF(AA$11&lt;$A51,"",EXP($B$3+$B$4*$A51+$B$5*(AA$11-$A51)+$B$7*($A51&gt;$A$36)+$B$6*($A51&gt;$A$24)*($A51&lt;$A$37)))</f>
        <v/>
      </c>
      <c r="AB51" s="51" t="str">
        <f aca="false">IF(AB$11&lt;$A51,"",EXP($B$3+$B$4*$A51+$B$5*(AB$11-$A51)+$B$7*($A51&gt;$A$36)+$B$6*($A51&gt;$A$24)*($A51&lt;$A$37)))</f>
        <v/>
      </c>
      <c r="AC51" s="51" t="str">
        <f aca="false">IF(AC$11&lt;$A51,"",EXP($B$3+$B$4*$A51+$B$5*(AC$11-$A51)+$B$7*($A51&gt;$A$36)+$B$6*($A51&gt;$A$24)*($A51&lt;$A$37)))</f>
        <v/>
      </c>
      <c r="AD51" s="51" t="str">
        <f aca="false">IF(AD$11&lt;$A51,"",EXP($B$3+$B$4*$A51+$B$5*(AD$11-$A51)+$B$7*($A51&gt;$A$36)+$B$6*($A51&gt;$A$24)*($A51&lt;$A$37)))</f>
        <v/>
      </c>
      <c r="AE51" s="51" t="str">
        <f aca="false">IF(AE$11&lt;$A51,"",EXP($B$3+$B$4*$A51+$B$5*(AE$11-$A51)+$B$7*($A51&gt;$A$36)+$B$6*($A51&gt;$A$24)*($A51&lt;$A$37)))</f>
        <v/>
      </c>
      <c r="AF51" s="51" t="str">
        <f aca="false">IF(AF$11&lt;$A51,"",EXP($B$3+$B$4*$A51+$B$5*(AF$11-$A51)+$B$7*($A51&gt;$A$36)+$B$6*($A51&gt;$A$24)*($A51&lt;$A$37)))</f>
        <v/>
      </c>
      <c r="AG51" s="51" t="str">
        <f aca="false">IF(AG$11&lt;$A51,"",EXP($B$3+$B$4*$A51+$B$5*(AG$11-$A51)+$B$7*($A51&gt;$A$36)+$B$6*($A51&gt;$A$24)*($A51&lt;$A$37)))</f>
        <v/>
      </c>
      <c r="AH51" s="51" t="str">
        <f aca="false">IF(AH$11&lt;$A51,"",EXP($B$3+$B$4*$A51+$B$5*(AH$11-$A51)+$B$7*($A51&gt;$A$36)+$B$6*($A51&gt;$A$24)*($A51&lt;$A$37)))</f>
        <v/>
      </c>
      <c r="AI51" s="51" t="str">
        <f aca="false">IF(AI$11&lt;$A51,"",EXP($B$3+$B$4*$A51+$B$5*(AI$11-$A51)+$B$7*($A51&gt;$A$36)+$B$6*($A51&gt;$A$24)*($A51&lt;$A$37)))</f>
        <v/>
      </c>
      <c r="AJ51" s="51" t="str">
        <f aca="false">IF(AJ$11&lt;$A51,"",EXP($B$3+$B$4*$A51+$B$5*(AJ$11-$A51)+$B$7*($A51&gt;$A$36)+$B$6*($A51&gt;$A$24)*($A51&lt;$A$37)))</f>
        <v/>
      </c>
      <c r="AK51" s="51" t="str">
        <f aca="false">IF(AK$11&lt;$A51,"",EXP($B$3+$B$4*$A51+$B$5*(AK$11-$A51)+$B$7*($A51&gt;$A$36)+$B$6*($A51&gt;$A$24)*($A51&lt;$A$37)))</f>
        <v/>
      </c>
      <c r="AL51" s="51" t="str">
        <f aca="false">IF(AL$11&lt;$A51,"",EXP($B$3+$B$4*$A51+$B$5*(AL$11-$A51)+$B$7*($A51&gt;$A$36)+$B$6*($A51&gt;$A$24)*($A51&lt;$A$37)))</f>
        <v/>
      </c>
      <c r="AM51" s="51" t="str">
        <f aca="false">IF(AM$11&lt;$A51,"",EXP($B$3+$B$4*$A51+$B$5*(AM$11-$A51)+$B$7*($A51&gt;$A$36)+$B$6*($A51&gt;$A$24)*($A51&lt;$A$37)))</f>
        <v/>
      </c>
      <c r="AN51" s="51" t="str">
        <f aca="false">IF(AN$11&lt;$A51,"",EXP($B$3+$B$4*$A51+$B$5*(AN$11-$A51)+$B$7*($A51&gt;$A$36)+$B$6*($A51&gt;$A$24)*($A51&lt;$A$37)))</f>
        <v/>
      </c>
      <c r="AO51" s="51" t="n">
        <f aca="false">IF(AO$11&lt;$A51,"",EXP($B$3+$B$4*$A51+$B$5*(AO$11-$A51)+$B$7*($A51&gt;$A$36)+$B$6*($A51&gt;$A$24)*($A51&lt;$A$37)))</f>
        <v>55.204434377899</v>
      </c>
    </row>
    <row r="52" customFormat="false" ht="15" hidden="false" customHeight="false" outlineLevel="0" collapsed="false"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</row>
    <row r="53" customFormat="false" ht="18.75" hidden="false" customHeight="false" outlineLevel="0" collapsed="false">
      <c r="A53" s="1" t="s">
        <v>146</v>
      </c>
    </row>
    <row r="54" customFormat="false" ht="15" hidden="false" customHeight="false" outlineLevel="0" collapsed="false">
      <c r="C54" s="0" t="n">
        <v>1</v>
      </c>
      <c r="D54" s="0" t="n">
        <f aca="false">C54+1</f>
        <v>2</v>
      </c>
      <c r="E54" s="0" t="n">
        <f aca="false">D54+1</f>
        <v>3</v>
      </c>
      <c r="F54" s="0" t="n">
        <f aca="false">E54+1</f>
        <v>4</v>
      </c>
      <c r="G54" s="0" t="n">
        <f aca="false">F54+1</f>
        <v>5</v>
      </c>
      <c r="H54" s="0" t="n">
        <f aca="false">G54+1</f>
        <v>6</v>
      </c>
      <c r="I54" s="0" t="n">
        <f aca="false">H54+1</f>
        <v>7</v>
      </c>
      <c r="J54" s="0" t="n">
        <f aca="false">I54+1</f>
        <v>8</v>
      </c>
      <c r="K54" s="0" t="n">
        <f aca="false">J54+1</f>
        <v>9</v>
      </c>
      <c r="L54" s="0" t="n">
        <f aca="false">K54+1</f>
        <v>10</v>
      </c>
      <c r="M54" s="0" t="n">
        <f aca="false">L54+1</f>
        <v>11</v>
      </c>
      <c r="N54" s="0" t="n">
        <f aca="false">M54+1</f>
        <v>12</v>
      </c>
      <c r="O54" s="0" t="n">
        <f aca="false">N54+1</f>
        <v>13</v>
      </c>
      <c r="P54" s="0" t="n">
        <f aca="false">O54+1</f>
        <v>14</v>
      </c>
      <c r="Q54" s="0" t="n">
        <f aca="false">P54+1</f>
        <v>15</v>
      </c>
      <c r="R54" s="0" t="n">
        <f aca="false">Q54+1</f>
        <v>16</v>
      </c>
      <c r="S54" s="0" t="n">
        <f aca="false">R54+1</f>
        <v>17</v>
      </c>
      <c r="T54" s="0" t="n">
        <f aca="false">S54+1</f>
        <v>18</v>
      </c>
      <c r="U54" s="0" t="n">
        <f aca="false">T54+1</f>
        <v>19</v>
      </c>
      <c r="V54" s="0" t="n">
        <f aca="false">U54+1</f>
        <v>20</v>
      </c>
      <c r="W54" s="0" t="n">
        <f aca="false">V54+1</f>
        <v>21</v>
      </c>
      <c r="X54" s="0" t="n">
        <f aca="false">W54+1</f>
        <v>22</v>
      </c>
      <c r="Y54" s="0" t="n">
        <f aca="false">X54+1</f>
        <v>23</v>
      </c>
      <c r="Z54" s="0" t="n">
        <f aca="false">Y54+1</f>
        <v>24</v>
      </c>
      <c r="AA54" s="0" t="n">
        <f aca="false">Z54+1</f>
        <v>25</v>
      </c>
      <c r="AB54" s="0" t="n">
        <f aca="false">AA54+1</f>
        <v>26</v>
      </c>
      <c r="AC54" s="0" t="n">
        <f aca="false">AB54+1</f>
        <v>27</v>
      </c>
      <c r="AD54" s="0" t="n">
        <f aca="false">AC54+1</f>
        <v>28</v>
      </c>
      <c r="AE54" s="0" t="n">
        <f aca="false">AD54+1</f>
        <v>29</v>
      </c>
      <c r="AF54" s="0" t="n">
        <f aca="false">AE54+1</f>
        <v>30</v>
      </c>
      <c r="AG54" s="0" t="n">
        <f aca="false">AF54+1</f>
        <v>31</v>
      </c>
      <c r="AH54" s="0" t="n">
        <f aca="false">AG54+1</f>
        <v>32</v>
      </c>
      <c r="AI54" s="0" t="n">
        <f aca="false">AH54+1</f>
        <v>33</v>
      </c>
      <c r="AJ54" s="0" t="n">
        <f aca="false">AI54+1</f>
        <v>34</v>
      </c>
      <c r="AK54" s="0" t="n">
        <f aca="false">AJ54+1</f>
        <v>35</v>
      </c>
      <c r="AL54" s="0" t="n">
        <f aca="false">AK54+1</f>
        <v>36</v>
      </c>
      <c r="AM54" s="0" t="n">
        <f aca="false">AL54+1</f>
        <v>37</v>
      </c>
      <c r="AN54" s="0" t="n">
        <f aca="false">AM54+1</f>
        <v>38</v>
      </c>
      <c r="AO54" s="0" t="n">
        <f aca="false">AN54+1</f>
        <v>39</v>
      </c>
    </row>
    <row r="55" customFormat="false" ht="15" hidden="false" customHeight="false" outlineLevel="0" collapsed="false">
      <c r="C55" s="8" t="s">
        <v>5</v>
      </c>
      <c r="D55" s="8" t="s">
        <v>6</v>
      </c>
      <c r="E55" s="8" t="s">
        <v>7</v>
      </c>
      <c r="F55" s="8" t="s">
        <v>8</v>
      </c>
      <c r="G55" s="8" t="s">
        <v>9</v>
      </c>
      <c r="H55" s="8" t="s">
        <v>10</v>
      </c>
      <c r="I55" s="8" t="s">
        <v>11</v>
      </c>
      <c r="J55" s="8" t="s">
        <v>12</v>
      </c>
      <c r="K55" s="8" t="s">
        <v>13</v>
      </c>
      <c r="L55" s="8" t="s">
        <v>14</v>
      </c>
      <c r="M55" s="8" t="s">
        <v>15</v>
      </c>
      <c r="N55" s="8" t="s">
        <v>16</v>
      </c>
      <c r="O55" s="8" t="s">
        <v>17</v>
      </c>
      <c r="P55" s="8" t="s">
        <v>18</v>
      </c>
      <c r="Q55" s="8" t="s">
        <v>19</v>
      </c>
      <c r="R55" s="8" t="s">
        <v>20</v>
      </c>
      <c r="S55" s="8" t="s">
        <v>21</v>
      </c>
      <c r="T55" s="8" t="s">
        <v>22</v>
      </c>
      <c r="U55" s="8" t="s">
        <v>23</v>
      </c>
      <c r="V55" s="8" t="s">
        <v>24</v>
      </c>
      <c r="W55" s="8" t="s">
        <v>25</v>
      </c>
      <c r="X55" s="8" t="s">
        <v>26</v>
      </c>
      <c r="Y55" s="8" t="s">
        <v>27</v>
      </c>
      <c r="Z55" s="8" t="s">
        <v>28</v>
      </c>
      <c r="AA55" s="8" t="s">
        <v>29</v>
      </c>
      <c r="AB55" s="8" t="s">
        <v>30</v>
      </c>
      <c r="AC55" s="8" t="s">
        <v>31</v>
      </c>
      <c r="AD55" s="8" t="s">
        <v>32</v>
      </c>
      <c r="AE55" s="8" t="s">
        <v>33</v>
      </c>
      <c r="AF55" s="8" t="s">
        <v>34</v>
      </c>
      <c r="AG55" s="8" t="s">
        <v>35</v>
      </c>
      <c r="AH55" s="8" t="s">
        <v>36</v>
      </c>
      <c r="AI55" s="8" t="s">
        <v>37</v>
      </c>
      <c r="AJ55" s="8" t="s">
        <v>38</v>
      </c>
      <c r="AK55" s="8" t="s">
        <v>39</v>
      </c>
      <c r="AL55" s="8" t="s">
        <v>40</v>
      </c>
      <c r="AM55" s="8" t="s">
        <v>41</v>
      </c>
      <c r="AN55" s="8" t="s">
        <v>42</v>
      </c>
      <c r="AO55" s="8" t="s">
        <v>43</v>
      </c>
    </row>
    <row r="56" customFormat="false" ht="15" hidden="false" customHeight="false" outlineLevel="0" collapsed="false">
      <c r="A56" s="0" t="n">
        <v>1</v>
      </c>
      <c r="B56" s="0" t="s">
        <v>5</v>
      </c>
      <c r="C56" s="51" t="n">
        <f aca="false">IF(C$54&lt;$A56,"",C13*Orders!C14)</f>
        <v>336.942655614199</v>
      </c>
      <c r="D56" s="51" t="n">
        <f aca="false">IF(D$54&lt;$A56,"",D13*Orders!D14)</f>
        <v>119.176484860324</v>
      </c>
      <c r="E56" s="51" t="n">
        <f aca="false">IF(E$54&lt;$A56,"",E13*Orders!E14)</f>
        <v>103.110698623265</v>
      </c>
      <c r="F56" s="51" t="n">
        <f aca="false">IF(F$54&lt;$A56,"",F13*Orders!F14)</f>
        <v>93.5129072186905</v>
      </c>
      <c r="G56" s="51" t="n">
        <f aca="false">IF(G$54&lt;$A56,"",G13*Orders!G14)</f>
        <v>86.374736863065</v>
      </c>
      <c r="H56" s="51" t="n">
        <f aca="false">IF(H$54&lt;$A56,"",H13*Orders!H14)</f>
        <v>80.5228053483645</v>
      </c>
      <c r="I56" s="51" t="n">
        <f aca="false">IF(I$54&lt;$A56,"",I13*Orders!I14)</f>
        <v>69.2348344564789</v>
      </c>
      <c r="J56" s="51" t="n">
        <f aca="false">IF(J$54&lt;$A56,"",J13*Orders!J14)</f>
        <v>64.8115238791879</v>
      </c>
      <c r="K56" s="51" t="n">
        <f aca="false">IF(K$54&lt;$A56,"",K13*Orders!K14)</f>
        <v>60.7743246532568</v>
      </c>
      <c r="L56" s="51" t="n">
        <f aca="false">IF(L$54&lt;$A56,"",L13*Orders!L14)</f>
        <v>58.3556130354148</v>
      </c>
      <c r="M56" s="51" t="n">
        <f aca="false">IF(M$54&lt;$A56,"",M13*Orders!M14)</f>
        <v>54.5437835561609</v>
      </c>
      <c r="N56" s="51" t="n">
        <f aca="false">IF(N$54&lt;$A56,"",N13*Orders!N14)</f>
        <v>51.2153406726232</v>
      </c>
      <c r="O56" s="51" t="n">
        <f aca="false">IF(O$54&lt;$A56,"",O13*Orders!O14)</f>
        <v>44.4267768095927</v>
      </c>
      <c r="P56" s="51" t="n">
        <f aca="false">IF(P$54&lt;$A56,"",P13*Orders!P14)</f>
        <v>42.1027484431819</v>
      </c>
      <c r="Q56" s="51" t="n">
        <f aca="false">IF(Q$54&lt;$A56,"",Q13*Orders!Q14)</f>
        <v>39.791873099107</v>
      </c>
      <c r="R56" s="51" t="n">
        <f aca="false">IF(R$54&lt;$A56,"",R13*Orders!R14)</f>
        <v>37.5061372139403</v>
      </c>
      <c r="S56" s="51" t="n">
        <f aca="false">IF(S$54&lt;$A56,"",S13*Orders!S14)</f>
        <v>35.2613942231605</v>
      </c>
      <c r="T56" s="51" t="n">
        <f aca="false">IF(T$54&lt;$A56,"",T13*Orders!T14)</f>
        <v>33.0745536565676</v>
      </c>
      <c r="U56" s="51" t="n">
        <f aca="false">IF(U$54&lt;$A56,"",U13*Orders!U14)</f>
        <v>26.8350196549839</v>
      </c>
      <c r="V56" s="51" t="n">
        <f aca="false">IF(V$54&lt;$A56,"",V13*Orders!V14)</f>
        <v>24.9954313418994</v>
      </c>
      <c r="W56" s="51" t="n">
        <f aca="false">IF(W$54&lt;$A56,"",W13*Orders!W14)</f>
        <v>23.249475556401</v>
      </c>
      <c r="X56" s="51" t="n">
        <f aca="false">IF(X$54&lt;$A56,"",X13*Orders!X14)</f>
        <v>23.3017470908615</v>
      </c>
      <c r="Y56" s="51" t="n">
        <f aca="false">IF(Y$54&lt;$A56,"",Y13*Orders!Y14)</f>
        <v>21.4392930881423</v>
      </c>
      <c r="Z56" s="51" t="n">
        <f aca="false">IF(Z$54&lt;$A56,"",Z13*Orders!Z14)</f>
        <v>19.8035050491792</v>
      </c>
      <c r="AA56" s="51" t="n">
        <f aca="false">IF(AA$54&lt;$A56,"",AA13*Orders!AA14)</f>
        <v>23.0151640153285</v>
      </c>
      <c r="AB56" s="51" t="n">
        <f aca="false">IF(AB$54&lt;$A56,"",AB13*Orders!AB14)</f>
        <v>21.5357907304417</v>
      </c>
      <c r="AC56" s="51" t="n">
        <f aca="false">IF(AC$54&lt;$A56,"",AC13*Orders!AC14)</f>
        <v>20.1217111547358</v>
      </c>
      <c r="AD56" s="51" t="n">
        <f aca="false">IF(AD$54&lt;$A56,"",AD13*Orders!AD14)</f>
        <v>18.7735085542862</v>
      </c>
      <c r="AE56" s="51" t="n">
        <f aca="false">IF(AE$54&lt;$A56,"",AE13*Orders!AE14)</f>
        <v>17.4914183005631</v>
      </c>
      <c r="AF56" s="51" t="n">
        <f aca="false">IF(AF$54&lt;$A56,"",AF13*Orders!AF14)</f>
        <v>16.2753351028447</v>
      </c>
      <c r="AG56" s="51" t="n">
        <f aca="false">IF(AG$54&lt;$A56,"",AG13*Orders!AG14)</f>
        <v>12.7864282976076</v>
      </c>
      <c r="AH56" s="51" t="n">
        <f aca="false">IF(AH$54&lt;$A56,"",AH13*Orders!AH14)</f>
        <v>11.8449917744466</v>
      </c>
      <c r="AI56" s="51" t="n">
        <f aca="false">IF(AI$54&lt;$A56,"",AI13*Orders!AI14)</f>
        <v>10.9621123714809</v>
      </c>
      <c r="AJ56" s="51" t="n">
        <f aca="false">IF(AJ$54&lt;$A56,"",AJ13*Orders!AJ14)</f>
        <v>11.2325518086516</v>
      </c>
      <c r="AK56" s="51" t="n">
        <f aca="false">IF(AK$54&lt;$A56,"",AK13*Orders!AK14)</f>
        <v>10.2823885403798</v>
      </c>
      <c r="AL56" s="51" t="n">
        <f aca="false">IF(AL$54&lt;$A56,"",AL13*Orders!AL14)</f>
        <v>9.43994741325844</v>
      </c>
      <c r="AM56" s="51" t="n">
        <f aca="false">IF(AM$54&lt;$A56,"",AM13*Orders!AM14)</f>
        <v>9.20157921780006</v>
      </c>
      <c r="AN56" s="51" t="n">
        <f aca="false">IF(AN$54&lt;$A56,"",AN13*Orders!AN14)</f>
        <v>8.51805166692654</v>
      </c>
      <c r="AO56" s="51" t="n">
        <f aca="false">IF(AO$54&lt;$A56,"",AO13*Orders!AO14)</f>
        <v>7.879619078511</v>
      </c>
    </row>
    <row r="57" customFormat="false" ht="15" hidden="false" customHeight="false" outlineLevel="0" collapsed="false">
      <c r="A57" s="0" t="n">
        <f aca="false">A56+1</f>
        <v>2</v>
      </c>
      <c r="B57" s="0" t="s">
        <v>6</v>
      </c>
      <c r="C57" s="51" t="str">
        <f aca="false">IF(C$54&lt;$A57,"",C14*Orders!C15)</f>
        <v/>
      </c>
      <c r="D57" s="51" t="n">
        <f aca="false">IF(D$54&lt;$A57,"",D14*Orders!D15)</f>
        <v>1356.89144052642</v>
      </c>
      <c r="E57" s="51" t="n">
        <f aca="false">IF(E$54&lt;$A57,"",E14*Orders!E15)</f>
        <v>479.071302312114</v>
      </c>
      <c r="F57" s="51" t="n">
        <f aca="false">IF(F$54&lt;$A57,"",F14*Orders!F15)</f>
        <v>414.367504584415</v>
      </c>
      <c r="G57" s="51" t="n">
        <f aca="false">IF(G$54&lt;$A57,"",G14*Orders!G15)</f>
        <v>375.683688548888</v>
      </c>
      <c r="H57" s="51" t="n">
        <f aca="false">IF(H$54&lt;$A57,"",H14*Orders!H15)</f>
        <v>346.899055820523</v>
      </c>
      <c r="I57" s="51" t="n">
        <f aca="false">IF(I$54&lt;$A57,"",I14*Orders!I15)</f>
        <v>297.610391467827</v>
      </c>
      <c r="J57" s="51" t="n">
        <f aca="false">IF(J$54&lt;$A57,"",J14*Orders!J15)</f>
        <v>277.67271890816</v>
      </c>
      <c r="K57" s="51" t="n">
        <f aca="false">IF(K$54&lt;$A57,"",K14*Orders!K15)</f>
        <v>259.846210806353</v>
      </c>
      <c r="L57" s="51" t="n">
        <f aca="false">IF(L$54&lt;$A57,"",L14*Orders!L15)</f>
        <v>248.193792392152</v>
      </c>
      <c r="M57" s="51" t="n">
        <f aca="false">IF(M$54&lt;$A57,"",M14*Orders!M15)</f>
        <v>231.978159700613</v>
      </c>
      <c r="N57" s="51" t="n">
        <f aca="false">IF(N$54&lt;$A57,"",N14*Orders!N15)</f>
        <v>217.854964247891</v>
      </c>
      <c r="O57" s="51" t="n">
        <f aca="false">IF(O$54&lt;$A57,"",O14*Orders!O15)</f>
        <v>189.744595367707</v>
      </c>
      <c r="P57" s="51" t="n">
        <f aca="false">IF(P$54&lt;$A57,"",P14*Orders!P15)</f>
        <v>180.005236744525</v>
      </c>
      <c r="Q57" s="51" t="n">
        <f aca="false">IF(Q$54&lt;$A57,"",Q14*Orders!Q15)</f>
        <v>170.260536843331</v>
      </c>
      <c r="R57" s="51" t="n">
        <f aca="false">IF(R$54&lt;$A57,"",R14*Orders!R15)</f>
        <v>160.572794855443</v>
      </c>
      <c r="S57" s="51" t="n">
        <f aca="false">IF(S$54&lt;$A57,"",S14*Orders!S15)</f>
        <v>151.027428786256</v>
      </c>
      <c r="T57" s="51" t="n">
        <f aca="false">IF(T$54&lt;$A57,"",T14*Orders!T15)</f>
        <v>141.713395553323</v>
      </c>
      <c r="U57" s="51" t="n">
        <f aca="false">IF(U$54&lt;$A57,"",U14*Orders!U15)</f>
        <v>115.334075873849</v>
      </c>
      <c r="V57" s="51" t="n">
        <f aca="false">IF(V$54&lt;$A57,"",V14*Orders!V15)</f>
        <v>107.461086659643</v>
      </c>
      <c r="W57" s="51" t="n">
        <f aca="false">IF(W$54&lt;$A57,"",W14*Orders!W15)</f>
        <v>99.9903867599637</v>
      </c>
      <c r="X57" s="51" t="n">
        <f aca="false">IF(X$54&lt;$A57,"",X14*Orders!X15)</f>
        <v>99.964119293869</v>
      </c>
      <c r="Y57" s="51" t="n">
        <f aca="false">IF(Y$54&lt;$A57,"",Y14*Orders!Y15)</f>
        <v>92.0324772993676</v>
      </c>
      <c r="Z57" s="51" t="n">
        <f aca="false">IF(Z$54&lt;$A57,"",Z14*Orders!Z15)</f>
        <v>85.0706322966027</v>
      </c>
      <c r="AA57" s="51" t="n">
        <f aca="false">IF(AA$54&lt;$A57,"",AA14*Orders!AA15)</f>
        <v>98.6353015925331</v>
      </c>
      <c r="AB57" s="51" t="n">
        <f aca="false">IF(AB$54&lt;$A57,"",AB14*Orders!AB15)</f>
        <v>92.3871696549681</v>
      </c>
      <c r="AC57" s="51" t="n">
        <f aca="false">IF(AC$54&lt;$A57,"",AC14*Orders!AC15)</f>
        <v>86.4009742887089</v>
      </c>
      <c r="AD57" s="51" t="n">
        <f aca="false">IF(AD$54&lt;$A57,"",AD14*Orders!AD15)</f>
        <v>80.6810631049355</v>
      </c>
      <c r="AE57" s="51" t="n">
        <f aca="false">IF(AE$54&lt;$A57,"",AE14*Orders!AE15)</f>
        <v>75.2303658095304</v>
      </c>
      <c r="AF57" s="51" t="n">
        <f aca="false">IF(AF$54&lt;$A57,"",AF14*Orders!AF15)</f>
        <v>70.0503702545189</v>
      </c>
      <c r="AG57" s="51" t="n">
        <f aca="false">IF(AG$54&lt;$A57,"",AG14*Orders!AG15)</f>
        <v>55.1638763684719</v>
      </c>
      <c r="AH57" s="51" t="n">
        <f aca="false">IF(AH$54&lt;$A57,"",AH14*Orders!AH15)</f>
        <v>51.1275888994213</v>
      </c>
      <c r="AI57" s="51" t="n">
        <f aca="false">IF(AI$54&lt;$A57,"",AI14*Orders!AI15)</f>
        <v>47.3377652805183</v>
      </c>
      <c r="AJ57" s="51" t="n">
        <f aca="false">IF(AJ$54&lt;$A57,"",AJ14*Orders!AJ15)</f>
        <v>48.4410643865107</v>
      </c>
      <c r="AK57" s="51" t="n">
        <f aca="false">IF(AK$54&lt;$A57,"",AK14*Orders!AK15)</f>
        <v>44.3575653062692</v>
      </c>
      <c r="AL57" s="51" t="n">
        <f aca="false">IF(AL$54&lt;$A57,"",AL14*Orders!AL15)</f>
        <v>40.7395116236761</v>
      </c>
      <c r="AM57" s="51" t="n">
        <f aca="false">IF(AM$54&lt;$A57,"",AM14*Orders!AM15)</f>
        <v>39.7173187740518</v>
      </c>
      <c r="AN57" s="51" t="n">
        <f aca="false">IF(AN$54&lt;$A57,"",AN14*Orders!AN15)</f>
        <v>36.7854342751129</v>
      </c>
      <c r="AO57" s="51" t="n">
        <f aca="false">IF(AO$54&lt;$A57,"",AO14*Orders!AO15)</f>
        <v>34.044047132586</v>
      </c>
    </row>
    <row r="58" customFormat="false" ht="15" hidden="false" customHeight="false" outlineLevel="0" collapsed="false">
      <c r="A58" s="0" t="n">
        <f aca="false">A57+1</f>
        <v>3</v>
      </c>
      <c r="B58" s="0" t="s">
        <v>7</v>
      </c>
      <c r="C58" s="51" t="str">
        <f aca="false">IF(C$54&lt;$A58,"",C15*Orders!C16)</f>
        <v/>
      </c>
      <c r="D58" s="51" t="str">
        <f aca="false">IF(D$54&lt;$A58,"",D15*Orders!D16)</f>
        <v/>
      </c>
      <c r="E58" s="51" t="n">
        <f aca="false">IF(E$54&lt;$A58,"",E15*Orders!E16)</f>
        <v>2741.19093841319</v>
      </c>
      <c r="F58" s="51" t="n">
        <f aca="false">IF(F$54&lt;$A58,"",F15*Orders!F16)</f>
        <v>966.061046135839</v>
      </c>
      <c r="G58" s="51" t="n">
        <f aca="false">IF(G$54&lt;$A58,"",G15*Orders!G16)</f>
        <v>835.337145062856</v>
      </c>
      <c r="H58" s="51" t="n">
        <f aca="false">IF(H$54&lt;$A58,"",H15*Orders!H16)</f>
        <v>757.123341951939</v>
      </c>
      <c r="I58" s="51" t="n">
        <f aca="false">IF(I$54&lt;$A58,"",I15*Orders!I16)</f>
        <v>645.480174528112</v>
      </c>
      <c r="J58" s="51" t="n">
        <f aca="false">IF(J$54&lt;$A58,"",J15*Orders!J16)</f>
        <v>598.951774591539</v>
      </c>
      <c r="K58" s="51" t="n">
        <f aca="false">IF(K$54&lt;$A58,"",K15*Orders!K16)</f>
        <v>558.641551355672</v>
      </c>
      <c r="L58" s="51" t="n">
        <f aca="false">IF(L$54&lt;$A58,"",L15*Orders!L16)</f>
        <v>530.283622286331</v>
      </c>
      <c r="M58" s="51" t="n">
        <f aca="false">IF(M$54&lt;$A58,"",M15*Orders!M16)</f>
        <v>495.417017827346</v>
      </c>
      <c r="N58" s="51" t="n">
        <f aca="false">IF(N$54&lt;$A58,"",N15*Orders!N16)</f>
        <v>465.157397289829</v>
      </c>
      <c r="O58" s="51" t="n">
        <f aca="false">IF(O$54&lt;$A58,"",O15*Orders!O16)</f>
        <v>406.768555157899</v>
      </c>
      <c r="P58" s="51" t="n">
        <f aca="false">IF(P$54&lt;$A58,"",P15*Orders!P16)</f>
        <v>386.247408060192</v>
      </c>
      <c r="Q58" s="51" t="n">
        <f aca="false">IF(Q$54&lt;$A58,"",Q15*Orders!Q16)</f>
        <v>365.561666857698</v>
      </c>
      <c r="R58" s="51" t="n">
        <f aca="false">IF(R$54&lt;$A58,"",R15*Orders!R16)</f>
        <v>344.884351667779</v>
      </c>
      <c r="S58" s="51" t="n">
        <f aca="false">IF(S$54&lt;$A58,"",S15*Orders!S16)</f>
        <v>324.454690366387</v>
      </c>
      <c r="T58" s="51" t="n">
        <f aca="false">IF(T$54&lt;$A58,"",T15*Orders!T16)</f>
        <v>304.508563928826</v>
      </c>
      <c r="U58" s="51" t="n">
        <f aca="false">IF(U$54&lt;$A58,"",U15*Orders!U16)</f>
        <v>248.584125498088</v>
      </c>
      <c r="V58" s="51" t="n">
        <f aca="false">IF(V$54&lt;$A58,"",V15*Orders!V16)</f>
        <v>231.673281406062</v>
      </c>
      <c r="W58" s="51" t="n">
        <f aca="false">IF(W$54&lt;$A58,"",W15*Orders!W16)</f>
        <v>215.637977684167</v>
      </c>
      <c r="X58" s="51" t="n">
        <f aca="false">IF(X$54&lt;$A58,"",X15*Orders!X16)</f>
        <v>215.026683913424</v>
      </c>
      <c r="Y58" s="51" t="n">
        <f aca="false">IF(Y$54&lt;$A58,"",Y15*Orders!Y16)</f>
        <v>198.096311246147</v>
      </c>
      <c r="Z58" s="51" t="n">
        <f aca="false">IF(Z$54&lt;$A58,"",Z15*Orders!Z16)</f>
        <v>183.24465269044</v>
      </c>
      <c r="AA58" s="51" t="n">
        <f aca="false">IF(AA$54&lt;$A58,"",AA15*Orders!AA16)</f>
        <v>211.946231952104</v>
      </c>
      <c r="AB58" s="51" t="n">
        <f aca="false">IF(AB$54&lt;$A58,"",AB15*Orders!AB16)</f>
        <v>198.724678747325</v>
      </c>
      <c r="AC58" s="51" t="n">
        <f aca="false">IF(AC$54&lt;$A58,"",AC15*Orders!AC16)</f>
        <v>186.026508358202</v>
      </c>
      <c r="AD58" s="51" t="n">
        <f aca="false">IF(AD$54&lt;$A58,"",AD15*Orders!AD16)</f>
        <v>173.864959680926</v>
      </c>
      <c r="AE58" s="51" t="n">
        <f aca="false">IF(AE$54&lt;$A58,"",AE15*Orders!AE16)</f>
        <v>162.250492451758</v>
      </c>
      <c r="AF58" s="51" t="n">
        <f aca="false">IF(AF$54&lt;$A58,"",AF15*Orders!AF16)</f>
        <v>151.190591621815</v>
      </c>
      <c r="AG58" s="51" t="n">
        <f aca="false">IF(AG$54&lt;$A58,"",AG15*Orders!AG16)</f>
        <v>119.354402255456</v>
      </c>
      <c r="AH58" s="51" t="n">
        <f aca="false">IF(AH$54&lt;$A58,"",AH15*Orders!AH16)</f>
        <v>110.677756914618</v>
      </c>
      <c r="AI58" s="51" t="n">
        <f aca="false">IF(AI$54&lt;$A58,"",AI15*Orders!AI16)</f>
        <v>102.520707160748</v>
      </c>
      <c r="AJ58" s="51" t="n">
        <f aca="false">IF(AJ$54&lt;$A58,"",AJ15*Orders!AJ16)</f>
        <v>104.761840664736</v>
      </c>
      <c r="AK58" s="51" t="n">
        <f aca="false">IF(AK$54&lt;$A58,"",AK15*Orders!AK16)</f>
        <v>95.9634180225492</v>
      </c>
      <c r="AL58" s="51" t="n">
        <f aca="false">IF(AL$54&lt;$A58,"",AL15*Orders!AL16)</f>
        <v>88.1733744626704</v>
      </c>
      <c r="AM58" s="51" t="n">
        <f aca="false">IF(AM$54&lt;$A58,"",AM15*Orders!AM16)</f>
        <v>85.9759342134797</v>
      </c>
      <c r="AN58" s="51" t="n">
        <f aca="false">IF(AN$54&lt;$A58,"",AN15*Orders!AN16)</f>
        <v>79.6715364152562</v>
      </c>
      <c r="AO58" s="51" t="n">
        <f aca="false">IF(AO$54&lt;$A58,"",AO15*Orders!AO16)</f>
        <v>73.7700787584033</v>
      </c>
    </row>
    <row r="59" customFormat="false" ht="15" hidden="false" customHeight="false" outlineLevel="0" collapsed="false">
      <c r="A59" s="0" t="n">
        <f aca="false">A58+1</f>
        <v>4</v>
      </c>
      <c r="B59" s="0" t="s">
        <v>8</v>
      </c>
      <c r="C59" s="51" t="str">
        <f aca="false">IF(C$54&lt;$A59,"",C16*Orders!C17)</f>
        <v/>
      </c>
      <c r="D59" s="51" t="str">
        <f aca="false">IF(D$54&lt;$A59,"",D16*Orders!D17)</f>
        <v/>
      </c>
      <c r="E59" s="51" t="str">
        <f aca="false">IF(E$54&lt;$A59,"",E16*Orders!E17)</f>
        <v/>
      </c>
      <c r="F59" s="51" t="n">
        <f aca="false">IF(F$54&lt;$A59,"",F16*Orders!F17)</f>
        <v>2904.82399009759</v>
      </c>
      <c r="G59" s="51" t="n">
        <f aca="false">IF(G$54&lt;$A59,"",G16*Orders!G17)</f>
        <v>1021.84488488804</v>
      </c>
      <c r="H59" s="51" t="n">
        <f aca="false">IF(H$54&lt;$A59,"",H16*Orders!H17)</f>
        <v>883.310130516228</v>
      </c>
      <c r="I59" s="51" t="n">
        <f aca="false">IF(I$54&lt;$A59,"",I16*Orders!I17)</f>
        <v>741.58017325564</v>
      </c>
      <c r="J59" s="51" t="n">
        <f aca="false">IF(J$54&lt;$A59,"",J16*Orders!J17)</f>
        <v>681.62002311751</v>
      </c>
      <c r="K59" s="51" t="n">
        <f aca="false">IF(K$54&lt;$A59,"",K16*Orders!K17)</f>
        <v>632.278675148202</v>
      </c>
      <c r="L59" s="51" t="n">
        <f aca="false">IF(L$54&lt;$A59,"",L16*Orders!L17)</f>
        <v>595.630000378839</v>
      </c>
      <c r="M59" s="51" t="n">
        <f aca="false">IF(M$54&lt;$A59,"",M16*Orders!M17)</f>
        <v>555.84889881502</v>
      </c>
      <c r="N59" s="51" t="n">
        <f aca="false">IF(N$54&lt;$A59,"",N16*Orders!N17)</f>
        <v>521.509952124862</v>
      </c>
      <c r="O59" s="51" t="n">
        <f aca="false">IF(O$54&lt;$A59,"",O16*Orders!O17)</f>
        <v>457.854618364414</v>
      </c>
      <c r="P59" s="51" t="n">
        <f aca="false">IF(P$54&lt;$A59,"",P16*Orders!P17)</f>
        <v>435.080193946264</v>
      </c>
      <c r="Q59" s="51" t="n">
        <f aca="false">IF(Q$54&lt;$A59,"",Q16*Orders!Q17)</f>
        <v>411.913814235722</v>
      </c>
      <c r="R59" s="51" t="n">
        <f aca="false">IF(R$54&lt;$A59,"",R16*Orders!R17)</f>
        <v>388.628833977675</v>
      </c>
      <c r="S59" s="51" t="n">
        <f aca="false">IF(S$54&lt;$A59,"",S16*Orders!S17)</f>
        <v>365.588785715895</v>
      </c>
      <c r="T59" s="51" t="n">
        <f aca="false">IF(T$54&lt;$A59,"",T16*Orders!T17)</f>
        <v>343.118848138553</v>
      </c>
      <c r="U59" s="51" t="n">
        <f aca="false">IF(U$54&lt;$A59,"",U16*Orders!U17)</f>
        <v>280.949496328083</v>
      </c>
      <c r="V59" s="51" t="n">
        <f aca="false">IF(V$54&lt;$A59,"",V16*Orders!V17)</f>
        <v>261.886987142173</v>
      </c>
      <c r="W59" s="51" t="n">
        <f aca="false">IF(W$54&lt;$A59,"",W16*Orders!W17)</f>
        <v>243.833980207367</v>
      </c>
      <c r="X59" s="51" t="n">
        <f aca="false">IF(X$54&lt;$A59,"",X16*Orders!X17)</f>
        <v>242.504092316628</v>
      </c>
      <c r="Y59" s="51" t="n">
        <f aca="false">IF(Y$54&lt;$A59,"",Y16*Orders!Y17)</f>
        <v>223.56341858626</v>
      </c>
      <c r="Z59" s="51" t="n">
        <f aca="false">IF(Z$54&lt;$A59,"",Z16*Orders!Z17)</f>
        <v>206.956833203969</v>
      </c>
      <c r="AA59" s="51" t="n">
        <f aca="false">IF(AA$54&lt;$A59,"",AA16*Orders!AA17)</f>
        <v>238.768484431813</v>
      </c>
      <c r="AB59" s="51" t="n">
        <f aca="false">IF(AB$54&lt;$A59,"",AB16*Orders!AB17)</f>
        <v>224.111169294848</v>
      </c>
      <c r="AC59" s="51" t="n">
        <f aca="false">IF(AC$54&lt;$A59,"",AC16*Orders!AC17)</f>
        <v>209.997867002743</v>
      </c>
      <c r="AD59" s="51" t="n">
        <f aca="false">IF(AD$54&lt;$A59,"",AD16*Orders!AD17)</f>
        <v>196.447786887417</v>
      </c>
      <c r="AE59" s="51" t="n">
        <f aca="false">IF(AE$54&lt;$A59,"",AE16*Orders!AE17)</f>
        <v>183.47745868516</v>
      </c>
      <c r="AF59" s="51" t="n">
        <f aca="false">IF(AF$54&lt;$A59,"",AF16*Orders!AF17)</f>
        <v>171.100311830637</v>
      </c>
      <c r="AG59" s="51" t="n">
        <f aca="false">IF(AG$54&lt;$A59,"",AG16*Orders!AG17)</f>
        <v>135.418380193853</v>
      </c>
      <c r="AH59" s="51" t="n">
        <f aca="false">IF(AH$54&lt;$A59,"",AH16*Orders!AH17)</f>
        <v>125.639512311071</v>
      </c>
      <c r="AI59" s="51" t="n">
        <f aca="false">IF(AI$54&lt;$A59,"",AI16*Orders!AI17)</f>
        <v>116.434403883443</v>
      </c>
      <c r="AJ59" s="51" t="n">
        <f aca="false">IF(AJ$54&lt;$A59,"",AJ16*Orders!AJ17)</f>
        <v>118.800952996974</v>
      </c>
      <c r="AK59" s="51" t="n">
        <f aca="false">IF(AK$54&lt;$A59,"",AK16*Orders!AK17)</f>
        <v>108.863321469834</v>
      </c>
      <c r="AL59" s="51" t="n">
        <f aca="false">IF(AL$54&lt;$A59,"",AL16*Orders!AL17)</f>
        <v>100.071034104839</v>
      </c>
      <c r="AM59" s="51" t="n">
        <f aca="false">IF(AM$54&lt;$A59,"",AM16*Orders!AM17)</f>
        <v>97.5949461152994</v>
      </c>
      <c r="AN59" s="51" t="n">
        <f aca="false">IF(AN$54&lt;$A59,"",AN16*Orders!AN17)</f>
        <v>90.4891775952013</v>
      </c>
      <c r="AO59" s="51" t="n">
        <f aca="false">IF(AO$54&lt;$A59,"",AO16*Orders!AO17)</f>
        <v>83.8295802091945</v>
      </c>
    </row>
    <row r="60" customFormat="false" ht="15" hidden="false" customHeight="false" outlineLevel="0" collapsed="false">
      <c r="A60" s="0" t="n">
        <f aca="false">A59+1</f>
        <v>5</v>
      </c>
      <c r="B60" s="0" t="s">
        <v>9</v>
      </c>
      <c r="C60" s="51" t="str">
        <f aca="false">IF(C$54&lt;$A60,"",C17*Orders!C18)</f>
        <v/>
      </c>
      <c r="D60" s="51" t="str">
        <f aca="false">IF(D$54&lt;$A60,"",D17*Orders!D18)</f>
        <v/>
      </c>
      <c r="E60" s="51" t="str">
        <f aca="false">IF(E$54&lt;$A60,"",E17*Orders!E18)</f>
        <v/>
      </c>
      <c r="F60" s="51" t="str">
        <f aca="false">IF(F$54&lt;$A60,"",F17*Orders!F18)</f>
        <v/>
      </c>
      <c r="G60" s="51" t="n">
        <f aca="false">IF(G$54&lt;$A60,"",G17*Orders!G18)</f>
        <v>3814.21350071994</v>
      </c>
      <c r="H60" s="51" t="n">
        <f aca="false">IF(H$54&lt;$A60,"",H17*Orders!H18)</f>
        <v>1339.24349565866</v>
      </c>
      <c r="I60" s="51" t="n">
        <f aca="false">IF(I$54&lt;$A60,"",I17*Orders!I18)</f>
        <v>1075.75006070101</v>
      </c>
      <c r="J60" s="51" t="n">
        <f aca="false">IF(J$54&lt;$A60,"",J17*Orders!J18)</f>
        <v>970.622641044277</v>
      </c>
      <c r="K60" s="51" t="n">
        <f aca="false">IF(K$54&lt;$A60,"",K17*Orders!K18)</f>
        <v>891.852854052681</v>
      </c>
      <c r="L60" s="51" t="n">
        <f aca="false">IF(L$54&lt;$A60,"",L17*Orders!L18)</f>
        <v>879.367589987912</v>
      </c>
      <c r="M60" s="51" t="n">
        <f aca="false">IF(M$54&lt;$A60,"",M17*Orders!M18)</f>
        <v>779.250757476812</v>
      </c>
      <c r="N60" s="51" t="n">
        <f aca="false">IF(N$54&lt;$A60,"",N17*Orders!N18)</f>
        <v>726.965789527861</v>
      </c>
      <c r="O60" s="51" t="n">
        <f aca="false">IF(O$54&lt;$A60,"",O17*Orders!O18)</f>
        <v>627.344021603815</v>
      </c>
      <c r="P60" s="51" t="n">
        <f aca="false">IF(P$54&lt;$A60,"",P17*Orders!P18)</f>
        <v>598.019340879001</v>
      </c>
      <c r="Q60" s="51" t="n">
        <f aca="false">IF(Q$54&lt;$A60,"",Q17*Orders!Q18)</f>
        <v>568.085952079467</v>
      </c>
      <c r="R60" s="51" t="n">
        <f aca="false">IF(R$54&lt;$A60,"",R17*Orders!R18)</f>
        <v>537.662576117547</v>
      </c>
      <c r="S60" s="51" t="n">
        <f aca="false">IF(S$54&lt;$A60,"",S17*Orders!S18)</f>
        <v>507.106600501107</v>
      </c>
      <c r="T60" s="51" t="n">
        <f aca="false">IF(T$54&lt;$A60,"",T17*Orders!T18)</f>
        <v>476.892418766477</v>
      </c>
      <c r="U60" s="51" t="n">
        <f aca="false">IF(U$54&lt;$A60,"",U17*Orders!U18)</f>
        <v>392.229573219872</v>
      </c>
      <c r="V60" s="51" t="n">
        <f aca="false">IF(V$54&lt;$A60,"",V17*Orders!V18)</f>
        <v>366.018680219137</v>
      </c>
      <c r="W60" s="51" t="n">
        <f aca="false">IF(W$54&lt;$A60,"",W17*Orders!W18)</f>
        <v>341.091957963777</v>
      </c>
      <c r="X60" s="51" t="n">
        <f aca="false">IF(X$54&lt;$A60,"",X17*Orders!X18)</f>
        <v>351.508930942389</v>
      </c>
      <c r="Y60" s="51" t="n">
        <f aca="false">IF(Y$54&lt;$A60,"",Y17*Orders!Y18)</f>
        <v>315.817596782737</v>
      </c>
      <c r="Z60" s="51" t="n">
        <f aca="false">IF(Z$54&lt;$A60,"",Z17*Orders!Z18)</f>
        <v>291.07609592639</v>
      </c>
      <c r="AA60" s="51" t="n">
        <f aca="false">IF(AA$54&lt;$A60,"",AA17*Orders!AA18)</f>
        <v>330.835571680826</v>
      </c>
      <c r="AB60" s="51" t="n">
        <f aca="false">IF(AB$54&lt;$A60,"",AB17*Orders!AB18)</f>
        <v>310.976274754413</v>
      </c>
      <c r="AC60" s="51" t="n">
        <f aca="false">IF(AC$54&lt;$A60,"",AC17*Orders!AC18)</f>
        <v>291.810559585356</v>
      </c>
      <c r="AD60" s="51" t="n">
        <f aca="false">IF(AD$54&lt;$A60,"",AD17*Orders!AD18)</f>
        <v>273.365796847593</v>
      </c>
      <c r="AE60" s="51" t="n">
        <f aca="false">IF(AE$54&lt;$A60,"",AE17*Orders!AE18)</f>
        <v>255.665930272037</v>
      </c>
      <c r="AF60" s="51" t="n">
        <f aca="false">IF(AF$54&lt;$A60,"",AF17*Orders!AF18)</f>
        <v>238.731403142882</v>
      </c>
      <c r="AG60" s="51" t="n">
        <f aca="false">IF(AG$54&lt;$A60,"",AG17*Orders!AG18)</f>
        <v>189.550886967433</v>
      </c>
      <c r="AH60" s="51" t="n">
        <f aca="false">IF(AH$54&lt;$A60,"",AH17*Orders!AH18)</f>
        <v>176.047936992156</v>
      </c>
      <c r="AI60" s="51" t="n">
        <f aca="false">IF(AI$54&lt;$A60,"",AI17*Orders!AI18)</f>
        <v>163.307147659505</v>
      </c>
      <c r="AJ60" s="51" t="n">
        <f aca="false">IF(AJ$54&lt;$A60,"",AJ17*Orders!AJ18)</f>
        <v>170.51010960613</v>
      </c>
      <c r="AK60" s="51" t="n">
        <f aca="false">IF(AK$54&lt;$A60,"",AK17*Orders!AK18)</f>
        <v>154.409396325876</v>
      </c>
      <c r="AL60" s="51" t="n">
        <f aca="false">IF(AL$54&lt;$A60,"",AL17*Orders!AL18)</f>
        <v>141.470802648769</v>
      </c>
      <c r="AM60" s="51" t="n">
        <f aca="false">IF(AM$54&lt;$A60,"",AM17*Orders!AM18)</f>
        <v>136.658209220798</v>
      </c>
      <c r="AN60" s="51" t="n">
        <f aca="false">IF(AN$54&lt;$A60,"",AN17*Orders!AN18)</f>
        <v>126.802523929419</v>
      </c>
      <c r="AO60" s="51" t="n">
        <f aca="false">IF(AO$54&lt;$A60,"",AO17*Orders!AO18)</f>
        <v>117.554167074691</v>
      </c>
    </row>
    <row r="61" customFormat="false" ht="15" hidden="false" customHeight="false" outlineLevel="0" collapsed="false">
      <c r="A61" s="0" t="n">
        <f aca="false">A60+1</f>
        <v>6</v>
      </c>
      <c r="B61" s="0" t="s">
        <v>10</v>
      </c>
      <c r="C61" s="51" t="str">
        <f aca="false">IF(C$54&lt;$A61,"",C18*Orders!C19)</f>
        <v/>
      </c>
      <c r="D61" s="51" t="str">
        <f aca="false">IF(D$54&lt;$A61,"",D18*Orders!D19)</f>
        <v/>
      </c>
      <c r="E61" s="51" t="str">
        <f aca="false">IF(E$54&lt;$A61,"",E18*Orders!E19)</f>
        <v/>
      </c>
      <c r="F61" s="51" t="str">
        <f aca="false">IF(F$54&lt;$A61,"",F18*Orders!F19)</f>
        <v/>
      </c>
      <c r="G61" s="51" t="str">
        <f aca="false">IF(G$54&lt;$A61,"",G18*Orders!G19)</f>
        <v/>
      </c>
      <c r="H61" s="51" t="n">
        <f aca="false">IF(H$54&lt;$A61,"",H18*Orders!H19)</f>
        <v>4759.86430950833</v>
      </c>
      <c r="I61" s="51" t="n">
        <f aca="false">IF(I$54&lt;$A61,"",I18*Orders!I19)</f>
        <v>1555.38528899571</v>
      </c>
      <c r="J61" s="51" t="n">
        <f aca="false">IF(J$54&lt;$A61,"",J18*Orders!J19)</f>
        <v>1338.55117940564</v>
      </c>
      <c r="K61" s="51" t="n">
        <f aca="false">IF(K$54&lt;$A61,"",K18*Orders!K19)</f>
        <v>1207.35282447222</v>
      </c>
      <c r="L61" s="51" t="n">
        <f aca="false">IF(L$54&lt;$A61,"",L18*Orders!L19)</f>
        <v>1176.43584758145</v>
      </c>
      <c r="M61" s="51" t="n">
        <f aca="false">IF(M$54&lt;$A61,"",M18*Orders!M19)</f>
        <v>1093.71589472196</v>
      </c>
      <c r="N61" s="51" t="n">
        <f aca="false">IF(N$54&lt;$A61,"",N18*Orders!N19)</f>
        <v>968.877691370201</v>
      </c>
      <c r="O61" s="51" t="n">
        <f aca="false">IF(O$54&lt;$A61,"",O18*Orders!O19)</f>
        <v>833.718172693938</v>
      </c>
      <c r="P61" s="51" t="n">
        <f aca="false">IF(P$54&lt;$A61,"",P18*Orders!P19)</f>
        <v>778.983399218711</v>
      </c>
      <c r="Q61" s="51" t="n">
        <f aca="false">IF(Q$54&lt;$A61,"",Q18*Orders!Q19)</f>
        <v>742.324554494952</v>
      </c>
      <c r="R61" s="51" t="n">
        <f aca="false">IF(R$54&lt;$A61,"",R18*Orders!R19)</f>
        <v>704.936528611894</v>
      </c>
      <c r="S61" s="51" t="n">
        <f aca="false">IF(S$54&lt;$A61,"",S18*Orders!S19)</f>
        <v>666.967760616953</v>
      </c>
      <c r="T61" s="51" t="n">
        <f aca="false">IF(T$54&lt;$A61,"",T18*Orders!T19)</f>
        <v>628.862250825025</v>
      </c>
      <c r="U61" s="51" t="n">
        <f aca="false">IF(U$54&lt;$A61,"",U18*Orders!U19)</f>
        <v>519.816730943744</v>
      </c>
      <c r="V61" s="51" t="n">
        <f aca="false">IF(V$54&lt;$A61,"",V18*Orders!V19)</f>
        <v>485.77112051662</v>
      </c>
      <c r="W61" s="51" t="n">
        <f aca="false">IF(W$54&lt;$A61,"",W18*Orders!W19)</f>
        <v>453.183126503985</v>
      </c>
      <c r="X61" s="51" t="n">
        <f aca="false">IF(X$54&lt;$A61,"",X18*Orders!X19)</f>
        <v>466.54131654888</v>
      </c>
      <c r="Y61" s="51" t="n">
        <f aca="false">IF(Y$54&lt;$A61,"",Y18*Orders!Y19)</f>
        <v>435.176352215572</v>
      </c>
      <c r="Z61" s="51" t="n">
        <f aca="false">IF(Z$54&lt;$A61,"",Z18*Orders!Z19)</f>
        <v>390.886042803156</v>
      </c>
      <c r="AA61" s="51" t="n">
        <f aca="false">IF(AA$54&lt;$A61,"",AA18*Orders!AA19)</f>
        <v>440.672159583119</v>
      </c>
      <c r="AB61" s="51" t="n">
        <f aca="false">IF(AB$54&lt;$A61,"",AB18*Orders!AB19)</f>
        <v>409.614337026886</v>
      </c>
      <c r="AC61" s="51" t="n">
        <f aca="false">IF(AC$54&lt;$A61,"",AC18*Orders!AC19)</f>
        <v>384.922996487517</v>
      </c>
      <c r="AD61" s="51" t="n">
        <f aca="false">IF(AD$54&lt;$A61,"",AD18*Orders!AD19)</f>
        <v>361.106819740662</v>
      </c>
      <c r="AE61" s="51" t="n">
        <f aca="false">IF(AE$54&lt;$A61,"",AE18*Orders!AE19)</f>
        <v>338.198370531361</v>
      </c>
      <c r="AF61" s="51" t="n">
        <f aca="false">IF(AF$54&lt;$A61,"",AF18*Orders!AF19)</f>
        <v>316.225939478882</v>
      </c>
      <c r="AG61" s="51" t="n">
        <f aca="false">IF(AG$54&lt;$A61,"",AG18*Orders!AG19)</f>
        <v>251.923163362725</v>
      </c>
      <c r="AH61" s="51" t="n">
        <f aca="false">IF(AH$54&lt;$A61,"",AH18*Orders!AH19)</f>
        <v>234.239771105435</v>
      </c>
      <c r="AI61" s="51" t="n">
        <f aca="false">IF(AI$54&lt;$A61,"",AI18*Orders!AI19)</f>
        <v>217.514280287898</v>
      </c>
      <c r="AJ61" s="51" t="n">
        <f aca="false">IF(AJ$54&lt;$A61,"",AJ18*Orders!AJ19)</f>
        <v>227.051800251435</v>
      </c>
      <c r="AK61" s="51" t="n">
        <f aca="false">IF(AK$54&lt;$A61,"",AK18*Orders!AK19)</f>
        <v>210.659268005666</v>
      </c>
      <c r="AL61" s="51" t="n">
        <f aca="false">IF(AL$54&lt;$A61,"",AL18*Orders!AL19)</f>
        <v>190.735763195635</v>
      </c>
      <c r="AM61" s="51" t="n">
        <f aca="false">IF(AM$54&lt;$A61,"",AM18*Orders!AM19)</f>
        <v>183.557943696578</v>
      </c>
      <c r="AN61" s="51" t="n">
        <f aca="false">IF(AN$54&lt;$A61,"",AN18*Orders!AN19)</f>
        <v>168.773805258534</v>
      </c>
      <c r="AO61" s="51" t="n">
        <f aca="false">IF(AO$54&lt;$A61,"",AO18*Orders!AO19)</f>
        <v>156.579481149357</v>
      </c>
    </row>
    <row r="62" customFormat="false" ht="15" hidden="false" customHeight="false" outlineLevel="0" collapsed="false">
      <c r="A62" s="0" t="n">
        <f aca="false">A61+1</f>
        <v>7</v>
      </c>
      <c r="B62" s="0" t="s">
        <v>11</v>
      </c>
      <c r="C62" s="51" t="str">
        <f aca="false">IF(C$54&lt;$A62,"",C19*Orders!C20)</f>
        <v/>
      </c>
      <c r="D62" s="51" t="str">
        <f aca="false">IF(D$54&lt;$A62,"",D19*Orders!D20)</f>
        <v/>
      </c>
      <c r="E62" s="51" t="str">
        <f aca="false">IF(E$54&lt;$A62,"",E19*Orders!E20)</f>
        <v/>
      </c>
      <c r="F62" s="51" t="str">
        <f aca="false">IF(F$54&lt;$A62,"",F19*Orders!F20)</f>
        <v/>
      </c>
      <c r="G62" s="51" t="str">
        <f aca="false">IF(G$54&lt;$A62,"",G19*Orders!G20)</f>
        <v/>
      </c>
      <c r="H62" s="51" t="str">
        <f aca="false">IF(H$54&lt;$A62,"",H19*Orders!H20)</f>
        <v/>
      </c>
      <c r="I62" s="51" t="n">
        <f aca="false">IF(I$54&lt;$A62,"",I19*Orders!I20)</f>
        <v>5007.75090136965</v>
      </c>
      <c r="J62" s="51" t="n">
        <f aca="false">IF(J$54&lt;$A62,"",J19*Orders!J20)</f>
        <v>1706.66681821975</v>
      </c>
      <c r="K62" s="51" t="n">
        <f aca="false">IF(K$54&lt;$A62,"",K19*Orders!K20)</f>
        <v>1468.27648086363</v>
      </c>
      <c r="L62" s="51" t="n">
        <f aca="false">IF(L$54&lt;$A62,"",L19*Orders!L20)</f>
        <v>1401.16575757286</v>
      </c>
      <c r="M62" s="51" t="n">
        <f aca="false">IF(M$54&lt;$A62,"",M19*Orders!M20)</f>
        <v>1290.30382409226</v>
      </c>
      <c r="N62" s="51" t="n">
        <f aca="false">IF(N$54&lt;$A62,"",N19*Orders!N20)</f>
        <v>1199.18816147073</v>
      </c>
      <c r="O62" s="51" t="n">
        <f aca="false">IF(O$54&lt;$A62,"",O19*Orders!O20)</f>
        <v>982.633386671814</v>
      </c>
      <c r="P62" s="51" t="n">
        <f aca="false">IF(P$54&lt;$A62,"",P19*Orders!P20)</f>
        <v>912.923602119871</v>
      </c>
      <c r="Q62" s="51" t="n">
        <f aca="false">IF(Q$54&lt;$A62,"",Q19*Orders!Q20)</f>
        <v>852.705201503999</v>
      </c>
      <c r="R62" s="51" t="n">
        <f aca="false">IF(R$54&lt;$A62,"",R19*Orders!R20)</f>
        <v>812.308282637509</v>
      </c>
      <c r="S62" s="51" t="n">
        <f aca="false">IF(S$54&lt;$A62,"",S19*Orders!S20)</f>
        <v>771.142644452794</v>
      </c>
      <c r="T62" s="51" t="n">
        <f aca="false">IF(T$54&lt;$A62,"",T19*Orders!T20)</f>
        <v>729.371825359707</v>
      </c>
      <c r="U62" s="51" t="n">
        <f aca="false">IF(U$54&lt;$A62,"",U19*Orders!U20)</f>
        <v>606.327331756229</v>
      </c>
      <c r="V62" s="51" t="n">
        <f aca="false">IF(V$54&lt;$A62,"",V19*Orders!V20)</f>
        <v>567.698955505551</v>
      </c>
      <c r="W62" s="51" t="n">
        <f aca="false">IF(W$54&lt;$A62,"",W19*Orders!W20)</f>
        <v>530.365612693893</v>
      </c>
      <c r="X62" s="51" t="n">
        <f aca="false">IF(X$54&lt;$A62,"",X19*Orders!X20)</f>
        <v>545.511731820274</v>
      </c>
      <c r="Y62" s="51" t="n">
        <f aca="false">IF(Y$54&lt;$A62,"",Y19*Orders!Y20)</f>
        <v>509.320333221317</v>
      </c>
      <c r="Z62" s="51" t="n">
        <f aca="false">IF(Z$54&lt;$A62,"",Z19*Orders!Z20)</f>
        <v>474.949659328085</v>
      </c>
      <c r="AA62" s="51" t="n">
        <f aca="false">IF(AA$54&lt;$A62,"",AA19*Orders!AA20)</f>
        <v>519.810799015416</v>
      </c>
      <c r="AB62" s="51" t="n">
        <f aca="false">IF(AB$54&lt;$A62,"",AB19*Orders!AB20)</f>
        <v>481.11792042981</v>
      </c>
      <c r="AC62" s="51" t="n">
        <f aca="false">IF(AC$54&lt;$A62,"",AC19*Orders!AC20)</f>
        <v>447.086170722656</v>
      </c>
      <c r="AD62" s="51" t="n">
        <f aca="false">IF(AD$54&lt;$A62,"",AD19*Orders!AD20)</f>
        <v>420.024295213662</v>
      </c>
      <c r="AE62" s="51" t="n">
        <f aca="false">IF(AE$54&lt;$A62,"",AE19*Orders!AE20)</f>
        <v>393.935547940401</v>
      </c>
      <c r="AF62" s="51" t="n">
        <f aca="false">IF(AF$54&lt;$A62,"",AF19*Orders!AF20)</f>
        <v>368.854004542079</v>
      </c>
      <c r="AG62" s="51" t="n">
        <f aca="false">IF(AG$54&lt;$A62,"",AG19*Orders!AG20)</f>
        <v>294.875439489282</v>
      </c>
      <c r="AH62" s="51" t="n">
        <f aca="false">IF(AH$54&lt;$A62,"",AH19*Orders!AH20)</f>
        <v>274.50158190438</v>
      </c>
      <c r="AI62" s="51" t="n">
        <f aca="false">IF(AI$54&lt;$A62,"",AI19*Orders!AI20)</f>
        <v>255.185344986616</v>
      </c>
      <c r="AJ62" s="51" t="n">
        <f aca="false">IF(AJ$54&lt;$A62,"",AJ19*Orders!AJ20)</f>
        <v>266.313455406966</v>
      </c>
      <c r="AK62" s="51" t="n">
        <f aca="false">IF(AK$54&lt;$A62,"",AK19*Orders!AK20)</f>
        <v>247.338870410613</v>
      </c>
      <c r="AL62" s="51" t="n">
        <f aca="false">IF(AL$54&lt;$A62,"",AL19*Orders!AL20)</f>
        <v>229.441730729927</v>
      </c>
      <c r="AM62" s="51" t="n">
        <f aca="false">IF(AM$54&lt;$A62,"",AM19*Orders!AM20)</f>
        <v>218.106099964184</v>
      </c>
      <c r="AN62" s="51" t="n">
        <f aca="false">IF(AN$54&lt;$A62,"",AN19*Orders!AN20)</f>
        <v>199.880940163109</v>
      </c>
      <c r="AO62" s="51" t="n">
        <f aca="false">IF(AO$54&lt;$A62,"",AO19*Orders!AO20)</f>
        <v>183.754333140405</v>
      </c>
    </row>
    <row r="63" customFormat="false" ht="15" hidden="false" customHeight="false" outlineLevel="0" collapsed="false">
      <c r="A63" s="0" t="n">
        <f aca="false">A62+1</f>
        <v>8</v>
      </c>
      <c r="B63" s="0" t="s">
        <v>12</v>
      </c>
      <c r="C63" s="51" t="str">
        <f aca="false">IF(C$54&lt;$A63,"",C20*Orders!C21)</f>
        <v/>
      </c>
      <c r="D63" s="51" t="str">
        <f aca="false">IF(D$54&lt;$A63,"",D20*Orders!D21)</f>
        <v/>
      </c>
      <c r="E63" s="51" t="str">
        <f aca="false">IF(E$54&lt;$A63,"",E20*Orders!E21)</f>
        <v/>
      </c>
      <c r="F63" s="51" t="str">
        <f aca="false">IF(F$54&lt;$A63,"",F20*Orders!F21)</f>
        <v/>
      </c>
      <c r="G63" s="51" t="str">
        <f aca="false">IF(G$54&lt;$A63,"",G20*Orders!G21)</f>
        <v/>
      </c>
      <c r="H63" s="51" t="str">
        <f aca="false">IF(H$54&lt;$A63,"",H20*Orders!H21)</f>
        <v/>
      </c>
      <c r="I63" s="51" t="str">
        <f aca="false">IF(I$54&lt;$A63,"",I20*Orders!I21)</f>
        <v/>
      </c>
      <c r="J63" s="51" t="n">
        <f aca="false">IF(J$54&lt;$A63,"",J20*Orders!J21)</f>
        <v>5704.16737336451</v>
      </c>
      <c r="K63" s="51" t="n">
        <f aca="false">IF(K$54&lt;$A63,"",K20*Orders!K21)</f>
        <v>1939.59332111242</v>
      </c>
      <c r="L63" s="51" t="n">
        <f aca="false">IF(L$54&lt;$A63,"",L20*Orders!L21)</f>
        <v>1761.39425646576</v>
      </c>
      <c r="M63" s="51" t="n">
        <f aca="false">IF(M$54&lt;$A63,"",M20*Orders!M21)</f>
        <v>1592.21979021053</v>
      </c>
      <c r="N63" s="51" t="n">
        <f aca="false">IF(N$54&lt;$A63,"",N20*Orders!N21)</f>
        <v>1465.7715450188</v>
      </c>
      <c r="O63" s="51" t="n">
        <f aca="false">IF(O$54&lt;$A63,"",O20*Orders!O21)</f>
        <v>1263.63959801302</v>
      </c>
      <c r="P63" s="51" t="n">
        <f aca="false">IF(P$54&lt;$A63,"",P20*Orders!P21)</f>
        <v>1114.81072265204</v>
      </c>
      <c r="Q63" s="51" t="n">
        <f aca="false">IF(Q$54&lt;$A63,"",Q20*Orders!Q21)</f>
        <v>1035.37893050262</v>
      </c>
      <c r="R63" s="51" t="n">
        <f aca="false">IF(R$54&lt;$A63,"",R20*Orders!R21)</f>
        <v>966.761737585423</v>
      </c>
      <c r="S63" s="51" t="n">
        <f aca="false">IF(S$54&lt;$A63,"",S20*Orders!S21)</f>
        <v>920.657242928622</v>
      </c>
      <c r="T63" s="51" t="n">
        <f aca="false">IF(T$54&lt;$A63,"",T20*Orders!T21)</f>
        <v>873.714936021809</v>
      </c>
      <c r="U63" s="51" t="n">
        <f aca="false">IF(U$54&lt;$A63,"",U20*Orders!U21)</f>
        <v>730.889362488473</v>
      </c>
      <c r="V63" s="51" t="n">
        <f aca="false">IF(V$54&lt;$A63,"",V20*Orders!V21)</f>
        <v>686.049632069276</v>
      </c>
      <c r="W63" s="51" t="n">
        <f aca="false">IF(W$54&lt;$A63,"",W20*Orders!W21)</f>
        <v>642.153980114043</v>
      </c>
      <c r="X63" s="51" t="n">
        <f aca="false">IF(X$54&lt;$A63,"",X20*Orders!X21)</f>
        <v>660.081629228078</v>
      </c>
      <c r="Y63" s="51" t="n">
        <f aca="false">IF(Y$54&lt;$A63,"",Y20*Orders!Y21)</f>
        <v>616.994459048082</v>
      </c>
      <c r="Z63" s="51" t="n">
        <f aca="false">IF(Z$54&lt;$A63,"",Z20*Orders!Z21)</f>
        <v>575.89880144809</v>
      </c>
      <c r="AA63" s="51" t="n">
        <f aca="false">IF(AA$54&lt;$A63,"",AA20*Orders!AA21)</f>
        <v>651.754315417897</v>
      </c>
      <c r="AB63" s="51" t="n">
        <f aca="false">IF(AB$54&lt;$A63,"",AB20*Orders!AB21)</f>
        <v>587.974415451415</v>
      </c>
      <c r="AC63" s="51" t="n">
        <f aca="false">IF(AC$54&lt;$A63,"",AC20*Orders!AC21)</f>
        <v>544.05334672899</v>
      </c>
      <c r="AD63" s="51" t="n">
        <f aca="false">IF(AD$54&lt;$A63,"",AD20*Orders!AD21)</f>
        <v>505.431312654781</v>
      </c>
      <c r="AE63" s="51" t="n">
        <f aca="false">IF(AE$54&lt;$A63,"",AE20*Orders!AE21)</f>
        <v>474.712433355786</v>
      </c>
      <c r="AF63" s="51" t="n">
        <f aca="false">IF(AF$54&lt;$A63,"",AF20*Orders!AF21)</f>
        <v>445.113885017346</v>
      </c>
      <c r="AG63" s="51" t="n">
        <f aca="false">IF(AG$54&lt;$A63,"",AG20*Orders!AG21)</f>
        <v>357.12601798076</v>
      </c>
      <c r="AH63" s="51" t="n">
        <f aca="false">IF(AH$54&lt;$A63,"",AH20*Orders!AH21)</f>
        <v>332.860196620653</v>
      </c>
      <c r="AI63" s="51" t="n">
        <f aca="false">IF(AI$54&lt;$A63,"",AI20*Orders!AI21)</f>
        <v>309.800935267295</v>
      </c>
      <c r="AJ63" s="51" t="n">
        <f aca="false">IF(AJ$54&lt;$A63,"",AJ20*Orders!AJ21)</f>
        <v>323.239842542425</v>
      </c>
      <c r="AK63" s="51" t="n">
        <f aca="false">IF(AK$54&lt;$A63,"",AK20*Orders!AK21)</f>
        <v>300.539813667699</v>
      </c>
      <c r="AL63" s="51" t="n">
        <f aca="false">IF(AL$54&lt;$A63,"",AL20*Orders!AL21)</f>
        <v>279.075724890867</v>
      </c>
      <c r="AM63" s="51" t="n">
        <f aca="false">IF(AM$54&lt;$A63,"",AM20*Orders!AM21)</f>
        <v>271.663677204406</v>
      </c>
      <c r="AN63" s="51" t="n">
        <f aca="false">IF(AN$54&lt;$A63,"",AN20*Orders!AN21)</f>
        <v>246.036302614979</v>
      </c>
      <c r="AO63" s="51" t="n">
        <f aca="false">IF(AO$54&lt;$A63,"",AO20*Orders!AO21)</f>
        <v>225.441426445781</v>
      </c>
    </row>
    <row r="64" customFormat="false" ht="15" hidden="false" customHeight="false" outlineLevel="0" collapsed="false">
      <c r="A64" s="0" t="n">
        <f aca="false">A63+1</f>
        <v>9</v>
      </c>
      <c r="B64" s="0" t="s">
        <v>13</v>
      </c>
      <c r="C64" s="51" t="str">
        <f aca="false">IF(C$54&lt;$A64,"",C21*Orders!C22)</f>
        <v/>
      </c>
      <c r="D64" s="51" t="str">
        <f aca="false">IF(D$54&lt;$A64,"",D21*Orders!D22)</f>
        <v/>
      </c>
      <c r="E64" s="51" t="str">
        <f aca="false">IF(E$54&lt;$A64,"",E21*Orders!E22)</f>
        <v/>
      </c>
      <c r="F64" s="51" t="str">
        <f aca="false">IF(F$54&lt;$A64,"",F21*Orders!F22)</f>
        <v/>
      </c>
      <c r="G64" s="51" t="str">
        <f aca="false">IF(G$54&lt;$A64,"",G21*Orders!G22)</f>
        <v/>
      </c>
      <c r="H64" s="51" t="str">
        <f aca="false">IF(H$54&lt;$A64,"",H21*Orders!H22)</f>
        <v/>
      </c>
      <c r="I64" s="51" t="str">
        <f aca="false">IF(I$54&lt;$A64,"",I21*Orders!I22)</f>
        <v/>
      </c>
      <c r="J64" s="51" t="str">
        <f aca="false">IF(J$54&lt;$A64,"",J21*Orders!J22)</f>
        <v/>
      </c>
      <c r="K64" s="51" t="n">
        <f aca="false">IF(K$54&lt;$A64,"",K21*Orders!K22)</f>
        <v>6379.81195041191</v>
      </c>
      <c r="L64" s="51" t="n">
        <f aca="false">IF(L$54&lt;$A64,"",L21*Orders!L22)</f>
        <v>2280.17811859429</v>
      </c>
      <c r="M64" s="51" t="n">
        <f aca="false">IF(M$54&lt;$A64,"",M21*Orders!M22)</f>
        <v>1965.89664531284</v>
      </c>
      <c r="N64" s="51" t="n">
        <f aca="false">IF(N$54&lt;$A64,"",N21*Orders!N22)</f>
        <v>1776.51934046594</v>
      </c>
      <c r="O64" s="51" t="n">
        <f aca="false">IF(O$54&lt;$A64,"",O21*Orders!O22)</f>
        <v>1521.28105978549</v>
      </c>
      <c r="P64" s="51" t="n">
        <f aca="false">IF(P$54&lt;$A64,"",P21*Orders!P22)</f>
        <v>1408.08774844423</v>
      </c>
      <c r="Q64" s="51" t="n">
        <f aca="false">IF(Q$54&lt;$A64,"",Q21*Orders!Q22)</f>
        <v>1241.83233186038</v>
      </c>
      <c r="R64" s="51" t="n">
        <f aca="false">IF(R$54&lt;$A64,"",R21*Orders!R22)</f>
        <v>1152.96586110064</v>
      </c>
      <c r="S64" s="51" t="n">
        <f aca="false">IF(S$54&lt;$A64,"",S21*Orders!S22)</f>
        <v>1076.19844761719</v>
      </c>
      <c r="T64" s="51" t="n">
        <f aca="false">IF(T$54&lt;$A64,"",T21*Orders!T22)</f>
        <v>1024.53702109007</v>
      </c>
      <c r="U64" s="51" t="n">
        <f aca="false">IF(U$54&lt;$A64,"",U21*Orders!U22)</f>
        <v>862.682346866562</v>
      </c>
      <c r="V64" s="51" t="n">
        <f aca="false">IF(V$54&lt;$A64,"",V21*Orders!V22)</f>
        <v>812.242023685746</v>
      </c>
      <c r="W64" s="51" t="n">
        <f aca="false">IF(W$54&lt;$A64,"",W21*Orders!W22)</f>
        <v>762.182730524636</v>
      </c>
      <c r="X64" s="51" t="n">
        <f aca="false">IF(X$54&lt;$A64,"",X21*Orders!X22)</f>
        <v>783.313435203753</v>
      </c>
      <c r="Y64" s="51" t="n">
        <f aca="false">IF(Y$54&lt;$A64,"",Y21*Orders!Y22)</f>
        <v>733.256983653385</v>
      </c>
      <c r="Z64" s="51" t="n">
        <f aca="false">IF(Z$54&lt;$A64,"",Z21*Orders!Z22)</f>
        <v>685.195610050304</v>
      </c>
      <c r="AA64" s="51" t="n">
        <f aca="false">IF(AA$54&lt;$A64,"",AA21*Orders!AA22)</f>
        <v>773.004069152568</v>
      </c>
      <c r="AB64" s="51" t="n">
        <f aca="false">IF(AB$54&lt;$A64,"",AB21*Orders!AB22)</f>
        <v>724.06797114544</v>
      </c>
      <c r="AC64" s="51" t="n">
        <f aca="false">IF(AC$54&lt;$A64,"",AC21*Orders!AC22)</f>
        <v>653.021509696101</v>
      </c>
      <c r="AD64" s="51" t="n">
        <f aca="false">IF(AD$54&lt;$A64,"",AD21*Orders!AD22)</f>
        <v>604.071183538803</v>
      </c>
      <c r="AE64" s="51" t="n">
        <f aca="false">IF(AE$54&lt;$A64,"",AE21*Orders!AE22)</f>
        <v>561.035736494783</v>
      </c>
      <c r="AF64" s="51" t="n">
        <f aca="false">IF(AF$54&lt;$A64,"",AF21*Orders!AF22)</f>
        <v>526.799194047898</v>
      </c>
      <c r="AG64" s="51" t="n">
        <f aca="false">IF(AG$54&lt;$A64,"",AG21*Orders!AG22)</f>
        <v>424.236782207693</v>
      </c>
      <c r="AH64" s="51" t="n">
        <f aca="false">IF(AH$54&lt;$A64,"",AH21*Orders!AH22)</f>
        <v>395.910347664574</v>
      </c>
      <c r="AI64" s="51" t="n">
        <f aca="false">IF(AI$54&lt;$A64,"",AI21*Orders!AI22)</f>
        <v>368.933467651658</v>
      </c>
      <c r="AJ64" s="51" t="n">
        <f aca="false">IF(AJ$54&lt;$A64,"",AJ21*Orders!AJ22)</f>
        <v>384.852679480683</v>
      </c>
      <c r="AK64" s="51" t="n">
        <f aca="false">IF(AK$54&lt;$A64,"",AK21*Orders!AK22)</f>
        <v>358.245535380789</v>
      </c>
      <c r="AL64" s="51" t="n">
        <f aca="false">IF(AL$54&lt;$A64,"",AL21*Orders!AL22)</f>
        <v>333.023591870945</v>
      </c>
      <c r="AM64" s="51" t="n">
        <f aca="false">IF(AM$54&lt;$A64,"",AM21*Orders!AM22)</f>
        <v>324.33937034296</v>
      </c>
      <c r="AN64" s="51" t="n">
        <f aca="false">IF(AN$54&lt;$A64,"",AN21*Orders!AN22)</f>
        <v>300.954940619879</v>
      </c>
      <c r="AO64" s="51" t="n">
        <f aca="false">IF(AO$54&lt;$A64,"",AO21*Orders!AO22)</f>
        <v>272.518867217205</v>
      </c>
    </row>
    <row r="65" customFormat="false" ht="15" hidden="false" customHeight="false" outlineLevel="0" collapsed="false">
      <c r="A65" s="0" t="n">
        <f aca="false">A64+1</f>
        <v>10</v>
      </c>
      <c r="B65" s="0" t="s">
        <v>14</v>
      </c>
      <c r="C65" s="51" t="str">
        <f aca="false">IF(C$54&lt;$A65,"",C22*Orders!C23)</f>
        <v/>
      </c>
      <c r="D65" s="51" t="str">
        <f aca="false">IF(D$54&lt;$A65,"",D22*Orders!D23)</f>
        <v/>
      </c>
      <c r="E65" s="51" t="str">
        <f aca="false">IF(E$54&lt;$A65,"",E22*Orders!E23)</f>
        <v/>
      </c>
      <c r="F65" s="51" t="str">
        <f aca="false">IF(F$54&lt;$A65,"",F22*Orders!F23)</f>
        <v/>
      </c>
      <c r="G65" s="51" t="str">
        <f aca="false">IF(G$54&lt;$A65,"",G22*Orders!G23)</f>
        <v/>
      </c>
      <c r="H65" s="51" t="str">
        <f aca="false">IF(H$54&lt;$A65,"",H22*Orders!H23)</f>
        <v/>
      </c>
      <c r="I65" s="51" t="str">
        <f aca="false">IF(I$54&lt;$A65,"",I22*Orders!I23)</f>
        <v/>
      </c>
      <c r="J65" s="51" t="str">
        <f aca="false">IF(J$54&lt;$A65,"",J22*Orders!J23)</f>
        <v/>
      </c>
      <c r="K65" s="51" t="str">
        <f aca="false">IF(K$54&lt;$A65,"",K22*Orders!K23)</f>
        <v/>
      </c>
      <c r="L65" s="51" t="n">
        <f aca="false">IF(L$54&lt;$A65,"",L22*Orders!L23)</f>
        <v>5874.83680882584</v>
      </c>
      <c r="M65" s="51" t="n">
        <f aca="false">IF(M$54&lt;$A65,"",M22*Orders!M23)</f>
        <v>2027.79634730418</v>
      </c>
      <c r="N65" s="51" t="n">
        <f aca="false">IF(N$54&lt;$A65,"",N22*Orders!N23)</f>
        <v>1747.75821050866</v>
      </c>
      <c r="O65" s="51" t="n">
        <f aca="false">IF(O$54&lt;$A65,"",O22*Orders!O23)</f>
        <v>1473.23339152565</v>
      </c>
      <c r="P65" s="51" t="n">
        <f aca="false">IF(P$54&lt;$A65,"",P22*Orders!P23)</f>
        <v>1350.75070163474</v>
      </c>
      <c r="Q65" s="51" t="n">
        <f aca="false">IF(Q$54&lt;$A65,"",Q22*Orders!Q23)</f>
        <v>1249.83074203339</v>
      </c>
      <c r="R65" s="51" t="n">
        <f aca="false">IF(R$54&lt;$A65,"",R22*Orders!R23)</f>
        <v>1101.89378346539</v>
      </c>
      <c r="S65" s="51" t="n">
        <f aca="false">IF(S$54&lt;$A65,"",S22*Orders!S23)</f>
        <v>1022.70073716599</v>
      </c>
      <c r="T65" s="51" t="n">
        <f aca="false">IF(T$54&lt;$A65,"",T22*Orders!T23)</f>
        <v>954.290084237227</v>
      </c>
      <c r="U65" s="51" t="n">
        <f aca="false">IF(U$54&lt;$A65,"",U22*Orders!U23)</f>
        <v>808.6712651598</v>
      </c>
      <c r="V65" s="51" t="n">
        <f aca="false">IF(V$54&lt;$A65,"",V22*Orders!V23)</f>
        <v>763.897494440831</v>
      </c>
      <c r="W65" s="51" t="n">
        <f aca="false">IF(W$54&lt;$A65,"",W22*Orders!W23)</f>
        <v>719.012864125723</v>
      </c>
      <c r="X65" s="51" t="n">
        <f aca="false">IF(X$54&lt;$A65,"",X22*Orders!X23)</f>
        <v>739.219147908873</v>
      </c>
      <c r="Y65" s="51" t="n">
        <f aca="false">IF(Y$54&lt;$A65,"",Y22*Orders!Y23)</f>
        <v>693.331211699191</v>
      </c>
      <c r="Z65" s="51" t="n">
        <f aca="false">IF(Z$54&lt;$A65,"",Z22*Orders!Z23)</f>
        <v>648.833195497011</v>
      </c>
      <c r="AA65" s="51" t="n">
        <f aca="false">IF(AA$54&lt;$A65,"",AA22*Orders!AA23)</f>
        <v>729.743169009888</v>
      </c>
      <c r="AB65" s="51" t="n">
        <f aca="false">IF(AB$54&lt;$A65,"",AB22*Orders!AB23)</f>
        <v>684.265519883895</v>
      </c>
      <c r="AC65" s="51" t="n">
        <f aca="false">IF(AC$54&lt;$A65,"",AC22*Orders!AC23)</f>
        <v>640.756246983792</v>
      </c>
      <c r="AD65" s="51" t="n">
        <f aca="false">IF(AD$54&lt;$A65,"",AD22*Orders!AD23)</f>
        <v>577.717268405636</v>
      </c>
      <c r="AE65" s="51" t="n">
        <f aca="false">IF(AE$54&lt;$A65,"",AE22*Orders!AE23)</f>
        <v>534.262039947231</v>
      </c>
      <c r="AF65" s="51" t="n">
        <f aca="false">IF(AF$54&lt;$A65,"",AF22*Orders!AF23)</f>
        <v>496.065786169864</v>
      </c>
      <c r="AG65" s="51" t="n">
        <f aca="false">IF(AG$54&lt;$A65,"",AG22*Orders!AG23)</f>
        <v>401.011508564983</v>
      </c>
      <c r="AH65" s="51" t="n">
        <f aca="false">IF(AH$54&lt;$A65,"",AH22*Orders!AH23)</f>
        <v>374.715471737746</v>
      </c>
      <c r="AI65" s="51" t="n">
        <f aca="false">IF(AI$54&lt;$A65,"",AI22*Orders!AI23)</f>
        <v>349.620726873902</v>
      </c>
      <c r="AJ65" s="51" t="n">
        <f aca="false">IF(AJ$54&lt;$A65,"",AJ22*Orders!AJ23)</f>
        <v>364.620602637345</v>
      </c>
      <c r="AK65" s="51" t="n">
        <f aca="false">IF(AK$54&lt;$A65,"",AK22*Orders!AK23)</f>
        <v>339.831170116822</v>
      </c>
      <c r="AL65" s="51" t="n">
        <f aca="false">IF(AL$54&lt;$A65,"",AL22*Orders!AL23)</f>
        <v>316.273509723011</v>
      </c>
      <c r="AM65" s="51" t="n">
        <f aca="false">IF(AM$54&lt;$A65,"",AM22*Orders!AM23)</f>
        <v>308.195352609387</v>
      </c>
      <c r="AN65" s="51" t="n">
        <f aca="false">IF(AN$54&lt;$A65,"",AN22*Orders!AN23)</f>
        <v>286.268619202452</v>
      </c>
      <c r="AO65" s="51" t="n">
        <f aca="false">IF(AO$54&lt;$A65,"",AO22*Orders!AO23)</f>
        <v>265.582507768174</v>
      </c>
    </row>
    <row r="66" customFormat="false" ht="15" hidden="false" customHeight="false" outlineLevel="0" collapsed="false">
      <c r="A66" s="0" t="n">
        <f aca="false">A65+1</f>
        <v>11</v>
      </c>
      <c r="B66" s="0" t="s">
        <v>15</v>
      </c>
      <c r="C66" s="51" t="str">
        <f aca="false">IF(C$54&lt;$A66,"",C23*Orders!C24)</f>
        <v/>
      </c>
      <c r="D66" s="51" t="str">
        <f aca="false">IF(D$54&lt;$A66,"",D23*Orders!D24)</f>
        <v/>
      </c>
      <c r="E66" s="51" t="str">
        <f aca="false">IF(E$54&lt;$A66,"",E23*Orders!E24)</f>
        <v/>
      </c>
      <c r="F66" s="51" t="str">
        <f aca="false">IF(F$54&lt;$A66,"",F23*Orders!F24)</f>
        <v/>
      </c>
      <c r="G66" s="51" t="str">
        <f aca="false">IF(G$54&lt;$A66,"",G23*Orders!G24)</f>
        <v/>
      </c>
      <c r="H66" s="51" t="str">
        <f aca="false">IF(H$54&lt;$A66,"",H23*Orders!H24)</f>
        <v/>
      </c>
      <c r="I66" s="51" t="str">
        <f aca="false">IF(I$54&lt;$A66,"",I23*Orders!I24)</f>
        <v/>
      </c>
      <c r="J66" s="51" t="str">
        <f aca="false">IF(J$54&lt;$A66,"",J23*Orders!J24)</f>
        <v/>
      </c>
      <c r="K66" s="51" t="str">
        <f aca="false">IF(K$54&lt;$A66,"",K23*Orders!K24)</f>
        <v/>
      </c>
      <c r="L66" s="51" t="str">
        <f aca="false">IF(L$54&lt;$A66,"",L23*Orders!L24)</f>
        <v/>
      </c>
      <c r="M66" s="51" t="n">
        <f aca="false">IF(M$54&lt;$A66,"",M23*Orders!M24)</f>
        <v>5811.59374642397</v>
      </c>
      <c r="N66" s="51" t="n">
        <f aca="false">IF(N$54&lt;$A66,"",N23*Orders!N24)</f>
        <v>2001.7347134669</v>
      </c>
      <c r="O66" s="51" t="n">
        <f aca="false">IF(O$54&lt;$A66,"",O23*Orders!O24)</f>
        <v>1613.75100584205</v>
      </c>
      <c r="P66" s="51" t="n">
        <f aca="false">IF(P$54&lt;$A66,"",P23*Orders!P24)</f>
        <v>1452.46446955159</v>
      </c>
      <c r="Q66" s="51" t="n">
        <f aca="false">IF(Q$54&lt;$A66,"",Q23*Orders!Q24)</f>
        <v>1331.26847915776</v>
      </c>
      <c r="R66" s="51" t="n">
        <f aca="false">IF(R$54&lt;$A66,"",R23*Orders!R24)</f>
        <v>1231.39466129848</v>
      </c>
      <c r="S66" s="51" t="n">
        <f aca="false">IF(S$54&lt;$A66,"",S23*Orders!S24)</f>
        <v>1085.27814221061</v>
      </c>
      <c r="T66" s="51" t="n">
        <f aca="false">IF(T$54&lt;$A66,"",T23*Orders!T24)</f>
        <v>1006.94398500817</v>
      </c>
      <c r="U66" s="51" t="n">
        <f aca="false">IF(U$54&lt;$A66,"",U23*Orders!U24)</f>
        <v>839.105121947453</v>
      </c>
      <c r="V66" s="51" t="n">
        <f aca="false">IF(V$54&lt;$A66,"",V23*Orders!V24)</f>
        <v>795.09340680045</v>
      </c>
      <c r="W66" s="51" t="n">
        <f aca="false">IF(W$54&lt;$A66,"",W23*Orders!W24)</f>
        <v>750.837182211869</v>
      </c>
      <c r="X66" s="51" t="n">
        <f aca="false">IF(X$54&lt;$A66,"",X23*Orders!X24)</f>
        <v>772.609879849714</v>
      </c>
      <c r="Y66" s="51" t="n">
        <f aca="false">IF(Y$54&lt;$A66,"",Y23*Orders!Y24)</f>
        <v>726.50217377788</v>
      </c>
      <c r="Z66" s="51" t="n">
        <f aca="false">IF(Z$54&lt;$A66,"",Z23*Orders!Z24)</f>
        <v>681.197852627125</v>
      </c>
      <c r="AA66" s="51" t="n">
        <f aca="false">IF(AA$54&lt;$A66,"",AA23*Orders!AA24)</f>
        <v>763.973764988467</v>
      </c>
      <c r="AB66" s="51" t="n">
        <f aca="false">IF(AB$54&lt;$A66,"",AB23*Orders!AB24)</f>
        <v>717.252758337915</v>
      </c>
      <c r="AC66" s="51" t="n">
        <f aca="false">IF(AC$54&lt;$A66,"",AC23*Orders!AC24)</f>
        <v>672.348884451886</v>
      </c>
      <c r="AD66" s="51" t="n">
        <f aca="false">IF(AD$54&lt;$A66,"",AD23*Orders!AD24)</f>
        <v>629.410794502407</v>
      </c>
      <c r="AE66" s="51" t="n">
        <f aca="false">IF(AE$54&lt;$A66,"",AE23*Orders!AE24)</f>
        <v>567.32479080946</v>
      </c>
      <c r="AF66" s="51" t="n">
        <f aca="false">IF(AF$54&lt;$A66,"",AF23*Orders!AF24)</f>
        <v>524.505247030583</v>
      </c>
      <c r="AG66" s="51" t="n">
        <f aca="false">IF(AG$54&lt;$A66,"",AG23*Orders!AG24)</f>
        <v>420.316460490278</v>
      </c>
      <c r="AH66" s="51" t="n">
        <f aca="false">IF(AH$54&lt;$A66,"",AH23*Orders!AH24)</f>
        <v>393.260935479567</v>
      </c>
      <c r="AI66" s="51" t="n">
        <f aca="false">IF(AI$54&lt;$A66,"",AI23*Orders!AI24)</f>
        <v>367.391226308375</v>
      </c>
      <c r="AJ66" s="51" t="n">
        <f aca="false">IF(AJ$54&lt;$A66,"",AJ23*Orders!AJ24)</f>
        <v>383.051388800501</v>
      </c>
      <c r="AK66" s="51" t="n">
        <f aca="false">IF(AK$54&lt;$A66,"",AK23*Orders!AK24)</f>
        <v>357.466537208953</v>
      </c>
      <c r="AL66" s="51" t="n">
        <f aca="false">IF(AL$54&lt;$A66,"",AL23*Orders!AL24)</f>
        <v>333.094100216323</v>
      </c>
      <c r="AM66" s="51" t="n">
        <f aca="false">IF(AM$54&lt;$A66,"",AM23*Orders!AM24)</f>
        <v>324.779896400591</v>
      </c>
      <c r="AN66" s="51" t="n">
        <f aca="false">IF(AN$54&lt;$A66,"",AN23*Orders!AN24)</f>
        <v>302.006928174021</v>
      </c>
      <c r="AO66" s="51" t="n">
        <f aca="false">IF(AO$54&lt;$A66,"",AO23*Orders!AO24)</f>
        <v>280.468982676419</v>
      </c>
    </row>
    <row r="67" customFormat="false" ht="15" hidden="false" customHeight="false" outlineLevel="0" collapsed="false">
      <c r="A67" s="0" t="n">
        <f aca="false">A66+1</f>
        <v>12</v>
      </c>
      <c r="B67" s="0" t="s">
        <v>16</v>
      </c>
      <c r="C67" s="51" t="str">
        <f aca="false">IF(C$54&lt;$A67,"",C24*Orders!C25)</f>
        <v/>
      </c>
      <c r="D67" s="51" t="str">
        <f aca="false">IF(D$54&lt;$A67,"",D24*Orders!D25)</f>
        <v/>
      </c>
      <c r="E67" s="51" t="str">
        <f aca="false">IF(E$54&lt;$A67,"",E24*Orders!E25)</f>
        <v/>
      </c>
      <c r="F67" s="51" t="str">
        <f aca="false">IF(F$54&lt;$A67,"",F24*Orders!F25)</f>
        <v/>
      </c>
      <c r="G67" s="51" t="str">
        <f aca="false">IF(G$54&lt;$A67,"",G24*Orders!G25)</f>
        <v/>
      </c>
      <c r="H67" s="51" t="str">
        <f aca="false">IF(H$54&lt;$A67,"",H24*Orders!H25)</f>
        <v/>
      </c>
      <c r="I67" s="51" t="str">
        <f aca="false">IF(I$54&lt;$A67,"",I24*Orders!I25)</f>
        <v/>
      </c>
      <c r="J67" s="51" t="str">
        <f aca="false">IF(J$54&lt;$A67,"",J24*Orders!J25)</f>
        <v/>
      </c>
      <c r="K67" s="51" t="str">
        <f aca="false">IF(K$54&lt;$A67,"",K24*Orders!K25)</f>
        <v/>
      </c>
      <c r="L67" s="51" t="str">
        <f aca="false">IF(L$54&lt;$A67,"",L24*Orders!L25)</f>
        <v/>
      </c>
      <c r="M67" s="51" t="str">
        <f aca="false">IF(M$54&lt;$A67,"",M24*Orders!M25)</f>
        <v/>
      </c>
      <c r="N67" s="51" t="n">
        <f aca="false">IF(N$54&lt;$A67,"",N24*Orders!N25)</f>
        <v>5709.92302639237</v>
      </c>
      <c r="O67" s="51" t="n">
        <f aca="false">IF(O$54&lt;$A67,"",O24*Orders!O25)</f>
        <v>1841.17595182121</v>
      </c>
      <c r="P67" s="51" t="n">
        <f aca="false">IF(P$54&lt;$A67,"",P24*Orders!P25)</f>
        <v>1580.64779198025</v>
      </c>
      <c r="Q67" s="51" t="n">
        <f aca="false">IF(Q$54&lt;$A67,"",Q24*Orders!Q25)</f>
        <v>1422.20322421015</v>
      </c>
      <c r="R67" s="51" t="n">
        <f aca="false">IF(R$54&lt;$A67,"",R24*Orders!R25)</f>
        <v>1303.10098893974</v>
      </c>
      <c r="S67" s="51" t="n">
        <f aca="false">IF(S$54&lt;$A67,"",S24*Orders!S25)</f>
        <v>1204.93939100409</v>
      </c>
      <c r="T67" s="51" t="n">
        <f aca="false">IF(T$54&lt;$A67,"",T24*Orders!T25)</f>
        <v>1061.6081465715</v>
      </c>
      <c r="U67" s="51" t="n">
        <f aca="false">IF(U$54&lt;$A67,"",U24*Orders!U25)</f>
        <v>882.56283302689</v>
      </c>
      <c r="V67" s="51" t="n">
        <f aca="false">IF(V$54&lt;$A67,"",V24*Orders!V25)</f>
        <v>819.640803906769</v>
      </c>
      <c r="W67" s="51" t="n">
        <f aca="false">IF(W$54&lt;$A67,"",W24*Orders!W25)</f>
        <v>776.403828019596</v>
      </c>
      <c r="X67" s="51" t="n">
        <f aca="false">IF(X$54&lt;$A67,"",X24*Orders!X25)</f>
        <v>799.760247255178</v>
      </c>
      <c r="Y67" s="51" t="n">
        <f aca="false">IF(Y$54&lt;$A67,"",Y24*Orders!Y25)</f>
        <v>754.365706430377</v>
      </c>
      <c r="Z67" s="51" t="n">
        <f aca="false">IF(Z$54&lt;$A67,"",Z24*Orders!Z25)</f>
        <v>709.128207162971</v>
      </c>
      <c r="AA67" s="51" t="n">
        <f aca="false">IF(AA$54&lt;$A67,"",AA24*Orders!AA25)</f>
        <v>793.358058132703</v>
      </c>
      <c r="AB67" s="51" t="n">
        <f aca="false">IF(AB$54&lt;$A67,"",AB24*Orders!AB25)</f>
        <v>746.00083180047</v>
      </c>
      <c r="AC67" s="51" t="n">
        <f aca="false">IF(AC$54&lt;$A67,"",AC24*Orders!AC25)</f>
        <v>700.161740945531</v>
      </c>
      <c r="AD67" s="51" t="n">
        <f aca="false">IF(AD$54&lt;$A67,"",AD24*Orders!AD25)</f>
        <v>656.129102459977</v>
      </c>
      <c r="AE67" s="51" t="n">
        <f aca="false">IF(AE$54&lt;$A67,"",AE24*Orders!AE25)</f>
        <v>614.045829401636</v>
      </c>
      <c r="AF67" s="51" t="n">
        <f aca="false">IF(AF$54&lt;$A67,"",AF24*Orders!AF25)</f>
        <v>553.317197556974</v>
      </c>
      <c r="AG67" s="51" t="n">
        <f aca="false">IF(AG$54&lt;$A67,"",AG24*Orders!AG25)</f>
        <v>442.639584125682</v>
      </c>
      <c r="AH67" s="51" t="n">
        <f aca="false">IF(AH$54&lt;$A67,"",AH24*Orders!AH25)</f>
        <v>409.478829529377</v>
      </c>
      <c r="AI67" s="51" t="n">
        <f aca="false">IF(AI$54&lt;$A67,"",AI24*Orders!AI25)</f>
        <v>383.032142145791</v>
      </c>
      <c r="AJ67" s="51" t="n">
        <f aca="false">IF(AJ$54&lt;$A67,"",AJ24*Orders!AJ25)</f>
        <v>399.234709142264</v>
      </c>
      <c r="AK67" s="51" t="n">
        <f aca="false">IF(AK$54&lt;$A67,"",AK24*Orders!AK25)</f>
        <v>373.058669442098</v>
      </c>
      <c r="AL67" s="51" t="n">
        <f aca="false">IF(AL$54&lt;$A67,"",AL24*Orders!AL25)</f>
        <v>348.065684798402</v>
      </c>
      <c r="AM67" s="51" t="n">
        <f aca="false">IF(AM$54&lt;$A67,"",AM24*Orders!AM25)</f>
        <v>339.592303789077</v>
      </c>
      <c r="AN67" s="51" t="n">
        <f aca="false">IF(AN$54&lt;$A67,"",AN24*Orders!AN25)</f>
        <v>316.152798594636</v>
      </c>
      <c r="AO67" s="51" t="n">
        <f aca="false">IF(AO$54&lt;$A67,"",AO24*Orders!AO25)</f>
        <v>293.92827589152</v>
      </c>
    </row>
    <row r="68" customFormat="false" ht="15" hidden="false" customHeight="false" outlineLevel="0" collapsed="false">
      <c r="A68" s="0" t="n">
        <f aca="false">A67+1</f>
        <v>13</v>
      </c>
      <c r="B68" s="0" t="s">
        <v>17</v>
      </c>
      <c r="C68" s="51" t="str">
        <f aca="false">IF(C$54&lt;$A68,"",C25*Orders!C26)</f>
        <v/>
      </c>
      <c r="D68" s="51" t="str">
        <f aca="false">IF(D$54&lt;$A68,"",D25*Orders!D26)</f>
        <v/>
      </c>
      <c r="E68" s="51" t="str">
        <f aca="false">IF(E$54&lt;$A68,"",E25*Orders!E26)</f>
        <v/>
      </c>
      <c r="F68" s="51" t="str">
        <f aca="false">IF(F$54&lt;$A68,"",F25*Orders!F26)</f>
        <v/>
      </c>
      <c r="G68" s="51" t="str">
        <f aca="false">IF(G$54&lt;$A68,"",G25*Orders!G26)</f>
        <v/>
      </c>
      <c r="H68" s="51" t="str">
        <f aca="false">IF(H$54&lt;$A68,"",H25*Orders!H26)</f>
        <v/>
      </c>
      <c r="I68" s="51" t="str">
        <f aca="false">IF(I$54&lt;$A68,"",I25*Orders!I26)</f>
        <v/>
      </c>
      <c r="J68" s="51" t="str">
        <f aca="false">IF(J$54&lt;$A68,"",J25*Orders!J26)</f>
        <v/>
      </c>
      <c r="K68" s="51" t="str">
        <f aca="false">IF(K$54&lt;$A68,"",K25*Orders!K26)</f>
        <v/>
      </c>
      <c r="L68" s="51" t="str">
        <f aca="false">IF(L$54&lt;$A68,"",L25*Orders!L26)</f>
        <v/>
      </c>
      <c r="M68" s="51" t="str">
        <f aca="false">IF(M$54&lt;$A68,"",M25*Orders!M26)</f>
        <v/>
      </c>
      <c r="N68" s="51" t="str">
        <f aca="false">IF(N$54&lt;$A68,"",N25*Orders!N26)</f>
        <v/>
      </c>
      <c r="O68" s="51" t="n">
        <f aca="false">IF(O$54&lt;$A68,"",O25*Orders!O26)</f>
        <v>11005.3879014821</v>
      </c>
      <c r="P68" s="51" t="n">
        <f aca="false">IF(P$54&lt;$A68,"",P25*Orders!P26)</f>
        <v>3683.83421625363</v>
      </c>
      <c r="Q68" s="51" t="n">
        <f aca="false">IF(Q$54&lt;$A68,"",Q25*Orders!Q26)</f>
        <v>3161.54120237081</v>
      </c>
      <c r="R68" s="51" t="n">
        <f aca="false">IF(R$54&lt;$A68,"",R25*Orders!R26)</f>
        <v>2843.6928063562</v>
      </c>
      <c r="S68" s="51" t="n">
        <f aca="false">IF(S$54&lt;$A68,"",S25*Orders!S26)</f>
        <v>2604.68492163471</v>
      </c>
      <c r="T68" s="51" t="n">
        <f aca="false">IF(T$54&lt;$A68,"",T25*Orders!T26)</f>
        <v>2407.6743545538</v>
      </c>
      <c r="U68" s="51" t="n">
        <f aca="false">IF(U$54&lt;$A68,"",U25*Orders!U26)</f>
        <v>2011.76183087261</v>
      </c>
      <c r="V68" s="51" t="n">
        <f aca="false">IF(V$54&lt;$A68,"",V25*Orders!V26)</f>
        <v>1867.0607291727</v>
      </c>
      <c r="W68" s="51" t="n">
        <f aca="false">IF(W$54&lt;$A68,"",W25*Orders!W26)</f>
        <v>1735.81185601541</v>
      </c>
      <c r="X68" s="51" t="n">
        <f aca="false">IF(X$54&lt;$A68,"",X25*Orders!X26)</f>
        <v>1676.00227650877</v>
      </c>
      <c r="Y68" s="51" t="n">
        <f aca="false">IF(Y$54&lt;$A68,"",Y25*Orders!Y26)</f>
        <v>1553.18913108698</v>
      </c>
      <c r="Z68" s="51" t="n">
        <f aca="false">IF(Z$54&lt;$A68,"",Z25*Orders!Z26)</f>
        <v>1446.12384200758</v>
      </c>
      <c r="AA68" s="51" t="n">
        <f aca="false">IF(AA$54&lt;$A68,"",AA25*Orders!AA26)</f>
        <v>1624.67581301057</v>
      </c>
      <c r="AB68" s="51" t="n">
        <f aca="false">IF(AB$54&lt;$A68,"",AB25*Orders!AB26)</f>
        <v>1540.68638048995</v>
      </c>
      <c r="AC68" s="51" t="n">
        <f aca="false">IF(AC$54&lt;$A68,"",AC25*Orders!AC26)</f>
        <v>1457.05122793356</v>
      </c>
      <c r="AD68" s="51" t="n">
        <f aca="false">IF(AD$54&lt;$A68,"",AD25*Orders!AD26)</f>
        <v>1374.21080816953</v>
      </c>
      <c r="AE68" s="51" t="n">
        <f aca="false">IF(AE$54&lt;$A68,"",AE25*Orders!AE26)</f>
        <v>1292.74923867099</v>
      </c>
      <c r="AF68" s="51" t="n">
        <f aca="false">IF(AF$54&lt;$A68,"",AF25*Orders!AF26)</f>
        <v>1213.29146912164</v>
      </c>
      <c r="AG68" s="51" t="n">
        <f aca="false">IF(AG$54&lt;$A68,"",AG25*Orders!AG26)</f>
        <v>986.198330595969</v>
      </c>
      <c r="AH68" s="51" t="n">
        <f aca="false">IF(AH$54&lt;$A68,"",AH25*Orders!AH26)</f>
        <v>919.055633961827</v>
      </c>
      <c r="AI68" s="51" t="n">
        <f aca="false">IF(AI$54&lt;$A68,"",AI25*Orders!AI26)</f>
        <v>855.270950028076</v>
      </c>
      <c r="AJ68" s="51" t="n">
        <f aca="false">IF(AJ$54&lt;$A68,"",AJ25*Orders!AJ26)</f>
        <v>856.928244312837</v>
      </c>
      <c r="AK68" s="51" t="n">
        <f aca="false">IF(AK$54&lt;$A68,"",AK25*Orders!AK26)</f>
        <v>788.810133706983</v>
      </c>
      <c r="AL68" s="51" t="n">
        <f aca="false">IF(AL$54&lt;$A68,"",AL25*Orders!AL26)</f>
        <v>728.954769100366</v>
      </c>
      <c r="AM68" s="51" t="n">
        <f aca="false">IF(AM$54&lt;$A68,"",AM25*Orders!AM26)</f>
        <v>712.423814358602</v>
      </c>
      <c r="AN68" s="51" t="n">
        <f aca="false">IF(AN$54&lt;$A68,"",AN25*Orders!AN26)</f>
        <v>664.851908275946</v>
      </c>
      <c r="AO68" s="51" t="n">
        <f aca="false">IF(AO$54&lt;$A68,"",AO25*Orders!AO26)</f>
        <v>619.61957898392</v>
      </c>
    </row>
    <row r="69" customFormat="false" ht="15" hidden="false" customHeight="false" outlineLevel="0" collapsed="false">
      <c r="A69" s="0" t="n">
        <f aca="false">A68+1</f>
        <v>14</v>
      </c>
      <c r="B69" s="0" t="s">
        <v>18</v>
      </c>
      <c r="C69" s="51" t="str">
        <f aca="false">IF(C$54&lt;$A69,"",C26*Orders!C27)</f>
        <v/>
      </c>
      <c r="D69" s="51" t="str">
        <f aca="false">IF(D$54&lt;$A69,"",D26*Orders!D27)</f>
        <v/>
      </c>
      <c r="E69" s="51" t="str">
        <f aca="false">IF(E$54&lt;$A69,"",E26*Orders!E27)</f>
        <v/>
      </c>
      <c r="F69" s="51" t="str">
        <f aca="false">IF(F$54&lt;$A69,"",F26*Orders!F27)</f>
        <v/>
      </c>
      <c r="G69" s="51" t="str">
        <f aca="false">IF(G$54&lt;$A69,"",G26*Orders!G27)</f>
        <v/>
      </c>
      <c r="H69" s="51" t="str">
        <f aca="false">IF(H$54&lt;$A69,"",H26*Orders!H27)</f>
        <v/>
      </c>
      <c r="I69" s="51" t="str">
        <f aca="false">IF(I$54&lt;$A69,"",I26*Orders!I27)</f>
        <v/>
      </c>
      <c r="J69" s="51" t="str">
        <f aca="false">IF(J$54&lt;$A69,"",J26*Orders!J27)</f>
        <v/>
      </c>
      <c r="K69" s="51" t="str">
        <f aca="false">IF(K$54&lt;$A69,"",K26*Orders!K27)</f>
        <v/>
      </c>
      <c r="L69" s="51" t="str">
        <f aca="false">IF(L$54&lt;$A69,"",L26*Orders!L27)</f>
        <v/>
      </c>
      <c r="M69" s="51" t="str">
        <f aca="false">IF(M$54&lt;$A69,"",M26*Orders!M27)</f>
        <v/>
      </c>
      <c r="N69" s="51" t="str">
        <f aca="false">IF(N$54&lt;$A69,"",N26*Orders!N27)</f>
        <v/>
      </c>
      <c r="O69" s="51" t="str">
        <f aca="false">IF(O$54&lt;$A69,"",O26*Orders!O27)</f>
        <v/>
      </c>
      <c r="P69" s="51" t="n">
        <f aca="false">IF(P$54&lt;$A69,"",P26*Orders!P27)</f>
        <v>14071.6651986082</v>
      </c>
      <c r="Q69" s="51" t="n">
        <f aca="false">IF(Q$54&lt;$A69,"",Q26*Orders!Q27)</f>
        <v>4698.44982740834</v>
      </c>
      <c r="R69" s="51" t="n">
        <f aca="false">IF(R$54&lt;$A69,"",R26*Orders!R27)</f>
        <v>4030.9922976422</v>
      </c>
      <c r="S69" s="51" t="n">
        <f aca="false">IF(S$54&lt;$A69,"",S26*Orders!S27)</f>
        <v>3624.53941593679</v>
      </c>
      <c r="T69" s="51" t="n">
        <f aca="false">IF(T$54&lt;$A69,"",T26*Orders!T27)</f>
        <v>3318.80151400148</v>
      </c>
      <c r="U69" s="51" t="n">
        <f aca="false">IF(U$54&lt;$A69,"",U26*Orders!U27)</f>
        <v>2767.25310722753</v>
      </c>
      <c r="V69" s="51" t="n">
        <f aca="false">IF(V$54&lt;$A69,"",V26*Orders!V27)</f>
        <v>2559.64712081587</v>
      </c>
      <c r="W69" s="51" t="n">
        <f aca="false">IF(W$54&lt;$A69,"",W26*Orders!W27)</f>
        <v>2374.76527122017</v>
      </c>
      <c r="X69" s="51" t="n">
        <f aca="false">IF(X$54&lt;$A69,"",X26*Orders!X27)</f>
        <v>2280.96233812713</v>
      </c>
      <c r="Y69" s="51" t="n">
        <f aca="false">IF(Y$54&lt;$A69,"",Y26*Orders!Y27)</f>
        <v>2113.67802221289</v>
      </c>
      <c r="Z69" s="51" t="n">
        <f aca="false">IF(Z$54&lt;$A69,"",Z26*Orders!Z27)</f>
        <v>1968.12498248218</v>
      </c>
      <c r="AA69" s="51" t="n">
        <f aca="false">IF(AA$54&lt;$A69,"",AA26*Orders!AA27)</f>
        <v>2203.70394083797</v>
      </c>
      <c r="AB69" s="51" t="n">
        <f aca="false">IF(AB$54&lt;$A69,"",AB26*Orders!AB27)</f>
        <v>2091.96531537964</v>
      </c>
      <c r="AC69" s="51" t="n">
        <f aca="false">IF(AC$54&lt;$A69,"",AC26*Orders!AC27)</f>
        <v>1979.99599771346</v>
      </c>
      <c r="AD69" s="51" t="n">
        <f aca="false">IF(AD$54&lt;$A69,"",AD26*Orders!AD27)</f>
        <v>1868.52043729068</v>
      </c>
      <c r="AE69" s="51" t="n">
        <f aca="false">IF(AE$54&lt;$A69,"",AE26*Orders!AE27)</f>
        <v>1758.5352748922</v>
      </c>
      <c r="AF69" s="51" t="n">
        <f aca="false">IF(AF$54&lt;$A69,"",AF26*Orders!AF27)</f>
        <v>1651.08186307732</v>
      </c>
      <c r="AG69" s="51" t="n">
        <f aca="false">IF(AG$54&lt;$A69,"",AG26*Orders!AG27)</f>
        <v>1346.2621870252</v>
      </c>
      <c r="AH69" s="51" t="n">
        <f aca="false">IF(AH$54&lt;$A69,"",AH26*Orders!AH27)</f>
        <v>1255.0169560675</v>
      </c>
      <c r="AI69" s="51" t="n">
        <f aca="false">IF(AI$54&lt;$A69,"",AI26*Orders!AI27)</f>
        <v>1168.35195107767</v>
      </c>
      <c r="AJ69" s="51" t="n">
        <f aca="false">IF(AJ$54&lt;$A69,"",AJ26*Orders!AJ27)</f>
        <v>1167.6696924193</v>
      </c>
      <c r="AK69" s="51" t="n">
        <f aca="false">IF(AK$54&lt;$A69,"",AK26*Orders!AK27)</f>
        <v>1075.55032991571</v>
      </c>
      <c r="AL69" s="51" t="n">
        <f aca="false">IF(AL$54&lt;$A69,"",AL26*Orders!AL27)</f>
        <v>994.657487070942</v>
      </c>
      <c r="AM69" s="51" t="n">
        <f aca="false">IF(AM$54&lt;$A69,"",AM26*Orders!AM27)</f>
        <v>972.381590014651</v>
      </c>
      <c r="AN69" s="51" t="n">
        <f aca="false">IF(AN$54&lt;$A69,"",AN26*Orders!AN27)</f>
        <v>908.259378028838</v>
      </c>
      <c r="AO69" s="51" t="n">
        <f aca="false">IF(AO$54&lt;$A69,"",AO26*Orders!AO27)</f>
        <v>847.163302428848</v>
      </c>
    </row>
    <row r="70" customFormat="false" ht="15" hidden="false" customHeight="false" outlineLevel="0" collapsed="false">
      <c r="A70" s="0" t="n">
        <f aca="false">A69+1</f>
        <v>15</v>
      </c>
      <c r="B70" s="0" t="s">
        <v>19</v>
      </c>
      <c r="C70" s="51" t="str">
        <f aca="false">IF(C$54&lt;$A70,"",C27*Orders!C28)</f>
        <v/>
      </c>
      <c r="D70" s="51" t="str">
        <f aca="false">IF(D$54&lt;$A70,"",D27*Orders!D28)</f>
        <v/>
      </c>
      <c r="E70" s="51" t="str">
        <f aca="false">IF(E$54&lt;$A70,"",E27*Orders!E28)</f>
        <v/>
      </c>
      <c r="F70" s="51" t="str">
        <f aca="false">IF(F$54&lt;$A70,"",F27*Orders!F28)</f>
        <v/>
      </c>
      <c r="G70" s="51" t="str">
        <f aca="false">IF(G$54&lt;$A70,"",G27*Orders!G28)</f>
        <v/>
      </c>
      <c r="H70" s="51" t="str">
        <f aca="false">IF(H$54&lt;$A70,"",H27*Orders!H28)</f>
        <v/>
      </c>
      <c r="I70" s="51" t="str">
        <f aca="false">IF(I$54&lt;$A70,"",I27*Orders!I28)</f>
        <v/>
      </c>
      <c r="J70" s="51" t="str">
        <f aca="false">IF(J$54&lt;$A70,"",J27*Orders!J28)</f>
        <v/>
      </c>
      <c r="K70" s="51" t="str">
        <f aca="false">IF(K$54&lt;$A70,"",K27*Orders!K28)</f>
        <v/>
      </c>
      <c r="L70" s="51" t="str">
        <f aca="false">IF(L$54&lt;$A70,"",L27*Orders!L28)</f>
        <v/>
      </c>
      <c r="M70" s="51" t="str">
        <f aca="false">IF(M$54&lt;$A70,"",M27*Orders!M28)</f>
        <v/>
      </c>
      <c r="N70" s="51" t="str">
        <f aca="false">IF(N$54&lt;$A70,"",N27*Orders!N28)</f>
        <v/>
      </c>
      <c r="O70" s="51" t="str">
        <f aca="false">IF(O$54&lt;$A70,"",O27*Orders!O28)</f>
        <v/>
      </c>
      <c r="P70" s="51" t="str">
        <f aca="false">IF(P$54&lt;$A70,"",P27*Orders!P28)</f>
        <v/>
      </c>
      <c r="Q70" s="51" t="n">
        <f aca="false">IF(Q$54&lt;$A70,"",Q27*Orders!Q28)</f>
        <v>16868.890626835</v>
      </c>
      <c r="R70" s="51" t="n">
        <f aca="false">IF(R$54&lt;$A70,"",R27*Orders!R28)</f>
        <v>5618.1911429293</v>
      </c>
      <c r="S70" s="51" t="n">
        <f aca="false">IF(S$54&lt;$A70,"",S27*Orders!S28)</f>
        <v>4818.50329631898</v>
      </c>
      <c r="T70" s="51" t="n">
        <f aca="false">IF(T$54&lt;$A70,"",T27*Orders!T28)</f>
        <v>4331.21560810988</v>
      </c>
      <c r="U70" s="51" t="n">
        <f aca="false">IF(U$54&lt;$A70,"",U27*Orders!U28)</f>
        <v>3589.43917427694</v>
      </c>
      <c r="V70" s="51" t="n">
        <f aca="false">IF(V$54&lt;$A70,"",V27*Orders!V28)</f>
        <v>3302.03895029109</v>
      </c>
      <c r="W70" s="51" t="n">
        <f aca="false">IF(W$54&lt;$A70,"",W27*Orders!W28)</f>
        <v>3053.30909730778</v>
      </c>
      <c r="X70" s="51" t="n">
        <f aca="false">IF(X$54&lt;$A70,"",X27*Orders!X28)</f>
        <v>2914.58343984352</v>
      </c>
      <c r="Y70" s="51" t="n">
        <f aca="false">IF(Y$54&lt;$A70,"",Y27*Orders!Y28)</f>
        <v>2699.53989825965</v>
      </c>
      <c r="Z70" s="51" t="n">
        <f aca="false">IF(Z$54&lt;$A70,"",Z27*Orders!Z28)</f>
        <v>2512.97239299714</v>
      </c>
      <c r="AA70" s="51" t="n">
        <f aca="false">IF(AA$54&lt;$A70,"",AA27*Orders!AA28)</f>
        <v>2804.05177737806</v>
      </c>
      <c r="AB70" s="51" t="n">
        <f aca="false">IF(AB$54&lt;$A70,"",AB27*Orders!AB28)</f>
        <v>2664.35899943623</v>
      </c>
      <c r="AC70" s="51" t="n">
        <f aca="false">IF(AC$54&lt;$A70,"",AC27*Orders!AC28)</f>
        <v>2523.32123546603</v>
      </c>
      <c r="AD70" s="51" t="n">
        <f aca="false">IF(AD$54&lt;$A70,"",AD27*Orders!AD28)</f>
        <v>2382.12975664813</v>
      </c>
      <c r="AE70" s="51" t="n">
        <f aca="false">IF(AE$54&lt;$A70,"",AE27*Orders!AE28)</f>
        <v>2242.43805521822</v>
      </c>
      <c r="AF70" s="51" t="n">
        <f aca="false">IF(AF$54&lt;$A70,"",AF27*Orders!AF28)</f>
        <v>2105.88203897085</v>
      </c>
      <c r="AG70" s="51" t="n">
        <f aca="false">IF(AG$54&lt;$A70,"",AG27*Orders!AG28)</f>
        <v>1722.44103249036</v>
      </c>
      <c r="AH70" s="51" t="n">
        <f aca="false">IF(AH$54&lt;$A70,"",AH27*Orders!AH28)</f>
        <v>1606.12983766941</v>
      </c>
      <c r="AI70" s="51" t="n">
        <f aca="false">IF(AI$54&lt;$A70,"",AI27*Orders!AI28)</f>
        <v>1495.73478495648</v>
      </c>
      <c r="AJ70" s="51" t="n">
        <f aca="false">IF(AJ$54&lt;$A70,"",AJ27*Orders!AJ28)</f>
        <v>1490.99848366567</v>
      </c>
      <c r="AK70" s="51" t="n">
        <f aca="false">IF(AK$54&lt;$A70,"",AK27*Orders!AK28)</f>
        <v>1374.30338767234</v>
      </c>
      <c r="AL70" s="51" t="n">
        <f aca="false">IF(AL$54&lt;$A70,"",AL27*Orders!AL28)</f>
        <v>1271.88995827454</v>
      </c>
      <c r="AM70" s="51" t="n">
        <f aca="false">IF(AM$54&lt;$A70,"",AM27*Orders!AM28)</f>
        <v>1243.77668570528</v>
      </c>
      <c r="AN70" s="51" t="n">
        <f aca="false">IF(AN$54&lt;$A70,"",AN27*Orders!AN28)</f>
        <v>1162.83145659507</v>
      </c>
      <c r="AO70" s="51" t="n">
        <f aca="false">IF(AO$54&lt;$A70,"",AO27*Orders!AO28)</f>
        <v>1085.53587310923</v>
      </c>
    </row>
    <row r="71" customFormat="false" ht="15" hidden="false" customHeight="false" outlineLevel="0" collapsed="false">
      <c r="A71" s="0" t="n">
        <f aca="false">A70+1</f>
        <v>16</v>
      </c>
      <c r="B71" s="0" t="s">
        <v>20</v>
      </c>
      <c r="C71" s="51" t="str">
        <f aca="false">IF(C$54&lt;$A71,"",C28*Orders!C29)</f>
        <v/>
      </c>
      <c r="D71" s="51" t="str">
        <f aca="false">IF(D$54&lt;$A71,"",D28*Orders!D29)</f>
        <v/>
      </c>
      <c r="E71" s="51" t="str">
        <f aca="false">IF(E$54&lt;$A71,"",E28*Orders!E29)</f>
        <v/>
      </c>
      <c r="F71" s="51" t="str">
        <f aca="false">IF(F$54&lt;$A71,"",F28*Orders!F29)</f>
        <v/>
      </c>
      <c r="G71" s="51" t="str">
        <f aca="false">IF(G$54&lt;$A71,"",G28*Orders!G29)</f>
        <v/>
      </c>
      <c r="H71" s="51" t="str">
        <f aca="false">IF(H$54&lt;$A71,"",H28*Orders!H29)</f>
        <v/>
      </c>
      <c r="I71" s="51" t="str">
        <f aca="false">IF(I$54&lt;$A71,"",I28*Orders!I29)</f>
        <v/>
      </c>
      <c r="J71" s="51" t="str">
        <f aca="false">IF(J$54&lt;$A71,"",J28*Orders!J29)</f>
        <v/>
      </c>
      <c r="K71" s="51" t="str">
        <f aca="false">IF(K$54&lt;$A71,"",K28*Orders!K29)</f>
        <v/>
      </c>
      <c r="L71" s="51" t="str">
        <f aca="false">IF(L$54&lt;$A71,"",L28*Orders!L29)</f>
        <v/>
      </c>
      <c r="M71" s="51" t="str">
        <f aca="false">IF(M$54&lt;$A71,"",M28*Orders!M29)</f>
        <v/>
      </c>
      <c r="N71" s="51" t="str">
        <f aca="false">IF(N$54&lt;$A71,"",N28*Orders!N29)</f>
        <v/>
      </c>
      <c r="O71" s="51" t="str">
        <f aca="false">IF(O$54&lt;$A71,"",O28*Orders!O29)</f>
        <v/>
      </c>
      <c r="P71" s="51" t="str">
        <f aca="false">IF(P$54&lt;$A71,"",P28*Orders!P29)</f>
        <v/>
      </c>
      <c r="Q71" s="51" t="str">
        <f aca="false">IF(Q$54&lt;$A71,"",Q28*Orders!Q29)</f>
        <v/>
      </c>
      <c r="R71" s="51" t="n">
        <f aca="false">IF(R$54&lt;$A71,"",R28*Orders!R29)</f>
        <v>17902.7765677583</v>
      </c>
      <c r="S71" s="51" t="n">
        <f aca="false">IF(S$54&lt;$A71,"",S28*Orders!S29)</f>
        <v>5947.26984740386</v>
      </c>
      <c r="T71" s="51" t="n">
        <f aca="false">IF(T$54&lt;$A71,"",T28*Orders!T29)</f>
        <v>5099.07329153099</v>
      </c>
      <c r="U71" s="51" t="n">
        <f aca="false">IF(U$54&lt;$A71,"",U28*Orders!U29)</f>
        <v>4162.38430191184</v>
      </c>
      <c r="V71" s="51" t="n">
        <f aca="false">IF(V$54&lt;$A71,"",V28*Orders!V29)</f>
        <v>3792.99585048787</v>
      </c>
      <c r="W71" s="51" t="n">
        <f aca="false">IF(W$54&lt;$A71,"",W28*Orders!W29)</f>
        <v>3488.14319421621</v>
      </c>
      <c r="X71" s="51" t="n">
        <f aca="false">IF(X$54&lt;$A71,"",X28*Orders!X29)</f>
        <v>3304.42008054929</v>
      </c>
      <c r="Y71" s="51" t="n">
        <f aca="false">IF(Y$54&lt;$A71,"",Y28*Orders!Y29)</f>
        <v>3057.17806068734</v>
      </c>
      <c r="Z71" s="51" t="n">
        <f aca="false">IF(Z$54&lt;$A71,"",Z28*Orders!Z29)</f>
        <v>2843.67247119539</v>
      </c>
      <c r="AA71" s="51" t="n">
        <f aca="false">IF(AA$54&lt;$A71,"",AA28*Orders!AA29)</f>
        <v>3161.73227079109</v>
      </c>
      <c r="AB71" s="51" t="n">
        <f aca="false">IF(AB$54&lt;$A71,"",AB28*Orders!AB29)</f>
        <v>3006.47552025284</v>
      </c>
      <c r="AC71" s="51" t="n">
        <f aca="false">IF(AC$54&lt;$A71,"",AC28*Orders!AC29)</f>
        <v>2848.27941668878</v>
      </c>
      <c r="AD71" s="51" t="n">
        <f aca="false">IF(AD$54&lt;$A71,"",AD28*Orders!AD29)</f>
        <v>2689.0270792333</v>
      </c>
      <c r="AE71" s="51" t="n">
        <f aca="false">IF(AE$54&lt;$A71,"",AE28*Orders!AE29)</f>
        <v>2531.23274008403</v>
      </c>
      <c r="AF71" s="51" t="n">
        <f aca="false">IF(AF$54&lt;$A71,"",AF28*Orders!AF29)</f>
        <v>2377.15301290417</v>
      </c>
      <c r="AG71" s="51" t="n">
        <f aca="false">IF(AG$54&lt;$A71,"",AG28*Orders!AG29)</f>
        <v>1950.28582579574</v>
      </c>
      <c r="AH71" s="51" t="n">
        <f aca="false">IF(AH$54&lt;$A71,"",AH28*Orders!AH29)</f>
        <v>1818.96696547596</v>
      </c>
      <c r="AI71" s="51" t="n">
        <f aca="false">IF(AI$54&lt;$A71,"",AI28*Orders!AI29)</f>
        <v>1694.48284622057</v>
      </c>
      <c r="AJ71" s="51" t="n">
        <f aca="false">IF(AJ$54&lt;$A71,"",AJ28*Orders!AJ29)</f>
        <v>1684.66166325199</v>
      </c>
      <c r="AK71" s="51" t="n">
        <f aca="false">IF(AK$54&lt;$A71,"",AK28*Orders!AK29)</f>
        <v>1553.90059613874</v>
      </c>
      <c r="AL71" s="51" t="n">
        <f aca="false">IF(AL$54&lt;$A71,"",AL28*Orders!AL29)</f>
        <v>1439.20251398947</v>
      </c>
      <c r="AM71" s="51" t="n">
        <f aca="false">IF(AM$54&lt;$A71,"",AM28*Orders!AM29)</f>
        <v>1407.82480237911</v>
      </c>
      <c r="AN71" s="51" t="n">
        <f aca="false">IF(AN$54&lt;$A71,"",AN28*Orders!AN29)</f>
        <v>1317.46240905651</v>
      </c>
      <c r="AO71" s="51" t="n">
        <f aca="false">IF(AO$54&lt;$A71,"",AO28*Orders!AO29)</f>
        <v>1230.97233757935</v>
      </c>
    </row>
    <row r="72" customFormat="false" ht="15" hidden="false" customHeight="false" outlineLevel="0" collapsed="false">
      <c r="A72" s="0" t="n">
        <f aca="false">A71+1</f>
        <v>17</v>
      </c>
      <c r="B72" s="0" t="s">
        <v>21</v>
      </c>
      <c r="C72" s="51" t="str">
        <f aca="false">IF(C$54&lt;$A72,"",C29*Orders!C30)</f>
        <v/>
      </c>
      <c r="D72" s="51" t="str">
        <f aca="false">IF(D$54&lt;$A72,"",D29*Orders!D30)</f>
        <v/>
      </c>
      <c r="E72" s="51" t="str">
        <f aca="false">IF(E$54&lt;$A72,"",E29*Orders!E30)</f>
        <v/>
      </c>
      <c r="F72" s="51" t="str">
        <f aca="false">IF(F$54&lt;$A72,"",F29*Orders!F30)</f>
        <v/>
      </c>
      <c r="G72" s="51" t="str">
        <f aca="false">IF(G$54&lt;$A72,"",G29*Orders!G30)</f>
        <v/>
      </c>
      <c r="H72" s="51" t="str">
        <f aca="false">IF(H$54&lt;$A72,"",H29*Orders!H30)</f>
        <v/>
      </c>
      <c r="I72" s="51" t="str">
        <f aca="false">IF(I$54&lt;$A72,"",I29*Orders!I30)</f>
        <v/>
      </c>
      <c r="J72" s="51" t="str">
        <f aca="false">IF(J$54&lt;$A72,"",J29*Orders!J30)</f>
        <v/>
      </c>
      <c r="K72" s="51" t="str">
        <f aca="false">IF(K$54&lt;$A72,"",K29*Orders!K30)</f>
        <v/>
      </c>
      <c r="L72" s="51" t="str">
        <f aca="false">IF(L$54&lt;$A72,"",L29*Orders!L30)</f>
        <v/>
      </c>
      <c r="M72" s="51" t="str">
        <f aca="false">IF(M$54&lt;$A72,"",M29*Orders!M30)</f>
        <v/>
      </c>
      <c r="N72" s="51" t="str">
        <f aca="false">IF(N$54&lt;$A72,"",N29*Orders!N30)</f>
        <v/>
      </c>
      <c r="O72" s="51" t="str">
        <f aca="false">IF(O$54&lt;$A72,"",O29*Orders!O30)</f>
        <v/>
      </c>
      <c r="P72" s="51" t="str">
        <f aca="false">IF(P$54&lt;$A72,"",P29*Orders!P30)</f>
        <v/>
      </c>
      <c r="Q72" s="51" t="str">
        <f aca="false">IF(Q$54&lt;$A72,"",Q29*Orders!Q30)</f>
        <v/>
      </c>
      <c r="R72" s="51" t="str">
        <f aca="false">IF(R$54&lt;$A72,"",R29*Orders!R30)</f>
        <v/>
      </c>
      <c r="S72" s="51" t="n">
        <f aca="false">IF(S$54&lt;$A72,"",S29*Orders!S30)</f>
        <v>19863.2140399259</v>
      </c>
      <c r="T72" s="51" t="n">
        <f aca="false">IF(T$54&lt;$A72,"",T29*Orders!T30)</f>
        <v>6581.4302017264</v>
      </c>
      <c r="U72" s="51" t="n">
        <f aca="false">IF(U$54&lt;$A72,"",U29*Orders!U30)</f>
        <v>5141.74212413643</v>
      </c>
      <c r="V72" s="51" t="n">
        <f aca="false">IF(V$54&lt;$A72,"",V29*Orders!V30)</f>
        <v>4599.6341283201</v>
      </c>
      <c r="W72" s="51" t="n">
        <f aca="false">IF(W$54&lt;$A72,"",W29*Orders!W30)</f>
        <v>4190.04930005665</v>
      </c>
      <c r="X72" s="51" t="n">
        <f aca="false">IF(X$54&lt;$A72,"",X29*Orders!X30)</f>
        <v>4154.56719857456</v>
      </c>
      <c r="Y72" s="51" t="n">
        <f aca="false">IF(Y$54&lt;$A72,"",Y29*Orders!Y30)</f>
        <v>3649.9035034318</v>
      </c>
      <c r="Z72" s="51" t="n">
        <f aca="false">IF(Z$54&lt;$A72,"",Z29*Orders!Z30)</f>
        <v>3375.70004136716</v>
      </c>
      <c r="AA72" s="51" t="n">
        <f aca="false">IF(AA$54&lt;$A72,"",AA29*Orders!AA30)</f>
        <v>3661.42966860604</v>
      </c>
      <c r="AB72" s="51" t="n">
        <f aca="false">IF(AB$54&lt;$A72,"",AB29*Orders!AB30)</f>
        <v>3492.631130045</v>
      </c>
      <c r="AC72" s="51" t="n">
        <f aca="false">IF(AC$54&lt;$A72,"",AC29*Orders!AC30)</f>
        <v>3320.02935821411</v>
      </c>
      <c r="AD72" s="51" t="n">
        <f aca="false">IF(AD$54&lt;$A72,"",AD29*Orders!AD30)</f>
        <v>3144.30664030422</v>
      </c>
      <c r="AE72" s="51" t="n">
        <f aca="false">IF(AE$54&lt;$A72,"",AE29*Orders!AE30)</f>
        <v>2967.5457945007</v>
      </c>
      <c r="AF72" s="51" t="n">
        <f aca="false">IF(AF$54&lt;$A72,"",AF29*Orders!AF30)</f>
        <v>2792.52223417829</v>
      </c>
      <c r="AG72" s="51" t="n">
        <f aca="false">IF(AG$54&lt;$A72,"",AG29*Orders!AG30)</f>
        <v>2301.40848603037</v>
      </c>
      <c r="AH72" s="51" t="n">
        <f aca="false">IF(AH$54&lt;$A72,"",AH29*Orders!AH30)</f>
        <v>2148.84162002892</v>
      </c>
      <c r="AI72" s="51" t="n">
        <f aca="false">IF(AI$54&lt;$A72,"",AI29*Orders!AI30)</f>
        <v>2003.60406025891</v>
      </c>
      <c r="AJ72" s="51" t="n">
        <f aca="false">IF(AJ$54&lt;$A72,"",AJ29*Orders!AJ30)</f>
        <v>2064.06208081141</v>
      </c>
      <c r="AK72" s="51" t="n">
        <f aca="false">IF(AK$54&lt;$A72,"",AK29*Orders!AK30)</f>
        <v>1855.49116219683</v>
      </c>
      <c r="AL72" s="51" t="n">
        <f aca="false">IF(AL$54&lt;$A72,"",AL29*Orders!AL30)</f>
        <v>1711.02468683978</v>
      </c>
      <c r="AM72" s="51" t="n">
        <f aca="false">IF(AM$54&lt;$A72,"",AM29*Orders!AM30)</f>
        <v>1653.73020551971</v>
      </c>
      <c r="AN72" s="51" t="n">
        <f aca="false">IF(AN$54&lt;$A72,"",AN29*Orders!AN30)</f>
        <v>1549.667217764</v>
      </c>
      <c r="AO72" s="51" t="n">
        <f aca="false">IF(AO$54&lt;$A72,"",AO29*Orders!AO30)</f>
        <v>1449.85844784302</v>
      </c>
    </row>
    <row r="73" customFormat="false" ht="15" hidden="false" customHeight="false" outlineLevel="0" collapsed="false">
      <c r="A73" s="0" t="n">
        <f aca="false">A72+1</f>
        <v>18</v>
      </c>
      <c r="B73" s="0" t="s">
        <v>22</v>
      </c>
      <c r="C73" s="51" t="str">
        <f aca="false">IF(C$54&lt;$A73,"",C30*Orders!C31)</f>
        <v/>
      </c>
      <c r="D73" s="51" t="str">
        <f aca="false">IF(D$54&lt;$A73,"",D30*Orders!D31)</f>
        <v/>
      </c>
      <c r="E73" s="51" t="str">
        <f aca="false">IF(E$54&lt;$A73,"",E30*Orders!E31)</f>
        <v/>
      </c>
      <c r="F73" s="51" t="str">
        <f aca="false">IF(F$54&lt;$A73,"",F30*Orders!F31)</f>
        <v/>
      </c>
      <c r="G73" s="51" t="str">
        <f aca="false">IF(G$54&lt;$A73,"",G30*Orders!G31)</f>
        <v/>
      </c>
      <c r="H73" s="51" t="str">
        <f aca="false">IF(H$54&lt;$A73,"",H30*Orders!H31)</f>
        <v/>
      </c>
      <c r="I73" s="51" t="str">
        <f aca="false">IF(I$54&lt;$A73,"",I30*Orders!I31)</f>
        <v/>
      </c>
      <c r="J73" s="51" t="str">
        <f aca="false">IF(J$54&lt;$A73,"",J30*Orders!J31)</f>
        <v/>
      </c>
      <c r="K73" s="51" t="str">
        <f aca="false">IF(K$54&lt;$A73,"",K30*Orders!K31)</f>
        <v/>
      </c>
      <c r="L73" s="51" t="str">
        <f aca="false">IF(L$54&lt;$A73,"",L30*Orders!L31)</f>
        <v/>
      </c>
      <c r="M73" s="51" t="str">
        <f aca="false">IF(M$54&lt;$A73,"",M30*Orders!M31)</f>
        <v/>
      </c>
      <c r="N73" s="51" t="str">
        <f aca="false">IF(N$54&lt;$A73,"",N30*Orders!N31)</f>
        <v/>
      </c>
      <c r="O73" s="51" t="str">
        <f aca="false">IF(O$54&lt;$A73,"",O30*Orders!O31)</f>
        <v/>
      </c>
      <c r="P73" s="51" t="str">
        <f aca="false">IF(P$54&lt;$A73,"",P30*Orders!P31)</f>
        <v/>
      </c>
      <c r="Q73" s="51" t="str">
        <f aca="false">IF(Q$54&lt;$A73,"",Q30*Orders!Q31)</f>
        <v/>
      </c>
      <c r="R73" s="51" t="str">
        <f aca="false">IF(R$54&lt;$A73,"",R30*Orders!R31)</f>
        <v/>
      </c>
      <c r="S73" s="51" t="str">
        <f aca="false">IF(S$54&lt;$A73,"",S30*Orders!S31)</f>
        <v/>
      </c>
      <c r="T73" s="51" t="n">
        <f aca="false">IF(T$54&lt;$A73,"",T30*Orders!T31)</f>
        <v>21449.5749121557</v>
      </c>
      <c r="U73" s="51" t="n">
        <f aca="false">IF(U$54&lt;$A73,"",U30*Orders!U31)</f>
        <v>6482.82421661616</v>
      </c>
      <c r="V73" s="51" t="n">
        <f aca="false">IF(V$54&lt;$A73,"",V30*Orders!V31)</f>
        <v>5531.73929190909</v>
      </c>
      <c r="W73" s="51" t="n">
        <f aca="false">IF(W$54&lt;$A73,"",W30*Orders!W31)</f>
        <v>4946.86432444186</v>
      </c>
      <c r="X73" s="51" t="n">
        <f aca="false">IF(X$54&lt;$A73,"",X30*Orders!X31)</f>
        <v>4847.12573479275</v>
      </c>
      <c r="Y73" s="51" t="n">
        <f aca="false">IF(Y$54&lt;$A73,"",Y30*Orders!Y31)</f>
        <v>4467.67569696669</v>
      </c>
      <c r="Z73" s="51" t="n">
        <f aca="false">IF(Z$54&lt;$A73,"",Z30*Orders!Z31)</f>
        <v>3923.67753814639</v>
      </c>
      <c r="AA73" s="51" t="n">
        <f aca="false">IF(AA$54&lt;$A73,"",AA30*Orders!AA31)</f>
        <v>4211.58656609917</v>
      </c>
      <c r="AB73" s="51" t="n">
        <f aca="false">IF(AB$54&lt;$A73,"",AB30*Orders!AB31)</f>
        <v>3937.75085741834</v>
      </c>
      <c r="AC73" s="51" t="n">
        <f aca="false">IF(AC$54&lt;$A73,"",AC30*Orders!AC31)</f>
        <v>3754.96668598123</v>
      </c>
      <c r="AD73" s="51" t="n">
        <f aca="false">IF(AD$54&lt;$A73,"",AD30*Orders!AD31)</f>
        <v>3568.22427917947</v>
      </c>
      <c r="AE73" s="51" t="n">
        <f aca="false">IF(AE$54&lt;$A73,"",AE30*Orders!AE31)</f>
        <v>3378.26319329143</v>
      </c>
      <c r="AF73" s="51" t="n">
        <f aca="false">IF(AF$54&lt;$A73,"",AF30*Orders!AF31)</f>
        <v>3187.32519942766</v>
      </c>
      <c r="AG73" s="51" t="n">
        <f aca="false">IF(AG$54&lt;$A73,"",AG30*Orders!AG31)</f>
        <v>2640.07654601683</v>
      </c>
      <c r="AH73" s="51" t="n">
        <f aca="false">IF(AH$54&lt;$A73,"",AH30*Orders!AH31)</f>
        <v>2468.60909328137</v>
      </c>
      <c r="AI73" s="51" t="n">
        <f aca="false">IF(AI$54&lt;$A73,"",AI30*Orders!AI31)</f>
        <v>2304.30833253682</v>
      </c>
      <c r="AJ73" s="51" t="n">
        <f aca="false">IF(AJ$54&lt;$A73,"",AJ30*Orders!AJ31)</f>
        <v>2371.36491327075</v>
      </c>
      <c r="AK73" s="51" t="n">
        <f aca="false">IF(AK$54&lt;$A73,"",AK30*Orders!AK31)</f>
        <v>2213.18039760493</v>
      </c>
      <c r="AL73" s="51" t="n">
        <f aca="false">IF(AL$54&lt;$A73,"",AL30*Orders!AL31)</f>
        <v>1989.00653260719</v>
      </c>
      <c r="AM73" s="51" t="n">
        <f aca="false">IF(AM$54&lt;$A73,"",AM30*Orders!AM31)</f>
        <v>1912.57714700636</v>
      </c>
      <c r="AN73" s="51" t="n">
        <f aca="false">IF(AN$54&lt;$A73,"",AN30*Orders!AN31)</f>
        <v>1772.1229289307</v>
      </c>
      <c r="AO73" s="51" t="n">
        <f aca="false">IF(AO$54&lt;$A73,"",AO30*Orders!AO31)</f>
        <v>1660.20370539502</v>
      </c>
    </row>
    <row r="74" customFormat="false" ht="15" hidden="false" customHeight="false" outlineLevel="0" collapsed="false">
      <c r="A74" s="0" t="n">
        <f aca="false">A73+1</f>
        <v>19</v>
      </c>
      <c r="B74" s="0" t="s">
        <v>23</v>
      </c>
      <c r="C74" s="51" t="str">
        <f aca="false">IF(C$54&lt;$A74,"",C31*Orders!C32)</f>
        <v/>
      </c>
      <c r="D74" s="51" t="str">
        <f aca="false">IF(D$54&lt;$A74,"",D31*Orders!D32)</f>
        <v/>
      </c>
      <c r="E74" s="51" t="str">
        <f aca="false">IF(E$54&lt;$A74,"",E31*Orders!E32)</f>
        <v/>
      </c>
      <c r="F74" s="51" t="str">
        <f aca="false">IF(F$54&lt;$A74,"",F31*Orders!F32)</f>
        <v/>
      </c>
      <c r="G74" s="51" t="str">
        <f aca="false">IF(G$54&lt;$A74,"",G31*Orders!G32)</f>
        <v/>
      </c>
      <c r="H74" s="51" t="str">
        <f aca="false">IF(H$54&lt;$A74,"",H31*Orders!H32)</f>
        <v/>
      </c>
      <c r="I74" s="51" t="str">
        <f aca="false">IF(I$54&lt;$A74,"",I31*Orders!I32)</f>
        <v/>
      </c>
      <c r="J74" s="51" t="str">
        <f aca="false">IF(J$54&lt;$A74,"",J31*Orders!J32)</f>
        <v/>
      </c>
      <c r="K74" s="51" t="str">
        <f aca="false">IF(K$54&lt;$A74,"",K31*Orders!K32)</f>
        <v/>
      </c>
      <c r="L74" s="51" t="str">
        <f aca="false">IF(L$54&lt;$A74,"",L31*Orders!L32)</f>
        <v/>
      </c>
      <c r="M74" s="51" t="str">
        <f aca="false">IF(M$54&lt;$A74,"",M31*Orders!M32)</f>
        <v/>
      </c>
      <c r="N74" s="51" t="str">
        <f aca="false">IF(N$54&lt;$A74,"",N31*Orders!N32)</f>
        <v/>
      </c>
      <c r="O74" s="51" t="str">
        <f aca="false">IF(O$54&lt;$A74,"",O31*Orders!O32)</f>
        <v/>
      </c>
      <c r="P74" s="51" t="str">
        <f aca="false">IF(P$54&lt;$A74,"",P31*Orders!P32)</f>
        <v/>
      </c>
      <c r="Q74" s="51" t="str">
        <f aca="false">IF(Q$54&lt;$A74,"",Q31*Orders!Q32)</f>
        <v/>
      </c>
      <c r="R74" s="51" t="str">
        <f aca="false">IF(R$54&lt;$A74,"",R31*Orders!R32)</f>
        <v/>
      </c>
      <c r="S74" s="51" t="str">
        <f aca="false">IF(S$54&lt;$A74,"",S31*Orders!S32)</f>
        <v/>
      </c>
      <c r="T74" s="51" t="str">
        <f aca="false">IF(T$54&lt;$A74,"",T31*Orders!T32)</f>
        <v/>
      </c>
      <c r="U74" s="51" t="n">
        <f aca="false">IF(U$54&lt;$A74,"",U31*Orders!U32)</f>
        <v>19696.8108760793</v>
      </c>
      <c r="V74" s="51" t="n">
        <f aca="false">IF(V$54&lt;$A74,"",V31*Orders!V32)</f>
        <v>6262.92489801452</v>
      </c>
      <c r="W74" s="51" t="n">
        <f aca="false">IF(W$54&lt;$A74,"",W31*Orders!W32)</f>
        <v>5342.32062837678</v>
      </c>
      <c r="X74" s="51" t="n">
        <f aca="false">IF(X$54&lt;$A74,"",X31*Orders!X32)</f>
        <v>5126.45469488564</v>
      </c>
      <c r="Y74" s="51" t="n">
        <f aca="false">IF(Y$54&lt;$A74,"",Y31*Orders!Y32)</f>
        <v>4680.60042809474</v>
      </c>
      <c r="Z74" s="51" t="n">
        <f aca="false">IF(Z$54&lt;$A74,"",Z31*Orders!Z32)</f>
        <v>4312.75133549073</v>
      </c>
      <c r="AA74" s="51" t="n">
        <f aca="false">IF(AA$54&lt;$A74,"",AA31*Orders!AA32)</f>
        <v>4374.89850551645</v>
      </c>
      <c r="AB74" s="51" t="n">
        <f aca="false">IF(AB$54&lt;$A74,"",AB31*Orders!AB32)</f>
        <v>4067.28672392247</v>
      </c>
      <c r="AC74" s="51" t="n">
        <f aca="false">IF(AC$54&lt;$A74,"",AC31*Orders!AC32)</f>
        <v>3801.5671287909</v>
      </c>
      <c r="AD74" s="51" t="n">
        <f aca="false">IF(AD$54&lt;$A74,"",AD31*Orders!AD32)</f>
        <v>3623.90245430533</v>
      </c>
      <c r="AE74" s="51" t="n">
        <f aca="false">IF(AE$54&lt;$A74,"",AE31*Orders!AE32)</f>
        <v>3442.54521305165</v>
      </c>
      <c r="AF74" s="51" t="n">
        <f aca="false">IF(AF$54&lt;$A74,"",AF31*Orders!AF32)</f>
        <v>3258.214671797</v>
      </c>
      <c r="AG74" s="51" t="n">
        <f aca="false">IF(AG$54&lt;$A74,"",AG31*Orders!AG32)</f>
        <v>2714.25056783481</v>
      </c>
      <c r="AH74" s="51" t="n">
        <f aca="false">IF(AH$54&lt;$A74,"",AH31*Orders!AH32)</f>
        <v>2542.85432321937</v>
      </c>
      <c r="AI74" s="51" t="n">
        <f aca="false">IF(AI$54&lt;$A74,"",AI31*Orders!AI32)</f>
        <v>2377.01340593978</v>
      </c>
      <c r="AJ74" s="51" t="n">
        <f aca="false">IF(AJ$54&lt;$A74,"",AJ31*Orders!AJ32)</f>
        <v>2443.97875780125</v>
      </c>
      <c r="AK74" s="51" t="n">
        <f aca="false">IF(AK$54&lt;$A74,"",AK31*Orders!AK32)</f>
        <v>2283.14971615624</v>
      </c>
      <c r="AL74" s="51" t="n">
        <f aca="false">IF(AL$54&lt;$A74,"",AL31*Orders!AL32)</f>
        <v>2130.25997012751</v>
      </c>
      <c r="AM74" s="51" t="n">
        <f aca="false">IF(AM$54&lt;$A74,"",AM31*Orders!AM32)</f>
        <v>1994.81358023751</v>
      </c>
      <c r="AN74" s="51" t="n">
        <f aca="false">IF(AN$54&lt;$A74,"",AN31*Orders!AN32)</f>
        <v>1840.27109657806</v>
      </c>
      <c r="AO74" s="51" t="n">
        <f aca="false">IF(AO$54&lt;$A74,"",AO31*Orders!AO32)</f>
        <v>1704.69503203145</v>
      </c>
    </row>
    <row r="75" customFormat="false" ht="15" hidden="false" customHeight="false" outlineLevel="0" collapsed="false">
      <c r="A75" s="0" t="n">
        <f aca="false">A74+1</f>
        <v>20</v>
      </c>
      <c r="B75" s="0" t="s">
        <v>24</v>
      </c>
      <c r="C75" s="51" t="str">
        <f aca="false">IF(C$54&lt;$A75,"",C32*Orders!C33)</f>
        <v/>
      </c>
      <c r="D75" s="51" t="str">
        <f aca="false">IF(D$54&lt;$A75,"",D32*Orders!D33)</f>
        <v/>
      </c>
      <c r="E75" s="51" t="str">
        <f aca="false">IF(E$54&lt;$A75,"",E32*Orders!E33)</f>
        <v/>
      </c>
      <c r="F75" s="51" t="str">
        <f aca="false">IF(F$54&lt;$A75,"",F32*Orders!F33)</f>
        <v/>
      </c>
      <c r="G75" s="51" t="str">
        <f aca="false">IF(G$54&lt;$A75,"",G32*Orders!G33)</f>
        <v/>
      </c>
      <c r="H75" s="51" t="str">
        <f aca="false">IF(H$54&lt;$A75,"",H32*Orders!H33)</f>
        <v/>
      </c>
      <c r="I75" s="51" t="str">
        <f aca="false">IF(I$54&lt;$A75,"",I32*Orders!I33)</f>
        <v/>
      </c>
      <c r="J75" s="51" t="str">
        <f aca="false">IF(J$54&lt;$A75,"",J32*Orders!J33)</f>
        <v/>
      </c>
      <c r="K75" s="51" t="str">
        <f aca="false">IF(K$54&lt;$A75,"",K32*Orders!K33)</f>
        <v/>
      </c>
      <c r="L75" s="51" t="str">
        <f aca="false">IF(L$54&lt;$A75,"",L32*Orders!L33)</f>
        <v/>
      </c>
      <c r="M75" s="51" t="str">
        <f aca="false">IF(M$54&lt;$A75,"",M32*Orders!M33)</f>
        <v/>
      </c>
      <c r="N75" s="51" t="str">
        <f aca="false">IF(N$54&lt;$A75,"",N32*Orders!N33)</f>
        <v/>
      </c>
      <c r="O75" s="51" t="str">
        <f aca="false">IF(O$54&lt;$A75,"",O32*Orders!O33)</f>
        <v/>
      </c>
      <c r="P75" s="51" t="str">
        <f aca="false">IF(P$54&lt;$A75,"",P32*Orders!P33)</f>
        <v/>
      </c>
      <c r="Q75" s="51" t="str">
        <f aca="false">IF(Q$54&lt;$A75,"",Q32*Orders!Q33)</f>
        <v/>
      </c>
      <c r="R75" s="51" t="str">
        <f aca="false">IF(R$54&lt;$A75,"",R32*Orders!R33)</f>
        <v/>
      </c>
      <c r="S75" s="51" t="str">
        <f aca="false">IF(S$54&lt;$A75,"",S32*Orders!S33)</f>
        <v/>
      </c>
      <c r="T75" s="51" t="str">
        <f aca="false">IF(T$54&lt;$A75,"",T32*Orders!T33)</f>
        <v/>
      </c>
      <c r="U75" s="51" t="str">
        <f aca="false">IF(U$54&lt;$A75,"",U32*Orders!U33)</f>
        <v/>
      </c>
      <c r="V75" s="51" t="n">
        <f aca="false">IF(V$54&lt;$A75,"",V32*Orders!V33)</f>
        <v>20057.6634138364</v>
      </c>
      <c r="W75" s="51" t="n">
        <f aca="false">IF(W$54&lt;$A75,"",W32*Orders!W33)</f>
        <v>6357.77150980217</v>
      </c>
      <c r="X75" s="51" t="n">
        <f aca="false">IF(X$54&lt;$A75,"",X32*Orders!X33)</f>
        <v>5805.45335327342</v>
      </c>
      <c r="Y75" s="51" t="n">
        <f aca="false">IF(Y$54&lt;$A75,"",Y32*Orders!Y33)</f>
        <v>5203.47998944128</v>
      </c>
      <c r="Z75" s="51" t="n">
        <f aca="false">IF(Z$54&lt;$A75,"",Z32*Orders!Z33)</f>
        <v>4749.34359557502</v>
      </c>
      <c r="AA75" s="51" t="n">
        <f aca="false">IF(AA$54&lt;$A75,"",AA32*Orders!AA33)</f>
        <v>5030.54559057017</v>
      </c>
      <c r="AB75" s="51" t="n">
        <f aca="false">IF(AB$54&lt;$A75,"",AB32*Orders!AB33)</f>
        <v>4441.05869228829</v>
      </c>
      <c r="AC75" s="51" t="n">
        <f aca="false">IF(AC$54&lt;$A75,"",AC32*Orders!AC33)</f>
        <v>4127.41914599056</v>
      </c>
      <c r="AD75" s="51" t="n">
        <f aca="false">IF(AD$54&lt;$A75,"",AD32*Orders!AD33)</f>
        <v>3856.48721151519</v>
      </c>
      <c r="AE75" s="51" t="n">
        <f aca="false">IF(AE$54&lt;$A75,"",AE32*Orders!AE33)</f>
        <v>3675.03841307674</v>
      </c>
      <c r="AF75" s="51" t="n">
        <f aca="false">IF(AF$54&lt;$A75,"",AF32*Orders!AF33)</f>
        <v>3489.97565597804</v>
      </c>
      <c r="AG75" s="51" t="n">
        <f aca="false">IF(AG$54&lt;$A75,"",AG32*Orders!AG33)</f>
        <v>2925.71008292786</v>
      </c>
      <c r="AH75" s="51" t="n">
        <f aca="false">IF(AH$54&lt;$A75,"",AH32*Orders!AH33)</f>
        <v>2747.90425725235</v>
      </c>
      <c r="AI75" s="51" t="n">
        <f aca="false">IF(AI$54&lt;$A75,"",AI32*Orders!AI33)</f>
        <v>2573.62010518017</v>
      </c>
      <c r="AJ75" s="51" t="n">
        <f aca="false">IF(AJ$54&lt;$A75,"",AJ32*Orders!AJ33)</f>
        <v>2644.45282386453</v>
      </c>
      <c r="AK75" s="51" t="n">
        <f aca="false">IF(AK$54&lt;$A75,"",AK32*Orders!AK33)</f>
        <v>2473.2952067221</v>
      </c>
      <c r="AL75" s="51" t="n">
        <f aca="false">IF(AL$54&lt;$A75,"",AL32*Orders!AL33)</f>
        <v>2309.87979807038</v>
      </c>
      <c r="AM75" s="51" t="n">
        <f aca="false">IF(AM$54&lt;$A75,"",AM32*Orders!AM33)</f>
        <v>2243.84285736265</v>
      </c>
      <c r="AN75" s="51" t="n">
        <f aca="false">IF(AN$54&lt;$A75,"",AN32*Orders!AN33)</f>
        <v>2017.43560941856</v>
      </c>
      <c r="AO75" s="51" t="n">
        <f aca="false">IF(AO$54&lt;$A75,"",AO32*Orders!AO33)</f>
        <v>1860.65353573224</v>
      </c>
    </row>
    <row r="76" customFormat="false" ht="15" hidden="false" customHeight="false" outlineLevel="0" collapsed="false">
      <c r="A76" s="0" t="n">
        <f aca="false">A75+1</f>
        <v>21</v>
      </c>
      <c r="B76" s="0" t="s">
        <v>25</v>
      </c>
      <c r="C76" s="51" t="str">
        <f aca="false">IF(C$54&lt;$A76,"",C33*Orders!C34)</f>
        <v/>
      </c>
      <c r="D76" s="51" t="str">
        <f aca="false">IF(D$54&lt;$A76,"",D33*Orders!D34)</f>
        <v/>
      </c>
      <c r="E76" s="51" t="str">
        <f aca="false">IF(E$54&lt;$A76,"",E33*Orders!E34)</f>
        <v/>
      </c>
      <c r="F76" s="51" t="str">
        <f aca="false">IF(F$54&lt;$A76,"",F33*Orders!F34)</f>
        <v/>
      </c>
      <c r="G76" s="51" t="str">
        <f aca="false">IF(G$54&lt;$A76,"",G33*Orders!G34)</f>
        <v/>
      </c>
      <c r="H76" s="51" t="str">
        <f aca="false">IF(H$54&lt;$A76,"",H33*Orders!H34)</f>
        <v/>
      </c>
      <c r="I76" s="51" t="str">
        <f aca="false">IF(I$54&lt;$A76,"",I33*Orders!I34)</f>
        <v/>
      </c>
      <c r="J76" s="51" t="str">
        <f aca="false">IF(J$54&lt;$A76,"",J33*Orders!J34)</f>
        <v/>
      </c>
      <c r="K76" s="51" t="str">
        <f aca="false">IF(K$54&lt;$A76,"",K33*Orders!K34)</f>
        <v/>
      </c>
      <c r="L76" s="51" t="str">
        <f aca="false">IF(L$54&lt;$A76,"",L33*Orders!L34)</f>
        <v/>
      </c>
      <c r="M76" s="51" t="str">
        <f aca="false">IF(M$54&lt;$A76,"",M33*Orders!M34)</f>
        <v/>
      </c>
      <c r="N76" s="51" t="str">
        <f aca="false">IF(N$54&lt;$A76,"",N33*Orders!N34)</f>
        <v/>
      </c>
      <c r="O76" s="51" t="str">
        <f aca="false">IF(O$54&lt;$A76,"",O33*Orders!O34)</f>
        <v/>
      </c>
      <c r="P76" s="51" t="str">
        <f aca="false">IF(P$54&lt;$A76,"",P33*Orders!P34)</f>
        <v/>
      </c>
      <c r="Q76" s="51" t="str">
        <f aca="false">IF(Q$54&lt;$A76,"",Q33*Orders!Q34)</f>
        <v/>
      </c>
      <c r="R76" s="51" t="str">
        <f aca="false">IF(R$54&lt;$A76,"",R33*Orders!R34)</f>
        <v/>
      </c>
      <c r="S76" s="51" t="str">
        <f aca="false">IF(S$54&lt;$A76,"",S33*Orders!S34)</f>
        <v/>
      </c>
      <c r="T76" s="51" t="str">
        <f aca="false">IF(T$54&lt;$A76,"",T33*Orders!T34)</f>
        <v/>
      </c>
      <c r="U76" s="51" t="str">
        <f aca="false">IF(U$54&lt;$A76,"",U33*Orders!U34)</f>
        <v/>
      </c>
      <c r="V76" s="51" t="str">
        <f aca="false">IF(V$54&lt;$A76,"",V33*Orders!V34)</f>
        <v/>
      </c>
      <c r="W76" s="51" t="n">
        <f aca="false">IF(W$54&lt;$A76,"",W33*Orders!W34)</f>
        <v>20255.3712942282</v>
      </c>
      <c r="X76" s="51" t="n">
        <f aca="false">IF(X$54&lt;$A76,"",X33*Orders!X34)</f>
        <v>6837.1667999112</v>
      </c>
      <c r="Y76" s="51" t="n">
        <f aca="false">IF(Y$54&lt;$A76,"",Y33*Orders!Y34)</f>
        <v>5845.43577287367</v>
      </c>
      <c r="Z76" s="51" t="n">
        <f aca="false">IF(Z$54&lt;$A76,"",Z33*Orders!Z34)</f>
        <v>5237.57195765775</v>
      </c>
      <c r="AA76" s="51" t="n">
        <f aca="false">IF(AA$54&lt;$A76,"",AA33*Orders!AA34)</f>
        <v>5469.21241339789</v>
      </c>
      <c r="AB76" s="51" t="n">
        <f aca="false">IF(AB$54&lt;$A76,"",AB33*Orders!AB34)</f>
        <v>5065.67706164378</v>
      </c>
      <c r="AC76" s="51" t="n">
        <f aca="false">IF(AC$54&lt;$A76,"",AC33*Orders!AC34)</f>
        <v>4470.58547801493</v>
      </c>
      <c r="AD76" s="51" t="n">
        <f aca="false">IF(AD$54&lt;$A76,"",AD33*Orders!AD34)</f>
        <v>4153.47610151733</v>
      </c>
      <c r="AE76" s="51" t="n">
        <f aca="false">IF(AE$54&lt;$A76,"",AE33*Orders!AE34)</f>
        <v>3879.54305819819</v>
      </c>
      <c r="AF76" s="51" t="n">
        <f aca="false">IF(AF$54&lt;$A76,"",AF33*Orders!AF34)</f>
        <v>3695.78674338005</v>
      </c>
      <c r="AG76" s="51" t="n">
        <f aca="false">IF(AG$54&lt;$A76,"",AG33*Orders!AG34)</f>
        <v>3118.67582966754</v>
      </c>
      <c r="AH76" s="51" t="n">
        <f aca="false">IF(AH$54&lt;$A76,"",AH33*Orders!AH34)</f>
        <v>2938.16755948471</v>
      </c>
      <c r="AI76" s="51" t="n">
        <f aca="false">IF(AI$54&lt;$A76,"",AI33*Orders!AI34)</f>
        <v>2758.76893303939</v>
      </c>
      <c r="AJ76" s="51" t="n">
        <f aca="false">IF(AJ$54&lt;$A76,"",AJ33*Orders!AJ34)</f>
        <v>2834.13687316583</v>
      </c>
      <c r="AK76" s="51" t="n">
        <f aca="false">IF(AK$54&lt;$A76,"",AK33*Orders!AK34)</f>
        <v>2654.63038908666</v>
      </c>
      <c r="AL76" s="51" t="n">
        <f aca="false">IF(AL$54&lt;$A76,"",AL33*Orders!AL34)</f>
        <v>2482.08979116526</v>
      </c>
      <c r="AM76" s="51" t="n">
        <f aca="false">IF(AM$54&lt;$A76,"",AM33*Orders!AM34)</f>
        <v>2411.46089516626</v>
      </c>
      <c r="AN76" s="51" t="n">
        <f aca="false">IF(AN$54&lt;$A76,"",AN33*Orders!AN34)</f>
        <v>2250.98108089864</v>
      </c>
      <c r="AO76" s="51" t="n">
        <f aca="false">IF(AO$54&lt;$A76,"",AO33*Orders!AO34)</f>
        <v>2023.30734889206</v>
      </c>
    </row>
    <row r="77" customFormat="false" ht="15" hidden="false" customHeight="false" outlineLevel="0" collapsed="false">
      <c r="A77" s="0" t="n">
        <f aca="false">A76+1</f>
        <v>22</v>
      </c>
      <c r="B77" s="0" t="s">
        <v>26</v>
      </c>
      <c r="C77" s="51" t="str">
        <f aca="false">IF(C$54&lt;$A77,"",C34*Orders!C35)</f>
        <v/>
      </c>
      <c r="D77" s="51" t="str">
        <f aca="false">IF(D$54&lt;$A77,"",D34*Orders!D35)</f>
        <v/>
      </c>
      <c r="E77" s="51" t="str">
        <f aca="false">IF(E$54&lt;$A77,"",E34*Orders!E35)</f>
        <v/>
      </c>
      <c r="F77" s="51" t="str">
        <f aca="false">IF(F$54&lt;$A77,"",F34*Orders!F35)</f>
        <v/>
      </c>
      <c r="G77" s="51" t="str">
        <f aca="false">IF(G$54&lt;$A77,"",G34*Orders!G35)</f>
        <v/>
      </c>
      <c r="H77" s="51" t="str">
        <f aca="false">IF(H$54&lt;$A77,"",H34*Orders!H35)</f>
        <v/>
      </c>
      <c r="I77" s="51" t="str">
        <f aca="false">IF(I$54&lt;$A77,"",I34*Orders!I35)</f>
        <v/>
      </c>
      <c r="J77" s="51" t="str">
        <f aca="false">IF(J$54&lt;$A77,"",J34*Orders!J35)</f>
        <v/>
      </c>
      <c r="K77" s="51" t="str">
        <f aca="false">IF(K$54&lt;$A77,"",K34*Orders!K35)</f>
        <v/>
      </c>
      <c r="L77" s="51" t="str">
        <f aca="false">IF(L$54&lt;$A77,"",L34*Orders!L35)</f>
        <v/>
      </c>
      <c r="M77" s="51" t="str">
        <f aca="false">IF(M$54&lt;$A77,"",M34*Orders!M35)</f>
        <v/>
      </c>
      <c r="N77" s="51" t="str">
        <f aca="false">IF(N$54&lt;$A77,"",N34*Orders!N35)</f>
        <v/>
      </c>
      <c r="O77" s="51" t="str">
        <f aca="false">IF(O$54&lt;$A77,"",O34*Orders!O35)</f>
        <v/>
      </c>
      <c r="P77" s="51" t="str">
        <f aca="false">IF(P$54&lt;$A77,"",P34*Orders!P35)</f>
        <v/>
      </c>
      <c r="Q77" s="51" t="str">
        <f aca="false">IF(Q$54&lt;$A77,"",Q34*Orders!Q35)</f>
        <v/>
      </c>
      <c r="R77" s="51" t="str">
        <f aca="false">IF(R$54&lt;$A77,"",R34*Orders!R35)</f>
        <v/>
      </c>
      <c r="S77" s="51" t="str">
        <f aca="false">IF(S$54&lt;$A77,"",S34*Orders!S35)</f>
        <v/>
      </c>
      <c r="T77" s="51" t="str">
        <f aca="false">IF(T$54&lt;$A77,"",T34*Orders!T35)</f>
        <v/>
      </c>
      <c r="U77" s="51" t="str">
        <f aca="false">IF(U$54&lt;$A77,"",U34*Orders!U35)</f>
        <v/>
      </c>
      <c r="V77" s="51" t="str">
        <f aca="false">IF(V$54&lt;$A77,"",V34*Orders!V35)</f>
        <v/>
      </c>
      <c r="W77" s="51" t="str">
        <f aca="false">IF(W$54&lt;$A77,"",W34*Orders!W35)</f>
        <v/>
      </c>
      <c r="X77" s="51" t="n">
        <f aca="false">IF(X$54&lt;$A77,"",X34*Orders!X35)</f>
        <v>17181.8123422622</v>
      </c>
      <c r="Y77" s="51" t="n">
        <f aca="false">IF(Y$54&lt;$A77,"",Y34*Orders!Y35)</f>
        <v>5559.76609235624</v>
      </c>
      <c r="Z77" s="51" t="n">
        <f aca="false">IF(Z$54&lt;$A77,"",Z34*Orders!Z35)</f>
        <v>4751.74409607045</v>
      </c>
      <c r="AA77" s="51" t="n">
        <f aca="false">IF(AA$54&lt;$A77,"",AA34*Orders!AA35)</f>
        <v>4847.88421370497</v>
      </c>
      <c r="AB77" s="51" t="n">
        <f aca="false">IF(AB$54&lt;$A77,"",AB34*Orders!AB35)</f>
        <v>4447.81370068601</v>
      </c>
      <c r="AC77" s="51" t="n">
        <f aca="false">IF(AC$54&lt;$A77,"",AC34*Orders!AC35)</f>
        <v>4118.27498224603</v>
      </c>
      <c r="AD77" s="51" t="n">
        <f aca="false">IF(AD$54&lt;$A77,"",AD34*Orders!AD35)</f>
        <v>3633.26974683524</v>
      </c>
      <c r="AE77" s="51" t="n">
        <f aca="false">IF(AE$54&lt;$A77,"",AE34*Orders!AE35)</f>
        <v>3374.42842957199</v>
      </c>
      <c r="AF77" s="51" t="n">
        <f aca="false">IF(AF$54&lt;$A77,"",AF34*Orders!AF35)</f>
        <v>3150.82825756783</v>
      </c>
      <c r="AG77" s="51" t="n">
        <f aca="false">IF(AG$54&lt;$A77,"",AG34*Orders!AG35)</f>
        <v>2675.885312541</v>
      </c>
      <c r="AH77" s="51" t="n">
        <f aca="false">IF(AH$54&lt;$A77,"",AH34*Orders!AH35)</f>
        <v>2529.3400480973</v>
      </c>
      <c r="AI77" s="51" t="n">
        <f aca="false">IF(AI$54&lt;$A77,"",AI34*Orders!AI35)</f>
        <v>2382.20640778114</v>
      </c>
      <c r="AJ77" s="51" t="n">
        <f aca="false">IF(AJ$54&lt;$A77,"",AJ34*Orders!AJ35)</f>
        <v>2448.16872441085</v>
      </c>
      <c r="AK77" s="51" t="n">
        <f aca="false">IF(AK$54&lt;$A77,"",AK34*Orders!AK35)</f>
        <v>2297.61453388662</v>
      </c>
      <c r="AL77" s="51" t="n">
        <f aca="false">IF(AL$54&lt;$A77,"",AL34*Orders!AL35)</f>
        <v>2151.44737242499</v>
      </c>
      <c r="AM77" s="51" t="n">
        <f aca="false">IF(AM$54&lt;$A77,"",AM34*Orders!AM35)</f>
        <v>2090.87612367086</v>
      </c>
      <c r="AN77" s="51" t="n">
        <f aca="false">IF(AN$54&lt;$A77,"",AN34*Orders!AN35)</f>
        <v>1953.62166728775</v>
      </c>
      <c r="AO77" s="51" t="n">
        <f aca="false">IF(AO$54&lt;$A77,"",AO34*Orders!AO35)</f>
        <v>1823.10383068195</v>
      </c>
    </row>
    <row r="78" customFormat="false" ht="15" hidden="false" customHeight="false" outlineLevel="0" collapsed="false">
      <c r="A78" s="0" t="n">
        <f aca="false">A77+1</f>
        <v>23</v>
      </c>
      <c r="B78" s="0" t="s">
        <v>27</v>
      </c>
      <c r="C78" s="51" t="str">
        <f aca="false">IF(C$54&lt;$A78,"",C35*Orders!C36)</f>
        <v/>
      </c>
      <c r="D78" s="51" t="str">
        <f aca="false">IF(D$54&lt;$A78,"",D35*Orders!D36)</f>
        <v/>
      </c>
      <c r="E78" s="51" t="str">
        <f aca="false">IF(E$54&lt;$A78,"",E35*Orders!E36)</f>
        <v/>
      </c>
      <c r="F78" s="51" t="str">
        <f aca="false">IF(F$54&lt;$A78,"",F35*Orders!F36)</f>
        <v/>
      </c>
      <c r="G78" s="51" t="str">
        <f aca="false">IF(G$54&lt;$A78,"",G35*Orders!G36)</f>
        <v/>
      </c>
      <c r="H78" s="51" t="str">
        <f aca="false">IF(H$54&lt;$A78,"",H35*Orders!H36)</f>
        <v/>
      </c>
      <c r="I78" s="51" t="str">
        <f aca="false">IF(I$54&lt;$A78,"",I35*Orders!I36)</f>
        <v/>
      </c>
      <c r="J78" s="51" t="str">
        <f aca="false">IF(J$54&lt;$A78,"",J35*Orders!J36)</f>
        <v/>
      </c>
      <c r="K78" s="51" t="str">
        <f aca="false">IF(K$54&lt;$A78,"",K35*Orders!K36)</f>
        <v/>
      </c>
      <c r="L78" s="51" t="str">
        <f aca="false">IF(L$54&lt;$A78,"",L35*Orders!L36)</f>
        <v/>
      </c>
      <c r="M78" s="51" t="str">
        <f aca="false">IF(M$54&lt;$A78,"",M35*Orders!M36)</f>
        <v/>
      </c>
      <c r="N78" s="51" t="str">
        <f aca="false">IF(N$54&lt;$A78,"",N35*Orders!N36)</f>
        <v/>
      </c>
      <c r="O78" s="51" t="str">
        <f aca="false">IF(O$54&lt;$A78,"",O35*Orders!O36)</f>
        <v/>
      </c>
      <c r="P78" s="51" t="str">
        <f aca="false">IF(P$54&lt;$A78,"",P35*Orders!P36)</f>
        <v/>
      </c>
      <c r="Q78" s="51" t="str">
        <f aca="false">IF(Q$54&lt;$A78,"",Q35*Orders!Q36)</f>
        <v/>
      </c>
      <c r="R78" s="51" t="str">
        <f aca="false">IF(R$54&lt;$A78,"",R35*Orders!R36)</f>
        <v/>
      </c>
      <c r="S78" s="51" t="str">
        <f aca="false">IF(S$54&lt;$A78,"",S35*Orders!S36)</f>
        <v/>
      </c>
      <c r="T78" s="51" t="str">
        <f aca="false">IF(T$54&lt;$A78,"",T35*Orders!T36)</f>
        <v/>
      </c>
      <c r="U78" s="51" t="str">
        <f aca="false">IF(U$54&lt;$A78,"",U35*Orders!U36)</f>
        <v/>
      </c>
      <c r="V78" s="51" t="str">
        <f aca="false">IF(V$54&lt;$A78,"",V35*Orders!V36)</f>
        <v/>
      </c>
      <c r="W78" s="51" t="str">
        <f aca="false">IF(W$54&lt;$A78,"",W35*Orders!W36)</f>
        <v/>
      </c>
      <c r="X78" s="51" t="str">
        <f aca="false">IF(X$54&lt;$A78,"",X35*Orders!X36)</f>
        <v/>
      </c>
      <c r="Y78" s="51" t="n">
        <f aca="false">IF(Y$54&lt;$A78,"",Y35*Orders!Y36)</f>
        <v>15767.2309346827</v>
      </c>
      <c r="Z78" s="51" t="n">
        <f aca="false">IF(Z$54&lt;$A78,"",Z35*Orders!Z36)</f>
        <v>5087.18179653194</v>
      </c>
      <c r="AA78" s="51" t="n">
        <f aca="false">IF(AA$54&lt;$A78,"",AA35*Orders!AA36)</f>
        <v>4927.20075406634</v>
      </c>
      <c r="AB78" s="51" t="n">
        <f aca="false">IF(AB$54&lt;$A78,"",AB35*Orders!AB36)</f>
        <v>4437.69592138128</v>
      </c>
      <c r="AC78" s="51" t="n">
        <f aca="false">IF(AC$54&lt;$A78,"",AC35*Orders!AC36)</f>
        <v>4070.13517766295</v>
      </c>
      <c r="AD78" s="51" t="n">
        <f aca="false">IF(AD$54&lt;$A78,"",AD35*Orders!AD36)</f>
        <v>3767.32833185352</v>
      </c>
      <c r="AE78" s="51" t="n">
        <f aca="false">IF(AE$54&lt;$A78,"",AE35*Orders!AE36)</f>
        <v>3322.54679869654</v>
      </c>
      <c r="AF78" s="51" t="n">
        <f aca="false">IF(AF$54&lt;$A78,"",AF35*Orders!AF36)</f>
        <v>3084.81400459796</v>
      </c>
      <c r="AG78" s="51" t="n">
        <f aca="false">IF(AG$54&lt;$A78,"",AG35*Orders!AG36)</f>
        <v>2576.32245033543</v>
      </c>
      <c r="AH78" s="51" t="n">
        <f aca="false">IF(AH$54&lt;$A78,"",AH35*Orders!AH36)</f>
        <v>2442.77226064204</v>
      </c>
      <c r="AI78" s="51" t="n">
        <f aca="false">IF(AI$54&lt;$A78,"",AI35*Orders!AI36)</f>
        <v>2308.26772491425</v>
      </c>
      <c r="AJ78" s="51" t="n">
        <f aca="false">IF(AJ$54&lt;$A78,"",AJ35*Orders!AJ36)</f>
        <v>2374.22991081375</v>
      </c>
      <c r="AK78" s="51" t="n">
        <f aca="false">IF(AK$54&lt;$A78,"",AK35*Orders!AK36)</f>
        <v>2233.9472666584</v>
      </c>
      <c r="AL78" s="51" t="n">
        <f aca="false">IF(AL$54&lt;$A78,"",AL35*Orders!AL36)</f>
        <v>2095.92766353105</v>
      </c>
      <c r="AM78" s="51" t="n">
        <f aca="false">IF(AM$54&lt;$A78,"",AM35*Orders!AM36)</f>
        <v>2038.16672846954</v>
      </c>
      <c r="AN78" s="51" t="n">
        <f aca="false">IF(AN$54&lt;$A78,"",AN35*Orders!AN36)</f>
        <v>1906.58834449173</v>
      </c>
      <c r="AO78" s="51" t="n">
        <f aca="false">IF(AO$54&lt;$A78,"",AO35*Orders!AO36)</f>
        <v>1780.92284290425</v>
      </c>
    </row>
    <row r="79" customFormat="false" ht="15" hidden="false" customHeight="false" outlineLevel="0" collapsed="false">
      <c r="A79" s="0" t="n">
        <f aca="false">A78+1</f>
        <v>24</v>
      </c>
      <c r="B79" s="0" t="s">
        <v>28</v>
      </c>
      <c r="C79" s="51" t="str">
        <f aca="false">IF(C$54&lt;$A79,"",C36*Orders!C37)</f>
        <v/>
      </c>
      <c r="D79" s="51" t="str">
        <f aca="false">IF(D$54&lt;$A79,"",D36*Orders!D37)</f>
        <v/>
      </c>
      <c r="E79" s="51" t="str">
        <f aca="false">IF(E$54&lt;$A79,"",E36*Orders!E37)</f>
        <v/>
      </c>
      <c r="F79" s="51" t="str">
        <f aca="false">IF(F$54&lt;$A79,"",F36*Orders!F37)</f>
        <v/>
      </c>
      <c r="G79" s="51" t="str">
        <f aca="false">IF(G$54&lt;$A79,"",G36*Orders!G37)</f>
        <v/>
      </c>
      <c r="H79" s="51" t="str">
        <f aca="false">IF(H$54&lt;$A79,"",H36*Orders!H37)</f>
        <v/>
      </c>
      <c r="I79" s="51" t="str">
        <f aca="false">IF(I$54&lt;$A79,"",I36*Orders!I37)</f>
        <v/>
      </c>
      <c r="J79" s="51" t="str">
        <f aca="false">IF(J$54&lt;$A79,"",J36*Orders!J37)</f>
        <v/>
      </c>
      <c r="K79" s="51" t="str">
        <f aca="false">IF(K$54&lt;$A79,"",K36*Orders!K37)</f>
        <v/>
      </c>
      <c r="L79" s="51" t="str">
        <f aca="false">IF(L$54&lt;$A79,"",L36*Orders!L37)</f>
        <v/>
      </c>
      <c r="M79" s="51" t="str">
        <f aca="false">IF(M$54&lt;$A79,"",M36*Orders!M37)</f>
        <v/>
      </c>
      <c r="N79" s="51" t="str">
        <f aca="false">IF(N$54&lt;$A79,"",N36*Orders!N37)</f>
        <v/>
      </c>
      <c r="O79" s="51" t="str">
        <f aca="false">IF(O$54&lt;$A79,"",O36*Orders!O37)</f>
        <v/>
      </c>
      <c r="P79" s="51" t="str">
        <f aca="false">IF(P$54&lt;$A79,"",P36*Orders!P37)</f>
        <v/>
      </c>
      <c r="Q79" s="51" t="str">
        <f aca="false">IF(Q$54&lt;$A79,"",Q36*Orders!Q37)</f>
        <v/>
      </c>
      <c r="R79" s="51" t="str">
        <f aca="false">IF(R$54&lt;$A79,"",R36*Orders!R37)</f>
        <v/>
      </c>
      <c r="S79" s="51" t="str">
        <f aca="false">IF(S$54&lt;$A79,"",S36*Orders!S37)</f>
        <v/>
      </c>
      <c r="T79" s="51" t="str">
        <f aca="false">IF(T$54&lt;$A79,"",T36*Orders!T37)</f>
        <v/>
      </c>
      <c r="U79" s="51" t="str">
        <f aca="false">IF(U$54&lt;$A79,"",U36*Orders!U37)</f>
        <v/>
      </c>
      <c r="V79" s="51" t="str">
        <f aca="false">IF(V$54&lt;$A79,"",V36*Orders!V37)</f>
        <v/>
      </c>
      <c r="W79" s="51" t="str">
        <f aca="false">IF(W$54&lt;$A79,"",W36*Orders!W37)</f>
        <v/>
      </c>
      <c r="X79" s="51" t="str">
        <f aca="false">IF(X$54&lt;$A79,"",X36*Orders!X37)</f>
        <v/>
      </c>
      <c r="Y79" s="51" t="str">
        <f aca="false">IF(Y$54&lt;$A79,"",Y36*Orders!Y37)</f>
        <v/>
      </c>
      <c r="Z79" s="51" t="n">
        <f aca="false">IF(Z$54&lt;$A79,"",Z36*Orders!Z37)</f>
        <v>14497.2106671185</v>
      </c>
      <c r="AA79" s="51" t="n">
        <f aca="false">IF(AA$54&lt;$A79,"",AA36*Orders!AA37)</f>
        <v>5261.98912343016</v>
      </c>
      <c r="AB79" s="51" t="n">
        <f aca="false">IF(AB$54&lt;$A79,"",AB36*Orders!AB37)</f>
        <v>4520.38057708912</v>
      </c>
      <c r="AC79" s="51" t="n">
        <f aca="false">IF(AC$54&lt;$A79,"",AC36*Orders!AC37)</f>
        <v>4069.96291014599</v>
      </c>
      <c r="AD79" s="51" t="n">
        <f aca="false">IF(AD$54&lt;$A79,"",AD36*Orders!AD37)</f>
        <v>3731.62894063524</v>
      </c>
      <c r="AE79" s="51" t="n">
        <f aca="false">IF(AE$54&lt;$A79,"",AE36*Orders!AE37)</f>
        <v>3452.85892430388</v>
      </c>
      <c r="AF79" s="51" t="n">
        <f aca="false">IF(AF$54&lt;$A79,"",AF36*Orders!AF37)</f>
        <v>3044.19001973911</v>
      </c>
      <c r="AG79" s="51" t="n">
        <f aca="false">IF(AG$54&lt;$A79,"",AG36*Orders!AG37)</f>
        <v>2536.41418911829</v>
      </c>
      <c r="AH79" s="51" t="n">
        <f aca="false">IF(AH$54&lt;$A79,"",AH36*Orders!AH37)</f>
        <v>2357.12626182408</v>
      </c>
      <c r="AI79" s="51" t="n">
        <f aca="false">IF(AI$54&lt;$A79,"",AI36*Orders!AI37)</f>
        <v>2234.22538740335</v>
      </c>
      <c r="AJ79" s="51" t="n">
        <f aca="false">IF(AJ$54&lt;$A79,"",AJ36*Orders!AJ37)</f>
        <v>2300.47897581477</v>
      </c>
      <c r="AK79" s="51" t="n">
        <f aca="false">IF(AK$54&lt;$A79,"",AK36*Orders!AK37)</f>
        <v>2171.29368331096</v>
      </c>
      <c r="AL79" s="51" t="n">
        <f aca="false">IF(AL$54&lt;$A79,"",AL36*Orders!AL37)</f>
        <v>2042.36673391529</v>
      </c>
      <c r="AM79" s="51" t="n">
        <f aca="false">IF(AM$54&lt;$A79,"",AM36*Orders!AM37)</f>
        <v>1988.21851970617</v>
      </c>
      <c r="AN79" s="51" t="n">
        <f aca="false">IF(AN$54&lt;$A79,"",AN36*Orders!AN37)</f>
        <v>1862.62844844911</v>
      </c>
      <c r="AO79" s="51" t="n">
        <f aca="false">IF(AO$54&lt;$A79,"",AO36*Orders!AO37)</f>
        <v>1741.87235650677</v>
      </c>
    </row>
    <row r="80" customFormat="false" ht="15" hidden="false" customHeight="false" outlineLevel="0" collapsed="false">
      <c r="A80" s="0" t="n">
        <f aca="false">A79+1</f>
        <v>25</v>
      </c>
      <c r="B80" s="0" t="s">
        <v>29</v>
      </c>
      <c r="C80" s="51" t="str">
        <f aca="false">IF(C$54&lt;$A80,"",C37*Orders!C38)</f>
        <v/>
      </c>
      <c r="D80" s="51" t="str">
        <f aca="false">IF(D$54&lt;$A80,"",D37*Orders!D38)</f>
        <v/>
      </c>
      <c r="E80" s="51" t="str">
        <f aca="false">IF(E$54&lt;$A80,"",E37*Orders!E38)</f>
        <v/>
      </c>
      <c r="F80" s="51" t="str">
        <f aca="false">IF(F$54&lt;$A80,"",F37*Orders!F38)</f>
        <v/>
      </c>
      <c r="G80" s="51" t="str">
        <f aca="false">IF(G$54&lt;$A80,"",G37*Orders!G38)</f>
        <v/>
      </c>
      <c r="H80" s="51" t="str">
        <f aca="false">IF(H$54&lt;$A80,"",H37*Orders!H38)</f>
        <v/>
      </c>
      <c r="I80" s="51" t="str">
        <f aca="false">IF(I$54&lt;$A80,"",I37*Orders!I38)</f>
        <v/>
      </c>
      <c r="J80" s="51" t="str">
        <f aca="false">IF(J$54&lt;$A80,"",J37*Orders!J38)</f>
        <v/>
      </c>
      <c r="K80" s="51" t="str">
        <f aca="false">IF(K$54&lt;$A80,"",K37*Orders!K38)</f>
        <v/>
      </c>
      <c r="L80" s="51" t="str">
        <f aca="false">IF(L$54&lt;$A80,"",L37*Orders!L38)</f>
        <v/>
      </c>
      <c r="M80" s="51" t="str">
        <f aca="false">IF(M$54&lt;$A80,"",M37*Orders!M38)</f>
        <v/>
      </c>
      <c r="N80" s="51" t="str">
        <f aca="false">IF(N$54&lt;$A80,"",N37*Orders!N38)</f>
        <v/>
      </c>
      <c r="O80" s="51" t="str">
        <f aca="false">IF(O$54&lt;$A80,"",O37*Orders!O38)</f>
        <v/>
      </c>
      <c r="P80" s="51" t="str">
        <f aca="false">IF(P$54&lt;$A80,"",P37*Orders!P38)</f>
        <v/>
      </c>
      <c r="Q80" s="51" t="str">
        <f aca="false">IF(Q$54&lt;$A80,"",Q37*Orders!Q38)</f>
        <v/>
      </c>
      <c r="R80" s="51" t="str">
        <f aca="false">IF(R$54&lt;$A80,"",R37*Orders!R38)</f>
        <v/>
      </c>
      <c r="S80" s="51" t="str">
        <f aca="false">IF(S$54&lt;$A80,"",S37*Orders!S38)</f>
        <v/>
      </c>
      <c r="T80" s="51" t="str">
        <f aca="false">IF(T$54&lt;$A80,"",T37*Orders!T38)</f>
        <v/>
      </c>
      <c r="U80" s="51" t="str">
        <f aca="false">IF(U$54&lt;$A80,"",U37*Orders!U38)</f>
        <v/>
      </c>
      <c r="V80" s="51" t="str">
        <f aca="false">IF(V$54&lt;$A80,"",V37*Orders!V38)</f>
        <v/>
      </c>
      <c r="W80" s="51" t="str">
        <f aca="false">IF(W$54&lt;$A80,"",W37*Orders!W38)</f>
        <v/>
      </c>
      <c r="X80" s="51" t="str">
        <f aca="false">IF(X$54&lt;$A80,"",X37*Orders!X38)</f>
        <v/>
      </c>
      <c r="Y80" s="51" t="str">
        <f aca="false">IF(Y$54&lt;$A80,"",Y37*Orders!Y38)</f>
        <v/>
      </c>
      <c r="Z80" s="51" t="str">
        <f aca="false">IF(Z$54&lt;$A80,"",Z37*Orders!Z38)</f>
        <v/>
      </c>
      <c r="AA80" s="51" t="n">
        <f aca="false">IF(AA$54&lt;$A80,"",AA37*Orders!AA38)</f>
        <v>21054.9558691032</v>
      </c>
      <c r="AB80" s="51" t="n">
        <f aca="false">IF(AB$54&lt;$A80,"",AB37*Orders!AB38)</f>
        <v>7082.91967310418</v>
      </c>
      <c r="AC80" s="51" t="n">
        <f aca="false">IF(AC$54&lt;$A80,"",AC37*Orders!AC38)</f>
        <v>6082.70954716384</v>
      </c>
      <c r="AD80" s="51" t="n">
        <f aca="false">IF(AD$54&lt;$A80,"",AD37*Orders!AD38)</f>
        <v>5474.82686755083</v>
      </c>
      <c r="AE80" s="51" t="n">
        <f aca="false">IF(AE$54&lt;$A80,"",AE37*Orders!AE38)</f>
        <v>5018.0488073905</v>
      </c>
      <c r="AF80" s="51" t="n">
        <f aca="false">IF(AF$54&lt;$A80,"",AF37*Orders!AF38)</f>
        <v>4641.6338927975</v>
      </c>
      <c r="AG80" s="51" t="n">
        <f aca="false">IF(AG$54&lt;$A80,"",AG37*Orders!AG38)</f>
        <v>3887.06096252577</v>
      </c>
      <c r="AH80" s="51" t="n">
        <f aca="false">IF(AH$54&lt;$A80,"",AH37*Orders!AH38)</f>
        <v>3609.86626783118</v>
      </c>
      <c r="AI80" s="51" t="n">
        <f aca="false">IF(AI$54&lt;$A80,"",AI37*Orders!AI38)</f>
        <v>3358.29812951511</v>
      </c>
      <c r="AJ80" s="51" t="n">
        <f aca="false">IF(AJ$54&lt;$A80,"",AJ37*Orders!AJ38)</f>
        <v>3241.21424864506</v>
      </c>
      <c r="AK80" s="51" t="n">
        <f aca="false">IF(AK$54&lt;$A80,"",AK37*Orders!AK38)</f>
        <v>3005.6596067712</v>
      </c>
      <c r="AL80" s="51" t="n">
        <f aca="false">IF(AL$54&lt;$A80,"",AL37*Orders!AL38)</f>
        <v>2800.25825956648</v>
      </c>
      <c r="AM80" s="51" t="n">
        <f aca="false">IF(AM$54&lt;$A80,"",AM37*Orders!AM38)</f>
        <v>2747.26225770314</v>
      </c>
      <c r="AN80" s="51" t="n">
        <f aca="false">IF(AN$54&lt;$A80,"",AN37*Orders!AN38)</f>
        <v>2595.44150006654</v>
      </c>
      <c r="AO80" s="51" t="n">
        <f aca="false">IF(AO$54&lt;$A80,"",AO37*Orders!AO38)</f>
        <v>2445.51769976417</v>
      </c>
    </row>
    <row r="81" customFormat="false" ht="15" hidden="false" customHeight="false" outlineLevel="0" collapsed="false">
      <c r="A81" s="0" t="n">
        <f aca="false">A80+1</f>
        <v>26</v>
      </c>
      <c r="B81" s="0" t="s">
        <v>30</v>
      </c>
      <c r="C81" s="51" t="str">
        <f aca="false">IF(C$54&lt;$A81,"",C38*Orders!C39)</f>
        <v/>
      </c>
      <c r="D81" s="51" t="str">
        <f aca="false">IF(D$54&lt;$A81,"",D38*Orders!D39)</f>
        <v/>
      </c>
      <c r="E81" s="51" t="str">
        <f aca="false">IF(E$54&lt;$A81,"",E38*Orders!E39)</f>
        <v/>
      </c>
      <c r="F81" s="51" t="str">
        <f aca="false">IF(F$54&lt;$A81,"",F38*Orders!F39)</f>
        <v/>
      </c>
      <c r="G81" s="51" t="str">
        <f aca="false">IF(G$54&lt;$A81,"",G38*Orders!G39)</f>
        <v/>
      </c>
      <c r="H81" s="51" t="str">
        <f aca="false">IF(H$54&lt;$A81,"",H38*Orders!H39)</f>
        <v/>
      </c>
      <c r="I81" s="51" t="str">
        <f aca="false">IF(I$54&lt;$A81,"",I38*Orders!I39)</f>
        <v/>
      </c>
      <c r="J81" s="51" t="str">
        <f aca="false">IF(J$54&lt;$A81,"",J38*Orders!J39)</f>
        <v/>
      </c>
      <c r="K81" s="51" t="str">
        <f aca="false">IF(K$54&lt;$A81,"",K38*Orders!K39)</f>
        <v/>
      </c>
      <c r="L81" s="51" t="str">
        <f aca="false">IF(L$54&lt;$A81,"",L38*Orders!L39)</f>
        <v/>
      </c>
      <c r="M81" s="51" t="str">
        <f aca="false">IF(M$54&lt;$A81,"",M38*Orders!M39)</f>
        <v/>
      </c>
      <c r="N81" s="51" t="str">
        <f aca="false">IF(N$54&lt;$A81,"",N38*Orders!N39)</f>
        <v/>
      </c>
      <c r="O81" s="51" t="str">
        <f aca="false">IF(O$54&lt;$A81,"",O38*Orders!O39)</f>
        <v/>
      </c>
      <c r="P81" s="51" t="str">
        <f aca="false">IF(P$54&lt;$A81,"",P38*Orders!P39)</f>
        <v/>
      </c>
      <c r="Q81" s="51" t="str">
        <f aca="false">IF(Q$54&lt;$A81,"",Q38*Orders!Q39)</f>
        <v/>
      </c>
      <c r="R81" s="51" t="str">
        <f aca="false">IF(R$54&lt;$A81,"",R38*Orders!R39)</f>
        <v/>
      </c>
      <c r="S81" s="51" t="str">
        <f aca="false">IF(S$54&lt;$A81,"",S38*Orders!S39)</f>
        <v/>
      </c>
      <c r="T81" s="51" t="str">
        <f aca="false">IF(T$54&lt;$A81,"",T38*Orders!T39)</f>
        <v/>
      </c>
      <c r="U81" s="51" t="str">
        <f aca="false">IF(U$54&lt;$A81,"",U38*Orders!U39)</f>
        <v/>
      </c>
      <c r="V81" s="51" t="str">
        <f aca="false">IF(V$54&lt;$A81,"",V38*Orders!V39)</f>
        <v/>
      </c>
      <c r="W81" s="51" t="str">
        <f aca="false">IF(W$54&lt;$A81,"",W38*Orders!W39)</f>
        <v/>
      </c>
      <c r="X81" s="51" t="str">
        <f aca="false">IF(X$54&lt;$A81,"",X38*Orders!X39)</f>
        <v/>
      </c>
      <c r="Y81" s="51" t="str">
        <f aca="false">IF(Y$54&lt;$A81,"",Y38*Orders!Y39)</f>
        <v/>
      </c>
      <c r="Z81" s="51" t="str">
        <f aca="false">IF(Z$54&lt;$A81,"",Z38*Orders!Z39)</f>
        <v/>
      </c>
      <c r="AA81" s="51" t="str">
        <f aca="false">IF(AA$54&lt;$A81,"",AA38*Orders!AA39)</f>
        <v/>
      </c>
      <c r="AB81" s="51" t="n">
        <f aca="false">IF(AB$54&lt;$A81,"",AB38*Orders!AB39)</f>
        <v>23721.6393551284</v>
      </c>
      <c r="AC81" s="51" t="n">
        <f aca="false">IF(AC$54&lt;$A81,"",AC38*Orders!AC39)</f>
        <v>7960.56753872504</v>
      </c>
      <c r="AD81" s="51" t="n">
        <f aca="false">IF(AD$54&lt;$A81,"",AD38*Orders!AD39)</f>
        <v>6834.20689636104</v>
      </c>
      <c r="AE81" s="51" t="n">
        <f aca="false">IF(AE$54&lt;$A81,"",AE38*Orders!AE39)</f>
        <v>6149.20540327469</v>
      </c>
      <c r="AF81" s="51" t="n">
        <f aca="false">IF(AF$54&lt;$A81,"",AF38*Orders!AF39)</f>
        <v>5634.29757995363</v>
      </c>
      <c r="AG81" s="51" t="n">
        <f aca="false">IF(AG$54&lt;$A81,"",AG38*Orders!AG39)</f>
        <v>4708.48725157137</v>
      </c>
      <c r="AH81" s="51" t="n">
        <f aca="false">IF(AH$54&lt;$A81,"",AH38*Orders!AH39)</f>
        <v>4358.1582821666</v>
      </c>
      <c r="AI81" s="51" t="n">
        <f aca="false">IF(AI$54&lt;$A81,"",AI38*Orders!AI39)</f>
        <v>4046.04591942738</v>
      </c>
      <c r="AJ81" s="51" t="n">
        <f aca="false">IF(AJ$54&lt;$A81,"",AJ38*Orders!AJ39)</f>
        <v>3884.56644102466</v>
      </c>
      <c r="AK81" s="51" t="n">
        <f aca="false">IF(AK$54&lt;$A81,"",AK38*Orders!AK39)</f>
        <v>3602.04504863701</v>
      </c>
      <c r="AL81" s="51" t="n">
        <f aca="false">IF(AL$54&lt;$A81,"",AL38*Orders!AL39)</f>
        <v>3356.17347720038</v>
      </c>
      <c r="AM81" s="51" t="n">
        <f aca="false">IF(AM$54&lt;$A81,"",AM38*Orders!AM39)</f>
        <v>3293.55464192446</v>
      </c>
      <c r="AN81" s="51" t="n">
        <f aca="false">IF(AN$54&lt;$A81,"",AN38*Orders!AN39)</f>
        <v>3114.6155777975</v>
      </c>
      <c r="AO81" s="51" t="n">
        <f aca="false">IF(AO$54&lt;$A81,"",AO38*Orders!AO39)</f>
        <v>2936.86596753897</v>
      </c>
    </row>
    <row r="82" customFormat="false" ht="15" hidden="false" customHeight="false" outlineLevel="0" collapsed="false">
      <c r="A82" s="0" t="n">
        <f aca="false">A81+1</f>
        <v>27</v>
      </c>
      <c r="B82" s="0" t="s">
        <v>31</v>
      </c>
      <c r="C82" s="51" t="str">
        <f aca="false">IF(C$54&lt;$A82,"",C39*Orders!C40)</f>
        <v/>
      </c>
      <c r="D82" s="51" t="str">
        <f aca="false">IF(D$54&lt;$A82,"",D39*Orders!D40)</f>
        <v/>
      </c>
      <c r="E82" s="51" t="str">
        <f aca="false">IF(E$54&lt;$A82,"",E39*Orders!E40)</f>
        <v/>
      </c>
      <c r="F82" s="51" t="str">
        <f aca="false">IF(F$54&lt;$A82,"",F39*Orders!F40)</f>
        <v/>
      </c>
      <c r="G82" s="51" t="str">
        <f aca="false">IF(G$54&lt;$A82,"",G39*Orders!G40)</f>
        <v/>
      </c>
      <c r="H82" s="51" t="str">
        <f aca="false">IF(H$54&lt;$A82,"",H39*Orders!H40)</f>
        <v/>
      </c>
      <c r="I82" s="51" t="str">
        <f aca="false">IF(I$54&lt;$A82,"",I39*Orders!I40)</f>
        <v/>
      </c>
      <c r="J82" s="51" t="str">
        <f aca="false">IF(J$54&lt;$A82,"",J39*Orders!J40)</f>
        <v/>
      </c>
      <c r="K82" s="51" t="str">
        <f aca="false">IF(K$54&lt;$A82,"",K39*Orders!K40)</f>
        <v/>
      </c>
      <c r="L82" s="51" t="str">
        <f aca="false">IF(L$54&lt;$A82,"",L39*Orders!L40)</f>
        <v/>
      </c>
      <c r="M82" s="51" t="str">
        <f aca="false">IF(M$54&lt;$A82,"",M39*Orders!M40)</f>
        <v/>
      </c>
      <c r="N82" s="51" t="str">
        <f aca="false">IF(N$54&lt;$A82,"",N39*Orders!N40)</f>
        <v/>
      </c>
      <c r="O82" s="51" t="str">
        <f aca="false">IF(O$54&lt;$A82,"",O39*Orders!O40)</f>
        <v/>
      </c>
      <c r="P82" s="51" t="str">
        <f aca="false">IF(P$54&lt;$A82,"",P39*Orders!P40)</f>
        <v/>
      </c>
      <c r="Q82" s="51" t="str">
        <f aca="false">IF(Q$54&lt;$A82,"",Q39*Orders!Q40)</f>
        <v/>
      </c>
      <c r="R82" s="51" t="str">
        <f aca="false">IF(R$54&lt;$A82,"",R39*Orders!R40)</f>
        <v/>
      </c>
      <c r="S82" s="51" t="str">
        <f aca="false">IF(S$54&lt;$A82,"",S39*Orders!S40)</f>
        <v/>
      </c>
      <c r="T82" s="51" t="str">
        <f aca="false">IF(T$54&lt;$A82,"",T39*Orders!T40)</f>
        <v/>
      </c>
      <c r="U82" s="51" t="str">
        <f aca="false">IF(U$54&lt;$A82,"",U39*Orders!U40)</f>
        <v/>
      </c>
      <c r="V82" s="51" t="str">
        <f aca="false">IF(V$54&lt;$A82,"",V39*Orders!V40)</f>
        <v/>
      </c>
      <c r="W82" s="51" t="str">
        <f aca="false">IF(W$54&lt;$A82,"",W39*Orders!W40)</f>
        <v/>
      </c>
      <c r="X82" s="51" t="str">
        <f aca="false">IF(X$54&lt;$A82,"",X39*Orders!X40)</f>
        <v/>
      </c>
      <c r="Y82" s="51" t="str">
        <f aca="false">IF(Y$54&lt;$A82,"",Y39*Orders!Y40)</f>
        <v/>
      </c>
      <c r="Z82" s="51" t="str">
        <f aca="false">IF(Z$54&lt;$A82,"",Z39*Orders!Z40)</f>
        <v/>
      </c>
      <c r="AA82" s="51" t="str">
        <f aca="false">IF(AA$54&lt;$A82,"",AA39*Orders!AA40)</f>
        <v/>
      </c>
      <c r="AB82" s="51" t="str">
        <f aca="false">IF(AB$54&lt;$A82,"",AB39*Orders!AB40)</f>
        <v/>
      </c>
      <c r="AC82" s="51" t="n">
        <f aca="false">IF(AC$54&lt;$A82,"",AC39*Orders!AC40)</f>
        <v>25624.7102458054</v>
      </c>
      <c r="AD82" s="51" t="n">
        <f aca="false">IF(AD$54&lt;$A82,"",AD39*Orders!AD40)</f>
        <v>8578.00767303249</v>
      </c>
      <c r="AE82" s="51" t="n">
        <f aca="false">IF(AE$54&lt;$A82,"",AE39*Orders!AE40)</f>
        <v>7361.89274052857</v>
      </c>
      <c r="AF82" s="51" t="n">
        <f aca="false">IF(AF$54&lt;$A82,"",AF39*Orders!AF40)</f>
        <v>6621.82432662808</v>
      </c>
      <c r="AG82" s="51" t="n">
        <f aca="false">IF(AG$54&lt;$A82,"",AG39*Orders!AG40)</f>
        <v>5500.07405797853</v>
      </c>
      <c r="AH82" s="51" t="n">
        <f aca="false">IF(AH$54&lt;$A82,"",AH39*Orders!AH40)</f>
        <v>5063.09834783804</v>
      </c>
      <c r="AI82" s="51" t="n">
        <f aca="false">IF(AI$54&lt;$A82,"",AI39*Orders!AI40)</f>
        <v>4684.8405478668</v>
      </c>
      <c r="AJ82" s="51" t="n">
        <f aca="false">IF(AJ$54&lt;$A82,"",AJ39*Orders!AJ40)</f>
        <v>4470.05683929516</v>
      </c>
      <c r="AK82" s="51" t="n">
        <f aca="false">IF(AK$54&lt;$A82,"",AK39*Orders!AK40)</f>
        <v>4143.00162777945</v>
      </c>
      <c r="AL82" s="51" t="n">
        <f aca="false">IF(AL$54&lt;$A82,"",AL39*Orders!AL40)</f>
        <v>3859.20793694071</v>
      </c>
      <c r="AM82" s="51" t="n">
        <f aca="false">IF(AM$54&lt;$A82,"",AM39*Orders!AM40)</f>
        <v>3788.05647089107</v>
      </c>
      <c r="AN82" s="51" t="n">
        <f aca="false">IF(AN$54&lt;$A82,"",AN39*Orders!AN40)</f>
        <v>3585.41698881889</v>
      </c>
      <c r="AO82" s="51" t="n">
        <f aca="false">IF(AO$54&lt;$A82,"",AO39*Orders!AO40)</f>
        <v>3382.69867183685</v>
      </c>
    </row>
    <row r="83" customFormat="false" ht="15" hidden="false" customHeight="false" outlineLevel="0" collapsed="false">
      <c r="A83" s="0" t="n">
        <f aca="false">A82+1</f>
        <v>28</v>
      </c>
      <c r="B83" s="0" t="s">
        <v>32</v>
      </c>
      <c r="C83" s="51" t="str">
        <f aca="false">IF(C$54&lt;$A83,"",C40*Orders!C41)</f>
        <v/>
      </c>
      <c r="D83" s="51" t="str">
        <f aca="false">IF(D$54&lt;$A83,"",D40*Orders!D41)</f>
        <v/>
      </c>
      <c r="E83" s="51" t="str">
        <f aca="false">IF(E$54&lt;$A83,"",E40*Orders!E41)</f>
        <v/>
      </c>
      <c r="F83" s="51" t="str">
        <f aca="false">IF(F$54&lt;$A83,"",F40*Orders!F41)</f>
        <v/>
      </c>
      <c r="G83" s="51" t="str">
        <f aca="false">IF(G$54&lt;$A83,"",G40*Orders!G41)</f>
        <v/>
      </c>
      <c r="H83" s="51" t="str">
        <f aca="false">IF(H$54&lt;$A83,"",H40*Orders!H41)</f>
        <v/>
      </c>
      <c r="I83" s="51" t="str">
        <f aca="false">IF(I$54&lt;$A83,"",I40*Orders!I41)</f>
        <v/>
      </c>
      <c r="J83" s="51" t="str">
        <f aca="false">IF(J$54&lt;$A83,"",J40*Orders!J41)</f>
        <v/>
      </c>
      <c r="K83" s="51" t="str">
        <f aca="false">IF(K$54&lt;$A83,"",K40*Orders!K41)</f>
        <v/>
      </c>
      <c r="L83" s="51" t="str">
        <f aca="false">IF(L$54&lt;$A83,"",L40*Orders!L41)</f>
        <v/>
      </c>
      <c r="M83" s="51" t="str">
        <f aca="false">IF(M$54&lt;$A83,"",M40*Orders!M41)</f>
        <v/>
      </c>
      <c r="N83" s="51" t="str">
        <f aca="false">IF(N$54&lt;$A83,"",N40*Orders!N41)</f>
        <v/>
      </c>
      <c r="O83" s="51" t="str">
        <f aca="false">IF(O$54&lt;$A83,"",O40*Orders!O41)</f>
        <v/>
      </c>
      <c r="P83" s="51" t="str">
        <f aca="false">IF(P$54&lt;$A83,"",P40*Orders!P41)</f>
        <v/>
      </c>
      <c r="Q83" s="51" t="str">
        <f aca="false">IF(Q$54&lt;$A83,"",Q40*Orders!Q41)</f>
        <v/>
      </c>
      <c r="R83" s="51" t="str">
        <f aca="false">IF(R$54&lt;$A83,"",R40*Orders!R41)</f>
        <v/>
      </c>
      <c r="S83" s="51" t="str">
        <f aca="false">IF(S$54&lt;$A83,"",S40*Orders!S41)</f>
        <v/>
      </c>
      <c r="T83" s="51" t="str">
        <f aca="false">IF(T$54&lt;$A83,"",T40*Orders!T41)</f>
        <v/>
      </c>
      <c r="U83" s="51" t="str">
        <f aca="false">IF(U$54&lt;$A83,"",U40*Orders!U41)</f>
        <v/>
      </c>
      <c r="V83" s="51" t="str">
        <f aca="false">IF(V$54&lt;$A83,"",V40*Orders!V41)</f>
        <v/>
      </c>
      <c r="W83" s="51" t="str">
        <f aca="false">IF(W$54&lt;$A83,"",W40*Orders!W41)</f>
        <v/>
      </c>
      <c r="X83" s="51" t="str">
        <f aca="false">IF(X$54&lt;$A83,"",X40*Orders!X41)</f>
        <v/>
      </c>
      <c r="Y83" s="51" t="str">
        <f aca="false">IF(Y$54&lt;$A83,"",Y40*Orders!Y41)</f>
        <v/>
      </c>
      <c r="Z83" s="51" t="str">
        <f aca="false">IF(Z$54&lt;$A83,"",Z40*Orders!Z41)</f>
        <v/>
      </c>
      <c r="AA83" s="51" t="str">
        <f aca="false">IF(AA$54&lt;$A83,"",AA40*Orders!AA41)</f>
        <v/>
      </c>
      <c r="AB83" s="51" t="str">
        <f aca="false">IF(AB$54&lt;$A83,"",AB40*Orders!AB41)</f>
        <v/>
      </c>
      <c r="AC83" s="51" t="str">
        <f aca="false">IF(AC$54&lt;$A83,"",AC40*Orders!AC41)</f>
        <v/>
      </c>
      <c r="AD83" s="51" t="n">
        <f aca="false">IF(AD$54&lt;$A83,"",AD40*Orders!AD41)</f>
        <v>23373.0193666961</v>
      </c>
      <c r="AE83" s="51" t="n">
        <f aca="false">IF(AE$54&lt;$A83,"",AE40*Orders!AE41)</f>
        <v>7804.71538990682</v>
      </c>
      <c r="AF83" s="51" t="n">
        <f aca="false">IF(AF$54&lt;$A83,"",AF40*Orders!AF41)</f>
        <v>6696.05083659195</v>
      </c>
      <c r="AG83" s="51" t="n">
        <f aca="false">IF(AG$54&lt;$A83,"",AG40*Orders!AG41)</f>
        <v>5478.24606299697</v>
      </c>
      <c r="AH83" s="51" t="n">
        <f aca="false">IF(AH$54&lt;$A83,"",AH40*Orders!AH41)</f>
        <v>4995.45587288239</v>
      </c>
      <c r="AI83" s="51" t="n">
        <f aca="false">IF(AI$54&lt;$A83,"",AI40*Orders!AI41)</f>
        <v>4597.04689083593</v>
      </c>
      <c r="AJ83" s="51" t="n">
        <f aca="false">IF(AJ$54&lt;$A83,"",AJ40*Orders!AJ41)</f>
        <v>4353.02341168566</v>
      </c>
      <c r="AK83" s="51" t="n">
        <f aca="false">IF(AK$54&lt;$A83,"",AK40*Orders!AK41)</f>
        <v>4030.02342614769</v>
      </c>
      <c r="AL83" s="51" t="n">
        <f aca="false">IF(AL$54&lt;$A83,"",AL40*Orders!AL41)</f>
        <v>3751.06504602418</v>
      </c>
      <c r="AM83" s="51" t="n">
        <f aca="false">IF(AM$54&lt;$A83,"",AM40*Orders!AM41)</f>
        <v>3682.45682202867</v>
      </c>
      <c r="AN83" s="51" t="n">
        <f aca="false">IF(AN$54&lt;$A83,"",AN40*Orders!AN41)</f>
        <v>3487.93622317145</v>
      </c>
      <c r="AO83" s="51" t="n">
        <f aca="false">IF(AO$54&lt;$A83,"",AO40*Orders!AO41)</f>
        <v>3291.65765627079</v>
      </c>
    </row>
    <row r="84" customFormat="false" ht="15" hidden="false" customHeight="false" outlineLevel="0" collapsed="false">
      <c r="A84" s="0" t="n">
        <f aca="false">A83+1</f>
        <v>29</v>
      </c>
      <c r="B84" s="0" t="s">
        <v>33</v>
      </c>
      <c r="C84" s="51" t="str">
        <f aca="false">IF(C$54&lt;$A84,"",C41*Orders!C42)</f>
        <v/>
      </c>
      <c r="D84" s="51" t="str">
        <f aca="false">IF(D$54&lt;$A84,"",D41*Orders!D42)</f>
        <v/>
      </c>
      <c r="E84" s="51" t="str">
        <f aca="false">IF(E$54&lt;$A84,"",E41*Orders!E42)</f>
        <v/>
      </c>
      <c r="F84" s="51" t="str">
        <f aca="false">IF(F$54&lt;$A84,"",F41*Orders!F42)</f>
        <v/>
      </c>
      <c r="G84" s="51" t="str">
        <f aca="false">IF(G$54&lt;$A84,"",G41*Orders!G42)</f>
        <v/>
      </c>
      <c r="H84" s="51" t="str">
        <f aca="false">IF(H$54&lt;$A84,"",H41*Orders!H42)</f>
        <v/>
      </c>
      <c r="I84" s="51" t="str">
        <f aca="false">IF(I$54&lt;$A84,"",I41*Orders!I42)</f>
        <v/>
      </c>
      <c r="J84" s="51" t="str">
        <f aca="false">IF(J$54&lt;$A84,"",J41*Orders!J42)</f>
        <v/>
      </c>
      <c r="K84" s="51" t="str">
        <f aca="false">IF(K$54&lt;$A84,"",K41*Orders!K42)</f>
        <v/>
      </c>
      <c r="L84" s="51" t="str">
        <f aca="false">IF(L$54&lt;$A84,"",L41*Orders!L42)</f>
        <v/>
      </c>
      <c r="M84" s="51" t="str">
        <f aca="false">IF(M$54&lt;$A84,"",M41*Orders!M42)</f>
        <v/>
      </c>
      <c r="N84" s="51" t="str">
        <f aca="false">IF(N$54&lt;$A84,"",N41*Orders!N42)</f>
        <v/>
      </c>
      <c r="O84" s="51" t="str">
        <f aca="false">IF(O$54&lt;$A84,"",O41*Orders!O42)</f>
        <v/>
      </c>
      <c r="P84" s="51" t="str">
        <f aca="false">IF(P$54&lt;$A84,"",P41*Orders!P42)</f>
        <v/>
      </c>
      <c r="Q84" s="51" t="str">
        <f aca="false">IF(Q$54&lt;$A84,"",Q41*Orders!Q42)</f>
        <v/>
      </c>
      <c r="R84" s="51" t="str">
        <f aca="false">IF(R$54&lt;$A84,"",R41*Orders!R42)</f>
        <v/>
      </c>
      <c r="S84" s="51" t="str">
        <f aca="false">IF(S$54&lt;$A84,"",S41*Orders!S42)</f>
        <v/>
      </c>
      <c r="T84" s="51" t="str">
        <f aca="false">IF(T$54&lt;$A84,"",T41*Orders!T42)</f>
        <v/>
      </c>
      <c r="U84" s="51" t="str">
        <f aca="false">IF(U$54&lt;$A84,"",U41*Orders!U42)</f>
        <v/>
      </c>
      <c r="V84" s="51" t="str">
        <f aca="false">IF(V$54&lt;$A84,"",V41*Orders!V42)</f>
        <v/>
      </c>
      <c r="W84" s="51" t="str">
        <f aca="false">IF(W$54&lt;$A84,"",W41*Orders!W42)</f>
        <v/>
      </c>
      <c r="X84" s="51" t="str">
        <f aca="false">IF(X$54&lt;$A84,"",X41*Orders!X42)</f>
        <v/>
      </c>
      <c r="Y84" s="51" t="str">
        <f aca="false">IF(Y$54&lt;$A84,"",Y41*Orders!Y42)</f>
        <v/>
      </c>
      <c r="Z84" s="51" t="str">
        <f aca="false">IF(Z$54&lt;$A84,"",Z41*Orders!Z42)</f>
        <v/>
      </c>
      <c r="AA84" s="51" t="str">
        <f aca="false">IF(AA$54&lt;$A84,"",AA41*Orders!AA42)</f>
        <v/>
      </c>
      <c r="AB84" s="51" t="str">
        <f aca="false">IF(AB$54&lt;$A84,"",AB41*Orders!AB42)</f>
        <v/>
      </c>
      <c r="AC84" s="51" t="str">
        <f aca="false">IF(AC$54&lt;$A84,"",AC41*Orders!AC42)</f>
        <v/>
      </c>
      <c r="AD84" s="51" t="str">
        <f aca="false">IF(AD$54&lt;$A84,"",AD41*Orders!AD42)</f>
        <v/>
      </c>
      <c r="AE84" s="51" t="n">
        <f aca="false">IF(AE$54&lt;$A84,"",AE41*Orders!AE42)</f>
        <v>23256.1819650323</v>
      </c>
      <c r="AF84" s="51" t="n">
        <f aca="false">IF(AF$54&lt;$A84,"",AF41*Orders!AF42)</f>
        <v>7746.07982621113</v>
      </c>
      <c r="AG84" s="51" t="n">
        <f aca="false">IF(AG$54&lt;$A84,"",AG41*Orders!AG42)</f>
        <v>6065.11960238494</v>
      </c>
      <c r="AH84" s="51" t="n">
        <f aca="false">IF(AH$54&lt;$A84,"",AH41*Orders!AH42)</f>
        <v>5429.3300303528</v>
      </c>
      <c r="AI84" s="51" t="n">
        <f aca="false">IF(AI$54&lt;$A84,"",AI41*Orders!AI42)</f>
        <v>4949.20313427109</v>
      </c>
      <c r="AJ84" s="51" t="n">
        <f aca="false">IF(AJ$54&lt;$A84,"",AJ41*Orders!AJ42)</f>
        <v>4905.14785625431</v>
      </c>
      <c r="AK84" s="51" t="n">
        <f aca="false">IF(AK$54&lt;$A84,"",AK41*Orders!AK42)</f>
        <v>4312.21495225429</v>
      </c>
      <c r="AL84" s="51" t="n">
        <f aca="false">IF(AL$54&lt;$A84,"",AL41*Orders!AL42)</f>
        <v>3990.92428141364</v>
      </c>
      <c r="AM84" s="51" t="n">
        <f aca="false">IF(AM$54&lt;$A84,"",AM41*Orders!AM42)</f>
        <v>3836.44908014368</v>
      </c>
      <c r="AN84" s="51" t="n">
        <f aca="false">IF(AN$54&lt;$A84,"",AN41*Orders!AN42)</f>
        <v>3645.14918960471</v>
      </c>
      <c r="AO84" s="51" t="n">
        <f aca="false">IF(AO$54&lt;$A84,"",AO41*Orders!AO42)</f>
        <v>3451.49025899609</v>
      </c>
    </row>
    <row r="85" customFormat="false" ht="15" hidden="false" customHeight="false" outlineLevel="0" collapsed="false">
      <c r="A85" s="0" t="n">
        <f aca="false">A84+1</f>
        <v>30</v>
      </c>
      <c r="B85" s="0" t="s">
        <v>34</v>
      </c>
      <c r="C85" s="51" t="str">
        <f aca="false">IF(C$54&lt;$A85,"",C42*Orders!C43)</f>
        <v/>
      </c>
      <c r="D85" s="51" t="str">
        <f aca="false">IF(D$54&lt;$A85,"",D42*Orders!D43)</f>
        <v/>
      </c>
      <c r="E85" s="51" t="str">
        <f aca="false">IF(E$54&lt;$A85,"",E42*Orders!E43)</f>
        <v/>
      </c>
      <c r="F85" s="51" t="str">
        <f aca="false">IF(F$54&lt;$A85,"",F42*Orders!F43)</f>
        <v/>
      </c>
      <c r="G85" s="51" t="str">
        <f aca="false">IF(G$54&lt;$A85,"",G42*Orders!G43)</f>
        <v/>
      </c>
      <c r="H85" s="51" t="str">
        <f aca="false">IF(H$54&lt;$A85,"",H42*Orders!H43)</f>
        <v/>
      </c>
      <c r="I85" s="51" t="str">
        <f aca="false">IF(I$54&lt;$A85,"",I42*Orders!I43)</f>
        <v/>
      </c>
      <c r="J85" s="51" t="str">
        <f aca="false">IF(J$54&lt;$A85,"",J42*Orders!J43)</f>
        <v/>
      </c>
      <c r="K85" s="51" t="str">
        <f aca="false">IF(K$54&lt;$A85,"",K42*Orders!K43)</f>
        <v/>
      </c>
      <c r="L85" s="51" t="str">
        <f aca="false">IF(L$54&lt;$A85,"",L42*Orders!L43)</f>
        <v/>
      </c>
      <c r="M85" s="51" t="str">
        <f aca="false">IF(M$54&lt;$A85,"",M42*Orders!M43)</f>
        <v/>
      </c>
      <c r="N85" s="51" t="str">
        <f aca="false">IF(N$54&lt;$A85,"",N42*Orders!N43)</f>
        <v/>
      </c>
      <c r="O85" s="51" t="str">
        <f aca="false">IF(O$54&lt;$A85,"",O42*Orders!O43)</f>
        <v/>
      </c>
      <c r="P85" s="51" t="str">
        <f aca="false">IF(P$54&lt;$A85,"",P42*Orders!P43)</f>
        <v/>
      </c>
      <c r="Q85" s="51" t="str">
        <f aca="false">IF(Q$54&lt;$A85,"",Q42*Orders!Q43)</f>
        <v/>
      </c>
      <c r="R85" s="51" t="str">
        <f aca="false">IF(R$54&lt;$A85,"",R42*Orders!R43)</f>
        <v/>
      </c>
      <c r="S85" s="51" t="str">
        <f aca="false">IF(S$54&lt;$A85,"",S42*Orders!S43)</f>
        <v/>
      </c>
      <c r="T85" s="51" t="str">
        <f aca="false">IF(T$54&lt;$A85,"",T42*Orders!T43)</f>
        <v/>
      </c>
      <c r="U85" s="51" t="str">
        <f aca="false">IF(U$54&lt;$A85,"",U42*Orders!U43)</f>
        <v/>
      </c>
      <c r="V85" s="51" t="str">
        <f aca="false">IF(V$54&lt;$A85,"",V42*Orders!V43)</f>
        <v/>
      </c>
      <c r="W85" s="51" t="str">
        <f aca="false">IF(W$54&lt;$A85,"",W42*Orders!W43)</f>
        <v/>
      </c>
      <c r="X85" s="51" t="str">
        <f aca="false">IF(X$54&lt;$A85,"",X42*Orders!X43)</f>
        <v/>
      </c>
      <c r="Y85" s="51" t="str">
        <f aca="false">IF(Y$54&lt;$A85,"",Y42*Orders!Y43)</f>
        <v/>
      </c>
      <c r="Z85" s="51" t="str">
        <f aca="false">IF(Z$54&lt;$A85,"",Z42*Orders!Z43)</f>
        <v/>
      </c>
      <c r="AA85" s="51" t="str">
        <f aca="false">IF(AA$54&lt;$A85,"",AA42*Orders!AA43)</f>
        <v/>
      </c>
      <c r="AB85" s="51" t="str">
        <f aca="false">IF(AB$54&lt;$A85,"",AB42*Orders!AB43)</f>
        <v/>
      </c>
      <c r="AC85" s="51" t="str">
        <f aca="false">IF(AC$54&lt;$A85,"",AC42*Orders!AC43)</f>
        <v/>
      </c>
      <c r="AD85" s="51" t="str">
        <f aca="false">IF(AD$54&lt;$A85,"",AD42*Orders!AD43)</f>
        <v/>
      </c>
      <c r="AE85" s="51" t="str">
        <f aca="false">IF(AE$54&lt;$A85,"",AE42*Orders!AE43)</f>
        <v/>
      </c>
      <c r="AF85" s="51" t="n">
        <f aca="false">IF(AF$54&lt;$A85,"",AF42*Orders!AF43)</f>
        <v>22993.3559458431</v>
      </c>
      <c r="AG85" s="51" t="n">
        <f aca="false">IF(AG$54&lt;$A85,"",AG42*Orders!AG43)</f>
        <v>6997.19118949287</v>
      </c>
      <c r="AH85" s="51" t="n">
        <f aca="false">IF(AH$54&lt;$A85,"",AH42*Orders!AH43)</f>
        <v>5974.6828625075</v>
      </c>
      <c r="AI85" s="51" t="n">
        <f aca="false">IF(AI$54&lt;$A85,"",AI42*Orders!AI43)</f>
        <v>5346.59122508223</v>
      </c>
      <c r="AJ85" s="51" t="n">
        <f aca="false">IF(AJ$54&lt;$A85,"",AJ42*Orders!AJ43)</f>
        <v>5236.49782081064</v>
      </c>
      <c r="AK85" s="51" t="n">
        <f aca="false">IF(AK$54&lt;$A85,"",AK42*Orders!AK43)</f>
        <v>4829.83083859918</v>
      </c>
      <c r="AL85" s="51" t="n">
        <f aca="false">IF(AL$54&lt;$A85,"",AL42*Orders!AL43)</f>
        <v>4244.59228553668</v>
      </c>
      <c r="AM85" s="51" t="n">
        <f aca="false">IF(AM$54&lt;$A85,"",AM42*Orders!AM43)</f>
        <v>4053.2118824456</v>
      </c>
      <c r="AN85" s="51" t="n">
        <f aca="false">IF(AN$54&lt;$A85,"",AN42*Orders!AN43)</f>
        <v>3774.63634491085</v>
      </c>
      <c r="AO85" s="51" t="n">
        <f aca="false">IF(AO$54&lt;$A85,"",AO42*Orders!AO43)</f>
        <v>3585.25282365202</v>
      </c>
    </row>
    <row r="86" customFormat="false" ht="15" hidden="false" customHeight="false" outlineLevel="0" collapsed="false">
      <c r="A86" s="0" t="n">
        <f aca="false">A85+1</f>
        <v>31</v>
      </c>
      <c r="B86" s="0" t="s">
        <v>35</v>
      </c>
      <c r="C86" s="51" t="str">
        <f aca="false">IF(C$54&lt;$A86,"",C43*Orders!C44)</f>
        <v/>
      </c>
      <c r="D86" s="51" t="str">
        <f aca="false">IF(D$54&lt;$A86,"",D43*Orders!D44)</f>
        <v/>
      </c>
      <c r="E86" s="51" t="str">
        <f aca="false">IF(E$54&lt;$A86,"",E43*Orders!E44)</f>
        <v/>
      </c>
      <c r="F86" s="51" t="str">
        <f aca="false">IF(F$54&lt;$A86,"",F43*Orders!F44)</f>
        <v/>
      </c>
      <c r="G86" s="51" t="str">
        <f aca="false">IF(G$54&lt;$A86,"",G43*Orders!G44)</f>
        <v/>
      </c>
      <c r="H86" s="51" t="str">
        <f aca="false">IF(H$54&lt;$A86,"",H43*Orders!H44)</f>
        <v/>
      </c>
      <c r="I86" s="51" t="str">
        <f aca="false">IF(I$54&lt;$A86,"",I43*Orders!I44)</f>
        <v/>
      </c>
      <c r="J86" s="51" t="str">
        <f aca="false">IF(J$54&lt;$A86,"",J43*Orders!J44)</f>
        <v/>
      </c>
      <c r="K86" s="51" t="str">
        <f aca="false">IF(K$54&lt;$A86,"",K43*Orders!K44)</f>
        <v/>
      </c>
      <c r="L86" s="51" t="str">
        <f aca="false">IF(L$54&lt;$A86,"",L43*Orders!L44)</f>
        <v/>
      </c>
      <c r="M86" s="51" t="str">
        <f aca="false">IF(M$54&lt;$A86,"",M43*Orders!M44)</f>
        <v/>
      </c>
      <c r="N86" s="51" t="str">
        <f aca="false">IF(N$54&lt;$A86,"",N43*Orders!N44)</f>
        <v/>
      </c>
      <c r="O86" s="51" t="str">
        <f aca="false">IF(O$54&lt;$A86,"",O43*Orders!O44)</f>
        <v/>
      </c>
      <c r="P86" s="51" t="str">
        <f aca="false">IF(P$54&lt;$A86,"",P43*Orders!P44)</f>
        <v/>
      </c>
      <c r="Q86" s="51" t="str">
        <f aca="false">IF(Q$54&lt;$A86,"",Q43*Orders!Q44)</f>
        <v/>
      </c>
      <c r="R86" s="51" t="str">
        <f aca="false">IF(R$54&lt;$A86,"",R43*Orders!R44)</f>
        <v/>
      </c>
      <c r="S86" s="51" t="str">
        <f aca="false">IF(S$54&lt;$A86,"",S43*Orders!S44)</f>
        <v/>
      </c>
      <c r="T86" s="51" t="str">
        <f aca="false">IF(T$54&lt;$A86,"",T43*Orders!T44)</f>
        <v/>
      </c>
      <c r="U86" s="51" t="str">
        <f aca="false">IF(U$54&lt;$A86,"",U43*Orders!U44)</f>
        <v/>
      </c>
      <c r="V86" s="51" t="str">
        <f aca="false">IF(V$54&lt;$A86,"",V43*Orders!V44)</f>
        <v/>
      </c>
      <c r="W86" s="51" t="str">
        <f aca="false">IF(W$54&lt;$A86,"",W43*Orders!W44)</f>
        <v/>
      </c>
      <c r="X86" s="51" t="str">
        <f aca="false">IF(X$54&lt;$A86,"",X43*Orders!X44)</f>
        <v/>
      </c>
      <c r="Y86" s="51" t="str">
        <f aca="false">IF(Y$54&lt;$A86,"",Y43*Orders!Y44)</f>
        <v/>
      </c>
      <c r="Z86" s="51" t="str">
        <f aca="false">IF(Z$54&lt;$A86,"",Z43*Orders!Z44)</f>
        <v/>
      </c>
      <c r="AA86" s="51" t="str">
        <f aca="false">IF(AA$54&lt;$A86,"",AA43*Orders!AA44)</f>
        <v/>
      </c>
      <c r="AB86" s="51" t="str">
        <f aca="false">IF(AB$54&lt;$A86,"",AB43*Orders!AB44)</f>
        <v/>
      </c>
      <c r="AC86" s="51" t="str">
        <f aca="false">IF(AC$54&lt;$A86,"",AC43*Orders!AC44)</f>
        <v/>
      </c>
      <c r="AD86" s="51" t="str">
        <f aca="false">IF(AD$54&lt;$A86,"",AD43*Orders!AD44)</f>
        <v/>
      </c>
      <c r="AE86" s="51" t="str">
        <f aca="false">IF(AE$54&lt;$A86,"",AE43*Orders!AE44)</f>
        <v/>
      </c>
      <c r="AF86" s="51" t="str">
        <f aca="false">IF(AF$54&lt;$A86,"",AF43*Orders!AF44)</f>
        <v/>
      </c>
      <c r="AG86" s="51" t="n">
        <f aca="false">IF(AG$54&lt;$A86,"",AG43*Orders!AG44)</f>
        <v>24964.8459974582</v>
      </c>
      <c r="AH86" s="51" t="n">
        <f aca="false">IF(AH$54&lt;$A86,"",AH43*Orders!AH44)</f>
        <v>7987.59273814049</v>
      </c>
      <c r="AI86" s="51" t="n">
        <f aca="false">IF(AI$54&lt;$A86,"",AI43*Orders!AI44)</f>
        <v>6818.08528093321</v>
      </c>
      <c r="AJ86" s="51" t="n">
        <f aca="false">IF(AJ$54&lt;$A86,"",AJ43*Orders!AJ44)</f>
        <v>6539.72073617187</v>
      </c>
      <c r="AK86" s="51" t="n">
        <f aca="false">IF(AK$54&lt;$A86,"",AK43*Orders!AK44)</f>
        <v>5974.99474909761</v>
      </c>
      <c r="AL86" s="51" t="n">
        <f aca="false">IF(AL$54&lt;$A86,"",AL43*Orders!AL44)</f>
        <v>5509.14068369871</v>
      </c>
      <c r="AM86" s="51" t="n">
        <f aca="false">IF(AM$54&lt;$A86,"",AM43*Orders!AM44)</f>
        <v>4990.64378560824</v>
      </c>
      <c r="AN86" s="51" t="n">
        <f aca="false">IF(AN$54&lt;$A86,"",AN43*Orders!AN44)</f>
        <v>4621.25735374364</v>
      </c>
      <c r="AO86" s="51" t="n">
        <f aca="false">IF(AO$54&lt;$A86,"",AO43*Orders!AO44)</f>
        <v>4302.22778703624</v>
      </c>
    </row>
    <row r="87" customFormat="false" ht="15" hidden="false" customHeight="false" outlineLevel="0" collapsed="false">
      <c r="A87" s="0" t="n">
        <f aca="false">A86+1</f>
        <v>32</v>
      </c>
      <c r="B87" s="0" t="s">
        <v>36</v>
      </c>
      <c r="C87" s="51" t="str">
        <f aca="false">IF(C$54&lt;$A87,"",C44*Orders!C45)</f>
        <v/>
      </c>
      <c r="D87" s="51" t="str">
        <f aca="false">IF(D$54&lt;$A87,"",D44*Orders!D45)</f>
        <v/>
      </c>
      <c r="E87" s="51" t="str">
        <f aca="false">IF(E$54&lt;$A87,"",E44*Orders!E45)</f>
        <v/>
      </c>
      <c r="F87" s="51" t="str">
        <f aca="false">IF(F$54&lt;$A87,"",F44*Orders!F45)</f>
        <v/>
      </c>
      <c r="G87" s="51" t="str">
        <f aca="false">IF(G$54&lt;$A87,"",G44*Orders!G45)</f>
        <v/>
      </c>
      <c r="H87" s="51" t="str">
        <f aca="false">IF(H$54&lt;$A87,"",H44*Orders!H45)</f>
        <v/>
      </c>
      <c r="I87" s="51" t="str">
        <f aca="false">IF(I$54&lt;$A87,"",I44*Orders!I45)</f>
        <v/>
      </c>
      <c r="J87" s="51" t="str">
        <f aca="false">IF(J$54&lt;$A87,"",J44*Orders!J45)</f>
        <v/>
      </c>
      <c r="K87" s="51" t="str">
        <f aca="false">IF(K$54&lt;$A87,"",K44*Orders!K45)</f>
        <v/>
      </c>
      <c r="L87" s="51" t="str">
        <f aca="false">IF(L$54&lt;$A87,"",L44*Orders!L45)</f>
        <v/>
      </c>
      <c r="M87" s="51" t="str">
        <f aca="false">IF(M$54&lt;$A87,"",M44*Orders!M45)</f>
        <v/>
      </c>
      <c r="N87" s="51" t="str">
        <f aca="false">IF(N$54&lt;$A87,"",N44*Orders!N45)</f>
        <v/>
      </c>
      <c r="O87" s="51" t="str">
        <f aca="false">IF(O$54&lt;$A87,"",O44*Orders!O45)</f>
        <v/>
      </c>
      <c r="P87" s="51" t="str">
        <f aca="false">IF(P$54&lt;$A87,"",P44*Orders!P45)</f>
        <v/>
      </c>
      <c r="Q87" s="51" t="str">
        <f aca="false">IF(Q$54&lt;$A87,"",Q44*Orders!Q45)</f>
        <v/>
      </c>
      <c r="R87" s="51" t="str">
        <f aca="false">IF(R$54&lt;$A87,"",R44*Orders!R45)</f>
        <v/>
      </c>
      <c r="S87" s="51" t="str">
        <f aca="false">IF(S$54&lt;$A87,"",S44*Orders!S45)</f>
        <v/>
      </c>
      <c r="T87" s="51" t="str">
        <f aca="false">IF(T$54&lt;$A87,"",T44*Orders!T45)</f>
        <v/>
      </c>
      <c r="U87" s="51" t="str">
        <f aca="false">IF(U$54&lt;$A87,"",U44*Orders!U45)</f>
        <v/>
      </c>
      <c r="V87" s="51" t="str">
        <f aca="false">IF(V$54&lt;$A87,"",V44*Orders!V45)</f>
        <v/>
      </c>
      <c r="W87" s="51" t="str">
        <f aca="false">IF(W$54&lt;$A87,"",W44*Orders!W45)</f>
        <v/>
      </c>
      <c r="X87" s="51" t="str">
        <f aca="false">IF(X$54&lt;$A87,"",X44*Orders!X45)</f>
        <v/>
      </c>
      <c r="Y87" s="51" t="str">
        <f aca="false">IF(Y$54&lt;$A87,"",Y44*Orders!Y45)</f>
        <v/>
      </c>
      <c r="Z87" s="51" t="str">
        <f aca="false">IF(Z$54&lt;$A87,"",Z44*Orders!Z45)</f>
        <v/>
      </c>
      <c r="AA87" s="51" t="str">
        <f aca="false">IF(AA$54&lt;$A87,"",AA44*Orders!AA45)</f>
        <v/>
      </c>
      <c r="AB87" s="51" t="str">
        <f aca="false">IF(AB$54&lt;$A87,"",AB44*Orders!AB45)</f>
        <v/>
      </c>
      <c r="AC87" s="51" t="str">
        <f aca="false">IF(AC$54&lt;$A87,"",AC44*Orders!AC45)</f>
        <v/>
      </c>
      <c r="AD87" s="51" t="str">
        <f aca="false">IF(AD$54&lt;$A87,"",AD44*Orders!AD45)</f>
        <v/>
      </c>
      <c r="AE87" s="51" t="str">
        <f aca="false">IF(AE$54&lt;$A87,"",AE44*Orders!AE45)</f>
        <v/>
      </c>
      <c r="AF87" s="51" t="str">
        <f aca="false">IF(AF$54&lt;$A87,"",AF44*Orders!AF45)</f>
        <v/>
      </c>
      <c r="AG87" s="51" t="str">
        <f aca="false">IF(AG$54&lt;$A87,"",AG44*Orders!AG45)</f>
        <v/>
      </c>
      <c r="AH87" s="51" t="n">
        <f aca="false">IF(AH$54&lt;$A87,"",AH44*Orders!AH45)</f>
        <v>26076.1412484708</v>
      </c>
      <c r="AI87" s="51" t="n">
        <f aca="false">IF(AI$54&lt;$A87,"",AI44*Orders!AI45)</f>
        <v>8317.7495689188</v>
      </c>
      <c r="AJ87" s="51" t="n">
        <f aca="false">IF(AJ$54&lt;$A87,"",AJ44*Orders!AJ45)</f>
        <v>7591.84012861999</v>
      </c>
      <c r="AK87" s="51" t="n">
        <f aca="false">IF(AK$54&lt;$A87,"",AK44*Orders!AK45)</f>
        <v>6809.233574669</v>
      </c>
      <c r="AL87" s="51" t="n">
        <f aca="false">IF(AL$54&lt;$A87,"",AL44*Orders!AL45)</f>
        <v>6219.16127993719</v>
      </c>
      <c r="AM87" s="51" t="n">
        <f aca="false">IF(AM$54&lt;$A87,"",AM44*Orders!AM45)</f>
        <v>5905.04598273365</v>
      </c>
      <c r="AN87" s="51" t="n">
        <f aca="false">IF(AN$54&lt;$A87,"",AN44*Orders!AN45)</f>
        <v>5192.29092176438</v>
      </c>
      <c r="AO87" s="51" t="n">
        <f aca="false">IF(AO$54&lt;$A87,"",AO44*Orders!AO45)</f>
        <v>4806.38985248021</v>
      </c>
    </row>
    <row r="88" customFormat="false" ht="15" hidden="false" customHeight="false" outlineLevel="0" collapsed="false">
      <c r="A88" s="0" t="n">
        <f aca="false">A87+1</f>
        <v>33</v>
      </c>
      <c r="B88" s="0" t="s">
        <v>37</v>
      </c>
      <c r="C88" s="51" t="str">
        <f aca="false">IF(C$54&lt;$A88,"",C45*Orders!C46)</f>
        <v/>
      </c>
      <c r="D88" s="51" t="str">
        <f aca="false">IF(D$54&lt;$A88,"",D45*Orders!D46)</f>
        <v/>
      </c>
      <c r="E88" s="51" t="str">
        <f aca="false">IF(E$54&lt;$A88,"",E45*Orders!E46)</f>
        <v/>
      </c>
      <c r="F88" s="51" t="str">
        <f aca="false">IF(F$54&lt;$A88,"",F45*Orders!F46)</f>
        <v/>
      </c>
      <c r="G88" s="51" t="str">
        <f aca="false">IF(G$54&lt;$A88,"",G45*Orders!G46)</f>
        <v/>
      </c>
      <c r="H88" s="51" t="str">
        <f aca="false">IF(H$54&lt;$A88,"",H45*Orders!H46)</f>
        <v/>
      </c>
      <c r="I88" s="51" t="str">
        <f aca="false">IF(I$54&lt;$A88,"",I45*Orders!I46)</f>
        <v/>
      </c>
      <c r="J88" s="51" t="str">
        <f aca="false">IF(J$54&lt;$A88,"",J45*Orders!J46)</f>
        <v/>
      </c>
      <c r="K88" s="51" t="str">
        <f aca="false">IF(K$54&lt;$A88,"",K45*Orders!K46)</f>
        <v/>
      </c>
      <c r="L88" s="51" t="str">
        <f aca="false">IF(L$54&lt;$A88,"",L45*Orders!L46)</f>
        <v/>
      </c>
      <c r="M88" s="51" t="str">
        <f aca="false">IF(M$54&lt;$A88,"",M45*Orders!M46)</f>
        <v/>
      </c>
      <c r="N88" s="51" t="str">
        <f aca="false">IF(N$54&lt;$A88,"",N45*Orders!N46)</f>
        <v/>
      </c>
      <c r="O88" s="51" t="str">
        <f aca="false">IF(O$54&lt;$A88,"",O45*Orders!O46)</f>
        <v/>
      </c>
      <c r="P88" s="51" t="str">
        <f aca="false">IF(P$54&lt;$A88,"",P45*Orders!P46)</f>
        <v/>
      </c>
      <c r="Q88" s="51" t="str">
        <f aca="false">IF(Q$54&lt;$A88,"",Q45*Orders!Q46)</f>
        <v/>
      </c>
      <c r="R88" s="51" t="str">
        <f aca="false">IF(R$54&lt;$A88,"",R45*Orders!R46)</f>
        <v/>
      </c>
      <c r="S88" s="51" t="str">
        <f aca="false">IF(S$54&lt;$A88,"",S45*Orders!S46)</f>
        <v/>
      </c>
      <c r="T88" s="51" t="str">
        <f aca="false">IF(T$54&lt;$A88,"",T45*Orders!T46)</f>
        <v/>
      </c>
      <c r="U88" s="51" t="str">
        <f aca="false">IF(U$54&lt;$A88,"",U45*Orders!U46)</f>
        <v/>
      </c>
      <c r="V88" s="51" t="str">
        <f aca="false">IF(V$54&lt;$A88,"",V45*Orders!V46)</f>
        <v/>
      </c>
      <c r="W88" s="51" t="str">
        <f aca="false">IF(W$54&lt;$A88,"",W45*Orders!W46)</f>
        <v/>
      </c>
      <c r="X88" s="51" t="str">
        <f aca="false">IF(X$54&lt;$A88,"",X45*Orders!X46)</f>
        <v/>
      </c>
      <c r="Y88" s="51" t="str">
        <f aca="false">IF(Y$54&lt;$A88,"",Y45*Orders!Y46)</f>
        <v/>
      </c>
      <c r="Z88" s="51" t="str">
        <f aca="false">IF(Z$54&lt;$A88,"",Z45*Orders!Z46)</f>
        <v/>
      </c>
      <c r="AA88" s="51" t="str">
        <f aca="false">IF(AA$54&lt;$A88,"",AA45*Orders!AA46)</f>
        <v/>
      </c>
      <c r="AB88" s="51" t="str">
        <f aca="false">IF(AB$54&lt;$A88,"",AB45*Orders!AB46)</f>
        <v/>
      </c>
      <c r="AC88" s="51" t="str">
        <f aca="false">IF(AC$54&lt;$A88,"",AC45*Orders!AC46)</f>
        <v/>
      </c>
      <c r="AD88" s="51" t="str">
        <f aca="false">IF(AD$54&lt;$A88,"",AD45*Orders!AD46)</f>
        <v/>
      </c>
      <c r="AE88" s="51" t="str">
        <f aca="false">IF(AE$54&lt;$A88,"",AE45*Orders!AE46)</f>
        <v/>
      </c>
      <c r="AF88" s="51" t="str">
        <f aca="false">IF(AF$54&lt;$A88,"",AF45*Orders!AF46)</f>
        <v/>
      </c>
      <c r="AG88" s="51" t="str">
        <f aca="false">IF(AG$54&lt;$A88,"",AG45*Orders!AG46)</f>
        <v/>
      </c>
      <c r="AH88" s="51" t="str">
        <f aca="false">IF(AH$54&lt;$A88,"",AH45*Orders!AH46)</f>
        <v/>
      </c>
      <c r="AI88" s="51" t="n">
        <f aca="false">IF(AI$54&lt;$A88,"",AI45*Orders!AI46)</f>
        <v>26594.3177763628</v>
      </c>
      <c r="AJ88" s="51" t="n">
        <f aca="false">IF(AJ$54&lt;$A88,"",AJ45*Orders!AJ46)</f>
        <v>9024.2856229326</v>
      </c>
      <c r="AK88" s="51" t="n">
        <f aca="false">IF(AK$54&lt;$A88,"",AK45*Orders!AK46)</f>
        <v>7720.50730291094</v>
      </c>
      <c r="AL88" s="51" t="n">
        <f aca="false">IF(AL$54&lt;$A88,"",AL45*Orders!AL46)</f>
        <v>6922.33386261031</v>
      </c>
      <c r="AM88" s="51" t="n">
        <f aca="false">IF(AM$54&lt;$A88,"",AM45*Orders!AM46)</f>
        <v>6504.39341540412</v>
      </c>
      <c r="AN88" s="51" t="n">
        <f aca="false">IF(AN$54&lt;$A88,"",AN45*Orders!AN46)</f>
        <v>6000.47246061807</v>
      </c>
      <c r="AO88" s="51" t="n">
        <f aca="false">IF(AO$54&lt;$A88,"",AO45*Orders!AO46)</f>
        <v>5274.44616870921</v>
      </c>
    </row>
    <row r="89" customFormat="false" ht="15" hidden="false" customHeight="false" outlineLevel="0" collapsed="false">
      <c r="A89" s="0" t="n">
        <f aca="false">A88+1</f>
        <v>34</v>
      </c>
      <c r="B89" s="0" t="s">
        <v>38</v>
      </c>
      <c r="C89" s="51" t="str">
        <f aca="false">IF(C$54&lt;$A89,"",C46*Orders!C47)</f>
        <v/>
      </c>
      <c r="D89" s="51" t="str">
        <f aca="false">IF(D$54&lt;$A89,"",D46*Orders!D47)</f>
        <v/>
      </c>
      <c r="E89" s="51" t="str">
        <f aca="false">IF(E$54&lt;$A89,"",E46*Orders!E47)</f>
        <v/>
      </c>
      <c r="F89" s="51" t="str">
        <f aca="false">IF(F$54&lt;$A89,"",F46*Orders!F47)</f>
        <v/>
      </c>
      <c r="G89" s="51" t="str">
        <f aca="false">IF(G$54&lt;$A89,"",G46*Orders!G47)</f>
        <v/>
      </c>
      <c r="H89" s="51" t="str">
        <f aca="false">IF(H$54&lt;$A89,"",H46*Orders!H47)</f>
        <v/>
      </c>
      <c r="I89" s="51" t="str">
        <f aca="false">IF(I$54&lt;$A89,"",I46*Orders!I47)</f>
        <v/>
      </c>
      <c r="J89" s="51" t="str">
        <f aca="false">IF(J$54&lt;$A89,"",J46*Orders!J47)</f>
        <v/>
      </c>
      <c r="K89" s="51" t="str">
        <f aca="false">IF(K$54&lt;$A89,"",K46*Orders!K47)</f>
        <v/>
      </c>
      <c r="L89" s="51" t="str">
        <f aca="false">IF(L$54&lt;$A89,"",L46*Orders!L47)</f>
        <v/>
      </c>
      <c r="M89" s="51" t="str">
        <f aca="false">IF(M$54&lt;$A89,"",M46*Orders!M47)</f>
        <v/>
      </c>
      <c r="N89" s="51" t="str">
        <f aca="false">IF(N$54&lt;$A89,"",N46*Orders!N47)</f>
        <v/>
      </c>
      <c r="O89" s="51" t="str">
        <f aca="false">IF(O$54&lt;$A89,"",O46*Orders!O47)</f>
        <v/>
      </c>
      <c r="P89" s="51" t="str">
        <f aca="false">IF(P$54&lt;$A89,"",P46*Orders!P47)</f>
        <v/>
      </c>
      <c r="Q89" s="51" t="str">
        <f aca="false">IF(Q$54&lt;$A89,"",Q46*Orders!Q47)</f>
        <v/>
      </c>
      <c r="R89" s="51" t="str">
        <f aca="false">IF(R$54&lt;$A89,"",R46*Orders!R47)</f>
        <v/>
      </c>
      <c r="S89" s="51" t="str">
        <f aca="false">IF(S$54&lt;$A89,"",S46*Orders!S47)</f>
        <v/>
      </c>
      <c r="T89" s="51" t="str">
        <f aca="false">IF(T$54&lt;$A89,"",T46*Orders!T47)</f>
        <v/>
      </c>
      <c r="U89" s="51" t="str">
        <f aca="false">IF(U$54&lt;$A89,"",U46*Orders!U47)</f>
        <v/>
      </c>
      <c r="V89" s="51" t="str">
        <f aca="false">IF(V$54&lt;$A89,"",V46*Orders!V47)</f>
        <v/>
      </c>
      <c r="W89" s="51" t="str">
        <f aca="false">IF(W$54&lt;$A89,"",W46*Orders!W47)</f>
        <v/>
      </c>
      <c r="X89" s="51" t="str">
        <f aca="false">IF(X$54&lt;$A89,"",X46*Orders!X47)</f>
        <v/>
      </c>
      <c r="Y89" s="51" t="str">
        <f aca="false">IF(Y$54&lt;$A89,"",Y46*Orders!Y47)</f>
        <v/>
      </c>
      <c r="Z89" s="51" t="str">
        <f aca="false">IF(Z$54&lt;$A89,"",Z46*Orders!Z47)</f>
        <v/>
      </c>
      <c r="AA89" s="51" t="str">
        <f aca="false">IF(AA$54&lt;$A89,"",AA46*Orders!AA47)</f>
        <v/>
      </c>
      <c r="AB89" s="51" t="str">
        <f aca="false">IF(AB$54&lt;$A89,"",AB46*Orders!AB47)</f>
        <v/>
      </c>
      <c r="AC89" s="51" t="str">
        <f aca="false">IF(AC$54&lt;$A89,"",AC46*Orders!AC47)</f>
        <v/>
      </c>
      <c r="AD89" s="51" t="str">
        <f aca="false">IF(AD$54&lt;$A89,"",AD46*Orders!AD47)</f>
        <v/>
      </c>
      <c r="AE89" s="51" t="str">
        <f aca="false">IF(AE$54&lt;$A89,"",AE46*Orders!AE47)</f>
        <v/>
      </c>
      <c r="AF89" s="51" t="str">
        <f aca="false">IF(AF$54&lt;$A89,"",AF46*Orders!AF47)</f>
        <v/>
      </c>
      <c r="AG89" s="51" t="str">
        <f aca="false">IF(AG$54&lt;$A89,"",AG46*Orders!AG47)</f>
        <v/>
      </c>
      <c r="AH89" s="51" t="str">
        <f aca="false">IF(AH$54&lt;$A89,"",AH46*Orders!AH47)</f>
        <v/>
      </c>
      <c r="AI89" s="51" t="str">
        <f aca="false">IF(AI$54&lt;$A89,"",AI46*Orders!AI47)</f>
        <v/>
      </c>
      <c r="AJ89" s="51" t="n">
        <f aca="false">IF(AJ$54&lt;$A89,"",AJ46*Orders!AJ47)</f>
        <v>18164.8939699857</v>
      </c>
      <c r="AK89" s="51" t="n">
        <f aca="false">IF(AK$54&lt;$A89,"",AK46*Orders!AK47)</f>
        <v>5912.13005989222</v>
      </c>
      <c r="AL89" s="51" t="n">
        <f aca="false">IF(AL$54&lt;$A89,"",AL46*Orders!AL47)</f>
        <v>5056.30324706207</v>
      </c>
      <c r="AM89" s="51" t="n">
        <f aca="false">IF(AM$54&lt;$A89,"",AM46*Orders!AM47)</f>
        <v>4659.4654508866</v>
      </c>
      <c r="AN89" s="51" t="n">
        <f aca="false">IF(AN$54&lt;$A89,"",AN46*Orders!AN47)</f>
        <v>4257.96495637576</v>
      </c>
      <c r="AO89" s="51" t="n">
        <f aca="false">IF(AO$54&lt;$A89,"",AO46*Orders!AO47)</f>
        <v>3926.77519219356</v>
      </c>
    </row>
    <row r="90" customFormat="false" ht="15" hidden="false" customHeight="false" outlineLevel="0" collapsed="false">
      <c r="A90" s="0" t="n">
        <f aca="false">A89+1</f>
        <v>35</v>
      </c>
      <c r="B90" s="0" t="s">
        <v>39</v>
      </c>
      <c r="C90" s="51" t="str">
        <f aca="false">IF(C$54&lt;$A90,"",C47*Orders!C48)</f>
        <v/>
      </c>
      <c r="D90" s="51" t="str">
        <f aca="false">IF(D$54&lt;$A90,"",D47*Orders!D48)</f>
        <v/>
      </c>
      <c r="E90" s="51" t="str">
        <f aca="false">IF(E$54&lt;$A90,"",E47*Orders!E48)</f>
        <v/>
      </c>
      <c r="F90" s="51" t="str">
        <f aca="false">IF(F$54&lt;$A90,"",F47*Orders!F48)</f>
        <v/>
      </c>
      <c r="G90" s="51" t="str">
        <f aca="false">IF(G$54&lt;$A90,"",G47*Orders!G48)</f>
        <v/>
      </c>
      <c r="H90" s="51" t="str">
        <f aca="false">IF(H$54&lt;$A90,"",H47*Orders!H48)</f>
        <v/>
      </c>
      <c r="I90" s="51" t="str">
        <f aca="false">IF(I$54&lt;$A90,"",I47*Orders!I48)</f>
        <v/>
      </c>
      <c r="J90" s="51" t="str">
        <f aca="false">IF(J$54&lt;$A90,"",J47*Orders!J48)</f>
        <v/>
      </c>
      <c r="K90" s="51" t="str">
        <f aca="false">IF(K$54&lt;$A90,"",K47*Orders!K48)</f>
        <v/>
      </c>
      <c r="L90" s="51" t="str">
        <f aca="false">IF(L$54&lt;$A90,"",L47*Orders!L48)</f>
        <v/>
      </c>
      <c r="M90" s="51" t="str">
        <f aca="false">IF(M$54&lt;$A90,"",M47*Orders!M48)</f>
        <v/>
      </c>
      <c r="N90" s="51" t="str">
        <f aca="false">IF(N$54&lt;$A90,"",N47*Orders!N48)</f>
        <v/>
      </c>
      <c r="O90" s="51" t="str">
        <f aca="false">IF(O$54&lt;$A90,"",O47*Orders!O48)</f>
        <v/>
      </c>
      <c r="P90" s="51" t="str">
        <f aca="false">IF(P$54&lt;$A90,"",P47*Orders!P48)</f>
        <v/>
      </c>
      <c r="Q90" s="51" t="str">
        <f aca="false">IF(Q$54&lt;$A90,"",Q47*Orders!Q48)</f>
        <v/>
      </c>
      <c r="R90" s="51" t="str">
        <f aca="false">IF(R$54&lt;$A90,"",R47*Orders!R48)</f>
        <v/>
      </c>
      <c r="S90" s="51" t="str">
        <f aca="false">IF(S$54&lt;$A90,"",S47*Orders!S48)</f>
        <v/>
      </c>
      <c r="T90" s="51" t="str">
        <f aca="false">IF(T$54&lt;$A90,"",T47*Orders!T48)</f>
        <v/>
      </c>
      <c r="U90" s="51" t="str">
        <f aca="false">IF(U$54&lt;$A90,"",U47*Orders!U48)</f>
        <v/>
      </c>
      <c r="V90" s="51" t="str">
        <f aca="false">IF(V$54&lt;$A90,"",V47*Orders!V48)</f>
        <v/>
      </c>
      <c r="W90" s="51" t="str">
        <f aca="false">IF(W$54&lt;$A90,"",W47*Orders!W48)</f>
        <v/>
      </c>
      <c r="X90" s="51" t="str">
        <f aca="false">IF(X$54&lt;$A90,"",X47*Orders!X48)</f>
        <v/>
      </c>
      <c r="Y90" s="51" t="str">
        <f aca="false">IF(Y$54&lt;$A90,"",Y47*Orders!Y48)</f>
        <v/>
      </c>
      <c r="Z90" s="51" t="str">
        <f aca="false">IF(Z$54&lt;$A90,"",Z47*Orders!Z48)</f>
        <v/>
      </c>
      <c r="AA90" s="51" t="str">
        <f aca="false">IF(AA$54&lt;$A90,"",AA47*Orders!AA48)</f>
        <v/>
      </c>
      <c r="AB90" s="51" t="str">
        <f aca="false">IF(AB$54&lt;$A90,"",AB47*Orders!AB48)</f>
        <v/>
      </c>
      <c r="AC90" s="51" t="str">
        <f aca="false">IF(AC$54&lt;$A90,"",AC47*Orders!AC48)</f>
        <v/>
      </c>
      <c r="AD90" s="51" t="str">
        <f aca="false">IF(AD$54&lt;$A90,"",AD47*Orders!AD48)</f>
        <v/>
      </c>
      <c r="AE90" s="51" t="str">
        <f aca="false">IF(AE$54&lt;$A90,"",AE47*Orders!AE48)</f>
        <v/>
      </c>
      <c r="AF90" s="51" t="str">
        <f aca="false">IF(AF$54&lt;$A90,"",AF47*Orders!AF48)</f>
        <v/>
      </c>
      <c r="AG90" s="51" t="str">
        <f aca="false">IF(AG$54&lt;$A90,"",AG47*Orders!AG48)</f>
        <v/>
      </c>
      <c r="AH90" s="51" t="str">
        <f aca="false">IF(AH$54&lt;$A90,"",AH47*Orders!AH48)</f>
        <v/>
      </c>
      <c r="AI90" s="51" t="str">
        <f aca="false">IF(AI$54&lt;$A90,"",AI47*Orders!AI48)</f>
        <v/>
      </c>
      <c r="AJ90" s="51" t="str">
        <f aca="false">IF(AJ$54&lt;$A90,"",AJ47*Orders!AJ48)</f>
        <v/>
      </c>
      <c r="AK90" s="51" t="n">
        <f aca="false">IF(AK$54&lt;$A90,"",AK47*Orders!AK48)</f>
        <v>15411.596708212</v>
      </c>
      <c r="AL90" s="51" t="n">
        <f aca="false">IF(AL$54&lt;$A90,"",AL47*Orders!AL48)</f>
        <v>5001.76789184634</v>
      </c>
      <c r="AM90" s="51" t="n">
        <f aca="false">IF(AM$54&lt;$A90,"",AM47*Orders!AM48)</f>
        <v>4392.23552661505</v>
      </c>
      <c r="AN90" s="51" t="n">
        <f aca="false">IF(AN$54&lt;$A90,"",AN47*Orders!AN48)</f>
        <v>3940.25440604313</v>
      </c>
      <c r="AO90" s="51" t="n">
        <f aca="false">IF(AO$54&lt;$A90,"",AO47*Orders!AO48)</f>
        <v>3599.52777529023</v>
      </c>
    </row>
    <row r="91" customFormat="false" ht="15" hidden="false" customHeight="false" outlineLevel="0" collapsed="false">
      <c r="A91" s="0" t="n">
        <f aca="false">A90+1</f>
        <v>36</v>
      </c>
      <c r="B91" s="0" t="s">
        <v>40</v>
      </c>
      <c r="C91" s="51" t="str">
        <f aca="false">IF(C$54&lt;$A91,"",C48*Orders!C49)</f>
        <v/>
      </c>
      <c r="D91" s="51" t="str">
        <f aca="false">IF(D$54&lt;$A91,"",D48*Orders!D49)</f>
        <v/>
      </c>
      <c r="E91" s="51" t="str">
        <f aca="false">IF(E$54&lt;$A91,"",E48*Orders!E49)</f>
        <v/>
      </c>
      <c r="F91" s="51" t="str">
        <f aca="false">IF(F$54&lt;$A91,"",F48*Orders!F49)</f>
        <v/>
      </c>
      <c r="G91" s="51" t="str">
        <f aca="false">IF(G$54&lt;$A91,"",G48*Orders!G49)</f>
        <v/>
      </c>
      <c r="H91" s="51" t="str">
        <f aca="false">IF(H$54&lt;$A91,"",H48*Orders!H49)</f>
        <v/>
      </c>
      <c r="I91" s="51" t="str">
        <f aca="false">IF(I$54&lt;$A91,"",I48*Orders!I49)</f>
        <v/>
      </c>
      <c r="J91" s="51" t="str">
        <f aca="false">IF(J$54&lt;$A91,"",J48*Orders!J49)</f>
        <v/>
      </c>
      <c r="K91" s="51" t="str">
        <f aca="false">IF(K$54&lt;$A91,"",K48*Orders!K49)</f>
        <v/>
      </c>
      <c r="L91" s="51" t="str">
        <f aca="false">IF(L$54&lt;$A91,"",L48*Orders!L49)</f>
        <v/>
      </c>
      <c r="M91" s="51" t="str">
        <f aca="false">IF(M$54&lt;$A91,"",M48*Orders!M49)</f>
        <v/>
      </c>
      <c r="N91" s="51" t="str">
        <f aca="false">IF(N$54&lt;$A91,"",N48*Orders!N49)</f>
        <v/>
      </c>
      <c r="O91" s="51" t="str">
        <f aca="false">IF(O$54&lt;$A91,"",O48*Orders!O49)</f>
        <v/>
      </c>
      <c r="P91" s="51" t="str">
        <f aca="false">IF(P$54&lt;$A91,"",P48*Orders!P49)</f>
        <v/>
      </c>
      <c r="Q91" s="51" t="str">
        <f aca="false">IF(Q$54&lt;$A91,"",Q48*Orders!Q49)</f>
        <v/>
      </c>
      <c r="R91" s="51" t="str">
        <f aca="false">IF(R$54&lt;$A91,"",R48*Orders!R49)</f>
        <v/>
      </c>
      <c r="S91" s="51" t="str">
        <f aca="false">IF(S$54&lt;$A91,"",S48*Orders!S49)</f>
        <v/>
      </c>
      <c r="T91" s="51" t="str">
        <f aca="false">IF(T$54&lt;$A91,"",T48*Orders!T49)</f>
        <v/>
      </c>
      <c r="U91" s="51" t="str">
        <f aca="false">IF(U$54&lt;$A91,"",U48*Orders!U49)</f>
        <v/>
      </c>
      <c r="V91" s="51" t="str">
        <f aca="false">IF(V$54&lt;$A91,"",V48*Orders!V49)</f>
        <v/>
      </c>
      <c r="W91" s="51" t="str">
        <f aca="false">IF(W$54&lt;$A91,"",W48*Orders!W49)</f>
        <v/>
      </c>
      <c r="X91" s="51" t="str">
        <f aca="false">IF(X$54&lt;$A91,"",X48*Orders!X49)</f>
        <v/>
      </c>
      <c r="Y91" s="51" t="str">
        <f aca="false">IF(Y$54&lt;$A91,"",Y48*Orders!Y49)</f>
        <v/>
      </c>
      <c r="Z91" s="51" t="str">
        <f aca="false">IF(Z$54&lt;$A91,"",Z48*Orders!Z49)</f>
        <v/>
      </c>
      <c r="AA91" s="51" t="str">
        <f aca="false">IF(AA$54&lt;$A91,"",AA48*Orders!AA49)</f>
        <v/>
      </c>
      <c r="AB91" s="51" t="str">
        <f aca="false">IF(AB$54&lt;$A91,"",AB48*Orders!AB49)</f>
        <v/>
      </c>
      <c r="AC91" s="51" t="str">
        <f aca="false">IF(AC$54&lt;$A91,"",AC48*Orders!AC49)</f>
        <v/>
      </c>
      <c r="AD91" s="51" t="str">
        <f aca="false">IF(AD$54&lt;$A91,"",AD48*Orders!AD49)</f>
        <v/>
      </c>
      <c r="AE91" s="51" t="str">
        <f aca="false">IF(AE$54&lt;$A91,"",AE48*Orders!AE49)</f>
        <v/>
      </c>
      <c r="AF91" s="51" t="str">
        <f aca="false">IF(AF$54&lt;$A91,"",AF48*Orders!AF49)</f>
        <v/>
      </c>
      <c r="AG91" s="51" t="str">
        <f aca="false">IF(AG$54&lt;$A91,"",AG48*Orders!AG49)</f>
        <v/>
      </c>
      <c r="AH91" s="51" t="str">
        <f aca="false">IF(AH$54&lt;$A91,"",AH48*Orders!AH49)</f>
        <v/>
      </c>
      <c r="AI91" s="51" t="str">
        <f aca="false">IF(AI$54&lt;$A91,"",AI48*Orders!AI49)</f>
        <v/>
      </c>
      <c r="AJ91" s="51" t="str">
        <f aca="false">IF(AJ$54&lt;$A91,"",AJ48*Orders!AJ49)</f>
        <v/>
      </c>
      <c r="AK91" s="51" t="str">
        <f aca="false">IF(AK$54&lt;$A91,"",AK48*Orders!AK49)</f>
        <v/>
      </c>
      <c r="AL91" s="51" t="n">
        <f aca="false">IF(AL$54&lt;$A91,"",AL48*Orders!AL49)</f>
        <v>13071.2191799518</v>
      </c>
      <c r="AM91" s="51" t="n">
        <f aca="false">IF(AM$54&lt;$A91,"",AM48*Orders!AM49)</f>
        <v>4340.46933918411</v>
      </c>
      <c r="AN91" s="51" t="n">
        <f aca="false">IF(AN$54&lt;$A91,"",AN48*Orders!AN49)</f>
        <v>3714.12709774655</v>
      </c>
      <c r="AO91" s="51" t="n">
        <f aca="false">IF(AO$54&lt;$A91,"",AO48*Orders!AO49)</f>
        <v>3330.8186904152</v>
      </c>
    </row>
    <row r="92" customFormat="false" ht="15" hidden="false" customHeight="false" outlineLevel="0" collapsed="false">
      <c r="A92" s="0" t="n">
        <f aca="false">A91+1</f>
        <v>37</v>
      </c>
      <c r="B92" s="0" t="s">
        <v>41</v>
      </c>
      <c r="C92" s="51" t="str">
        <f aca="false">IF(C$54&lt;$A92,"",C49*Orders!C50)</f>
        <v/>
      </c>
      <c r="D92" s="51" t="str">
        <f aca="false">IF(D$54&lt;$A92,"",D49*Orders!D50)</f>
        <v/>
      </c>
      <c r="E92" s="51" t="str">
        <f aca="false">IF(E$54&lt;$A92,"",E49*Orders!E50)</f>
        <v/>
      </c>
      <c r="F92" s="51" t="str">
        <f aca="false">IF(F$54&lt;$A92,"",F49*Orders!F50)</f>
        <v/>
      </c>
      <c r="G92" s="51" t="str">
        <f aca="false">IF(G$54&lt;$A92,"",G49*Orders!G50)</f>
        <v/>
      </c>
      <c r="H92" s="51" t="str">
        <f aca="false">IF(H$54&lt;$A92,"",H49*Orders!H50)</f>
        <v/>
      </c>
      <c r="I92" s="51" t="str">
        <f aca="false">IF(I$54&lt;$A92,"",I49*Orders!I50)</f>
        <v/>
      </c>
      <c r="J92" s="51" t="str">
        <f aca="false">IF(J$54&lt;$A92,"",J49*Orders!J50)</f>
        <v/>
      </c>
      <c r="K92" s="51" t="str">
        <f aca="false">IF(K$54&lt;$A92,"",K49*Orders!K50)</f>
        <v/>
      </c>
      <c r="L92" s="51" t="str">
        <f aca="false">IF(L$54&lt;$A92,"",L49*Orders!L50)</f>
        <v/>
      </c>
      <c r="M92" s="51" t="str">
        <f aca="false">IF(M$54&lt;$A92,"",M49*Orders!M50)</f>
        <v/>
      </c>
      <c r="N92" s="51" t="str">
        <f aca="false">IF(N$54&lt;$A92,"",N49*Orders!N50)</f>
        <v/>
      </c>
      <c r="O92" s="51" t="str">
        <f aca="false">IF(O$54&lt;$A92,"",O49*Orders!O50)</f>
        <v/>
      </c>
      <c r="P92" s="51" t="str">
        <f aca="false">IF(P$54&lt;$A92,"",P49*Orders!P50)</f>
        <v/>
      </c>
      <c r="Q92" s="51" t="str">
        <f aca="false">IF(Q$54&lt;$A92,"",Q49*Orders!Q50)</f>
        <v/>
      </c>
      <c r="R92" s="51" t="str">
        <f aca="false">IF(R$54&lt;$A92,"",R49*Orders!R50)</f>
        <v/>
      </c>
      <c r="S92" s="51" t="str">
        <f aca="false">IF(S$54&lt;$A92,"",S49*Orders!S50)</f>
        <v/>
      </c>
      <c r="T92" s="51" t="str">
        <f aca="false">IF(T$54&lt;$A92,"",T49*Orders!T50)</f>
        <v/>
      </c>
      <c r="U92" s="51" t="str">
        <f aca="false">IF(U$54&lt;$A92,"",U49*Orders!U50)</f>
        <v/>
      </c>
      <c r="V92" s="51" t="str">
        <f aca="false">IF(V$54&lt;$A92,"",V49*Orders!V50)</f>
        <v/>
      </c>
      <c r="W92" s="51" t="str">
        <f aca="false">IF(W$54&lt;$A92,"",W49*Orders!W50)</f>
        <v/>
      </c>
      <c r="X92" s="51" t="str">
        <f aca="false">IF(X$54&lt;$A92,"",X49*Orders!X50)</f>
        <v/>
      </c>
      <c r="Y92" s="51" t="str">
        <f aca="false">IF(Y$54&lt;$A92,"",Y49*Orders!Y50)</f>
        <v/>
      </c>
      <c r="Z92" s="51" t="str">
        <f aca="false">IF(Z$54&lt;$A92,"",Z49*Orders!Z50)</f>
        <v/>
      </c>
      <c r="AA92" s="51" t="str">
        <f aca="false">IF(AA$54&lt;$A92,"",AA49*Orders!AA50)</f>
        <v/>
      </c>
      <c r="AB92" s="51" t="str">
        <f aca="false">IF(AB$54&lt;$A92,"",AB49*Orders!AB50)</f>
        <v/>
      </c>
      <c r="AC92" s="51" t="str">
        <f aca="false">IF(AC$54&lt;$A92,"",AC49*Orders!AC50)</f>
        <v/>
      </c>
      <c r="AD92" s="51" t="str">
        <f aca="false">IF(AD$54&lt;$A92,"",AD49*Orders!AD50)</f>
        <v/>
      </c>
      <c r="AE92" s="51" t="str">
        <f aca="false">IF(AE$54&lt;$A92,"",AE49*Orders!AE50)</f>
        <v/>
      </c>
      <c r="AF92" s="51" t="str">
        <f aca="false">IF(AF$54&lt;$A92,"",AF49*Orders!AF50)</f>
        <v/>
      </c>
      <c r="AG92" s="51" t="str">
        <f aca="false">IF(AG$54&lt;$A92,"",AG49*Orders!AG50)</f>
        <v/>
      </c>
      <c r="AH92" s="51" t="str">
        <f aca="false">IF(AH$54&lt;$A92,"",AH49*Orders!AH50)</f>
        <v/>
      </c>
      <c r="AI92" s="51" t="str">
        <f aca="false">IF(AI$54&lt;$A92,"",AI49*Orders!AI50)</f>
        <v/>
      </c>
      <c r="AJ92" s="51" t="str">
        <f aca="false">IF(AJ$54&lt;$A92,"",AJ49*Orders!AJ50)</f>
        <v/>
      </c>
      <c r="AK92" s="51" t="str">
        <f aca="false">IF(AK$54&lt;$A92,"",AK49*Orders!AK50)</f>
        <v/>
      </c>
      <c r="AL92" s="51" t="str">
        <f aca="false">IF(AL$54&lt;$A92,"",AL49*Orders!AL50)</f>
        <v/>
      </c>
      <c r="AM92" s="51" t="n">
        <f aca="false">IF(AM$54&lt;$A92,"",AM49*Orders!AM50)</f>
        <v>19503.3979434002</v>
      </c>
      <c r="AN92" s="51" t="n">
        <f aca="false">IF(AN$54&lt;$A92,"",AN49*Orders!AN50)</f>
        <v>6358.61341320781</v>
      </c>
      <c r="AO92" s="51" t="n">
        <f aca="false">IF(AO$54&lt;$A92,"",AO49*Orders!AO50)</f>
        <v>5439.24633592579</v>
      </c>
    </row>
    <row r="93" customFormat="false" ht="15" hidden="false" customHeight="false" outlineLevel="0" collapsed="false">
      <c r="A93" s="0" t="n">
        <f aca="false">A92+1</f>
        <v>38</v>
      </c>
      <c r="B93" s="0" t="s">
        <v>42</v>
      </c>
      <c r="C93" s="51" t="str">
        <f aca="false">IF(C$54&lt;$A93,"",C50*Orders!C51)</f>
        <v/>
      </c>
      <c r="D93" s="51" t="str">
        <f aca="false">IF(D$54&lt;$A93,"",D50*Orders!D51)</f>
        <v/>
      </c>
      <c r="E93" s="51" t="str">
        <f aca="false">IF(E$54&lt;$A93,"",E50*Orders!E51)</f>
        <v/>
      </c>
      <c r="F93" s="51" t="str">
        <f aca="false">IF(F$54&lt;$A93,"",F50*Orders!F51)</f>
        <v/>
      </c>
      <c r="G93" s="51" t="str">
        <f aca="false">IF(G$54&lt;$A93,"",G50*Orders!G51)</f>
        <v/>
      </c>
      <c r="H93" s="51" t="str">
        <f aca="false">IF(H$54&lt;$A93,"",H50*Orders!H51)</f>
        <v/>
      </c>
      <c r="I93" s="51" t="str">
        <f aca="false">IF(I$54&lt;$A93,"",I50*Orders!I51)</f>
        <v/>
      </c>
      <c r="J93" s="51" t="str">
        <f aca="false">IF(J$54&lt;$A93,"",J50*Orders!J51)</f>
        <v/>
      </c>
      <c r="K93" s="51" t="str">
        <f aca="false">IF(K$54&lt;$A93,"",K50*Orders!K51)</f>
        <v/>
      </c>
      <c r="L93" s="51" t="str">
        <f aca="false">IF(L$54&lt;$A93,"",L50*Orders!L51)</f>
        <v/>
      </c>
      <c r="M93" s="51" t="str">
        <f aca="false">IF(M$54&lt;$A93,"",M50*Orders!M51)</f>
        <v/>
      </c>
      <c r="N93" s="51" t="str">
        <f aca="false">IF(N$54&lt;$A93,"",N50*Orders!N51)</f>
        <v/>
      </c>
      <c r="O93" s="51" t="str">
        <f aca="false">IF(O$54&lt;$A93,"",O50*Orders!O51)</f>
        <v/>
      </c>
      <c r="P93" s="51" t="str">
        <f aca="false">IF(P$54&lt;$A93,"",P50*Orders!P51)</f>
        <v/>
      </c>
      <c r="Q93" s="51" t="str">
        <f aca="false">IF(Q$54&lt;$A93,"",Q50*Orders!Q51)</f>
        <v/>
      </c>
      <c r="R93" s="51" t="str">
        <f aca="false">IF(R$54&lt;$A93,"",R50*Orders!R51)</f>
        <v/>
      </c>
      <c r="S93" s="51" t="str">
        <f aca="false">IF(S$54&lt;$A93,"",S50*Orders!S51)</f>
        <v/>
      </c>
      <c r="T93" s="51" t="str">
        <f aca="false">IF(T$54&lt;$A93,"",T50*Orders!T51)</f>
        <v/>
      </c>
      <c r="U93" s="51" t="str">
        <f aca="false">IF(U$54&lt;$A93,"",U50*Orders!U51)</f>
        <v/>
      </c>
      <c r="V93" s="51" t="str">
        <f aca="false">IF(V$54&lt;$A93,"",V50*Orders!V51)</f>
        <v/>
      </c>
      <c r="W93" s="51" t="str">
        <f aca="false">IF(W$54&lt;$A93,"",W50*Orders!W51)</f>
        <v/>
      </c>
      <c r="X93" s="51" t="str">
        <f aca="false">IF(X$54&lt;$A93,"",X50*Orders!X51)</f>
        <v/>
      </c>
      <c r="Y93" s="51" t="str">
        <f aca="false">IF(Y$54&lt;$A93,"",Y50*Orders!Y51)</f>
        <v/>
      </c>
      <c r="Z93" s="51" t="str">
        <f aca="false">IF(Z$54&lt;$A93,"",Z50*Orders!Z51)</f>
        <v/>
      </c>
      <c r="AA93" s="51" t="str">
        <f aca="false">IF(AA$54&lt;$A93,"",AA50*Orders!AA51)</f>
        <v/>
      </c>
      <c r="AB93" s="51" t="str">
        <f aca="false">IF(AB$54&lt;$A93,"",AB50*Orders!AB51)</f>
        <v/>
      </c>
      <c r="AC93" s="51" t="str">
        <f aca="false">IF(AC$54&lt;$A93,"",AC50*Orders!AC51)</f>
        <v/>
      </c>
      <c r="AD93" s="51" t="str">
        <f aca="false">IF(AD$54&lt;$A93,"",AD50*Orders!AD51)</f>
        <v/>
      </c>
      <c r="AE93" s="51" t="str">
        <f aca="false">IF(AE$54&lt;$A93,"",AE50*Orders!AE51)</f>
        <v/>
      </c>
      <c r="AF93" s="51" t="str">
        <f aca="false">IF(AF$54&lt;$A93,"",AF50*Orders!AF51)</f>
        <v/>
      </c>
      <c r="AG93" s="51" t="str">
        <f aca="false">IF(AG$54&lt;$A93,"",AG50*Orders!AG51)</f>
        <v/>
      </c>
      <c r="AH93" s="51" t="str">
        <f aca="false">IF(AH$54&lt;$A93,"",AH50*Orders!AH51)</f>
        <v/>
      </c>
      <c r="AI93" s="51" t="str">
        <f aca="false">IF(AI$54&lt;$A93,"",AI50*Orders!AI51)</f>
        <v/>
      </c>
      <c r="AJ93" s="51" t="str">
        <f aca="false">IF(AJ$54&lt;$A93,"",AJ50*Orders!AJ51)</f>
        <v/>
      </c>
      <c r="AK93" s="51" t="str">
        <f aca="false">IF(AK$54&lt;$A93,"",AK50*Orders!AK51)</f>
        <v/>
      </c>
      <c r="AL93" s="51" t="str">
        <f aca="false">IF(AL$54&lt;$A93,"",AL50*Orders!AL51)</f>
        <v/>
      </c>
      <c r="AM93" s="51" t="str">
        <f aca="false">IF(AM$54&lt;$A93,"",AM50*Orders!AM51)</f>
        <v/>
      </c>
      <c r="AN93" s="51" t="n">
        <f aca="false">IF(AN$54&lt;$A93,"",AN50*Orders!AN51)</f>
        <v>21170.9498087281</v>
      </c>
      <c r="AO93" s="51" t="n">
        <f aca="false">IF(AO$54&lt;$A93,"",AO50*Orders!AO51)</f>
        <v>6882.81754207406</v>
      </c>
    </row>
    <row r="94" customFormat="false" ht="15" hidden="false" customHeight="false" outlineLevel="0" collapsed="false">
      <c r="A94" s="0" t="n">
        <f aca="false">A93+1</f>
        <v>39</v>
      </c>
      <c r="B94" s="0" t="s">
        <v>43</v>
      </c>
      <c r="C94" s="53" t="str">
        <f aca="false">IF(C$54&lt;$A94,"",C51*Orders!C52)</f>
        <v/>
      </c>
      <c r="D94" s="53" t="str">
        <f aca="false">IF(D$54&lt;$A94,"",D51*Orders!D52)</f>
        <v/>
      </c>
      <c r="E94" s="53" t="str">
        <f aca="false">IF(E$54&lt;$A94,"",E51*Orders!E52)</f>
        <v/>
      </c>
      <c r="F94" s="53" t="str">
        <f aca="false">IF(F$54&lt;$A94,"",F51*Orders!F52)</f>
        <v/>
      </c>
      <c r="G94" s="53" t="str">
        <f aca="false">IF(G$54&lt;$A94,"",G51*Orders!G52)</f>
        <v/>
      </c>
      <c r="H94" s="53" t="str">
        <f aca="false">IF(H$54&lt;$A94,"",H51*Orders!H52)</f>
        <v/>
      </c>
      <c r="I94" s="53" t="str">
        <f aca="false">IF(I$54&lt;$A94,"",I51*Orders!I52)</f>
        <v/>
      </c>
      <c r="J94" s="53" t="str">
        <f aca="false">IF(J$54&lt;$A94,"",J51*Orders!J52)</f>
        <v/>
      </c>
      <c r="K94" s="53" t="str">
        <f aca="false">IF(K$54&lt;$A94,"",K51*Orders!K52)</f>
        <v/>
      </c>
      <c r="L94" s="53" t="str">
        <f aca="false">IF(L$54&lt;$A94,"",L51*Orders!L52)</f>
        <v/>
      </c>
      <c r="M94" s="53" t="str">
        <f aca="false">IF(M$54&lt;$A94,"",M51*Orders!M52)</f>
        <v/>
      </c>
      <c r="N94" s="53" t="str">
        <f aca="false">IF(N$54&lt;$A94,"",N51*Orders!N52)</f>
        <v/>
      </c>
      <c r="O94" s="53" t="str">
        <f aca="false">IF(O$54&lt;$A94,"",O51*Orders!O52)</f>
        <v/>
      </c>
      <c r="P94" s="53" t="str">
        <f aca="false">IF(P$54&lt;$A94,"",P51*Orders!P52)</f>
        <v/>
      </c>
      <c r="Q94" s="53" t="str">
        <f aca="false">IF(Q$54&lt;$A94,"",Q51*Orders!Q52)</f>
        <v/>
      </c>
      <c r="R94" s="53" t="str">
        <f aca="false">IF(R$54&lt;$A94,"",R51*Orders!R52)</f>
        <v/>
      </c>
      <c r="S94" s="53" t="str">
        <f aca="false">IF(S$54&lt;$A94,"",S51*Orders!S52)</f>
        <v/>
      </c>
      <c r="T94" s="53" t="str">
        <f aca="false">IF(T$54&lt;$A94,"",T51*Orders!T52)</f>
        <v/>
      </c>
      <c r="U94" s="53" t="str">
        <f aca="false">IF(U$54&lt;$A94,"",U51*Orders!U52)</f>
        <v/>
      </c>
      <c r="V94" s="53" t="str">
        <f aca="false">IF(V$54&lt;$A94,"",V51*Orders!V52)</f>
        <v/>
      </c>
      <c r="W94" s="53" t="str">
        <f aca="false">IF(W$54&lt;$A94,"",W51*Orders!W52)</f>
        <v/>
      </c>
      <c r="X94" s="53" t="str">
        <f aca="false">IF(X$54&lt;$A94,"",X51*Orders!X52)</f>
        <v/>
      </c>
      <c r="Y94" s="53" t="str">
        <f aca="false">IF(Y$54&lt;$A94,"",Y51*Orders!Y52)</f>
        <v/>
      </c>
      <c r="Z94" s="53" t="str">
        <f aca="false">IF(Z$54&lt;$A94,"",Z51*Orders!Z52)</f>
        <v/>
      </c>
      <c r="AA94" s="53" t="str">
        <f aca="false">IF(AA$54&lt;$A94,"",AA51*Orders!AA52)</f>
        <v/>
      </c>
      <c r="AB94" s="53" t="str">
        <f aca="false">IF(AB$54&lt;$A94,"",AB51*Orders!AB52)</f>
        <v/>
      </c>
      <c r="AC94" s="53" t="str">
        <f aca="false">IF(AC$54&lt;$A94,"",AC51*Orders!AC52)</f>
        <v/>
      </c>
      <c r="AD94" s="53" t="str">
        <f aca="false">IF(AD$54&lt;$A94,"",AD51*Orders!AD52)</f>
        <v/>
      </c>
      <c r="AE94" s="53" t="str">
        <f aca="false">IF(AE$54&lt;$A94,"",AE51*Orders!AE52)</f>
        <v/>
      </c>
      <c r="AF94" s="53" t="str">
        <f aca="false">IF(AF$54&lt;$A94,"",AF51*Orders!AF52)</f>
        <v/>
      </c>
      <c r="AG94" s="53" t="str">
        <f aca="false">IF(AG$54&lt;$A94,"",AG51*Orders!AG52)</f>
        <v/>
      </c>
      <c r="AH94" s="53" t="str">
        <f aca="false">IF(AH$54&lt;$A94,"",AH51*Orders!AH52)</f>
        <v/>
      </c>
      <c r="AI94" s="53" t="str">
        <f aca="false">IF(AI$54&lt;$A94,"",AI51*Orders!AI52)</f>
        <v/>
      </c>
      <c r="AJ94" s="53" t="str">
        <f aca="false">IF(AJ$54&lt;$A94,"",AJ51*Orders!AJ52)</f>
        <v/>
      </c>
      <c r="AK94" s="53" t="str">
        <f aca="false">IF(AK$54&lt;$A94,"",AK51*Orders!AK52)</f>
        <v/>
      </c>
      <c r="AL94" s="53" t="str">
        <f aca="false">IF(AL$54&lt;$A94,"",AL51*Orders!AL52)</f>
        <v/>
      </c>
      <c r="AM94" s="53" t="str">
        <f aca="false">IF(AM$54&lt;$A94,"",AM51*Orders!AM52)</f>
        <v/>
      </c>
      <c r="AN94" s="53" t="str">
        <f aca="false">IF(AN$54&lt;$A94,"",AN51*Orders!AN52)</f>
        <v/>
      </c>
      <c r="AO94" s="53" t="n">
        <f aca="false">IF(AO$54&lt;$A94,"",AO51*Orders!AO52)</f>
        <v>22292.3142103619</v>
      </c>
    </row>
    <row r="95" customFormat="false" ht="15" hidden="false" customHeight="false" outlineLevel="0" collapsed="false">
      <c r="B95" s="16" t="s">
        <v>147</v>
      </c>
      <c r="C95" s="51" t="n">
        <f aca="false">SUM(C56:C94)</f>
        <v>336.942655614199</v>
      </c>
      <c r="D95" s="51" t="n">
        <f aca="false">SUM(D56:D94)</f>
        <v>1476.06792538674</v>
      </c>
      <c r="E95" s="51" t="n">
        <f aca="false">SUM(E56:E94)</f>
        <v>3323.37293934857</v>
      </c>
      <c r="F95" s="51" t="n">
        <f aca="false">SUM(F56:F94)</f>
        <v>4378.76544803653</v>
      </c>
      <c r="G95" s="51" t="n">
        <f aca="false">SUM(G56:G94)</f>
        <v>6133.45395608279</v>
      </c>
      <c r="H95" s="51" t="n">
        <f aca="false">SUM(H56:H94)</f>
        <v>8166.96313880404</v>
      </c>
      <c r="I95" s="51" t="n">
        <f aca="false">SUM(I56:I94)</f>
        <v>9392.79182477443</v>
      </c>
      <c r="J95" s="51" t="n">
        <f aca="false">SUM(J56:J94)</f>
        <v>11343.0640525306</v>
      </c>
      <c r="K95" s="51" t="n">
        <f aca="false">SUM(K56:K94)</f>
        <v>13398.4281928763</v>
      </c>
      <c r="L95" s="51" t="n">
        <f aca="false">SUM(L56:L94)</f>
        <v>14805.8414071209</v>
      </c>
      <c r="M95" s="51" t="n">
        <f aca="false">SUM(M56:M94)</f>
        <v>15898.5648654417</v>
      </c>
      <c r="N95" s="51" t="n">
        <f aca="false">SUM(N56:N94)</f>
        <v>16852.4761325567</v>
      </c>
      <c r="O95" s="51" t="n">
        <f aca="false">SUM(O56:O94)</f>
        <v>22260.9590351387</v>
      </c>
      <c r="P95" s="51" t="n">
        <f aca="false">SUM(P56:P94)</f>
        <v>27995.6227785364</v>
      </c>
      <c r="Q95" s="51" t="n">
        <f aca="false">SUM(Q56:Q94)</f>
        <v>34160.0389634927</v>
      </c>
      <c r="R95" s="51" t="n">
        <f aca="false">SUM(R56:R94)</f>
        <v>39138.2693521575</v>
      </c>
      <c r="S95" s="51" t="n">
        <f aca="false">SUM(S56:S94)</f>
        <v>44989.5347868093</v>
      </c>
      <c r="T95" s="51" t="n">
        <f aca="false">SUM(T56:T94)</f>
        <v>50766.4059112355</v>
      </c>
      <c r="U95" s="51" t="n">
        <f aca="false">SUM(U56:U94)</f>
        <v>50166.2029138848</v>
      </c>
      <c r="V95" s="51" t="n">
        <f aca="false">SUM(V56:V94)</f>
        <v>53896.1332865418</v>
      </c>
      <c r="W95" s="51" t="n">
        <f aca="false">SUM(W56:W94)</f>
        <v>57302.3495780307</v>
      </c>
      <c r="X95" s="51" t="n">
        <f aca="false">SUM(X56:X94)</f>
        <v>59827.8912201004</v>
      </c>
      <c r="Y95" s="51" t="n">
        <f aca="false">SUM(Y56:Y94)</f>
        <v>59917.5738471424</v>
      </c>
      <c r="Z95" s="51" t="n">
        <f aca="false">SUM(Z56:Z94)</f>
        <v>59658.3158047235</v>
      </c>
      <c r="AA95" s="51" t="n">
        <f aca="false">SUM(AA56:AA94)</f>
        <v>74209.3835954848</v>
      </c>
      <c r="AB95" s="51" t="n">
        <f aca="false">SUM(AB56:AB94)</f>
        <v>79716.3687455234</v>
      </c>
      <c r="AC95" s="51" t="n">
        <f aca="false">SUM(AC56:AC94)</f>
        <v>85046.2845929491</v>
      </c>
      <c r="AD95" s="51" t="n">
        <f aca="false">SUM(AD56:AD94)</f>
        <v>86549.5964827188</v>
      </c>
      <c r="AE95" s="51" t="n">
        <f aca="false">SUM(AE56:AE94)</f>
        <v>89085.3998536892</v>
      </c>
      <c r="AF95" s="51" t="n">
        <f aca="false">SUM(AF56:AF94)</f>
        <v>91262.5368445616</v>
      </c>
      <c r="AG95" s="51" t="n">
        <f aca="false">SUM(AG56:AG94)</f>
        <v>88199.3588950923</v>
      </c>
      <c r="AH95" s="51" t="n">
        <f aca="false">SUM(AH56:AH94)</f>
        <v>92159.415388128</v>
      </c>
      <c r="AI95" s="51" t="n">
        <f aca="false">SUM(AI56:AI94)</f>
        <v>95560.0736224271</v>
      </c>
      <c r="AJ95" s="51" t="n">
        <f aca="false">SUM(AJ56:AJ94)</f>
        <v>94894.4892167532</v>
      </c>
      <c r="AK95" s="51" t="n">
        <f aca="false">SUM(AK56:AK94)</f>
        <v>91327.4206519247</v>
      </c>
      <c r="AL95" s="51" t="n">
        <f aca="false">SUM(AL56:AL94)</f>
        <v>87538.4594845835</v>
      </c>
      <c r="AM95" s="51" t="n">
        <f aca="false">SUM(AM56:AM94)</f>
        <v>94706.1181801139</v>
      </c>
      <c r="AN95" s="51" t="n">
        <f aca="false">SUM(AN56:AN94)</f>
        <v>96828.1888468819</v>
      </c>
      <c r="AO95" s="51" t="n">
        <f aca="false">SUM(AO56:AO94)</f>
        <v>98771.3061911757</v>
      </c>
    </row>
    <row r="98" customFormat="false" ht="15" hidden="false" customHeight="false" outlineLevel="0" collapsed="false">
      <c r="C98" s="0" t="n">
        <v>1</v>
      </c>
      <c r="D98" s="0" t="n">
        <f aca="false">C98+1</f>
        <v>2</v>
      </c>
      <c r="E98" s="0" t="n">
        <f aca="false">D98+1</f>
        <v>3</v>
      </c>
      <c r="F98" s="0" t="n">
        <f aca="false">E98+1</f>
        <v>4</v>
      </c>
      <c r="G98" s="0" t="n">
        <f aca="false">F98+1</f>
        <v>5</v>
      </c>
      <c r="H98" s="0" t="n">
        <f aca="false">G98+1</f>
        <v>6</v>
      </c>
      <c r="I98" s="0" t="n">
        <f aca="false">H98+1</f>
        <v>7</v>
      </c>
      <c r="J98" s="0" t="n">
        <f aca="false">I98+1</f>
        <v>8</v>
      </c>
      <c r="K98" s="0" t="n">
        <f aca="false">J98+1</f>
        <v>9</v>
      </c>
      <c r="L98" s="0" t="n">
        <f aca="false">K98+1</f>
        <v>10</v>
      </c>
      <c r="M98" s="0" t="n">
        <f aca="false">L98+1</f>
        <v>11</v>
      </c>
      <c r="N98" s="0" t="n">
        <f aca="false">M98+1</f>
        <v>12</v>
      </c>
      <c r="O98" s="0" t="n">
        <f aca="false">N98+1</f>
        <v>13</v>
      </c>
    </row>
    <row r="99" customFormat="false" ht="15" hidden="false" customHeight="false" outlineLevel="0" collapsed="false">
      <c r="C99" s="13" t="s">
        <v>59</v>
      </c>
      <c r="D99" s="13" t="s">
        <v>60</v>
      </c>
      <c r="E99" s="13" t="s">
        <v>61</v>
      </c>
      <c r="F99" s="13" t="s">
        <v>62</v>
      </c>
      <c r="G99" s="13" t="s">
        <v>63</v>
      </c>
      <c r="H99" s="13" t="s">
        <v>64</v>
      </c>
      <c r="I99" s="13" t="s">
        <v>65</v>
      </c>
      <c r="J99" s="13" t="s">
        <v>66</v>
      </c>
      <c r="K99" s="13" t="s">
        <v>67</v>
      </c>
      <c r="L99" s="13" t="s">
        <v>68</v>
      </c>
      <c r="M99" s="13" t="s">
        <v>69</v>
      </c>
      <c r="N99" s="13" t="s">
        <v>70</v>
      </c>
      <c r="O99" s="13" t="s">
        <v>71</v>
      </c>
    </row>
    <row r="100" customFormat="false" ht="15" hidden="false" customHeight="false" outlineLevel="0" collapsed="false">
      <c r="B100" s="0" t="s">
        <v>148</v>
      </c>
      <c r="C100" s="54" t="n">
        <f aca="true">SUM(OFFSET($C$95,0,(C98-1)*3,1,3))</f>
        <v>5136.38352034951</v>
      </c>
      <c r="D100" s="54" t="n">
        <f aca="true">SUM(OFFSET($C$95,0,(D98-1)*3,1,3))</f>
        <v>18679.1825429234</v>
      </c>
      <c r="E100" s="54" t="n">
        <f aca="true">SUM(OFFSET($C$95,0,(E98-1)*3,1,3))</f>
        <v>34134.2840701814</v>
      </c>
      <c r="F100" s="54" t="n">
        <f aca="true">SUM(OFFSET($C$95,0,(F98-1)*3,1,3))</f>
        <v>47556.8824051192</v>
      </c>
      <c r="G100" s="54" t="n">
        <f aca="true">SUM(OFFSET($C$95,0,(G98-1)*3,1,3))</f>
        <v>84416.6207771679</v>
      </c>
      <c r="H100" s="54" t="n">
        <f aca="true">SUM(OFFSET($C$95,0,(H98-1)*3,1,3))</f>
        <v>134894.210050202</v>
      </c>
      <c r="I100" s="54" t="n">
        <f aca="true">SUM(OFFSET($C$95,0,(I98-1)*3,1,3))</f>
        <v>161364.685778457</v>
      </c>
      <c r="J100" s="54" t="n">
        <f aca="true">SUM(OFFSET($C$95,0,(J98-1)*3,1,3))</f>
        <v>179403.780871966</v>
      </c>
      <c r="K100" s="54" t="n">
        <f aca="true">SUM(OFFSET($C$95,0,(K98-1)*3,1,3))</f>
        <v>238972.036933957</v>
      </c>
      <c r="L100" s="54" t="n">
        <f aca="true">SUM(OFFSET($C$95,0,(L98-1)*3,1,3))</f>
        <v>266897.53318097</v>
      </c>
      <c r="M100" s="54" t="n">
        <f aca="true">SUM(OFFSET($C$95,0,(M98-1)*3,1,3))</f>
        <v>275918.847905647</v>
      </c>
      <c r="N100" s="54" t="n">
        <f aca="true">SUM(OFFSET($C$95,0,(N98-1)*3,1,3))</f>
        <v>273760.369353261</v>
      </c>
      <c r="O100" s="54" t="n">
        <f aca="true">SUM(OFFSET($C$95,0,(O98-1)*3,1,3))</f>
        <v>290305.613218171</v>
      </c>
    </row>
    <row r="101" customFormat="false" ht="15" hidden="false" customHeight="false" outlineLevel="0" collapsed="false">
      <c r="B101" s="0" t="s">
        <v>149</v>
      </c>
      <c r="C101" s="54"/>
      <c r="D101" s="54"/>
      <c r="E101" s="54"/>
      <c r="F101" s="54"/>
      <c r="G101" s="55" t="n">
        <f aca="false">Data!F19</f>
        <v>48586</v>
      </c>
      <c r="H101" s="55" t="n">
        <f aca="false">Data!G19</f>
        <v>73271</v>
      </c>
      <c r="I101" s="55" t="n">
        <f aca="false">Data!H19</f>
        <v>102283</v>
      </c>
      <c r="J101" s="55" t="n">
        <f aca="false">Data!I19</f>
        <v>116663</v>
      </c>
      <c r="K101" s="55" t="n">
        <f aca="false">Data!J19</f>
        <v>172098</v>
      </c>
      <c r="L101" s="55" t="n">
        <f aca="false">Data!K19</f>
        <v>201924</v>
      </c>
      <c r="M101" s="55" t="n">
        <f aca="false">Data!L19</f>
        <v>205452</v>
      </c>
      <c r="N101" s="55" t="n">
        <f aca="false">Data!M19</f>
        <v>215942</v>
      </c>
      <c r="O101" s="55" t="n">
        <f aca="false">Data!N19</f>
        <v>244843</v>
      </c>
    </row>
    <row r="102" customFormat="false" ht="15" hidden="false" customHeight="false" outlineLevel="0" collapsed="false">
      <c r="B102" s="0" t="s">
        <v>150</v>
      </c>
      <c r="C102" s="54" t="n">
        <f aca="false">SUM(C100:F100)</f>
        <v>105506.732538573</v>
      </c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</row>
    <row r="103" customFormat="false" ht="15" hidden="false" customHeight="false" outlineLevel="0" collapsed="false">
      <c r="B103" s="0" t="s">
        <v>151</v>
      </c>
      <c r="C103" s="54" t="n">
        <f aca="false">Data!B24</f>
        <v>77806</v>
      </c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</row>
    <row r="105" customFormat="false" ht="15" hidden="false" customHeight="false" outlineLevel="0" collapsed="false">
      <c r="B105" s="0" t="s">
        <v>152</v>
      </c>
      <c r="C105" s="51" t="n">
        <f aca="false">C100/'Acquisition-Retention'!F249</f>
        <v>221.199717198049</v>
      </c>
      <c r="D105" s="51" t="n">
        <f aca="false">D100/'Acquisition-Retention'!G249</f>
        <v>266.628934098307</v>
      </c>
      <c r="E105" s="51" t="n">
        <f aca="false">E100/'Acquisition-Retention'!H249</f>
        <v>268.657097187874</v>
      </c>
      <c r="F105" s="51" t="n">
        <f aca="false">F100/'Acquisition-Retention'!I249</f>
        <v>300.39832414447</v>
      </c>
      <c r="G105" s="51" t="n">
        <f aca="false">G100/'Acquisition-Retention'!J249</f>
        <v>268.961233821016</v>
      </c>
      <c r="H105" s="51" t="n">
        <f aca="false">H100/'Acquisition-Retention'!K249</f>
        <v>276.530349580073</v>
      </c>
      <c r="I105" s="51" t="n">
        <f aca="false">I100/'Acquisition-Retention'!L249</f>
        <v>260.188380660064</v>
      </c>
      <c r="J105" s="51" t="n">
        <f aca="false">J100/'Acquisition-Retention'!M249</f>
        <v>280.568287614937</v>
      </c>
      <c r="K105" s="51" t="n">
        <f aca="false">K100/'Acquisition-Retention'!N249</f>
        <v>280.129668714367</v>
      </c>
      <c r="L105" s="51" t="n">
        <f aca="false">L100/'Acquisition-Retention'!O249</f>
        <v>272.098307458988</v>
      </c>
      <c r="M105" s="51" t="n">
        <f aca="false">M100/'Acquisition-Retention'!P249</f>
        <v>232.577926609342</v>
      </c>
      <c r="N105" s="51" t="n">
        <f aca="false">N100/'Acquisition-Retention'!Q249</f>
        <v>247.008613393759</v>
      </c>
      <c r="O105" s="51" t="n">
        <f aca="false">O100/'Acquisition-Retention'!R249</f>
        <v>229.374920329344</v>
      </c>
    </row>
    <row r="106" customFormat="false" ht="15" hidden="false" customHeight="false" outlineLevel="0" collapsed="false">
      <c r="B106" s="0" t="s">
        <v>153</v>
      </c>
      <c r="G106" s="57" t="n">
        <f aca="false">Data!F20</f>
        <v>228</v>
      </c>
      <c r="H106" s="57" t="n">
        <f aca="false">Data!G20</f>
        <v>242</v>
      </c>
      <c r="I106" s="57" t="n">
        <f aca="false">Data!H20</f>
        <v>247</v>
      </c>
      <c r="J106" s="57" t="n">
        <f aca="false">Data!I20</f>
        <v>272</v>
      </c>
      <c r="K106" s="57" t="n">
        <f aca="false">Data!J20</f>
        <v>265</v>
      </c>
      <c r="L106" s="57" t="n">
        <f aca="false">Data!K20</f>
        <v>264</v>
      </c>
      <c r="M106" s="57" t="n">
        <f aca="false">Data!L20</f>
        <v>227</v>
      </c>
      <c r="N106" s="57" t="n">
        <f aca="false">Data!M20</f>
        <v>246</v>
      </c>
      <c r="O106" s="57" t="n">
        <f aca="false">Data!N20</f>
        <v>236</v>
      </c>
    </row>
    <row r="108" customFormat="false" ht="15" hidden="false" customHeight="false" outlineLevel="0" collapsed="false">
      <c r="B108" s="0" t="s">
        <v>154</v>
      </c>
      <c r="C108" s="51" t="n">
        <f aca="false">C100/Orders!C107</f>
        <v>62.0211333746313</v>
      </c>
      <c r="D108" s="51" t="n">
        <f aca="false">D100/Orders!D107</f>
        <v>61.5787492559719</v>
      </c>
      <c r="E108" s="51" t="n">
        <f aca="false">E100/Orders!E107</f>
        <v>61.0944048339474</v>
      </c>
      <c r="F108" s="51" t="n">
        <f aca="false">F100/Orders!F107</f>
        <v>60.6795523476466</v>
      </c>
      <c r="G108" s="51" t="n">
        <f aca="false">G100/Orders!G107</f>
        <v>63.9944859278368</v>
      </c>
      <c r="H108" s="51" t="n">
        <f aca="false">H100/Orders!H107</f>
        <v>64.6421885605215</v>
      </c>
      <c r="I108" s="51" t="n">
        <f aca="false">I100/Orders!I107</f>
        <v>64.5959886760215</v>
      </c>
      <c r="J108" s="51" t="n">
        <f aca="false">J100/Orders!J107</f>
        <v>64.3543936919874</v>
      </c>
      <c r="K108" s="51" t="n">
        <f aca="false">K100/Orders!K107</f>
        <v>61.6930462924769</v>
      </c>
      <c r="L108" s="51" t="n">
        <f aca="false">L100/Orders!L107</f>
        <v>60.3428482081708</v>
      </c>
      <c r="M108" s="51" t="n">
        <f aca="false">M100/Orders!M107</f>
        <v>59.1372586700434</v>
      </c>
      <c r="N108" s="51" t="n">
        <f aca="false">N100/Orders!N107</f>
        <v>58.7066517849246</v>
      </c>
      <c r="O108" s="51" t="n">
        <f aca="false">O100/Orders!O107</f>
        <v>57.9355743549834</v>
      </c>
    </row>
    <row r="109" customFormat="false" ht="15" hidden="false" customHeight="false" outlineLevel="0" collapsed="false">
      <c r="B109" s="0" t="s">
        <v>155</v>
      </c>
      <c r="G109" s="58" t="n">
        <f aca="false">Data!F21</f>
        <v>57.77</v>
      </c>
      <c r="H109" s="58" t="n">
        <f aca="false">Data!G21</f>
        <v>58.74</v>
      </c>
      <c r="I109" s="58" t="n">
        <f aca="false">Data!H21</f>
        <v>58.01</v>
      </c>
      <c r="J109" s="58" t="n">
        <f aca="false">Data!I21</f>
        <v>59.21</v>
      </c>
      <c r="K109" s="58" t="n">
        <f aca="false">Data!J21</f>
        <v>59.28</v>
      </c>
      <c r="L109" s="58" t="n">
        <f aca="false">Data!K21</f>
        <v>59.4</v>
      </c>
      <c r="M109" s="58" t="n">
        <f aca="false">Data!L21</f>
        <v>57.12</v>
      </c>
      <c r="N109" s="58" t="n">
        <f aca="false">Data!M21</f>
        <v>58.78</v>
      </c>
      <c r="O109" s="58" t="n">
        <f aca="false">Data!N21</f>
        <v>57.23</v>
      </c>
    </row>
    <row r="112" customFormat="false" ht="18.75" hidden="false" customHeight="false" outlineLevel="0" collapsed="false">
      <c r="A112" s="1" t="s">
        <v>156</v>
      </c>
      <c r="C112" s="59"/>
    </row>
    <row r="113" customFormat="false" ht="15" hidden="false" customHeight="false" outlineLevel="0" collapsed="false">
      <c r="C113" s="0" t="n">
        <v>1</v>
      </c>
      <c r="D113" s="0" t="n">
        <f aca="false">C113+1</f>
        <v>2</v>
      </c>
      <c r="E113" s="0" t="n">
        <f aca="false">D113+1</f>
        <v>3</v>
      </c>
      <c r="F113" s="0" t="n">
        <f aca="false">E113+1</f>
        <v>4</v>
      </c>
      <c r="G113" s="0" t="n">
        <f aca="false">F113+1</f>
        <v>5</v>
      </c>
      <c r="H113" s="0" t="n">
        <f aca="false">G113+1</f>
        <v>6</v>
      </c>
      <c r="I113" s="0" t="n">
        <f aca="false">H113+1</f>
        <v>7</v>
      </c>
      <c r="J113" s="0" t="n">
        <f aca="false">I113+1</f>
        <v>8</v>
      </c>
      <c r="K113" s="0" t="n">
        <f aca="false">J113+1</f>
        <v>9</v>
      </c>
      <c r="L113" s="0" t="n">
        <f aca="false">K113+1</f>
        <v>10</v>
      </c>
      <c r="M113" s="0" t="n">
        <f aca="false">L113+1</f>
        <v>11</v>
      </c>
      <c r="N113" s="0" t="n">
        <f aca="false">M113+1</f>
        <v>12</v>
      </c>
      <c r="O113" s="0" t="n">
        <f aca="false">N113+1</f>
        <v>13</v>
      </c>
      <c r="P113" s="0" t="n">
        <f aca="false">O113+1</f>
        <v>14</v>
      </c>
      <c r="Q113" s="0" t="n">
        <f aca="false">P113+1</f>
        <v>15</v>
      </c>
      <c r="R113" s="0" t="n">
        <f aca="false">Q113+1</f>
        <v>16</v>
      </c>
      <c r="S113" s="0" t="n">
        <f aca="false">R113+1</f>
        <v>17</v>
      </c>
      <c r="T113" s="0" t="n">
        <f aca="false">S113+1</f>
        <v>18</v>
      </c>
      <c r="U113" s="0" t="n">
        <f aca="false">T113+1</f>
        <v>19</v>
      </c>
      <c r="V113" s="0" t="n">
        <f aca="false">U113+1</f>
        <v>20</v>
      </c>
      <c r="W113" s="0" t="n">
        <f aca="false">V113+1</f>
        <v>21</v>
      </c>
      <c r="X113" s="0" t="n">
        <f aca="false">W113+1</f>
        <v>22</v>
      </c>
      <c r="Y113" s="0" t="n">
        <f aca="false">X113+1</f>
        <v>23</v>
      </c>
      <c r="Z113" s="0" t="n">
        <f aca="false">Y113+1</f>
        <v>24</v>
      </c>
      <c r="AA113" s="0" t="n">
        <f aca="false">Z113+1</f>
        <v>25</v>
      </c>
      <c r="AB113" s="0" t="n">
        <f aca="false">AA113+1</f>
        <v>26</v>
      </c>
      <c r="AC113" s="0" t="n">
        <f aca="false">AB113+1</f>
        <v>27</v>
      </c>
      <c r="AD113" s="0" t="n">
        <f aca="false">AC113+1</f>
        <v>28</v>
      </c>
      <c r="AE113" s="0" t="n">
        <f aca="false">AD113+1</f>
        <v>29</v>
      </c>
      <c r="AF113" s="0" t="n">
        <f aca="false">AE113+1</f>
        <v>30</v>
      </c>
      <c r="AG113" s="0" t="n">
        <f aca="false">AF113+1</f>
        <v>31</v>
      </c>
      <c r="AH113" s="0" t="n">
        <f aca="false">AG113+1</f>
        <v>32</v>
      </c>
      <c r="AI113" s="0" t="n">
        <f aca="false">AH113+1</f>
        <v>33</v>
      </c>
      <c r="AJ113" s="0" t="n">
        <f aca="false">AI113+1</f>
        <v>34</v>
      </c>
      <c r="AK113" s="0" t="n">
        <f aca="false">AJ113+1</f>
        <v>35</v>
      </c>
      <c r="AL113" s="0" t="n">
        <f aca="false">AK113+1</f>
        <v>36</v>
      </c>
      <c r="AM113" s="0" t="n">
        <f aca="false">AL113+1</f>
        <v>37</v>
      </c>
      <c r="AN113" s="0" t="n">
        <f aca="false">AM113+1</f>
        <v>38</v>
      </c>
      <c r="AO113" s="0" t="n">
        <f aca="false">AN113+1</f>
        <v>39</v>
      </c>
    </row>
    <row r="114" customFormat="false" ht="15" hidden="false" customHeight="false" outlineLevel="0" collapsed="false">
      <c r="A114" s="0" t="s">
        <v>157</v>
      </c>
      <c r="B114" s="0" t="s">
        <v>158</v>
      </c>
      <c r="C114" s="8" t="s">
        <v>5</v>
      </c>
      <c r="D114" s="8" t="s">
        <v>6</v>
      </c>
      <c r="E114" s="8" t="s">
        <v>7</v>
      </c>
      <c r="F114" s="8" t="s">
        <v>8</v>
      </c>
      <c r="G114" s="8" t="s">
        <v>9</v>
      </c>
      <c r="H114" s="8" t="s">
        <v>10</v>
      </c>
      <c r="I114" s="8" t="s">
        <v>11</v>
      </c>
      <c r="J114" s="8" t="s">
        <v>12</v>
      </c>
      <c r="K114" s="8" t="s">
        <v>13</v>
      </c>
      <c r="L114" s="8" t="s">
        <v>14</v>
      </c>
      <c r="M114" s="8" t="s">
        <v>15</v>
      </c>
      <c r="N114" s="8" t="s">
        <v>16</v>
      </c>
      <c r="O114" s="8" t="s">
        <v>17</v>
      </c>
      <c r="P114" s="8" t="s">
        <v>18</v>
      </c>
      <c r="Q114" s="8" t="s">
        <v>19</v>
      </c>
      <c r="R114" s="8" t="s">
        <v>20</v>
      </c>
      <c r="S114" s="8" t="s">
        <v>21</v>
      </c>
      <c r="T114" s="8" t="s">
        <v>22</v>
      </c>
      <c r="U114" s="8" t="s">
        <v>23</v>
      </c>
      <c r="V114" s="8" t="s">
        <v>24</v>
      </c>
      <c r="W114" s="8" t="s">
        <v>25</v>
      </c>
      <c r="X114" s="8" t="s">
        <v>26</v>
      </c>
      <c r="Y114" s="8" t="s">
        <v>27</v>
      </c>
      <c r="Z114" s="8" t="s">
        <v>28</v>
      </c>
      <c r="AA114" s="8" t="s">
        <v>29</v>
      </c>
      <c r="AB114" s="8" t="s">
        <v>30</v>
      </c>
      <c r="AC114" s="8" t="s">
        <v>31</v>
      </c>
      <c r="AD114" s="8" t="s">
        <v>32</v>
      </c>
      <c r="AE114" s="8" t="s">
        <v>33</v>
      </c>
      <c r="AF114" s="8" t="s">
        <v>34</v>
      </c>
      <c r="AG114" s="8" t="s">
        <v>35</v>
      </c>
      <c r="AH114" s="8" t="s">
        <v>36</v>
      </c>
      <c r="AI114" s="8" t="s">
        <v>37</v>
      </c>
      <c r="AJ114" s="8" t="s">
        <v>38</v>
      </c>
      <c r="AK114" s="8" t="s">
        <v>39</v>
      </c>
      <c r="AL114" s="8" t="s">
        <v>40</v>
      </c>
      <c r="AM114" s="8" t="s">
        <v>41</v>
      </c>
      <c r="AN114" s="8" t="s">
        <v>42</v>
      </c>
      <c r="AO114" s="8" t="s">
        <v>43</v>
      </c>
    </row>
    <row r="115" customFormat="false" ht="15" hidden="false" customHeight="false" outlineLevel="0" collapsed="false">
      <c r="A115" s="0" t="n">
        <v>1</v>
      </c>
      <c r="B115" s="0" t="s">
        <v>5</v>
      </c>
      <c r="C115" s="60" t="n">
        <f aca="false">IF(C$113&lt;$A115,"",IF(C$113=$A115,C56,B115+C56))</f>
        <v>336.942655614199</v>
      </c>
      <c r="D115" s="60" t="n">
        <f aca="false">IF(D$113&lt;$A115,"",IF(D$113=$A115,D56,C115+D56))</f>
        <v>456.119140474523</v>
      </c>
      <c r="E115" s="60" t="n">
        <f aca="false">IF(E$113&lt;$A115,"",IF(E$113=$A115,E56,D115+E56))</f>
        <v>559.229839097788</v>
      </c>
      <c r="F115" s="60" t="n">
        <f aca="false">IF(F$113&lt;$A115,"",IF(F$113=$A115,F56,E115+F56))</f>
        <v>652.742746316479</v>
      </c>
      <c r="G115" s="60" t="n">
        <f aca="false">IF(G$113&lt;$A115,"",IF(G$113=$A115,G56,F115+G56))</f>
        <v>739.117483179544</v>
      </c>
      <c r="H115" s="60" t="n">
        <f aca="false">IF(H$113&lt;$A115,"",IF(H$113=$A115,H56,G115+H56))</f>
        <v>819.640288527908</v>
      </c>
      <c r="I115" s="60" t="n">
        <f aca="false">IF(I$113&lt;$A115,"",IF(I$113=$A115,I56,H115+I56))</f>
        <v>888.875122984387</v>
      </c>
      <c r="J115" s="60" t="n">
        <f aca="false">IF(J$113&lt;$A115,"",IF(J$113=$A115,J56,I115+J56))</f>
        <v>953.686646863575</v>
      </c>
      <c r="K115" s="60" t="n">
        <f aca="false">IF(K$113&lt;$A115,"",IF(K$113=$A115,K56,J115+K56))</f>
        <v>1014.46097151683</v>
      </c>
      <c r="L115" s="60" t="n">
        <f aca="false">IF(L$113&lt;$A115,"",IF(L$113=$A115,L56,K115+L56))</f>
        <v>1072.81658455225</v>
      </c>
      <c r="M115" s="60" t="n">
        <f aca="false">IF(M$113&lt;$A115,"",IF(M$113=$A115,M56,L115+M56))</f>
        <v>1127.36036810841</v>
      </c>
      <c r="N115" s="60" t="n">
        <f aca="false">IF(N$113&lt;$A115,"",IF(N$113=$A115,N56,M115+N56))</f>
        <v>1178.57570878103</v>
      </c>
      <c r="O115" s="60" t="n">
        <f aca="false">IF(O$113&lt;$A115,"",IF(O$113=$A115,O56,N115+O56))</f>
        <v>1223.00248559062</v>
      </c>
      <c r="P115" s="60" t="n">
        <f aca="false">IF(P$113&lt;$A115,"",IF(P$113=$A115,P56,O115+P56))</f>
        <v>1265.10523403381</v>
      </c>
      <c r="Q115" s="60" t="n">
        <f aca="false">IF(Q$113&lt;$A115,"",IF(Q$113=$A115,Q56,P115+Q56))</f>
        <v>1304.89710713291</v>
      </c>
      <c r="R115" s="60" t="n">
        <f aca="false">IF(R$113&lt;$A115,"",IF(R$113=$A115,R56,Q115+R56))</f>
        <v>1342.40324434685</v>
      </c>
      <c r="S115" s="60" t="n">
        <f aca="false">IF(S$113&lt;$A115,"",IF(S$113=$A115,S56,R115+S56))</f>
        <v>1377.66463857001</v>
      </c>
      <c r="T115" s="60" t="n">
        <f aca="false">IF(T$113&lt;$A115,"",IF(T$113=$A115,T56,S115+T56))</f>
        <v>1410.73919222658</v>
      </c>
      <c r="U115" s="60" t="n">
        <f aca="false">IF(U$113&lt;$A115,"",IF(U$113=$A115,U56,T115+U56))</f>
        <v>1437.57421188156</v>
      </c>
      <c r="V115" s="60" t="n">
        <f aca="false">IF(V$113&lt;$A115,"",IF(V$113=$A115,V56,U115+V56))</f>
        <v>1462.56964322346</v>
      </c>
      <c r="W115" s="60" t="n">
        <f aca="false">IF(W$113&lt;$A115,"",IF(W$113=$A115,W56,V115+W56))</f>
        <v>1485.81911877986</v>
      </c>
      <c r="X115" s="60" t="n">
        <f aca="false">IF(X$113&lt;$A115,"",IF(X$113=$A115,X56,W115+X56))</f>
        <v>1509.12086587073</v>
      </c>
      <c r="Y115" s="60" t="n">
        <f aca="false">IF(Y$113&lt;$A115,"",IF(Y$113=$A115,Y56,X115+Y56))</f>
        <v>1530.56015895887</v>
      </c>
      <c r="Z115" s="60" t="n">
        <f aca="false">IF(Z$113&lt;$A115,"",IF(Z$113=$A115,Z56,Y115+Z56))</f>
        <v>1550.36366400805</v>
      </c>
      <c r="AA115" s="60" t="n">
        <f aca="false">IF(AA$113&lt;$A115,"",IF(AA$113=$A115,AA56,Z115+AA56))</f>
        <v>1573.37882802338</v>
      </c>
      <c r="AB115" s="60" t="n">
        <f aca="false">IF(AB$113&lt;$A115,"",IF(AB$113=$A115,AB56,AA115+AB56))</f>
        <v>1594.91461875382</v>
      </c>
      <c r="AC115" s="60" t="n">
        <f aca="false">IF(AC$113&lt;$A115,"",IF(AC$113=$A115,AC56,AB115+AC56))</f>
        <v>1615.03632990855</v>
      </c>
      <c r="AD115" s="60" t="n">
        <f aca="false">IF(AD$113&lt;$A115,"",IF(AD$113=$A115,AD56,AC115+AD56))</f>
        <v>1633.80983846284</v>
      </c>
      <c r="AE115" s="60" t="n">
        <f aca="false">IF(AE$113&lt;$A115,"",IF(AE$113=$A115,AE56,AD115+AE56))</f>
        <v>1651.3012567634</v>
      </c>
      <c r="AF115" s="60" t="n">
        <f aca="false">IF(AF$113&lt;$A115,"",IF(AF$113=$A115,AF56,AE115+AF56))</f>
        <v>1667.57659186625</v>
      </c>
      <c r="AG115" s="60" t="n">
        <f aca="false">IF(AG$113&lt;$A115,"",IF(AG$113=$A115,AG56,AF115+AG56))</f>
        <v>1680.36302016386</v>
      </c>
      <c r="AH115" s="60" t="n">
        <f aca="false">IF(AH$113&lt;$A115,"",IF(AH$113=$A115,AH56,AG115+AH56))</f>
        <v>1692.2080119383</v>
      </c>
      <c r="AI115" s="60" t="n">
        <f aca="false">IF(AI$113&lt;$A115,"",IF(AI$113=$A115,AI56,AH115+AI56))</f>
        <v>1703.17012430978</v>
      </c>
      <c r="AJ115" s="60" t="n">
        <f aca="false">IF(AJ$113&lt;$A115,"",IF(AJ$113=$A115,AJ56,AI115+AJ56))</f>
        <v>1714.40267611843</v>
      </c>
      <c r="AK115" s="60" t="n">
        <f aca="false">IF(AK$113&lt;$A115,"",IF(AK$113=$A115,AK56,AJ115+AK56))</f>
        <v>1724.68506465881</v>
      </c>
      <c r="AL115" s="60" t="n">
        <f aca="false">IF(AL$113&lt;$A115,"",IF(AL$113=$A115,AL56,AK115+AL56))</f>
        <v>1734.12501207207</v>
      </c>
      <c r="AM115" s="60" t="n">
        <f aca="false">IF(AM$113&lt;$A115,"",IF(AM$113=$A115,AM56,AL115+AM56))</f>
        <v>1743.32659128987</v>
      </c>
      <c r="AN115" s="60" t="n">
        <f aca="false">IF(AN$113&lt;$A115,"",IF(AN$113=$A115,AN56,AM115+AN56))</f>
        <v>1751.8446429568</v>
      </c>
      <c r="AO115" s="60" t="n">
        <f aca="false">IF(AO$113&lt;$A115,"",IF(AO$113=$A115,AO56,AN115+AO56))</f>
        <v>1759.72426203531</v>
      </c>
    </row>
    <row r="116" customFormat="false" ht="15" hidden="false" customHeight="false" outlineLevel="0" collapsed="false">
      <c r="A116" s="0" t="n">
        <f aca="false">A115+1</f>
        <v>2</v>
      </c>
      <c r="B116" s="0" t="s">
        <v>6</v>
      </c>
      <c r="C116" s="60" t="str">
        <f aca="false">IF(C$113&lt;$A116,"",IF(C$113=$A116,C57,B116+C57))</f>
        <v/>
      </c>
      <c r="D116" s="60" t="n">
        <f aca="false">IF(D$113&lt;$A116,"",IF(D$113=$A116,D57,C116+D57))</f>
        <v>1356.89144052642</v>
      </c>
      <c r="E116" s="60" t="n">
        <f aca="false">IF(E$113&lt;$A116,"",IF(E$113=$A116,E57,D116+E57))</f>
        <v>1835.96274283853</v>
      </c>
      <c r="F116" s="60" t="n">
        <f aca="false">IF(F$113&lt;$A116,"",IF(F$113=$A116,F57,E116+F57))</f>
        <v>2250.33024742295</v>
      </c>
      <c r="G116" s="60" t="n">
        <f aca="false">IF(G$113&lt;$A116,"",IF(G$113=$A116,G57,F116+G57))</f>
        <v>2626.01393597184</v>
      </c>
      <c r="H116" s="60" t="n">
        <f aca="false">IF(H$113&lt;$A116,"",IF(H$113=$A116,H57,G116+H57))</f>
        <v>2972.91299179236</v>
      </c>
      <c r="I116" s="60" t="n">
        <f aca="false">IF(I$113&lt;$A116,"",IF(I$113=$A116,I57,H116+I57))</f>
        <v>3270.52338326019</v>
      </c>
      <c r="J116" s="60" t="n">
        <f aca="false">IF(J$113&lt;$A116,"",IF(J$113=$A116,J57,I116+J57))</f>
        <v>3548.19610216835</v>
      </c>
      <c r="K116" s="60" t="n">
        <f aca="false">IF(K$113&lt;$A116,"",IF(K$113=$A116,K57,J116+K57))</f>
        <v>3808.0423129747</v>
      </c>
      <c r="L116" s="60" t="n">
        <f aca="false">IF(L$113&lt;$A116,"",IF(L$113=$A116,L57,K116+L57))</f>
        <v>4056.23610536685</v>
      </c>
      <c r="M116" s="60" t="n">
        <f aca="false">IF(M$113&lt;$A116,"",IF(M$113=$A116,M57,L116+M57))</f>
        <v>4288.21426506746</v>
      </c>
      <c r="N116" s="60" t="n">
        <f aca="false">IF(N$113&lt;$A116,"",IF(N$113=$A116,N57,M116+N57))</f>
        <v>4506.06922931536</v>
      </c>
      <c r="O116" s="60" t="n">
        <f aca="false">IF(O$113&lt;$A116,"",IF(O$113=$A116,O57,N116+O57))</f>
        <v>4695.81382468306</v>
      </c>
      <c r="P116" s="60" t="n">
        <f aca="false">IF(P$113&lt;$A116,"",IF(P$113=$A116,P57,O116+P57))</f>
        <v>4875.81906142759</v>
      </c>
      <c r="Q116" s="60" t="n">
        <f aca="false">IF(Q$113&lt;$A116,"",IF(Q$113=$A116,Q57,P116+Q57))</f>
        <v>5046.07959827092</v>
      </c>
      <c r="R116" s="60" t="n">
        <f aca="false">IF(R$113&lt;$A116,"",IF(R$113=$A116,R57,Q116+R57))</f>
        <v>5206.65239312636</v>
      </c>
      <c r="S116" s="60" t="n">
        <f aca="false">IF(S$113&lt;$A116,"",IF(S$113=$A116,S57,R116+S57))</f>
        <v>5357.67982191262</v>
      </c>
      <c r="T116" s="60" t="n">
        <f aca="false">IF(T$113&lt;$A116,"",IF(T$113=$A116,T57,S116+T57))</f>
        <v>5499.39321746594</v>
      </c>
      <c r="U116" s="60" t="n">
        <f aca="false">IF(U$113&lt;$A116,"",IF(U$113=$A116,U57,T116+U57))</f>
        <v>5614.72729333979</v>
      </c>
      <c r="V116" s="60" t="n">
        <f aca="false">IF(V$113&lt;$A116,"",IF(V$113=$A116,V57,U116+V57))</f>
        <v>5722.18837999943</v>
      </c>
      <c r="W116" s="60" t="n">
        <f aca="false">IF(W$113&lt;$A116,"",IF(W$113=$A116,W57,V116+W57))</f>
        <v>5822.1787667594</v>
      </c>
      <c r="X116" s="60" t="n">
        <f aca="false">IF(X$113&lt;$A116,"",IF(X$113=$A116,X57,W116+X57))</f>
        <v>5922.14288605326</v>
      </c>
      <c r="Y116" s="60" t="n">
        <f aca="false">IF(Y$113&lt;$A116,"",IF(Y$113=$A116,Y57,X116+Y57))</f>
        <v>6014.17536335263</v>
      </c>
      <c r="Z116" s="60" t="n">
        <f aca="false">IF(Z$113&lt;$A116,"",IF(Z$113=$A116,Z57,Y116+Z57))</f>
        <v>6099.24599564923</v>
      </c>
      <c r="AA116" s="60" t="n">
        <f aca="false">IF(AA$113&lt;$A116,"",IF(AA$113=$A116,AA57,Z116+AA57))</f>
        <v>6197.88129724177</v>
      </c>
      <c r="AB116" s="60" t="n">
        <f aca="false">IF(AB$113&lt;$A116,"",IF(AB$113=$A116,AB57,AA116+AB57))</f>
        <v>6290.26846689674</v>
      </c>
      <c r="AC116" s="60" t="n">
        <f aca="false">IF(AC$113&lt;$A116,"",IF(AC$113=$A116,AC57,AB116+AC57))</f>
        <v>6376.66944118544</v>
      </c>
      <c r="AD116" s="60" t="n">
        <f aca="false">IF(AD$113&lt;$A116,"",IF(AD$113=$A116,AD57,AC116+AD57))</f>
        <v>6457.35050429038</v>
      </c>
      <c r="AE116" s="60" t="n">
        <f aca="false">IF(AE$113&lt;$A116,"",IF(AE$113=$A116,AE57,AD116+AE57))</f>
        <v>6532.58087009991</v>
      </c>
      <c r="AF116" s="60" t="n">
        <f aca="false">IF(AF$113&lt;$A116,"",IF(AF$113=$A116,AF57,AE116+AF57))</f>
        <v>6602.63124035443</v>
      </c>
      <c r="AG116" s="60" t="n">
        <f aca="false">IF(AG$113&lt;$A116,"",IF(AG$113=$A116,AG57,AF116+AG57))</f>
        <v>6657.7951167229</v>
      </c>
      <c r="AH116" s="60" t="n">
        <f aca="false">IF(AH$113&lt;$A116,"",IF(AH$113=$A116,AH57,AG116+AH57))</f>
        <v>6708.92270562232</v>
      </c>
      <c r="AI116" s="60" t="n">
        <f aca="false">IF(AI$113&lt;$A116,"",IF(AI$113=$A116,AI57,AH116+AI57))</f>
        <v>6756.26047090284</v>
      </c>
      <c r="AJ116" s="60" t="n">
        <f aca="false">IF(AJ$113&lt;$A116,"",IF(AJ$113=$A116,AJ57,AI116+AJ57))</f>
        <v>6804.70153528935</v>
      </c>
      <c r="AK116" s="60" t="n">
        <f aca="false">IF(AK$113&lt;$A116,"",IF(AK$113=$A116,AK57,AJ116+AK57))</f>
        <v>6849.05910059562</v>
      </c>
      <c r="AL116" s="60" t="n">
        <f aca="false">IF(AL$113&lt;$A116,"",IF(AL$113=$A116,AL57,AK116+AL57))</f>
        <v>6889.7986122193</v>
      </c>
      <c r="AM116" s="60" t="n">
        <f aca="false">IF(AM$113&lt;$A116,"",IF(AM$113=$A116,AM57,AL116+AM57))</f>
        <v>6929.51593099335</v>
      </c>
      <c r="AN116" s="60" t="n">
        <f aca="false">IF(AN$113&lt;$A116,"",IF(AN$113=$A116,AN57,AM116+AN57))</f>
        <v>6966.30136526846</v>
      </c>
      <c r="AO116" s="60" t="n">
        <f aca="false">IF(AO$113&lt;$A116,"",IF(AO$113=$A116,AO57,AN116+AO57))</f>
        <v>7000.34541240105</v>
      </c>
    </row>
    <row r="117" customFormat="false" ht="15" hidden="false" customHeight="false" outlineLevel="0" collapsed="false">
      <c r="A117" s="0" t="n">
        <f aca="false">A116+1</f>
        <v>3</v>
      </c>
      <c r="B117" s="0" t="s">
        <v>7</v>
      </c>
      <c r="C117" s="60" t="str">
        <f aca="false">IF(C$113&lt;$A117,"",IF(C$113=$A117,C58,B117+C58))</f>
        <v/>
      </c>
      <c r="D117" s="60" t="str">
        <f aca="false">IF(D$113&lt;$A117,"",IF(D$113=$A117,D58,C117+D58))</f>
        <v/>
      </c>
      <c r="E117" s="60" t="n">
        <f aca="false">IF(E$113&lt;$A117,"",IF(E$113=$A117,E58,D117+E58))</f>
        <v>2741.19093841319</v>
      </c>
      <c r="F117" s="60" t="n">
        <f aca="false">IF(F$113&lt;$A117,"",IF(F$113=$A117,F58,E117+F58))</f>
        <v>3707.25198454903</v>
      </c>
      <c r="G117" s="60" t="n">
        <f aca="false">IF(G$113&lt;$A117,"",IF(G$113=$A117,G58,F117+G58))</f>
        <v>4542.58912961189</v>
      </c>
      <c r="H117" s="60" t="n">
        <f aca="false">IF(H$113&lt;$A117,"",IF(H$113=$A117,H58,G117+H58))</f>
        <v>5299.71247156382</v>
      </c>
      <c r="I117" s="60" t="n">
        <f aca="false">IF(I$113&lt;$A117,"",IF(I$113=$A117,I58,H117+I58))</f>
        <v>5945.19264609194</v>
      </c>
      <c r="J117" s="60" t="n">
        <f aca="false">IF(J$113&lt;$A117,"",IF(J$113=$A117,J58,I117+J58))</f>
        <v>6544.14442068348</v>
      </c>
      <c r="K117" s="60" t="n">
        <f aca="false">IF(K$113&lt;$A117,"",IF(K$113=$A117,K58,J117+K58))</f>
        <v>7102.78597203915</v>
      </c>
      <c r="L117" s="60" t="n">
        <f aca="false">IF(L$113&lt;$A117,"",IF(L$113=$A117,L58,K117+L58))</f>
        <v>7633.06959432548</v>
      </c>
      <c r="M117" s="60" t="n">
        <f aca="false">IF(M$113&lt;$A117,"",IF(M$113=$A117,M58,L117+M58))</f>
        <v>8128.48661215282</v>
      </c>
      <c r="N117" s="60" t="n">
        <f aca="false">IF(N$113&lt;$A117,"",IF(N$113=$A117,N58,M117+N58))</f>
        <v>8593.64400944265</v>
      </c>
      <c r="O117" s="60" t="n">
        <f aca="false">IF(O$113&lt;$A117,"",IF(O$113=$A117,O58,N117+O58))</f>
        <v>9000.41256460055</v>
      </c>
      <c r="P117" s="60" t="n">
        <f aca="false">IF(P$113&lt;$A117,"",IF(P$113=$A117,P58,O117+P58))</f>
        <v>9386.65997266074</v>
      </c>
      <c r="Q117" s="60" t="n">
        <f aca="false">IF(Q$113&lt;$A117,"",IF(Q$113=$A117,Q58,P117+Q58))</f>
        <v>9752.22163951844</v>
      </c>
      <c r="R117" s="60" t="n">
        <f aca="false">IF(R$113&lt;$A117,"",IF(R$113=$A117,R58,Q117+R58))</f>
        <v>10097.1059911862</v>
      </c>
      <c r="S117" s="60" t="n">
        <f aca="false">IF(S$113&lt;$A117,"",IF(S$113=$A117,S58,R117+S58))</f>
        <v>10421.5606815526</v>
      </c>
      <c r="T117" s="60" t="n">
        <f aca="false">IF(T$113&lt;$A117,"",IF(T$113=$A117,T58,S117+T58))</f>
        <v>10726.0692454814</v>
      </c>
      <c r="U117" s="60" t="n">
        <f aca="false">IF(U$113&lt;$A117,"",IF(U$113=$A117,U58,T117+U58))</f>
        <v>10974.6533709795</v>
      </c>
      <c r="V117" s="60" t="n">
        <f aca="false">IF(V$113&lt;$A117,"",IF(V$113=$A117,V58,U117+V58))</f>
        <v>11206.3266523856</v>
      </c>
      <c r="W117" s="60" t="n">
        <f aca="false">IF(W$113&lt;$A117,"",IF(W$113=$A117,W58,V117+W58))</f>
        <v>11421.9646300698</v>
      </c>
      <c r="X117" s="60" t="n">
        <f aca="false">IF(X$113&lt;$A117,"",IF(X$113=$A117,X58,W117+X58))</f>
        <v>11636.9913139832</v>
      </c>
      <c r="Y117" s="60" t="n">
        <f aca="false">IF(Y$113&lt;$A117,"",IF(Y$113=$A117,Y58,X117+Y58))</f>
        <v>11835.0876252293</v>
      </c>
      <c r="Z117" s="60" t="n">
        <f aca="false">IF(Z$113&lt;$A117,"",IF(Z$113=$A117,Z58,Y117+Z58))</f>
        <v>12018.3322779198</v>
      </c>
      <c r="AA117" s="60" t="n">
        <f aca="false">IF(AA$113&lt;$A117,"",IF(AA$113=$A117,AA58,Z117+AA58))</f>
        <v>12230.2785098719</v>
      </c>
      <c r="AB117" s="60" t="n">
        <f aca="false">IF(AB$113&lt;$A117,"",IF(AB$113=$A117,AB58,AA117+AB58))</f>
        <v>12429.0031886192</v>
      </c>
      <c r="AC117" s="60" t="n">
        <f aca="false">IF(AC$113&lt;$A117,"",IF(AC$113=$A117,AC58,AB117+AC58))</f>
        <v>12615.0296969774</v>
      </c>
      <c r="AD117" s="60" t="n">
        <f aca="false">IF(AD$113&lt;$A117,"",IF(AD$113=$A117,AD58,AC117+AD58))</f>
        <v>12788.8946566583</v>
      </c>
      <c r="AE117" s="60" t="n">
        <f aca="false">IF(AE$113&lt;$A117,"",IF(AE$113=$A117,AE58,AD117+AE58))</f>
        <v>12951.1451491101</v>
      </c>
      <c r="AF117" s="60" t="n">
        <f aca="false">IF(AF$113&lt;$A117,"",IF(AF$113=$A117,AF58,AE117+AF58))</f>
        <v>13102.3357407319</v>
      </c>
      <c r="AG117" s="60" t="n">
        <f aca="false">IF(AG$113&lt;$A117,"",IF(AG$113=$A117,AG58,AF117+AG58))</f>
        <v>13221.6901429873</v>
      </c>
      <c r="AH117" s="60" t="n">
        <f aca="false">IF(AH$113&lt;$A117,"",IF(AH$113=$A117,AH58,AG117+AH58))</f>
        <v>13332.367899902</v>
      </c>
      <c r="AI117" s="60" t="n">
        <f aca="false">IF(AI$113&lt;$A117,"",IF(AI$113=$A117,AI58,AH117+AI58))</f>
        <v>13434.8886070627</v>
      </c>
      <c r="AJ117" s="60" t="n">
        <f aca="false">IF(AJ$113&lt;$A117,"",IF(AJ$113=$A117,AJ58,AI117+AJ58))</f>
        <v>13539.6504477275</v>
      </c>
      <c r="AK117" s="60" t="n">
        <f aca="false">IF(AK$113&lt;$A117,"",IF(AK$113=$A117,AK58,AJ117+AK58))</f>
        <v>13635.61386575</v>
      </c>
      <c r="AL117" s="60" t="n">
        <f aca="false">IF(AL$113&lt;$A117,"",IF(AL$113=$A117,AL58,AK117+AL58))</f>
        <v>13723.7872402127</v>
      </c>
      <c r="AM117" s="60" t="n">
        <f aca="false">IF(AM$113&lt;$A117,"",IF(AM$113=$A117,AM58,AL117+AM58))</f>
        <v>13809.7631744261</v>
      </c>
      <c r="AN117" s="60" t="n">
        <f aca="false">IF(AN$113&lt;$A117,"",IF(AN$113=$A117,AN58,AM117+AN58))</f>
        <v>13889.4347108414</v>
      </c>
      <c r="AO117" s="60" t="n">
        <f aca="false">IF(AO$113&lt;$A117,"",IF(AO$113=$A117,AO58,AN117+AO58))</f>
        <v>13963.2047895998</v>
      </c>
    </row>
    <row r="118" customFormat="false" ht="15" hidden="false" customHeight="false" outlineLevel="0" collapsed="false">
      <c r="A118" s="0" t="n">
        <f aca="false">A117+1</f>
        <v>4</v>
      </c>
      <c r="B118" s="0" t="s">
        <v>8</v>
      </c>
      <c r="C118" s="60" t="str">
        <f aca="false">IF(C$113&lt;$A118,"",IF(C$113=$A118,C59,B118+C59))</f>
        <v/>
      </c>
      <c r="D118" s="60" t="str">
        <f aca="false">IF(D$113&lt;$A118,"",IF(D$113=$A118,D59,C118+D59))</f>
        <v/>
      </c>
      <c r="E118" s="60" t="str">
        <f aca="false">IF(E$113&lt;$A118,"",IF(E$113=$A118,E59,D118+E59))</f>
        <v/>
      </c>
      <c r="F118" s="60" t="n">
        <f aca="false">IF(F$113&lt;$A118,"",IF(F$113=$A118,F59,E118+F59))</f>
        <v>2904.82399009759</v>
      </c>
      <c r="G118" s="60" t="n">
        <f aca="false">IF(G$113&lt;$A118,"",IF(G$113=$A118,G59,F118+G59))</f>
        <v>3926.66887498563</v>
      </c>
      <c r="H118" s="60" t="n">
        <f aca="false">IF(H$113&lt;$A118,"",IF(H$113=$A118,H59,G118+H59))</f>
        <v>4809.97900550185</v>
      </c>
      <c r="I118" s="60" t="n">
        <f aca="false">IF(I$113&lt;$A118,"",IF(I$113=$A118,I59,H118+I59))</f>
        <v>5551.55917875749</v>
      </c>
      <c r="J118" s="60" t="n">
        <f aca="false">IF(J$113&lt;$A118,"",IF(J$113=$A118,J59,I118+J59))</f>
        <v>6233.179201875</v>
      </c>
      <c r="K118" s="60" t="n">
        <f aca="false">IF(K$113&lt;$A118,"",IF(K$113=$A118,K59,J118+K59))</f>
        <v>6865.45787702321</v>
      </c>
      <c r="L118" s="60" t="n">
        <f aca="false">IF(L$113&lt;$A118,"",IF(L$113=$A118,L59,K118+L59))</f>
        <v>7461.08787740205</v>
      </c>
      <c r="M118" s="60" t="n">
        <f aca="false">IF(M$113&lt;$A118,"",IF(M$113=$A118,M59,L118+M59))</f>
        <v>8016.93677621707</v>
      </c>
      <c r="N118" s="60" t="n">
        <f aca="false">IF(N$113&lt;$A118,"",IF(N$113=$A118,N59,M118+N59))</f>
        <v>8538.44672834193</v>
      </c>
      <c r="O118" s="60" t="n">
        <f aca="false">IF(O$113&lt;$A118,"",IF(O$113=$A118,O59,N118+O59))</f>
        <v>8996.30134670634</v>
      </c>
      <c r="P118" s="60" t="n">
        <f aca="false">IF(P$113&lt;$A118,"",IF(P$113=$A118,P59,O118+P59))</f>
        <v>9431.38154065261</v>
      </c>
      <c r="Q118" s="60" t="n">
        <f aca="false">IF(Q$113&lt;$A118,"",IF(Q$113=$A118,Q59,P118+Q59))</f>
        <v>9843.29535488833</v>
      </c>
      <c r="R118" s="60" t="n">
        <f aca="false">IF(R$113&lt;$A118,"",IF(R$113=$A118,R59,Q118+R59))</f>
        <v>10231.924188866</v>
      </c>
      <c r="S118" s="60" t="n">
        <f aca="false">IF(S$113&lt;$A118,"",IF(S$113=$A118,S59,R118+S59))</f>
        <v>10597.5129745819</v>
      </c>
      <c r="T118" s="60" t="n">
        <f aca="false">IF(T$113&lt;$A118,"",IF(T$113=$A118,T59,S118+T59))</f>
        <v>10940.6318227204</v>
      </c>
      <c r="U118" s="60" t="n">
        <f aca="false">IF(U$113&lt;$A118,"",IF(U$113=$A118,U59,T118+U59))</f>
        <v>11221.5813190485</v>
      </c>
      <c r="V118" s="60" t="n">
        <f aca="false">IF(V$113&lt;$A118,"",IF(V$113=$A118,V59,U118+V59))</f>
        <v>11483.4683061907</v>
      </c>
      <c r="W118" s="60" t="n">
        <f aca="false">IF(W$113&lt;$A118,"",IF(W$113=$A118,W59,V118+W59))</f>
        <v>11727.3022863981</v>
      </c>
      <c r="X118" s="60" t="n">
        <f aca="false">IF(X$113&lt;$A118,"",IF(X$113=$A118,X59,W118+X59))</f>
        <v>11969.8063787147</v>
      </c>
      <c r="Y118" s="60" t="n">
        <f aca="false">IF(Y$113&lt;$A118,"",IF(Y$113=$A118,Y59,X118+Y59))</f>
        <v>12193.369797301</v>
      </c>
      <c r="Z118" s="60" t="n">
        <f aca="false">IF(Z$113&lt;$A118,"",IF(Z$113=$A118,Z59,Y118+Z59))</f>
        <v>12400.3266305049</v>
      </c>
      <c r="AA118" s="60" t="n">
        <f aca="false">IF(AA$113&lt;$A118,"",IF(AA$113=$A118,AA59,Z118+AA59))</f>
        <v>12639.0951149367</v>
      </c>
      <c r="AB118" s="60" t="n">
        <f aca="false">IF(AB$113&lt;$A118,"",IF(AB$113=$A118,AB59,AA118+AB59))</f>
        <v>12863.2062842316</v>
      </c>
      <c r="AC118" s="60" t="n">
        <f aca="false">IF(AC$113&lt;$A118,"",IF(AC$113=$A118,AC59,AB118+AC59))</f>
        <v>13073.2041512343</v>
      </c>
      <c r="AD118" s="60" t="n">
        <f aca="false">IF(AD$113&lt;$A118,"",IF(AD$113=$A118,AD59,AC118+AD59))</f>
        <v>13269.6519381217</v>
      </c>
      <c r="AE118" s="60" t="n">
        <f aca="false">IF(AE$113&lt;$A118,"",IF(AE$113=$A118,AE59,AD118+AE59))</f>
        <v>13453.1293968069</v>
      </c>
      <c r="AF118" s="60" t="n">
        <f aca="false">IF(AF$113&lt;$A118,"",IF(AF$113=$A118,AF59,AE118+AF59))</f>
        <v>13624.2297086375</v>
      </c>
      <c r="AG118" s="60" t="n">
        <f aca="false">IF(AG$113&lt;$A118,"",IF(AG$113=$A118,AG59,AF118+AG59))</f>
        <v>13759.6480888314</v>
      </c>
      <c r="AH118" s="60" t="n">
        <f aca="false">IF(AH$113&lt;$A118,"",IF(AH$113=$A118,AH59,AG118+AH59))</f>
        <v>13885.2876011425</v>
      </c>
      <c r="AI118" s="60" t="n">
        <f aca="false">IF(AI$113&lt;$A118,"",IF(AI$113=$A118,AI59,AH118+AI59))</f>
        <v>14001.7220050259</v>
      </c>
      <c r="AJ118" s="60" t="n">
        <f aca="false">IF(AJ$113&lt;$A118,"",IF(AJ$113=$A118,AJ59,AI118+AJ59))</f>
        <v>14120.5229580229</v>
      </c>
      <c r="AK118" s="60" t="n">
        <f aca="false">IF(AK$113&lt;$A118,"",IF(AK$113=$A118,AK59,AJ118+AK59))</f>
        <v>14229.3862794927</v>
      </c>
      <c r="AL118" s="60" t="n">
        <f aca="false">IF(AL$113&lt;$A118,"",IF(AL$113=$A118,AL59,AK118+AL59))</f>
        <v>14329.4573135976</v>
      </c>
      <c r="AM118" s="60" t="n">
        <f aca="false">IF(AM$113&lt;$A118,"",IF(AM$113=$A118,AM59,AL118+AM59))</f>
        <v>14427.0522597129</v>
      </c>
      <c r="AN118" s="60" t="n">
        <f aca="false">IF(AN$113&lt;$A118,"",IF(AN$113=$A118,AN59,AM118+AN59))</f>
        <v>14517.5414373081</v>
      </c>
      <c r="AO118" s="60" t="n">
        <f aca="false">IF(AO$113&lt;$A118,"",IF(AO$113=$A118,AO59,AN118+AO59))</f>
        <v>14601.3710175173</v>
      </c>
    </row>
    <row r="119" customFormat="false" ht="15" hidden="false" customHeight="false" outlineLevel="0" collapsed="false">
      <c r="A119" s="0" t="n">
        <f aca="false">A118+1</f>
        <v>5</v>
      </c>
      <c r="B119" s="0" t="s">
        <v>9</v>
      </c>
      <c r="C119" s="60" t="str">
        <f aca="false">IF(C$113&lt;$A119,"",IF(C$113=$A119,C60,B119+C60))</f>
        <v/>
      </c>
      <c r="D119" s="60" t="str">
        <f aca="false">IF(D$113&lt;$A119,"",IF(D$113=$A119,D60,C119+D60))</f>
        <v/>
      </c>
      <c r="E119" s="60" t="str">
        <f aca="false">IF(E$113&lt;$A119,"",IF(E$113=$A119,E60,D119+E60))</f>
        <v/>
      </c>
      <c r="F119" s="60" t="str">
        <f aca="false">IF(F$113&lt;$A119,"",IF(F$113=$A119,F60,E119+F60))</f>
        <v/>
      </c>
      <c r="G119" s="60" t="n">
        <f aca="false">IF(G$113&lt;$A119,"",IF(G$113=$A119,G60,F119+G60))</f>
        <v>3814.21350071994</v>
      </c>
      <c r="H119" s="60" t="n">
        <f aca="false">IF(H$113&lt;$A119,"",IF(H$113=$A119,H60,G119+H60))</f>
        <v>5153.4569963786</v>
      </c>
      <c r="I119" s="60" t="n">
        <f aca="false">IF(I$113&lt;$A119,"",IF(I$113=$A119,I60,H119+I60))</f>
        <v>6229.20705707961</v>
      </c>
      <c r="J119" s="60" t="n">
        <f aca="false">IF(J$113&lt;$A119,"",IF(J$113=$A119,J60,I119+J60))</f>
        <v>7199.82969812388</v>
      </c>
      <c r="K119" s="60" t="n">
        <f aca="false">IF(K$113&lt;$A119,"",IF(K$113=$A119,K60,J119+K60))</f>
        <v>8091.68255217656</v>
      </c>
      <c r="L119" s="60" t="n">
        <f aca="false">IF(L$113&lt;$A119,"",IF(L$113=$A119,L60,K119+L60))</f>
        <v>8971.05014216448</v>
      </c>
      <c r="M119" s="60" t="n">
        <f aca="false">IF(M$113&lt;$A119,"",IF(M$113=$A119,M60,L119+M60))</f>
        <v>9750.30089964129</v>
      </c>
      <c r="N119" s="60" t="n">
        <f aca="false">IF(N$113&lt;$A119,"",IF(N$113=$A119,N60,M119+N60))</f>
        <v>10477.2666891692</v>
      </c>
      <c r="O119" s="60" t="n">
        <f aca="false">IF(O$113&lt;$A119,"",IF(O$113=$A119,O60,N119+O60))</f>
        <v>11104.610710773</v>
      </c>
      <c r="P119" s="60" t="n">
        <f aca="false">IF(P$113&lt;$A119,"",IF(P$113=$A119,P60,O119+P60))</f>
        <v>11702.630051652</v>
      </c>
      <c r="Q119" s="60" t="n">
        <f aca="false">IF(Q$113&lt;$A119,"",IF(Q$113=$A119,Q60,P119+Q60))</f>
        <v>12270.7160037314</v>
      </c>
      <c r="R119" s="60" t="n">
        <f aca="false">IF(R$113&lt;$A119,"",IF(R$113=$A119,R60,Q119+R60))</f>
        <v>12808.378579849</v>
      </c>
      <c r="S119" s="60" t="n">
        <f aca="false">IF(S$113&lt;$A119,"",IF(S$113=$A119,S60,R119+S60))</f>
        <v>13315.4851803501</v>
      </c>
      <c r="T119" s="60" t="n">
        <f aca="false">IF(T$113&lt;$A119,"",IF(T$113=$A119,T60,S119+T60))</f>
        <v>13792.3775991166</v>
      </c>
      <c r="U119" s="60" t="n">
        <f aca="false">IF(U$113&lt;$A119,"",IF(U$113=$A119,U60,T119+U60))</f>
        <v>14184.6071723364</v>
      </c>
      <c r="V119" s="60" t="n">
        <f aca="false">IF(V$113&lt;$A119,"",IF(V$113=$A119,V60,U119+V60))</f>
        <v>14550.6258525556</v>
      </c>
      <c r="W119" s="60" t="n">
        <f aca="false">IF(W$113&lt;$A119,"",IF(W$113=$A119,W60,V119+W60))</f>
        <v>14891.7178105194</v>
      </c>
      <c r="X119" s="60" t="n">
        <f aca="false">IF(X$113&lt;$A119,"",IF(X$113=$A119,X60,W119+X60))</f>
        <v>15243.2267414617</v>
      </c>
      <c r="Y119" s="60" t="n">
        <f aca="false">IF(Y$113&lt;$A119,"",IF(Y$113=$A119,Y60,X119+Y60))</f>
        <v>15559.0443382445</v>
      </c>
      <c r="Z119" s="60" t="n">
        <f aca="false">IF(Z$113&lt;$A119,"",IF(Z$113=$A119,Z60,Y119+Z60))</f>
        <v>15850.1204341709</v>
      </c>
      <c r="AA119" s="60" t="n">
        <f aca="false">IF(AA$113&lt;$A119,"",IF(AA$113=$A119,AA60,Z119+AA60))</f>
        <v>16180.9560058517</v>
      </c>
      <c r="AB119" s="60" t="n">
        <f aca="false">IF(AB$113&lt;$A119,"",IF(AB$113=$A119,AB60,AA119+AB60))</f>
        <v>16491.9322806061</v>
      </c>
      <c r="AC119" s="60" t="n">
        <f aca="false">IF(AC$113&lt;$A119,"",IF(AC$113=$A119,AC60,AB119+AC60))</f>
        <v>16783.7428401915</v>
      </c>
      <c r="AD119" s="60" t="n">
        <f aca="false">IF(AD$113&lt;$A119,"",IF(AD$113=$A119,AD60,AC119+AD60))</f>
        <v>17057.1086370391</v>
      </c>
      <c r="AE119" s="60" t="n">
        <f aca="false">IF(AE$113&lt;$A119,"",IF(AE$113=$A119,AE60,AD119+AE60))</f>
        <v>17312.7745673111</v>
      </c>
      <c r="AF119" s="60" t="n">
        <f aca="false">IF(AF$113&lt;$A119,"",IF(AF$113=$A119,AF60,AE119+AF60))</f>
        <v>17551.505970454</v>
      </c>
      <c r="AG119" s="60" t="n">
        <f aca="false">IF(AG$113&lt;$A119,"",IF(AG$113=$A119,AG60,AF119+AG60))</f>
        <v>17741.0568574214</v>
      </c>
      <c r="AH119" s="60" t="n">
        <f aca="false">IF(AH$113&lt;$A119,"",IF(AH$113=$A119,AH60,AG119+AH60))</f>
        <v>17917.1047944136</v>
      </c>
      <c r="AI119" s="60" t="n">
        <f aca="false">IF(AI$113&lt;$A119,"",IF(AI$113=$A119,AI60,AH119+AI60))</f>
        <v>18080.4119420731</v>
      </c>
      <c r="AJ119" s="60" t="n">
        <f aca="false">IF(AJ$113&lt;$A119,"",IF(AJ$113=$A119,AJ60,AI119+AJ60))</f>
        <v>18250.9220516792</v>
      </c>
      <c r="AK119" s="60" t="n">
        <f aca="false">IF(AK$113&lt;$A119,"",IF(AK$113=$A119,AK60,AJ119+AK60))</f>
        <v>18405.3314480051</v>
      </c>
      <c r="AL119" s="60" t="n">
        <f aca="false">IF(AL$113&lt;$A119,"",IF(AL$113=$A119,AL60,AK119+AL60))</f>
        <v>18546.8022506538</v>
      </c>
      <c r="AM119" s="60" t="n">
        <f aca="false">IF(AM$113&lt;$A119,"",IF(AM$113=$A119,AM60,AL119+AM60))</f>
        <v>18683.4604598746</v>
      </c>
      <c r="AN119" s="60" t="n">
        <f aca="false">IF(AN$113&lt;$A119,"",IF(AN$113=$A119,AN60,AM119+AN60))</f>
        <v>18810.2629838041</v>
      </c>
      <c r="AO119" s="60" t="n">
        <f aca="false">IF(AO$113&lt;$A119,"",IF(AO$113=$A119,AO60,AN119+AO60))</f>
        <v>18927.8171508787</v>
      </c>
    </row>
    <row r="120" customFormat="false" ht="15" hidden="false" customHeight="false" outlineLevel="0" collapsed="false">
      <c r="A120" s="0" t="n">
        <f aca="false">A119+1</f>
        <v>6</v>
      </c>
      <c r="B120" s="0" t="s">
        <v>10</v>
      </c>
      <c r="C120" s="60" t="str">
        <f aca="false">IF(C$113&lt;$A120,"",IF(C$113=$A120,C61,B120+C61))</f>
        <v/>
      </c>
      <c r="D120" s="60" t="str">
        <f aca="false">IF(D$113&lt;$A120,"",IF(D$113=$A120,D61,C120+D61))</f>
        <v/>
      </c>
      <c r="E120" s="60" t="str">
        <f aca="false">IF(E$113&lt;$A120,"",IF(E$113=$A120,E61,D120+E61))</f>
        <v/>
      </c>
      <c r="F120" s="60" t="str">
        <f aca="false">IF(F$113&lt;$A120,"",IF(F$113=$A120,F61,E120+F61))</f>
        <v/>
      </c>
      <c r="G120" s="60" t="str">
        <f aca="false">IF(G$113&lt;$A120,"",IF(G$113=$A120,G61,F120+G61))</f>
        <v/>
      </c>
      <c r="H120" s="60" t="n">
        <f aca="false">IF(H$113&lt;$A120,"",IF(H$113=$A120,H61,G120+H61))</f>
        <v>4759.86430950833</v>
      </c>
      <c r="I120" s="60" t="n">
        <f aca="false">IF(I$113&lt;$A120,"",IF(I$113=$A120,I61,H120+I61))</f>
        <v>6315.24959850404</v>
      </c>
      <c r="J120" s="60" t="n">
        <f aca="false">IF(J$113&lt;$A120,"",IF(J$113=$A120,J61,I120+J61))</f>
        <v>7653.80077790968</v>
      </c>
      <c r="K120" s="60" t="n">
        <f aca="false">IF(K$113&lt;$A120,"",IF(K$113=$A120,K61,J120+K61))</f>
        <v>8861.1536023819</v>
      </c>
      <c r="L120" s="60" t="n">
        <f aca="false">IF(L$113&lt;$A120,"",IF(L$113=$A120,L61,K120+L61))</f>
        <v>10037.5894499633</v>
      </c>
      <c r="M120" s="60" t="n">
        <f aca="false">IF(M$113&lt;$A120,"",IF(M$113=$A120,M61,L120+M61))</f>
        <v>11131.3053446853</v>
      </c>
      <c r="N120" s="60" t="n">
        <f aca="false">IF(N$113&lt;$A120,"",IF(N$113=$A120,N61,M120+N61))</f>
        <v>12100.1830360555</v>
      </c>
      <c r="O120" s="60" t="n">
        <f aca="false">IF(O$113&lt;$A120,"",IF(O$113=$A120,O61,N120+O61))</f>
        <v>12933.9012087495</v>
      </c>
      <c r="P120" s="60" t="n">
        <f aca="false">IF(P$113&lt;$A120,"",IF(P$113=$A120,P61,O120+P61))</f>
        <v>13712.8846079682</v>
      </c>
      <c r="Q120" s="60" t="n">
        <f aca="false">IF(Q$113&lt;$A120,"",IF(Q$113=$A120,Q61,P120+Q61))</f>
        <v>14455.2091624631</v>
      </c>
      <c r="R120" s="60" t="n">
        <f aca="false">IF(R$113&lt;$A120,"",IF(R$113=$A120,R61,Q120+R61))</f>
        <v>15160.145691075</v>
      </c>
      <c r="S120" s="60" t="n">
        <f aca="false">IF(S$113&lt;$A120,"",IF(S$113=$A120,S61,R120+S61))</f>
        <v>15827.113451692</v>
      </c>
      <c r="T120" s="60" t="n">
        <f aca="false">IF(T$113&lt;$A120,"",IF(T$113=$A120,T61,S120+T61))</f>
        <v>16455.975702517</v>
      </c>
      <c r="U120" s="60" t="n">
        <f aca="false">IF(U$113&lt;$A120,"",IF(U$113=$A120,U61,T120+U61))</f>
        <v>16975.7924334607</v>
      </c>
      <c r="V120" s="60" t="n">
        <f aca="false">IF(V$113&lt;$A120,"",IF(V$113=$A120,V61,U120+V61))</f>
        <v>17461.5635539773</v>
      </c>
      <c r="W120" s="60" t="n">
        <f aca="false">IF(W$113&lt;$A120,"",IF(W$113=$A120,W61,V120+W61))</f>
        <v>17914.7466804813</v>
      </c>
      <c r="X120" s="60" t="n">
        <f aca="false">IF(X$113&lt;$A120,"",IF(X$113=$A120,X61,W120+X61))</f>
        <v>18381.2879970302</v>
      </c>
      <c r="Y120" s="60" t="n">
        <f aca="false">IF(Y$113&lt;$A120,"",IF(Y$113=$A120,Y61,X120+Y61))</f>
        <v>18816.4643492458</v>
      </c>
      <c r="Z120" s="60" t="n">
        <f aca="false">IF(Z$113&lt;$A120,"",IF(Z$113=$A120,Z61,Y120+Z61))</f>
        <v>19207.3503920489</v>
      </c>
      <c r="AA120" s="60" t="n">
        <f aca="false">IF(AA$113&lt;$A120,"",IF(AA$113=$A120,AA61,Z120+AA61))</f>
        <v>19648.0225516321</v>
      </c>
      <c r="AB120" s="60" t="n">
        <f aca="false">IF(AB$113&lt;$A120,"",IF(AB$113=$A120,AB61,AA120+AB61))</f>
        <v>20057.6368886589</v>
      </c>
      <c r="AC120" s="60" t="n">
        <f aca="false">IF(AC$113&lt;$A120,"",IF(AC$113=$A120,AC61,AB120+AC61))</f>
        <v>20442.5598851465</v>
      </c>
      <c r="AD120" s="60" t="n">
        <f aca="false">IF(AD$113&lt;$A120,"",IF(AD$113=$A120,AD61,AC120+AD61))</f>
        <v>20803.6667048871</v>
      </c>
      <c r="AE120" s="60" t="n">
        <f aca="false">IF(AE$113&lt;$A120,"",IF(AE$113=$A120,AE61,AD120+AE61))</f>
        <v>21141.8650754185</v>
      </c>
      <c r="AF120" s="60" t="n">
        <f aca="false">IF(AF$113&lt;$A120,"",IF(AF$113=$A120,AF61,AE120+AF61))</f>
        <v>21458.0910148974</v>
      </c>
      <c r="AG120" s="60" t="n">
        <f aca="false">IF(AG$113&lt;$A120,"",IF(AG$113=$A120,AG61,AF120+AG61))</f>
        <v>21710.0141782601</v>
      </c>
      <c r="AH120" s="60" t="n">
        <f aca="false">IF(AH$113&lt;$A120,"",IF(AH$113=$A120,AH61,AG120+AH61))</f>
        <v>21944.2539493655</v>
      </c>
      <c r="AI120" s="60" t="n">
        <f aca="false">IF(AI$113&lt;$A120,"",IF(AI$113=$A120,AI61,AH120+AI61))</f>
        <v>22161.7682296534</v>
      </c>
      <c r="AJ120" s="60" t="n">
        <f aca="false">IF(AJ$113&lt;$A120,"",IF(AJ$113=$A120,AJ61,AI120+AJ61))</f>
        <v>22388.8200299049</v>
      </c>
      <c r="AK120" s="60" t="n">
        <f aca="false">IF(AK$113&lt;$A120,"",IF(AK$113=$A120,AK61,AJ120+AK61))</f>
        <v>22599.4792979105</v>
      </c>
      <c r="AL120" s="60" t="n">
        <f aca="false">IF(AL$113&lt;$A120,"",IF(AL$113=$A120,AL61,AK120+AL61))</f>
        <v>22790.2150611062</v>
      </c>
      <c r="AM120" s="60" t="n">
        <f aca="false">IF(AM$113&lt;$A120,"",IF(AM$113=$A120,AM61,AL120+AM61))</f>
        <v>22973.7730048027</v>
      </c>
      <c r="AN120" s="60" t="n">
        <f aca="false">IF(AN$113&lt;$A120,"",IF(AN$113=$A120,AN61,AM120+AN61))</f>
        <v>23142.5468100613</v>
      </c>
      <c r="AO120" s="60" t="n">
        <f aca="false">IF(AO$113&lt;$A120,"",IF(AO$113=$A120,AO61,AN120+AO61))</f>
        <v>23299.1262912106</v>
      </c>
    </row>
    <row r="121" customFormat="false" ht="15" hidden="false" customHeight="false" outlineLevel="0" collapsed="false">
      <c r="A121" s="0" t="n">
        <f aca="false">A120+1</f>
        <v>7</v>
      </c>
      <c r="B121" s="0" t="s">
        <v>11</v>
      </c>
      <c r="C121" s="60" t="str">
        <f aca="false">IF(C$113&lt;$A121,"",IF(C$113=$A121,C62,B121+C62))</f>
        <v/>
      </c>
      <c r="D121" s="60" t="str">
        <f aca="false">IF(D$113&lt;$A121,"",IF(D$113=$A121,D62,C121+D62))</f>
        <v/>
      </c>
      <c r="E121" s="60" t="str">
        <f aca="false">IF(E$113&lt;$A121,"",IF(E$113=$A121,E62,D121+E62))</f>
        <v/>
      </c>
      <c r="F121" s="60" t="str">
        <f aca="false">IF(F$113&lt;$A121,"",IF(F$113=$A121,F62,E121+F62))</f>
        <v/>
      </c>
      <c r="G121" s="60" t="str">
        <f aca="false">IF(G$113&lt;$A121,"",IF(G$113=$A121,G62,F121+G62))</f>
        <v/>
      </c>
      <c r="H121" s="60" t="str">
        <f aca="false">IF(H$113&lt;$A121,"",IF(H$113=$A121,H62,G121+H62))</f>
        <v/>
      </c>
      <c r="I121" s="60" t="n">
        <f aca="false">IF(I$113&lt;$A121,"",IF(I$113=$A121,I62,H121+I62))</f>
        <v>5007.75090136965</v>
      </c>
      <c r="J121" s="60" t="n">
        <f aca="false">IF(J$113&lt;$A121,"",IF(J$113=$A121,J62,I121+J62))</f>
        <v>6714.4177195894</v>
      </c>
      <c r="K121" s="60" t="n">
        <f aca="false">IF(K$113&lt;$A121,"",IF(K$113=$A121,K62,J121+K62))</f>
        <v>8182.69420045302</v>
      </c>
      <c r="L121" s="60" t="n">
        <f aca="false">IF(L$113&lt;$A121,"",IF(L$113=$A121,L62,K121+L62))</f>
        <v>9583.85995802589</v>
      </c>
      <c r="M121" s="60" t="n">
        <f aca="false">IF(M$113&lt;$A121,"",IF(M$113=$A121,M62,L121+M62))</f>
        <v>10874.1637821181</v>
      </c>
      <c r="N121" s="60" t="n">
        <f aca="false">IF(N$113&lt;$A121,"",IF(N$113=$A121,N62,M121+N62))</f>
        <v>12073.3519435889</v>
      </c>
      <c r="O121" s="60" t="n">
        <f aca="false">IF(O$113&lt;$A121,"",IF(O$113=$A121,O62,N121+O62))</f>
        <v>13055.9853302607</v>
      </c>
      <c r="P121" s="60" t="n">
        <f aca="false">IF(P$113&lt;$A121,"",IF(P$113=$A121,P62,O121+P62))</f>
        <v>13968.9089323806</v>
      </c>
      <c r="Q121" s="60" t="n">
        <f aca="false">IF(Q$113&lt;$A121,"",IF(Q$113=$A121,Q62,P121+Q62))</f>
        <v>14821.6141338846</v>
      </c>
      <c r="R121" s="60" t="n">
        <f aca="false">IF(R$113&lt;$A121,"",IF(R$113=$A121,R62,Q121+R62))</f>
        <v>15633.9224165221</v>
      </c>
      <c r="S121" s="60" t="n">
        <f aca="false">IF(S$113&lt;$A121,"",IF(S$113=$A121,S62,R121+S62))</f>
        <v>16405.0650609749</v>
      </c>
      <c r="T121" s="60" t="n">
        <f aca="false">IF(T$113&lt;$A121,"",IF(T$113=$A121,T62,S121+T62))</f>
        <v>17134.4368863346</v>
      </c>
      <c r="U121" s="60" t="n">
        <f aca="false">IF(U$113&lt;$A121,"",IF(U$113=$A121,U62,T121+U62))</f>
        <v>17740.7642180908</v>
      </c>
      <c r="V121" s="60" t="n">
        <f aca="false">IF(V$113&lt;$A121,"",IF(V$113=$A121,V62,U121+V62))</f>
        <v>18308.4631735963</v>
      </c>
      <c r="W121" s="60" t="n">
        <f aca="false">IF(W$113&lt;$A121,"",IF(W$113=$A121,W62,V121+W62))</f>
        <v>18838.8287862902</v>
      </c>
      <c r="X121" s="60" t="n">
        <f aca="false">IF(X$113&lt;$A121,"",IF(X$113=$A121,X62,W121+X62))</f>
        <v>19384.3405181105</v>
      </c>
      <c r="Y121" s="60" t="n">
        <f aca="false">IF(Y$113&lt;$A121,"",IF(Y$113=$A121,Y62,X121+Y62))</f>
        <v>19893.6608513318</v>
      </c>
      <c r="Z121" s="60" t="n">
        <f aca="false">IF(Z$113&lt;$A121,"",IF(Z$113=$A121,Z62,Y121+Z62))</f>
        <v>20368.6105106599</v>
      </c>
      <c r="AA121" s="60" t="n">
        <f aca="false">IF(AA$113&lt;$A121,"",IF(AA$113=$A121,AA62,Z121+AA62))</f>
        <v>20888.4213096753</v>
      </c>
      <c r="AB121" s="60" t="n">
        <f aca="false">IF(AB$113&lt;$A121,"",IF(AB$113=$A121,AB62,AA121+AB62))</f>
        <v>21369.5392301051</v>
      </c>
      <c r="AC121" s="60" t="n">
        <f aca="false">IF(AC$113&lt;$A121,"",IF(AC$113=$A121,AC62,AB121+AC62))</f>
        <v>21816.6254008278</v>
      </c>
      <c r="AD121" s="60" t="n">
        <f aca="false">IF(AD$113&lt;$A121,"",IF(AD$113=$A121,AD62,AC121+AD62))</f>
        <v>22236.6496960415</v>
      </c>
      <c r="AE121" s="60" t="n">
        <f aca="false">IF(AE$113&lt;$A121,"",IF(AE$113=$A121,AE62,AD121+AE62))</f>
        <v>22630.5852439819</v>
      </c>
      <c r="AF121" s="60" t="n">
        <f aca="false">IF(AF$113&lt;$A121,"",IF(AF$113=$A121,AF62,AE121+AF62))</f>
        <v>22999.4392485239</v>
      </c>
      <c r="AG121" s="60" t="n">
        <f aca="false">IF(AG$113&lt;$A121,"",IF(AG$113=$A121,AG62,AF121+AG62))</f>
        <v>23294.3146880132</v>
      </c>
      <c r="AH121" s="60" t="n">
        <f aca="false">IF(AH$113&lt;$A121,"",IF(AH$113=$A121,AH62,AG121+AH62))</f>
        <v>23568.8162699176</v>
      </c>
      <c r="AI121" s="60" t="n">
        <f aca="false">IF(AI$113&lt;$A121,"",IF(AI$113=$A121,AI62,AH121+AI62))</f>
        <v>23824.0016149042</v>
      </c>
      <c r="AJ121" s="60" t="n">
        <f aca="false">IF(AJ$113&lt;$A121,"",IF(AJ$113=$A121,AJ62,AI121+AJ62))</f>
        <v>24090.3150703112</v>
      </c>
      <c r="AK121" s="60" t="n">
        <f aca="false">IF(AK$113&lt;$A121,"",IF(AK$113=$A121,AK62,AJ121+AK62))</f>
        <v>24337.6539407218</v>
      </c>
      <c r="AL121" s="60" t="n">
        <f aca="false">IF(AL$113&lt;$A121,"",IF(AL$113=$A121,AL62,AK121+AL62))</f>
        <v>24567.0956714517</v>
      </c>
      <c r="AM121" s="60" t="n">
        <f aca="false">IF(AM$113&lt;$A121,"",IF(AM$113=$A121,AM62,AL121+AM62))</f>
        <v>24785.2017714159</v>
      </c>
      <c r="AN121" s="60" t="n">
        <f aca="false">IF(AN$113&lt;$A121,"",IF(AN$113=$A121,AN62,AM121+AN62))</f>
        <v>24985.082711579</v>
      </c>
      <c r="AO121" s="60" t="n">
        <f aca="false">IF(AO$113&lt;$A121,"",IF(AO$113=$A121,AO62,AN121+AO62))</f>
        <v>25168.8370447194</v>
      </c>
    </row>
    <row r="122" customFormat="false" ht="15" hidden="false" customHeight="false" outlineLevel="0" collapsed="false">
      <c r="A122" s="0" t="n">
        <f aca="false">A121+1</f>
        <v>8</v>
      </c>
      <c r="B122" s="0" t="s">
        <v>12</v>
      </c>
      <c r="C122" s="60" t="str">
        <f aca="false">IF(C$113&lt;$A122,"",IF(C$113=$A122,C63,B122+C63))</f>
        <v/>
      </c>
      <c r="D122" s="60" t="str">
        <f aca="false">IF(D$113&lt;$A122,"",IF(D$113=$A122,D63,C122+D63))</f>
        <v/>
      </c>
      <c r="E122" s="60" t="str">
        <f aca="false">IF(E$113&lt;$A122,"",IF(E$113=$A122,E63,D122+E63))</f>
        <v/>
      </c>
      <c r="F122" s="60" t="str">
        <f aca="false">IF(F$113&lt;$A122,"",IF(F$113=$A122,F63,E122+F63))</f>
        <v/>
      </c>
      <c r="G122" s="60" t="str">
        <f aca="false">IF(G$113&lt;$A122,"",IF(G$113=$A122,G63,F122+G63))</f>
        <v/>
      </c>
      <c r="H122" s="60" t="str">
        <f aca="false">IF(H$113&lt;$A122,"",IF(H$113=$A122,H63,G122+H63))</f>
        <v/>
      </c>
      <c r="I122" s="60" t="str">
        <f aca="false">IF(I$113&lt;$A122,"",IF(I$113=$A122,I63,H122+I63))</f>
        <v/>
      </c>
      <c r="J122" s="60" t="n">
        <f aca="false">IF(J$113&lt;$A122,"",IF(J$113=$A122,J63,I122+J63))</f>
        <v>5704.16737336451</v>
      </c>
      <c r="K122" s="60" t="n">
        <f aca="false">IF(K$113&lt;$A122,"",IF(K$113=$A122,K63,J122+K63))</f>
        <v>7643.76069447693</v>
      </c>
      <c r="L122" s="60" t="n">
        <f aca="false">IF(L$113&lt;$A122,"",IF(L$113=$A122,L63,K122+L63))</f>
        <v>9405.15495094269</v>
      </c>
      <c r="M122" s="60" t="n">
        <f aca="false">IF(M$113&lt;$A122,"",IF(M$113=$A122,M63,L122+M63))</f>
        <v>10997.3747411532</v>
      </c>
      <c r="N122" s="60" t="n">
        <f aca="false">IF(N$113&lt;$A122,"",IF(N$113=$A122,N63,M122+N63))</f>
        <v>12463.146286172</v>
      </c>
      <c r="O122" s="60" t="n">
        <f aca="false">IF(O$113&lt;$A122,"",IF(O$113=$A122,O63,N122+O63))</f>
        <v>13726.7858841851</v>
      </c>
      <c r="P122" s="60" t="n">
        <f aca="false">IF(P$113&lt;$A122,"",IF(P$113=$A122,P63,O122+P63))</f>
        <v>14841.5966068371</v>
      </c>
      <c r="Q122" s="60" t="n">
        <f aca="false">IF(Q$113&lt;$A122,"",IF(Q$113=$A122,Q63,P122+Q63))</f>
        <v>15876.9755373397</v>
      </c>
      <c r="R122" s="60" t="n">
        <f aca="false">IF(R$113&lt;$A122,"",IF(R$113=$A122,R63,Q122+R63))</f>
        <v>16843.7372749251</v>
      </c>
      <c r="S122" s="60" t="n">
        <f aca="false">IF(S$113&lt;$A122,"",IF(S$113=$A122,S63,R122+S63))</f>
        <v>17764.3945178538</v>
      </c>
      <c r="T122" s="60" t="n">
        <f aca="false">IF(T$113&lt;$A122,"",IF(T$113=$A122,T63,S122+T63))</f>
        <v>18638.1094538756</v>
      </c>
      <c r="U122" s="60" t="n">
        <f aca="false">IF(U$113&lt;$A122,"",IF(U$113=$A122,U63,T122+U63))</f>
        <v>19368.998816364</v>
      </c>
      <c r="V122" s="60" t="n">
        <f aca="false">IF(V$113&lt;$A122,"",IF(V$113=$A122,V63,U122+V63))</f>
        <v>20055.0484484333</v>
      </c>
      <c r="W122" s="60" t="n">
        <f aca="false">IF(W$113&lt;$A122,"",IF(W$113=$A122,W63,V122+W63))</f>
        <v>20697.2024285474</v>
      </c>
      <c r="X122" s="60" t="n">
        <f aca="false">IF(X$113&lt;$A122,"",IF(X$113=$A122,X63,W122+X63))</f>
        <v>21357.2840577754</v>
      </c>
      <c r="Y122" s="60" t="n">
        <f aca="false">IF(Y$113&lt;$A122,"",IF(Y$113=$A122,Y63,X122+Y63))</f>
        <v>21974.2785168235</v>
      </c>
      <c r="Z122" s="60" t="n">
        <f aca="false">IF(Z$113&lt;$A122,"",IF(Z$113=$A122,Z63,Y122+Z63))</f>
        <v>22550.1773182716</v>
      </c>
      <c r="AA122" s="60" t="n">
        <f aca="false">IF(AA$113&lt;$A122,"",IF(AA$113=$A122,AA63,Z122+AA63))</f>
        <v>23201.9316336895</v>
      </c>
      <c r="AB122" s="60" t="n">
        <f aca="false">IF(AB$113&lt;$A122,"",IF(AB$113=$A122,AB63,AA122+AB63))</f>
        <v>23789.9060491409</v>
      </c>
      <c r="AC122" s="60" t="n">
        <f aca="false">IF(AC$113&lt;$A122,"",IF(AC$113=$A122,AC63,AB122+AC63))</f>
        <v>24333.9593958699</v>
      </c>
      <c r="AD122" s="60" t="n">
        <f aca="false">IF(AD$113&lt;$A122,"",IF(AD$113=$A122,AD63,AC122+AD63))</f>
        <v>24839.3907085247</v>
      </c>
      <c r="AE122" s="60" t="n">
        <f aca="false">IF(AE$113&lt;$A122,"",IF(AE$113=$A122,AE63,AD122+AE63))</f>
        <v>25314.1031418805</v>
      </c>
      <c r="AF122" s="60" t="n">
        <f aca="false">IF(AF$113&lt;$A122,"",IF(AF$113=$A122,AF63,AE122+AF63))</f>
        <v>25759.2170268978</v>
      </c>
      <c r="AG122" s="60" t="n">
        <f aca="false">IF(AG$113&lt;$A122,"",IF(AG$113=$A122,AG63,AF122+AG63))</f>
        <v>26116.3430448786</v>
      </c>
      <c r="AH122" s="60" t="n">
        <f aca="false">IF(AH$113&lt;$A122,"",IF(AH$113=$A122,AH63,AG122+AH63))</f>
        <v>26449.2032414992</v>
      </c>
      <c r="AI122" s="60" t="n">
        <f aca="false">IF(AI$113&lt;$A122,"",IF(AI$113=$A122,AI63,AH122+AI63))</f>
        <v>26759.0041767665</v>
      </c>
      <c r="AJ122" s="60" t="n">
        <f aca="false">IF(AJ$113&lt;$A122,"",IF(AJ$113=$A122,AJ63,AI122+AJ63))</f>
        <v>27082.2440193089</v>
      </c>
      <c r="AK122" s="60" t="n">
        <f aca="false">IF(AK$113&lt;$A122,"",IF(AK$113=$A122,AK63,AJ122+AK63))</f>
        <v>27382.7838329766</v>
      </c>
      <c r="AL122" s="60" t="n">
        <f aca="false">IF(AL$113&lt;$A122,"",IF(AL$113=$A122,AL63,AK122+AL63))</f>
        <v>27661.8595578675</v>
      </c>
      <c r="AM122" s="60" t="n">
        <f aca="false">IF(AM$113&lt;$A122,"",IF(AM$113=$A122,AM63,AL122+AM63))</f>
        <v>27933.5232350719</v>
      </c>
      <c r="AN122" s="60" t="n">
        <f aca="false">IF(AN$113&lt;$A122,"",IF(AN$113=$A122,AN63,AM122+AN63))</f>
        <v>28179.5595376869</v>
      </c>
      <c r="AO122" s="60" t="n">
        <f aca="false">IF(AO$113&lt;$A122,"",IF(AO$113=$A122,AO63,AN122+AO63))</f>
        <v>28405.0009641327</v>
      </c>
    </row>
    <row r="123" customFormat="false" ht="15" hidden="false" customHeight="false" outlineLevel="0" collapsed="false">
      <c r="A123" s="0" t="n">
        <f aca="false">A122+1</f>
        <v>9</v>
      </c>
      <c r="B123" s="0" t="s">
        <v>13</v>
      </c>
      <c r="C123" s="60" t="str">
        <f aca="false">IF(C$113&lt;$A123,"",IF(C$113=$A123,C64,B123+C64))</f>
        <v/>
      </c>
      <c r="D123" s="60" t="str">
        <f aca="false">IF(D$113&lt;$A123,"",IF(D$113=$A123,D64,C123+D64))</f>
        <v/>
      </c>
      <c r="E123" s="60" t="str">
        <f aca="false">IF(E$113&lt;$A123,"",IF(E$113=$A123,E64,D123+E64))</f>
        <v/>
      </c>
      <c r="F123" s="60" t="str">
        <f aca="false">IF(F$113&lt;$A123,"",IF(F$113=$A123,F64,E123+F64))</f>
        <v/>
      </c>
      <c r="G123" s="60" t="str">
        <f aca="false">IF(G$113&lt;$A123,"",IF(G$113=$A123,G64,F123+G64))</f>
        <v/>
      </c>
      <c r="H123" s="60" t="str">
        <f aca="false">IF(H$113&lt;$A123,"",IF(H$113=$A123,H64,G123+H64))</f>
        <v/>
      </c>
      <c r="I123" s="60" t="str">
        <f aca="false">IF(I$113&lt;$A123,"",IF(I$113=$A123,I64,H123+I64))</f>
        <v/>
      </c>
      <c r="J123" s="60" t="str">
        <f aca="false">IF(J$113&lt;$A123,"",IF(J$113=$A123,J64,I123+J64))</f>
        <v/>
      </c>
      <c r="K123" s="60" t="n">
        <f aca="false">IF(K$113&lt;$A123,"",IF(K$113=$A123,K64,J123+K64))</f>
        <v>6379.81195041191</v>
      </c>
      <c r="L123" s="60" t="n">
        <f aca="false">IF(L$113&lt;$A123,"",IF(L$113=$A123,L64,K123+L64))</f>
        <v>8659.99006900621</v>
      </c>
      <c r="M123" s="60" t="n">
        <f aca="false">IF(M$113&lt;$A123,"",IF(M$113=$A123,M64,L123+M64))</f>
        <v>10625.8867143191</v>
      </c>
      <c r="N123" s="60" t="n">
        <f aca="false">IF(N$113&lt;$A123,"",IF(N$113=$A123,N64,M123+N64))</f>
        <v>12402.406054785</v>
      </c>
      <c r="O123" s="60" t="n">
        <f aca="false">IF(O$113&lt;$A123,"",IF(O$113=$A123,O64,N123+O64))</f>
        <v>13923.6871145705</v>
      </c>
      <c r="P123" s="60" t="n">
        <f aca="false">IF(P$113&lt;$A123,"",IF(P$113=$A123,P64,O123+P64))</f>
        <v>15331.7748630147</v>
      </c>
      <c r="Q123" s="60" t="n">
        <f aca="false">IF(Q$113&lt;$A123,"",IF(Q$113=$A123,Q64,P123+Q64))</f>
        <v>16573.6071948751</v>
      </c>
      <c r="R123" s="60" t="n">
        <f aca="false">IF(R$113&lt;$A123,"",IF(R$113=$A123,R64,Q123+R64))</f>
        <v>17726.5730559757</v>
      </c>
      <c r="S123" s="60" t="n">
        <f aca="false">IF(S$113&lt;$A123,"",IF(S$113=$A123,S64,R123+S64))</f>
        <v>18802.7715035929</v>
      </c>
      <c r="T123" s="60" t="n">
        <f aca="false">IF(T$113&lt;$A123,"",IF(T$113=$A123,T64,S123+T64))</f>
        <v>19827.308524683</v>
      </c>
      <c r="U123" s="60" t="n">
        <f aca="false">IF(U$113&lt;$A123,"",IF(U$113=$A123,U64,T123+U64))</f>
        <v>20689.9908715495</v>
      </c>
      <c r="V123" s="60" t="n">
        <f aca="false">IF(V$113&lt;$A123,"",IF(V$113=$A123,V64,U123+V64))</f>
        <v>21502.2328952353</v>
      </c>
      <c r="W123" s="60" t="n">
        <f aca="false">IF(W$113&lt;$A123,"",IF(W$113=$A123,W64,V123+W64))</f>
        <v>22264.4156257599</v>
      </c>
      <c r="X123" s="60" t="n">
        <f aca="false">IF(X$113&lt;$A123,"",IF(X$113=$A123,X64,W123+X64))</f>
        <v>23047.7290609637</v>
      </c>
      <c r="Y123" s="60" t="n">
        <f aca="false">IF(Y$113&lt;$A123,"",IF(Y$113=$A123,Y64,X123+Y64))</f>
        <v>23780.9860446171</v>
      </c>
      <c r="Z123" s="60" t="n">
        <f aca="false">IF(Z$113&lt;$A123,"",IF(Z$113=$A123,Z64,Y123+Z64))</f>
        <v>24466.1816546674</v>
      </c>
      <c r="AA123" s="60" t="n">
        <f aca="false">IF(AA$113&lt;$A123,"",IF(AA$113=$A123,AA64,Z123+AA64))</f>
        <v>25239.1857238199</v>
      </c>
      <c r="AB123" s="60" t="n">
        <f aca="false">IF(AB$113&lt;$A123,"",IF(AB$113=$A123,AB64,AA123+AB64))</f>
        <v>25963.2536949654</v>
      </c>
      <c r="AC123" s="60" t="n">
        <f aca="false">IF(AC$113&lt;$A123,"",IF(AC$113=$A123,AC64,AB123+AC64))</f>
        <v>26616.2752046615</v>
      </c>
      <c r="AD123" s="60" t="n">
        <f aca="false">IF(AD$113&lt;$A123,"",IF(AD$113=$A123,AD64,AC123+AD64))</f>
        <v>27220.3463882003</v>
      </c>
      <c r="AE123" s="60" t="n">
        <f aca="false">IF(AE$113&lt;$A123,"",IF(AE$113=$A123,AE64,AD123+AE64))</f>
        <v>27781.3821246951</v>
      </c>
      <c r="AF123" s="60" t="n">
        <f aca="false">IF(AF$113&lt;$A123,"",IF(AF$113=$A123,AF64,AE123+AF64))</f>
        <v>28308.181318743</v>
      </c>
      <c r="AG123" s="60" t="n">
        <f aca="false">IF(AG$113&lt;$A123,"",IF(AG$113=$A123,AG64,AF123+AG64))</f>
        <v>28732.4181009506</v>
      </c>
      <c r="AH123" s="60" t="n">
        <f aca="false">IF(AH$113&lt;$A123,"",IF(AH$113=$A123,AH64,AG123+AH64))</f>
        <v>29128.3284486152</v>
      </c>
      <c r="AI123" s="60" t="n">
        <f aca="false">IF(AI$113&lt;$A123,"",IF(AI$113=$A123,AI64,AH123+AI64))</f>
        <v>29497.2619162669</v>
      </c>
      <c r="AJ123" s="60" t="n">
        <f aca="false">IF(AJ$113&lt;$A123,"",IF(AJ$113=$A123,AJ64,AI123+AJ64))</f>
        <v>29882.1145957476</v>
      </c>
      <c r="AK123" s="60" t="n">
        <f aca="false">IF(AK$113&lt;$A123,"",IF(AK$113=$A123,AK64,AJ123+AK64))</f>
        <v>30240.3601311284</v>
      </c>
      <c r="AL123" s="60" t="n">
        <f aca="false">IF(AL$113&lt;$A123,"",IF(AL$113=$A123,AL64,AK123+AL64))</f>
        <v>30573.3837229993</v>
      </c>
      <c r="AM123" s="60" t="n">
        <f aca="false">IF(AM$113&lt;$A123,"",IF(AM$113=$A123,AM64,AL123+AM64))</f>
        <v>30897.7230933423</v>
      </c>
      <c r="AN123" s="60" t="n">
        <f aca="false">IF(AN$113&lt;$A123,"",IF(AN$113=$A123,AN64,AM123+AN64))</f>
        <v>31198.6780339621</v>
      </c>
      <c r="AO123" s="60" t="n">
        <f aca="false">IF(AO$113&lt;$A123,"",IF(AO$113=$A123,AO64,AN123+AO64))</f>
        <v>31471.1969011793</v>
      </c>
    </row>
    <row r="124" customFormat="false" ht="15" hidden="false" customHeight="false" outlineLevel="0" collapsed="false">
      <c r="A124" s="0" t="n">
        <f aca="false">A123+1</f>
        <v>10</v>
      </c>
      <c r="B124" s="0" t="s">
        <v>14</v>
      </c>
      <c r="C124" s="60" t="str">
        <f aca="false">IF(C$113&lt;$A124,"",IF(C$113=$A124,C65,B124+C65))</f>
        <v/>
      </c>
      <c r="D124" s="60" t="str">
        <f aca="false">IF(D$113&lt;$A124,"",IF(D$113=$A124,D65,C124+D65))</f>
        <v/>
      </c>
      <c r="E124" s="60" t="str">
        <f aca="false">IF(E$113&lt;$A124,"",IF(E$113=$A124,E65,D124+E65))</f>
        <v/>
      </c>
      <c r="F124" s="60" t="str">
        <f aca="false">IF(F$113&lt;$A124,"",IF(F$113=$A124,F65,E124+F65))</f>
        <v/>
      </c>
      <c r="G124" s="60" t="str">
        <f aca="false">IF(G$113&lt;$A124,"",IF(G$113=$A124,G65,F124+G65))</f>
        <v/>
      </c>
      <c r="H124" s="60" t="str">
        <f aca="false">IF(H$113&lt;$A124,"",IF(H$113=$A124,H65,G124+H65))</f>
        <v/>
      </c>
      <c r="I124" s="60" t="str">
        <f aca="false">IF(I$113&lt;$A124,"",IF(I$113=$A124,I65,H124+I65))</f>
        <v/>
      </c>
      <c r="J124" s="60" t="str">
        <f aca="false">IF(J$113&lt;$A124,"",IF(J$113=$A124,J65,I124+J65))</f>
        <v/>
      </c>
      <c r="K124" s="60" t="str">
        <f aca="false">IF(K$113&lt;$A124,"",IF(K$113=$A124,K65,J124+K65))</f>
        <v/>
      </c>
      <c r="L124" s="60" t="n">
        <f aca="false">IF(L$113&lt;$A124,"",IF(L$113=$A124,L65,K124+L65))</f>
        <v>5874.83680882584</v>
      </c>
      <c r="M124" s="60" t="n">
        <f aca="false">IF(M$113&lt;$A124,"",IF(M$113=$A124,M65,L124+M65))</f>
        <v>7902.63315613002</v>
      </c>
      <c r="N124" s="60" t="n">
        <f aca="false">IF(N$113&lt;$A124,"",IF(N$113=$A124,N65,M124+N65))</f>
        <v>9650.39136663868</v>
      </c>
      <c r="O124" s="60" t="n">
        <f aca="false">IF(O$113&lt;$A124,"",IF(O$113=$A124,O65,N124+O65))</f>
        <v>11123.6247581643</v>
      </c>
      <c r="P124" s="60" t="n">
        <f aca="false">IF(P$113&lt;$A124,"",IF(P$113=$A124,P65,O124+P65))</f>
        <v>12474.3754597991</v>
      </c>
      <c r="Q124" s="60" t="n">
        <f aca="false">IF(Q$113&lt;$A124,"",IF(Q$113=$A124,Q65,P124+Q65))</f>
        <v>13724.2062018325</v>
      </c>
      <c r="R124" s="60" t="n">
        <f aca="false">IF(R$113&lt;$A124,"",IF(R$113=$A124,R65,Q124+R65))</f>
        <v>14826.0999852978</v>
      </c>
      <c r="S124" s="60" t="n">
        <f aca="false">IF(S$113&lt;$A124,"",IF(S$113=$A124,S65,R124+S65))</f>
        <v>15848.8007224638</v>
      </c>
      <c r="T124" s="60" t="n">
        <f aca="false">IF(T$113&lt;$A124,"",IF(T$113=$A124,T65,S124+T65))</f>
        <v>16803.0908067011</v>
      </c>
      <c r="U124" s="60" t="n">
        <f aca="false">IF(U$113&lt;$A124,"",IF(U$113=$A124,U65,T124+U65))</f>
        <v>17611.7620718609</v>
      </c>
      <c r="V124" s="60" t="n">
        <f aca="false">IF(V$113&lt;$A124,"",IF(V$113=$A124,V65,U124+V65))</f>
        <v>18375.6595663017</v>
      </c>
      <c r="W124" s="60" t="n">
        <f aca="false">IF(W$113&lt;$A124,"",IF(W$113=$A124,W65,V124+W65))</f>
        <v>19094.6724304274</v>
      </c>
      <c r="X124" s="60" t="n">
        <f aca="false">IF(X$113&lt;$A124,"",IF(X$113=$A124,X65,W124+X65))</f>
        <v>19833.8915783363</v>
      </c>
      <c r="Y124" s="60" t="n">
        <f aca="false">IF(Y$113&lt;$A124,"",IF(Y$113=$A124,Y65,X124+Y65))</f>
        <v>20527.2227900355</v>
      </c>
      <c r="Z124" s="60" t="n">
        <f aca="false">IF(Z$113&lt;$A124,"",IF(Z$113=$A124,Z65,Y124+Z65))</f>
        <v>21176.0559855325</v>
      </c>
      <c r="AA124" s="60" t="n">
        <f aca="false">IF(AA$113&lt;$A124,"",IF(AA$113=$A124,AA65,Z124+AA65))</f>
        <v>21905.7991545424</v>
      </c>
      <c r="AB124" s="60" t="n">
        <f aca="false">IF(AB$113&lt;$A124,"",IF(AB$113=$A124,AB65,AA124+AB65))</f>
        <v>22590.0646744263</v>
      </c>
      <c r="AC124" s="60" t="n">
        <f aca="false">IF(AC$113&lt;$A124,"",IF(AC$113=$A124,AC65,AB124+AC65))</f>
        <v>23230.8209214101</v>
      </c>
      <c r="AD124" s="60" t="n">
        <f aca="false">IF(AD$113&lt;$A124,"",IF(AD$113=$A124,AD65,AC124+AD65))</f>
        <v>23808.5381898157</v>
      </c>
      <c r="AE124" s="60" t="n">
        <f aca="false">IF(AE$113&lt;$A124,"",IF(AE$113=$A124,AE65,AD124+AE65))</f>
        <v>24342.8002297629</v>
      </c>
      <c r="AF124" s="60" t="n">
        <f aca="false">IF(AF$113&lt;$A124,"",IF(AF$113=$A124,AF65,AE124+AF65))</f>
        <v>24838.8660159328</v>
      </c>
      <c r="AG124" s="60" t="n">
        <f aca="false">IF(AG$113&lt;$A124,"",IF(AG$113=$A124,AG65,AF124+AG65))</f>
        <v>25239.8775244978</v>
      </c>
      <c r="AH124" s="60" t="n">
        <f aca="false">IF(AH$113&lt;$A124,"",IF(AH$113=$A124,AH65,AG124+AH65))</f>
        <v>25614.5929962355</v>
      </c>
      <c r="AI124" s="60" t="n">
        <f aca="false">IF(AI$113&lt;$A124,"",IF(AI$113=$A124,AI65,AH124+AI65))</f>
        <v>25964.2137231094</v>
      </c>
      <c r="AJ124" s="60" t="n">
        <f aca="false">IF(AJ$113&lt;$A124,"",IF(AJ$113=$A124,AJ65,AI124+AJ65))</f>
        <v>26328.8343257468</v>
      </c>
      <c r="AK124" s="60" t="n">
        <f aca="false">IF(AK$113&lt;$A124,"",IF(AK$113=$A124,AK65,AJ124+AK65))</f>
        <v>26668.6654958636</v>
      </c>
      <c r="AL124" s="60" t="n">
        <f aca="false">IF(AL$113&lt;$A124,"",IF(AL$113=$A124,AL65,AK124+AL65))</f>
        <v>26984.9390055866</v>
      </c>
      <c r="AM124" s="60" t="n">
        <f aca="false">IF(AM$113&lt;$A124,"",IF(AM$113=$A124,AM65,AL124+AM65))</f>
        <v>27293.134358196</v>
      </c>
      <c r="AN124" s="60" t="n">
        <f aca="false">IF(AN$113&lt;$A124,"",IF(AN$113=$A124,AN65,AM124+AN65))</f>
        <v>27579.4029773984</v>
      </c>
      <c r="AO124" s="60" t="n">
        <f aca="false">IF(AO$113&lt;$A124,"",IF(AO$113=$A124,AO65,AN124+AO65))</f>
        <v>27844.9854851666</v>
      </c>
    </row>
    <row r="125" customFormat="false" ht="15" hidden="false" customHeight="false" outlineLevel="0" collapsed="false">
      <c r="A125" s="0" t="n">
        <f aca="false">A124+1</f>
        <v>11</v>
      </c>
      <c r="B125" s="0" t="s">
        <v>15</v>
      </c>
      <c r="C125" s="60" t="str">
        <f aca="false">IF(C$113&lt;$A125,"",IF(C$113=$A125,C66,B125+C66))</f>
        <v/>
      </c>
      <c r="D125" s="60" t="str">
        <f aca="false">IF(D$113&lt;$A125,"",IF(D$113=$A125,D66,C125+D66))</f>
        <v/>
      </c>
      <c r="E125" s="60" t="str">
        <f aca="false">IF(E$113&lt;$A125,"",IF(E$113=$A125,E66,D125+E66))</f>
        <v/>
      </c>
      <c r="F125" s="60" t="str">
        <f aca="false">IF(F$113&lt;$A125,"",IF(F$113=$A125,F66,E125+F66))</f>
        <v/>
      </c>
      <c r="G125" s="60" t="str">
        <f aca="false">IF(G$113&lt;$A125,"",IF(G$113=$A125,G66,F125+G66))</f>
        <v/>
      </c>
      <c r="H125" s="60" t="str">
        <f aca="false">IF(H$113&lt;$A125,"",IF(H$113=$A125,H66,G125+H66))</f>
        <v/>
      </c>
      <c r="I125" s="60" t="str">
        <f aca="false">IF(I$113&lt;$A125,"",IF(I$113=$A125,I66,H125+I66))</f>
        <v/>
      </c>
      <c r="J125" s="60" t="str">
        <f aca="false">IF(J$113&lt;$A125,"",IF(J$113=$A125,J66,I125+J66))</f>
        <v/>
      </c>
      <c r="K125" s="60" t="str">
        <f aca="false">IF(K$113&lt;$A125,"",IF(K$113=$A125,K66,J125+K66))</f>
        <v/>
      </c>
      <c r="L125" s="60" t="str">
        <f aca="false">IF(L$113&lt;$A125,"",IF(L$113=$A125,L66,K125+L66))</f>
        <v/>
      </c>
      <c r="M125" s="60" t="n">
        <f aca="false">IF(M$113&lt;$A125,"",IF(M$113=$A125,M66,L125+M66))</f>
        <v>5811.59374642397</v>
      </c>
      <c r="N125" s="60" t="n">
        <f aca="false">IF(N$113&lt;$A125,"",IF(N$113=$A125,N66,M125+N66))</f>
        <v>7813.32845989087</v>
      </c>
      <c r="O125" s="60" t="n">
        <f aca="false">IF(O$113&lt;$A125,"",IF(O$113=$A125,O66,N125+O66))</f>
        <v>9427.07946573292</v>
      </c>
      <c r="P125" s="60" t="n">
        <f aca="false">IF(P$113&lt;$A125,"",IF(P$113=$A125,P66,O125+P66))</f>
        <v>10879.5439352845</v>
      </c>
      <c r="Q125" s="60" t="n">
        <f aca="false">IF(Q$113&lt;$A125,"",IF(Q$113=$A125,Q66,P125+Q66))</f>
        <v>12210.8124144423</v>
      </c>
      <c r="R125" s="60" t="n">
        <f aca="false">IF(R$113&lt;$A125,"",IF(R$113=$A125,R66,Q125+R66))</f>
        <v>13442.2070757407</v>
      </c>
      <c r="S125" s="60" t="n">
        <f aca="false">IF(S$113&lt;$A125,"",IF(S$113=$A125,S66,R125+S66))</f>
        <v>14527.4852179514</v>
      </c>
      <c r="T125" s="60" t="n">
        <f aca="false">IF(T$113&lt;$A125,"",IF(T$113=$A125,T66,S125+T66))</f>
        <v>15534.4292029595</v>
      </c>
      <c r="U125" s="60" t="n">
        <f aca="false">IF(U$113&lt;$A125,"",IF(U$113=$A125,U66,T125+U66))</f>
        <v>16373.534324907</v>
      </c>
      <c r="V125" s="60" t="n">
        <f aca="false">IF(V$113&lt;$A125,"",IF(V$113=$A125,V66,U125+V66))</f>
        <v>17168.6277317074</v>
      </c>
      <c r="W125" s="60" t="n">
        <f aca="false">IF(W$113&lt;$A125,"",IF(W$113=$A125,W66,V125+W66))</f>
        <v>17919.4649139193</v>
      </c>
      <c r="X125" s="60" t="n">
        <f aca="false">IF(X$113&lt;$A125,"",IF(X$113=$A125,X66,W125+X66))</f>
        <v>18692.074793769</v>
      </c>
      <c r="Y125" s="60" t="n">
        <f aca="false">IF(Y$113&lt;$A125,"",IF(Y$113=$A125,Y66,X125+Y66))</f>
        <v>19418.5769675469</v>
      </c>
      <c r="Z125" s="60" t="n">
        <f aca="false">IF(Z$113&lt;$A125,"",IF(Z$113=$A125,Z66,Y125+Z66))</f>
        <v>20099.774820174</v>
      </c>
      <c r="AA125" s="60" t="n">
        <f aca="false">IF(AA$113&lt;$A125,"",IF(AA$113=$A125,AA66,Z125+AA66))</f>
        <v>20863.7485851625</v>
      </c>
      <c r="AB125" s="60" t="n">
        <f aca="false">IF(AB$113&lt;$A125,"",IF(AB$113=$A125,AB66,AA125+AB66))</f>
        <v>21581.0013435004</v>
      </c>
      <c r="AC125" s="60" t="n">
        <f aca="false">IF(AC$113&lt;$A125,"",IF(AC$113=$A125,AC66,AB125+AC66))</f>
        <v>22253.3502279523</v>
      </c>
      <c r="AD125" s="60" t="n">
        <f aca="false">IF(AD$113&lt;$A125,"",IF(AD$113=$A125,AD66,AC125+AD66))</f>
        <v>22882.7610224547</v>
      </c>
      <c r="AE125" s="60" t="n">
        <f aca="false">IF(AE$113&lt;$A125,"",IF(AE$113=$A125,AE66,AD125+AE66))</f>
        <v>23450.0858132642</v>
      </c>
      <c r="AF125" s="60" t="n">
        <f aca="false">IF(AF$113&lt;$A125,"",IF(AF$113=$A125,AF66,AE125+AF66))</f>
        <v>23974.5910602947</v>
      </c>
      <c r="AG125" s="60" t="n">
        <f aca="false">IF(AG$113&lt;$A125,"",IF(AG$113=$A125,AG66,AF125+AG66))</f>
        <v>24394.907520785</v>
      </c>
      <c r="AH125" s="60" t="n">
        <f aca="false">IF(AH$113&lt;$A125,"",IF(AH$113=$A125,AH66,AG125+AH66))</f>
        <v>24788.1684562646</v>
      </c>
      <c r="AI125" s="60" t="n">
        <f aca="false">IF(AI$113&lt;$A125,"",IF(AI$113=$A125,AI66,AH125+AI66))</f>
        <v>25155.559682573</v>
      </c>
      <c r="AJ125" s="60" t="n">
        <f aca="false">IF(AJ$113&lt;$A125,"",IF(AJ$113=$A125,AJ66,AI125+AJ66))</f>
        <v>25538.6110713735</v>
      </c>
      <c r="AK125" s="60" t="n">
        <f aca="false">IF(AK$113&lt;$A125,"",IF(AK$113=$A125,AK66,AJ125+AK66))</f>
        <v>25896.0776085824</v>
      </c>
      <c r="AL125" s="60" t="n">
        <f aca="false">IF(AL$113&lt;$A125,"",IF(AL$113=$A125,AL66,AK125+AL66))</f>
        <v>26229.1717087987</v>
      </c>
      <c r="AM125" s="60" t="n">
        <f aca="false">IF(AM$113&lt;$A125,"",IF(AM$113=$A125,AM66,AL125+AM66))</f>
        <v>26553.9516051993</v>
      </c>
      <c r="AN125" s="60" t="n">
        <f aca="false">IF(AN$113&lt;$A125,"",IF(AN$113=$A125,AN66,AM125+AN66))</f>
        <v>26855.9585333733</v>
      </c>
      <c r="AO125" s="60" t="n">
        <f aca="false">IF(AO$113&lt;$A125,"",IF(AO$113=$A125,AO66,AN125+AO66))</f>
        <v>27136.4275160498</v>
      </c>
    </row>
    <row r="126" customFormat="false" ht="15" hidden="false" customHeight="false" outlineLevel="0" collapsed="false">
      <c r="A126" s="0" t="n">
        <f aca="false">A125+1</f>
        <v>12</v>
      </c>
      <c r="B126" s="0" t="s">
        <v>16</v>
      </c>
      <c r="C126" s="60" t="str">
        <f aca="false">IF(C$113&lt;$A126,"",IF(C$113=$A126,C67,B126+C67))</f>
        <v/>
      </c>
      <c r="D126" s="60" t="str">
        <f aca="false">IF(D$113&lt;$A126,"",IF(D$113=$A126,D67,C126+D67))</f>
        <v/>
      </c>
      <c r="E126" s="60" t="str">
        <f aca="false">IF(E$113&lt;$A126,"",IF(E$113=$A126,E67,D126+E67))</f>
        <v/>
      </c>
      <c r="F126" s="60" t="str">
        <f aca="false">IF(F$113&lt;$A126,"",IF(F$113=$A126,F67,E126+F67))</f>
        <v/>
      </c>
      <c r="G126" s="60" t="str">
        <f aca="false">IF(G$113&lt;$A126,"",IF(G$113=$A126,G67,F126+G67))</f>
        <v/>
      </c>
      <c r="H126" s="60" t="str">
        <f aca="false">IF(H$113&lt;$A126,"",IF(H$113=$A126,H67,G126+H67))</f>
        <v/>
      </c>
      <c r="I126" s="60" t="str">
        <f aca="false">IF(I$113&lt;$A126,"",IF(I$113=$A126,I67,H126+I67))</f>
        <v/>
      </c>
      <c r="J126" s="60" t="str">
        <f aca="false">IF(J$113&lt;$A126,"",IF(J$113=$A126,J67,I126+J67))</f>
        <v/>
      </c>
      <c r="K126" s="60" t="str">
        <f aca="false">IF(K$113&lt;$A126,"",IF(K$113=$A126,K67,J126+K67))</f>
        <v/>
      </c>
      <c r="L126" s="60" t="str">
        <f aca="false">IF(L$113&lt;$A126,"",IF(L$113=$A126,L67,K126+L67))</f>
        <v/>
      </c>
      <c r="M126" s="60" t="str">
        <f aca="false">IF(M$113&lt;$A126,"",IF(M$113=$A126,M67,L126+M67))</f>
        <v/>
      </c>
      <c r="N126" s="60" t="n">
        <f aca="false">IF(N$113&lt;$A126,"",IF(N$113=$A126,N67,M126+N67))</f>
        <v>5709.92302639237</v>
      </c>
      <c r="O126" s="60" t="n">
        <f aca="false">IF(O$113&lt;$A126,"",IF(O$113=$A126,O67,N126+O67))</f>
        <v>7551.09897821357</v>
      </c>
      <c r="P126" s="60" t="n">
        <f aca="false">IF(P$113&lt;$A126,"",IF(P$113=$A126,P67,O126+P67))</f>
        <v>9131.74677019382</v>
      </c>
      <c r="Q126" s="60" t="n">
        <f aca="false">IF(Q$113&lt;$A126,"",IF(Q$113=$A126,Q67,P126+Q67))</f>
        <v>10553.949994404</v>
      </c>
      <c r="R126" s="60" t="n">
        <f aca="false">IF(R$113&lt;$A126,"",IF(R$113=$A126,R67,Q126+R67))</f>
        <v>11857.0509833437</v>
      </c>
      <c r="S126" s="60" t="n">
        <f aca="false">IF(S$113&lt;$A126,"",IF(S$113=$A126,S67,R126+S67))</f>
        <v>13061.9903743478</v>
      </c>
      <c r="T126" s="60" t="n">
        <f aca="false">IF(T$113&lt;$A126,"",IF(T$113=$A126,T67,S126+T67))</f>
        <v>14123.5985209193</v>
      </c>
      <c r="U126" s="60" t="n">
        <f aca="false">IF(U$113&lt;$A126,"",IF(U$113=$A126,U67,T126+U67))</f>
        <v>15006.1613539462</v>
      </c>
      <c r="V126" s="60" t="n">
        <f aca="false">IF(V$113&lt;$A126,"",IF(V$113=$A126,V67,U126+V67))</f>
        <v>15825.802157853</v>
      </c>
      <c r="W126" s="60" t="n">
        <f aca="false">IF(W$113&lt;$A126,"",IF(W$113=$A126,W67,V126+W67))</f>
        <v>16602.2059858726</v>
      </c>
      <c r="X126" s="60" t="n">
        <f aca="false">IF(X$113&lt;$A126,"",IF(X$113=$A126,X67,W126+X67))</f>
        <v>17401.9662331277</v>
      </c>
      <c r="Y126" s="60" t="n">
        <f aca="false">IF(Y$113&lt;$A126,"",IF(Y$113=$A126,Y67,X126+Y67))</f>
        <v>18156.3319395581</v>
      </c>
      <c r="Z126" s="60" t="n">
        <f aca="false">IF(Z$113&lt;$A126,"",IF(Z$113=$A126,Z67,Y126+Z67))</f>
        <v>18865.4601467211</v>
      </c>
      <c r="AA126" s="60" t="n">
        <f aca="false">IF(AA$113&lt;$A126,"",IF(AA$113=$A126,AA67,Z126+AA67))</f>
        <v>19658.8182048538</v>
      </c>
      <c r="AB126" s="60" t="n">
        <f aca="false">IF(AB$113&lt;$A126,"",IF(AB$113=$A126,AB67,AA126+AB67))</f>
        <v>20404.8190366543</v>
      </c>
      <c r="AC126" s="60" t="n">
        <f aca="false">IF(AC$113&lt;$A126,"",IF(AC$113=$A126,AC67,AB126+AC67))</f>
        <v>21104.9807775998</v>
      </c>
      <c r="AD126" s="60" t="n">
        <f aca="false">IF(AD$113&lt;$A126,"",IF(AD$113=$A126,AD67,AC126+AD67))</f>
        <v>21761.1098800598</v>
      </c>
      <c r="AE126" s="60" t="n">
        <f aca="false">IF(AE$113&lt;$A126,"",IF(AE$113=$A126,AE67,AD126+AE67))</f>
        <v>22375.1557094614</v>
      </c>
      <c r="AF126" s="60" t="n">
        <f aca="false">IF(AF$113&lt;$A126,"",IF(AF$113=$A126,AF67,AE126+AF67))</f>
        <v>22928.4729070184</v>
      </c>
      <c r="AG126" s="60" t="n">
        <f aca="false">IF(AG$113&lt;$A126,"",IF(AG$113=$A126,AG67,AF126+AG67))</f>
        <v>23371.1124911441</v>
      </c>
      <c r="AH126" s="60" t="n">
        <f aca="false">IF(AH$113&lt;$A126,"",IF(AH$113=$A126,AH67,AG126+AH67))</f>
        <v>23780.5913206734</v>
      </c>
      <c r="AI126" s="60" t="n">
        <f aca="false">IF(AI$113&lt;$A126,"",IF(AI$113=$A126,AI67,AH126+AI67))</f>
        <v>24163.6234628192</v>
      </c>
      <c r="AJ126" s="60" t="n">
        <f aca="false">IF(AJ$113&lt;$A126,"",IF(AJ$113=$A126,AJ67,AI126+AJ67))</f>
        <v>24562.8581719615</v>
      </c>
      <c r="AK126" s="60" t="n">
        <f aca="false">IF(AK$113&lt;$A126,"",IF(AK$113=$A126,AK67,AJ126+AK67))</f>
        <v>24935.9168414036</v>
      </c>
      <c r="AL126" s="60" t="n">
        <f aca="false">IF(AL$113&lt;$A126,"",IF(AL$113=$A126,AL67,AK126+AL67))</f>
        <v>25283.982526202</v>
      </c>
      <c r="AM126" s="60" t="n">
        <f aca="false">IF(AM$113&lt;$A126,"",IF(AM$113=$A126,AM67,AL126+AM67))</f>
        <v>25623.5748299911</v>
      </c>
      <c r="AN126" s="60" t="n">
        <f aca="false">IF(AN$113&lt;$A126,"",IF(AN$113=$A126,AN67,AM126+AN67))</f>
        <v>25939.7276285857</v>
      </c>
      <c r="AO126" s="60" t="n">
        <f aca="false">IF(AO$113&lt;$A126,"",IF(AO$113=$A126,AO67,AN126+AO67))</f>
        <v>26233.6559044772</v>
      </c>
    </row>
    <row r="127" customFormat="false" ht="15" hidden="false" customHeight="false" outlineLevel="0" collapsed="false">
      <c r="A127" s="0" t="n">
        <f aca="false">A126+1</f>
        <v>13</v>
      </c>
      <c r="B127" s="0" t="s">
        <v>17</v>
      </c>
      <c r="C127" s="60" t="str">
        <f aca="false">IF(C$113&lt;$A127,"",IF(C$113=$A127,C68,B127+C68))</f>
        <v/>
      </c>
      <c r="D127" s="60" t="str">
        <f aca="false">IF(D$113&lt;$A127,"",IF(D$113=$A127,D68,C127+D68))</f>
        <v/>
      </c>
      <c r="E127" s="60" t="str">
        <f aca="false">IF(E$113&lt;$A127,"",IF(E$113=$A127,E68,D127+E68))</f>
        <v/>
      </c>
      <c r="F127" s="60" t="str">
        <f aca="false">IF(F$113&lt;$A127,"",IF(F$113=$A127,F68,E127+F68))</f>
        <v/>
      </c>
      <c r="G127" s="60" t="str">
        <f aca="false">IF(G$113&lt;$A127,"",IF(G$113=$A127,G68,F127+G68))</f>
        <v/>
      </c>
      <c r="H127" s="60" t="str">
        <f aca="false">IF(H$113&lt;$A127,"",IF(H$113=$A127,H68,G127+H68))</f>
        <v/>
      </c>
      <c r="I127" s="60" t="str">
        <f aca="false">IF(I$113&lt;$A127,"",IF(I$113=$A127,I68,H127+I68))</f>
        <v/>
      </c>
      <c r="J127" s="60" t="str">
        <f aca="false">IF(J$113&lt;$A127,"",IF(J$113=$A127,J68,I127+J68))</f>
        <v/>
      </c>
      <c r="K127" s="60" t="str">
        <f aca="false">IF(K$113&lt;$A127,"",IF(K$113=$A127,K68,J127+K68))</f>
        <v/>
      </c>
      <c r="L127" s="60" t="str">
        <f aca="false">IF(L$113&lt;$A127,"",IF(L$113=$A127,L68,K127+L68))</f>
        <v/>
      </c>
      <c r="M127" s="60" t="str">
        <f aca="false">IF(M$113&lt;$A127,"",IF(M$113=$A127,M68,L127+M68))</f>
        <v/>
      </c>
      <c r="N127" s="60" t="str">
        <f aca="false">IF(N$113&lt;$A127,"",IF(N$113=$A127,N68,M127+N68))</f>
        <v/>
      </c>
      <c r="O127" s="60" t="n">
        <f aca="false">IF(O$113&lt;$A127,"",IF(O$113=$A127,O68,N127+O68))</f>
        <v>11005.3879014821</v>
      </c>
      <c r="P127" s="60" t="n">
        <f aca="false">IF(P$113&lt;$A127,"",IF(P$113=$A127,P68,O127+P68))</f>
        <v>14689.2221177357</v>
      </c>
      <c r="Q127" s="60" t="n">
        <f aca="false">IF(Q$113&lt;$A127,"",IF(Q$113=$A127,Q68,P127+Q68))</f>
        <v>17850.7633201066</v>
      </c>
      <c r="R127" s="60" t="n">
        <f aca="false">IF(R$113&lt;$A127,"",IF(R$113=$A127,R68,Q127+R68))</f>
        <v>20694.4561264627</v>
      </c>
      <c r="S127" s="60" t="n">
        <f aca="false">IF(S$113&lt;$A127,"",IF(S$113=$A127,S68,R127+S68))</f>
        <v>23299.1410480975</v>
      </c>
      <c r="T127" s="60" t="n">
        <f aca="false">IF(T$113&lt;$A127,"",IF(T$113=$A127,T68,S127+T68))</f>
        <v>25706.8154026513</v>
      </c>
      <c r="U127" s="60" t="n">
        <f aca="false">IF(U$113&lt;$A127,"",IF(U$113=$A127,U68,T127+U68))</f>
        <v>27718.5772335239</v>
      </c>
      <c r="V127" s="60" t="n">
        <f aca="false">IF(V$113&lt;$A127,"",IF(V$113=$A127,V68,U127+V68))</f>
        <v>29585.6379626966</v>
      </c>
      <c r="W127" s="60" t="n">
        <f aca="false">IF(W$113&lt;$A127,"",IF(W$113=$A127,W68,V127+W68))</f>
        <v>31321.449818712</v>
      </c>
      <c r="X127" s="60" t="n">
        <f aca="false">IF(X$113&lt;$A127,"",IF(X$113=$A127,X68,W127+X68))</f>
        <v>32997.4520952207</v>
      </c>
      <c r="Y127" s="60" t="n">
        <f aca="false">IF(Y$113&lt;$A127,"",IF(Y$113=$A127,Y68,X127+Y68))</f>
        <v>34550.6412263077</v>
      </c>
      <c r="Z127" s="60" t="n">
        <f aca="false">IF(Z$113&lt;$A127,"",IF(Z$113=$A127,Z68,Y127+Z68))</f>
        <v>35996.7650683153</v>
      </c>
      <c r="AA127" s="60" t="n">
        <f aca="false">IF(AA$113&lt;$A127,"",IF(AA$113=$A127,AA68,Z127+AA68))</f>
        <v>37621.4408813259</v>
      </c>
      <c r="AB127" s="60" t="n">
        <f aca="false">IF(AB$113&lt;$A127,"",IF(AB$113=$A127,AB68,AA127+AB68))</f>
        <v>39162.1272618158</v>
      </c>
      <c r="AC127" s="60" t="n">
        <f aca="false">IF(AC$113&lt;$A127,"",IF(AC$113=$A127,AC68,AB127+AC68))</f>
        <v>40619.1784897494</v>
      </c>
      <c r="AD127" s="60" t="n">
        <f aca="false">IF(AD$113&lt;$A127,"",IF(AD$113=$A127,AD68,AC127+AD68))</f>
        <v>41993.3892979189</v>
      </c>
      <c r="AE127" s="60" t="n">
        <f aca="false">IF(AE$113&lt;$A127,"",IF(AE$113=$A127,AE68,AD127+AE68))</f>
        <v>43286.1385365899</v>
      </c>
      <c r="AF127" s="60" t="n">
        <f aca="false">IF(AF$113&lt;$A127,"",IF(AF$113=$A127,AF68,AE127+AF68))</f>
        <v>44499.4300057116</v>
      </c>
      <c r="AG127" s="60" t="n">
        <f aca="false">IF(AG$113&lt;$A127,"",IF(AG$113=$A127,AG68,AF127+AG68))</f>
        <v>45485.6283363075</v>
      </c>
      <c r="AH127" s="60" t="n">
        <f aca="false">IF(AH$113&lt;$A127,"",IF(AH$113=$A127,AH68,AG127+AH68))</f>
        <v>46404.6839702693</v>
      </c>
      <c r="AI127" s="60" t="n">
        <f aca="false">IF(AI$113&lt;$A127,"",IF(AI$113=$A127,AI68,AH127+AI68))</f>
        <v>47259.9549202974</v>
      </c>
      <c r="AJ127" s="60" t="n">
        <f aca="false">IF(AJ$113&lt;$A127,"",IF(AJ$113=$A127,AJ68,AI127+AJ68))</f>
        <v>48116.8831646103</v>
      </c>
      <c r="AK127" s="60" t="n">
        <f aca="false">IF(AK$113&lt;$A127,"",IF(AK$113=$A127,AK68,AJ127+AK68))</f>
        <v>48905.6932983173</v>
      </c>
      <c r="AL127" s="60" t="n">
        <f aca="false">IF(AL$113&lt;$A127,"",IF(AL$113=$A127,AL68,AK127+AL68))</f>
        <v>49634.6480674176</v>
      </c>
      <c r="AM127" s="60" t="n">
        <f aca="false">IF(AM$113&lt;$A127,"",IF(AM$113=$A127,AM68,AL127+AM68))</f>
        <v>50347.0718817762</v>
      </c>
      <c r="AN127" s="60" t="n">
        <f aca="false">IF(AN$113&lt;$A127,"",IF(AN$113=$A127,AN68,AM127+AN68))</f>
        <v>51011.9237900522</v>
      </c>
      <c r="AO127" s="60" t="n">
        <f aca="false">IF(AO$113&lt;$A127,"",IF(AO$113=$A127,AO68,AN127+AO68))</f>
        <v>51631.5433690361</v>
      </c>
    </row>
    <row r="128" customFormat="false" ht="15" hidden="false" customHeight="false" outlineLevel="0" collapsed="false">
      <c r="A128" s="0" t="n">
        <f aca="false">A127+1</f>
        <v>14</v>
      </c>
      <c r="B128" s="0" t="s">
        <v>18</v>
      </c>
      <c r="C128" s="60" t="str">
        <f aca="false">IF(C$113&lt;$A128,"",IF(C$113=$A128,C69,B128+C69))</f>
        <v/>
      </c>
      <c r="D128" s="60" t="str">
        <f aca="false">IF(D$113&lt;$A128,"",IF(D$113=$A128,D69,C128+D69))</f>
        <v/>
      </c>
      <c r="E128" s="60" t="str">
        <f aca="false">IF(E$113&lt;$A128,"",IF(E$113=$A128,E69,D128+E69))</f>
        <v/>
      </c>
      <c r="F128" s="60" t="str">
        <f aca="false">IF(F$113&lt;$A128,"",IF(F$113=$A128,F69,E128+F69))</f>
        <v/>
      </c>
      <c r="G128" s="60" t="str">
        <f aca="false">IF(G$113&lt;$A128,"",IF(G$113=$A128,G69,F128+G69))</f>
        <v/>
      </c>
      <c r="H128" s="60" t="str">
        <f aca="false">IF(H$113&lt;$A128,"",IF(H$113=$A128,H69,G128+H69))</f>
        <v/>
      </c>
      <c r="I128" s="60" t="str">
        <f aca="false">IF(I$113&lt;$A128,"",IF(I$113=$A128,I69,H128+I69))</f>
        <v/>
      </c>
      <c r="J128" s="60" t="str">
        <f aca="false">IF(J$113&lt;$A128,"",IF(J$113=$A128,J69,I128+J69))</f>
        <v/>
      </c>
      <c r="K128" s="60" t="str">
        <f aca="false">IF(K$113&lt;$A128,"",IF(K$113=$A128,K69,J128+K69))</f>
        <v/>
      </c>
      <c r="L128" s="60" t="str">
        <f aca="false">IF(L$113&lt;$A128,"",IF(L$113=$A128,L69,K128+L69))</f>
        <v/>
      </c>
      <c r="M128" s="60" t="str">
        <f aca="false">IF(M$113&lt;$A128,"",IF(M$113=$A128,M69,L128+M69))</f>
        <v/>
      </c>
      <c r="N128" s="60" t="str">
        <f aca="false">IF(N$113&lt;$A128,"",IF(N$113=$A128,N69,M128+N69))</f>
        <v/>
      </c>
      <c r="O128" s="60" t="str">
        <f aca="false">IF(O$113&lt;$A128,"",IF(O$113=$A128,O69,N128+O69))</f>
        <v/>
      </c>
      <c r="P128" s="60" t="n">
        <f aca="false">IF(P$113&lt;$A128,"",IF(P$113=$A128,P69,O128+P69))</f>
        <v>14071.6651986082</v>
      </c>
      <c r="Q128" s="60" t="n">
        <f aca="false">IF(Q$113&lt;$A128,"",IF(Q$113=$A128,Q69,P128+Q69))</f>
        <v>18770.1150260166</v>
      </c>
      <c r="R128" s="60" t="n">
        <f aca="false">IF(R$113&lt;$A128,"",IF(R$113=$A128,R69,Q128+R69))</f>
        <v>22801.1073236588</v>
      </c>
      <c r="S128" s="60" t="n">
        <f aca="false">IF(S$113&lt;$A128,"",IF(S$113=$A128,S69,R128+S69))</f>
        <v>26425.6467395955</v>
      </c>
      <c r="T128" s="60" t="n">
        <f aca="false">IF(T$113&lt;$A128,"",IF(T$113=$A128,T69,S128+T69))</f>
        <v>29744.448253597</v>
      </c>
      <c r="U128" s="60" t="n">
        <f aca="false">IF(U$113&lt;$A128,"",IF(U$113=$A128,U69,T128+U69))</f>
        <v>32511.7013608246</v>
      </c>
      <c r="V128" s="60" t="n">
        <f aca="false">IF(V$113&lt;$A128,"",IF(V$113=$A128,V69,U128+V69))</f>
        <v>35071.3484816404</v>
      </c>
      <c r="W128" s="60" t="n">
        <f aca="false">IF(W$113&lt;$A128,"",IF(W$113=$A128,W69,V128+W69))</f>
        <v>37446.1137528606</v>
      </c>
      <c r="X128" s="60" t="n">
        <f aca="false">IF(X$113&lt;$A128,"",IF(X$113=$A128,X69,W128+X69))</f>
        <v>39727.0760909877</v>
      </c>
      <c r="Y128" s="60" t="n">
        <f aca="false">IF(Y$113&lt;$A128,"",IF(Y$113=$A128,Y69,X128+Y69))</f>
        <v>41840.7541132006</v>
      </c>
      <c r="Z128" s="60" t="n">
        <f aca="false">IF(Z$113&lt;$A128,"",IF(Z$113=$A128,Z69,Y128+Z69))</f>
        <v>43808.8790956828</v>
      </c>
      <c r="AA128" s="60" t="n">
        <f aca="false">IF(AA$113&lt;$A128,"",IF(AA$113=$A128,AA69,Z128+AA69))</f>
        <v>46012.5830365208</v>
      </c>
      <c r="AB128" s="60" t="n">
        <f aca="false">IF(AB$113&lt;$A128,"",IF(AB$113=$A128,AB69,AA128+AB69))</f>
        <v>48104.5483519004</v>
      </c>
      <c r="AC128" s="60" t="n">
        <f aca="false">IF(AC$113&lt;$A128,"",IF(AC$113=$A128,AC69,AB128+AC69))</f>
        <v>50084.5443496139</v>
      </c>
      <c r="AD128" s="60" t="n">
        <f aca="false">IF(AD$113&lt;$A128,"",IF(AD$113=$A128,AD69,AC128+AD69))</f>
        <v>51953.0647869046</v>
      </c>
      <c r="AE128" s="60" t="n">
        <f aca="false">IF(AE$113&lt;$A128,"",IF(AE$113=$A128,AE69,AD128+AE69))</f>
        <v>53711.6000617968</v>
      </c>
      <c r="AF128" s="60" t="n">
        <f aca="false">IF(AF$113&lt;$A128,"",IF(AF$113=$A128,AF69,AE128+AF69))</f>
        <v>55362.6819248741</v>
      </c>
      <c r="AG128" s="60" t="n">
        <f aca="false">IF(AG$113&lt;$A128,"",IF(AG$113=$A128,AG69,AF128+AG69))</f>
        <v>56708.9441118993</v>
      </c>
      <c r="AH128" s="60" t="n">
        <f aca="false">IF(AH$113&lt;$A128,"",IF(AH$113=$A128,AH69,AG128+AH69))</f>
        <v>57963.9610679668</v>
      </c>
      <c r="AI128" s="60" t="n">
        <f aca="false">IF(AI$113&lt;$A128,"",IF(AI$113=$A128,AI69,AH128+AI69))</f>
        <v>59132.3130190444</v>
      </c>
      <c r="AJ128" s="60" t="n">
        <f aca="false">IF(AJ$113&lt;$A128,"",IF(AJ$113=$A128,AJ69,AI128+AJ69))</f>
        <v>60299.9827114637</v>
      </c>
      <c r="AK128" s="60" t="n">
        <f aca="false">IF(AK$113&lt;$A128,"",IF(AK$113=$A128,AK69,AJ128+AK69))</f>
        <v>61375.5330413795</v>
      </c>
      <c r="AL128" s="60" t="n">
        <f aca="false">IF(AL$113&lt;$A128,"",IF(AL$113=$A128,AL69,AK128+AL69))</f>
        <v>62370.1905284504</v>
      </c>
      <c r="AM128" s="60" t="n">
        <f aca="false">IF(AM$113&lt;$A128,"",IF(AM$113=$A128,AM69,AL128+AM69))</f>
        <v>63342.5721184651</v>
      </c>
      <c r="AN128" s="60" t="n">
        <f aca="false">IF(AN$113&lt;$A128,"",IF(AN$113=$A128,AN69,AM128+AN69))</f>
        <v>64250.8314964939</v>
      </c>
      <c r="AO128" s="60" t="n">
        <f aca="false">IF(AO$113&lt;$A128,"",IF(AO$113=$A128,AO69,AN128+AO69))</f>
        <v>65097.9947989227</v>
      </c>
    </row>
    <row r="129" customFormat="false" ht="15" hidden="false" customHeight="false" outlineLevel="0" collapsed="false">
      <c r="A129" s="0" t="n">
        <f aca="false">A128+1</f>
        <v>15</v>
      </c>
      <c r="B129" s="0" t="s">
        <v>19</v>
      </c>
      <c r="C129" s="60" t="str">
        <f aca="false">IF(C$113&lt;$A129,"",IF(C$113=$A129,C70,B129+C70))</f>
        <v/>
      </c>
      <c r="D129" s="60" t="str">
        <f aca="false">IF(D$113&lt;$A129,"",IF(D$113=$A129,D70,C129+D70))</f>
        <v/>
      </c>
      <c r="E129" s="60" t="str">
        <f aca="false">IF(E$113&lt;$A129,"",IF(E$113=$A129,E70,D129+E70))</f>
        <v/>
      </c>
      <c r="F129" s="60" t="str">
        <f aca="false">IF(F$113&lt;$A129,"",IF(F$113=$A129,F70,E129+F70))</f>
        <v/>
      </c>
      <c r="G129" s="60" t="str">
        <f aca="false">IF(G$113&lt;$A129,"",IF(G$113=$A129,G70,F129+G70))</f>
        <v/>
      </c>
      <c r="H129" s="60" t="str">
        <f aca="false">IF(H$113&lt;$A129,"",IF(H$113=$A129,H70,G129+H70))</f>
        <v/>
      </c>
      <c r="I129" s="60" t="str">
        <f aca="false">IF(I$113&lt;$A129,"",IF(I$113=$A129,I70,H129+I70))</f>
        <v/>
      </c>
      <c r="J129" s="60" t="str">
        <f aca="false">IF(J$113&lt;$A129,"",IF(J$113=$A129,J70,I129+J70))</f>
        <v/>
      </c>
      <c r="K129" s="60" t="str">
        <f aca="false">IF(K$113&lt;$A129,"",IF(K$113=$A129,K70,J129+K70))</f>
        <v/>
      </c>
      <c r="L129" s="60" t="str">
        <f aca="false">IF(L$113&lt;$A129,"",IF(L$113=$A129,L70,K129+L70))</f>
        <v/>
      </c>
      <c r="M129" s="60" t="str">
        <f aca="false">IF(M$113&lt;$A129,"",IF(M$113=$A129,M70,L129+M70))</f>
        <v/>
      </c>
      <c r="N129" s="60" t="str">
        <f aca="false">IF(N$113&lt;$A129,"",IF(N$113=$A129,N70,M129+N70))</f>
        <v/>
      </c>
      <c r="O129" s="60" t="str">
        <f aca="false">IF(O$113&lt;$A129,"",IF(O$113=$A129,O70,N129+O70))</f>
        <v/>
      </c>
      <c r="P129" s="60" t="str">
        <f aca="false">IF(P$113&lt;$A129,"",IF(P$113=$A129,P70,O129+P70))</f>
        <v/>
      </c>
      <c r="Q129" s="60" t="n">
        <f aca="false">IF(Q$113&lt;$A129,"",IF(Q$113=$A129,Q70,P129+Q70))</f>
        <v>16868.890626835</v>
      </c>
      <c r="R129" s="60" t="n">
        <f aca="false">IF(R$113&lt;$A129,"",IF(R$113=$A129,R70,Q129+R70))</f>
        <v>22487.0817697643</v>
      </c>
      <c r="S129" s="60" t="n">
        <f aca="false">IF(S$113&lt;$A129,"",IF(S$113=$A129,S70,R129+S70))</f>
        <v>27305.5850660832</v>
      </c>
      <c r="T129" s="60" t="n">
        <f aca="false">IF(T$113&lt;$A129,"",IF(T$113=$A129,T70,S129+T70))</f>
        <v>31636.8006741931</v>
      </c>
      <c r="U129" s="60" t="n">
        <f aca="false">IF(U$113&lt;$A129,"",IF(U$113=$A129,U70,T129+U70))</f>
        <v>35226.2398484701</v>
      </c>
      <c r="V129" s="60" t="n">
        <f aca="false">IF(V$113&lt;$A129,"",IF(V$113=$A129,V70,U129+V70))</f>
        <v>38528.2787987611</v>
      </c>
      <c r="W129" s="60" t="n">
        <f aca="false">IF(W$113&lt;$A129,"",IF(W$113=$A129,W70,V129+W70))</f>
        <v>41581.5878960689</v>
      </c>
      <c r="X129" s="60" t="n">
        <f aca="false">IF(X$113&lt;$A129,"",IF(X$113=$A129,X70,W129+X70))</f>
        <v>44496.1713359125</v>
      </c>
      <c r="Y129" s="60" t="n">
        <f aca="false">IF(Y$113&lt;$A129,"",IF(Y$113=$A129,Y70,X129+Y70))</f>
        <v>47195.7112341721</v>
      </c>
      <c r="Z129" s="60" t="n">
        <f aca="false">IF(Z$113&lt;$A129,"",IF(Z$113=$A129,Z70,Y129+Z70))</f>
        <v>49708.6836271693</v>
      </c>
      <c r="AA129" s="60" t="n">
        <f aca="false">IF(AA$113&lt;$A129,"",IF(AA$113=$A129,AA70,Z129+AA70))</f>
        <v>52512.7354045473</v>
      </c>
      <c r="AB129" s="60" t="n">
        <f aca="false">IF(AB$113&lt;$A129,"",IF(AB$113=$A129,AB70,AA129+AB70))</f>
        <v>55177.0944039835</v>
      </c>
      <c r="AC129" s="60" t="n">
        <f aca="false">IF(AC$113&lt;$A129,"",IF(AC$113=$A129,AC70,AB129+AC70))</f>
        <v>57700.4156394496</v>
      </c>
      <c r="AD129" s="60" t="n">
        <f aca="false">IF(AD$113&lt;$A129,"",IF(AD$113=$A129,AD70,AC129+AD70))</f>
        <v>60082.5453960977</v>
      </c>
      <c r="AE129" s="60" t="n">
        <f aca="false">IF(AE$113&lt;$A129,"",IF(AE$113=$A129,AE70,AD129+AE70))</f>
        <v>62324.9834513159</v>
      </c>
      <c r="AF129" s="60" t="n">
        <f aca="false">IF(AF$113&lt;$A129,"",IF(AF$113=$A129,AF70,AE129+AF70))</f>
        <v>64430.8654902868</v>
      </c>
      <c r="AG129" s="60" t="n">
        <f aca="false">IF(AG$113&lt;$A129,"",IF(AG$113=$A129,AG70,AF129+AG70))</f>
        <v>66153.3065227771</v>
      </c>
      <c r="AH129" s="60" t="n">
        <f aca="false">IF(AH$113&lt;$A129,"",IF(AH$113=$A129,AH70,AG129+AH70))</f>
        <v>67759.4363604465</v>
      </c>
      <c r="AI129" s="60" t="n">
        <f aca="false">IF(AI$113&lt;$A129,"",IF(AI$113=$A129,AI70,AH129+AI70))</f>
        <v>69255.171145403</v>
      </c>
      <c r="AJ129" s="60" t="n">
        <f aca="false">IF(AJ$113&lt;$A129,"",IF(AJ$113=$A129,AJ70,AI129+AJ70))</f>
        <v>70746.1696290687</v>
      </c>
      <c r="AK129" s="60" t="n">
        <f aca="false">IF(AK$113&lt;$A129,"",IF(AK$113=$A129,AK70,AJ129+AK70))</f>
        <v>72120.473016741</v>
      </c>
      <c r="AL129" s="60" t="n">
        <f aca="false">IF(AL$113&lt;$A129,"",IF(AL$113=$A129,AL70,AK129+AL70))</f>
        <v>73392.3629750156</v>
      </c>
      <c r="AM129" s="60" t="n">
        <f aca="false">IF(AM$113&lt;$A129,"",IF(AM$113=$A129,AM70,AL129+AM70))</f>
        <v>74636.1396607208</v>
      </c>
      <c r="AN129" s="60" t="n">
        <f aca="false">IF(AN$113&lt;$A129,"",IF(AN$113=$A129,AN70,AM129+AN70))</f>
        <v>75798.9711173159</v>
      </c>
      <c r="AO129" s="60" t="n">
        <f aca="false">IF(AO$113&lt;$A129,"",IF(AO$113=$A129,AO70,AN129+AO70))</f>
        <v>76884.5069904251</v>
      </c>
    </row>
    <row r="130" customFormat="false" ht="15" hidden="false" customHeight="false" outlineLevel="0" collapsed="false">
      <c r="A130" s="0" t="n">
        <f aca="false">A129+1</f>
        <v>16</v>
      </c>
      <c r="B130" s="0" t="s">
        <v>20</v>
      </c>
      <c r="C130" s="60" t="str">
        <f aca="false">IF(C$113&lt;$A130,"",IF(C$113=$A130,C71,B130+C71))</f>
        <v/>
      </c>
      <c r="D130" s="60" t="str">
        <f aca="false">IF(D$113&lt;$A130,"",IF(D$113=$A130,D71,C130+D71))</f>
        <v/>
      </c>
      <c r="E130" s="60" t="str">
        <f aca="false">IF(E$113&lt;$A130,"",IF(E$113=$A130,E71,D130+E71))</f>
        <v/>
      </c>
      <c r="F130" s="60" t="str">
        <f aca="false">IF(F$113&lt;$A130,"",IF(F$113=$A130,F71,E130+F71))</f>
        <v/>
      </c>
      <c r="G130" s="60" t="str">
        <f aca="false">IF(G$113&lt;$A130,"",IF(G$113=$A130,G71,F130+G71))</f>
        <v/>
      </c>
      <c r="H130" s="60" t="str">
        <f aca="false">IF(H$113&lt;$A130,"",IF(H$113=$A130,H71,G130+H71))</f>
        <v/>
      </c>
      <c r="I130" s="60" t="str">
        <f aca="false">IF(I$113&lt;$A130,"",IF(I$113=$A130,I71,H130+I71))</f>
        <v/>
      </c>
      <c r="J130" s="60" t="str">
        <f aca="false">IF(J$113&lt;$A130,"",IF(J$113=$A130,J71,I130+J71))</f>
        <v/>
      </c>
      <c r="K130" s="60" t="str">
        <f aca="false">IF(K$113&lt;$A130,"",IF(K$113=$A130,K71,J130+K71))</f>
        <v/>
      </c>
      <c r="L130" s="60" t="str">
        <f aca="false">IF(L$113&lt;$A130,"",IF(L$113=$A130,L71,K130+L71))</f>
        <v/>
      </c>
      <c r="M130" s="60" t="str">
        <f aca="false">IF(M$113&lt;$A130,"",IF(M$113=$A130,M71,L130+M71))</f>
        <v/>
      </c>
      <c r="N130" s="60" t="str">
        <f aca="false">IF(N$113&lt;$A130,"",IF(N$113=$A130,N71,M130+N71))</f>
        <v/>
      </c>
      <c r="O130" s="60" t="str">
        <f aca="false">IF(O$113&lt;$A130,"",IF(O$113=$A130,O71,N130+O71))</f>
        <v/>
      </c>
      <c r="P130" s="60" t="str">
        <f aca="false">IF(P$113&lt;$A130,"",IF(P$113=$A130,P71,O130+P71))</f>
        <v/>
      </c>
      <c r="Q130" s="60" t="str">
        <f aca="false">IF(Q$113&lt;$A130,"",IF(Q$113=$A130,Q71,P130+Q71))</f>
        <v/>
      </c>
      <c r="R130" s="60" t="n">
        <f aca="false">IF(R$113&lt;$A130,"",IF(R$113=$A130,R71,Q130+R71))</f>
        <v>17902.7765677583</v>
      </c>
      <c r="S130" s="60" t="n">
        <f aca="false">IF(S$113&lt;$A130,"",IF(S$113=$A130,S71,R130+S71))</f>
        <v>23850.0464151622</v>
      </c>
      <c r="T130" s="60" t="n">
        <f aca="false">IF(T$113&lt;$A130,"",IF(T$113=$A130,T71,S130+T71))</f>
        <v>28949.1197066932</v>
      </c>
      <c r="U130" s="60" t="n">
        <f aca="false">IF(U$113&lt;$A130,"",IF(U$113=$A130,U71,T130+U71))</f>
        <v>33111.504008605</v>
      </c>
      <c r="V130" s="60" t="n">
        <f aca="false">IF(V$113&lt;$A130,"",IF(V$113=$A130,V71,U130+V71))</f>
        <v>36904.4998590929</v>
      </c>
      <c r="W130" s="60" t="n">
        <f aca="false">IF(W$113&lt;$A130,"",IF(W$113=$A130,W71,V130+W71))</f>
        <v>40392.6430533091</v>
      </c>
      <c r="X130" s="60" t="n">
        <f aca="false">IF(X$113&lt;$A130,"",IF(X$113=$A130,X71,W130+X71))</f>
        <v>43697.0631338584</v>
      </c>
      <c r="Y130" s="60" t="n">
        <f aca="false">IF(Y$113&lt;$A130,"",IF(Y$113=$A130,Y71,X130+Y71))</f>
        <v>46754.2411945457</v>
      </c>
      <c r="Z130" s="60" t="n">
        <f aca="false">IF(Z$113&lt;$A130,"",IF(Z$113=$A130,Z71,Y130+Z71))</f>
        <v>49597.9136657411</v>
      </c>
      <c r="AA130" s="60" t="n">
        <f aca="false">IF(AA$113&lt;$A130,"",IF(AA$113=$A130,AA71,Z130+AA71))</f>
        <v>52759.6459365322</v>
      </c>
      <c r="AB130" s="60" t="n">
        <f aca="false">IF(AB$113&lt;$A130,"",IF(AB$113=$A130,AB71,AA130+AB71))</f>
        <v>55766.1214567851</v>
      </c>
      <c r="AC130" s="60" t="n">
        <f aca="false">IF(AC$113&lt;$A130,"",IF(AC$113=$A130,AC71,AB130+AC71))</f>
        <v>58614.4008734738</v>
      </c>
      <c r="AD130" s="60" t="n">
        <f aca="false">IF(AD$113&lt;$A130,"",IF(AD$113=$A130,AD71,AC130+AD71))</f>
        <v>61303.4279527071</v>
      </c>
      <c r="AE130" s="60" t="n">
        <f aca="false">IF(AE$113&lt;$A130,"",IF(AE$113=$A130,AE71,AD130+AE71))</f>
        <v>63834.6606927912</v>
      </c>
      <c r="AF130" s="60" t="n">
        <f aca="false">IF(AF$113&lt;$A130,"",IF(AF$113=$A130,AF71,AE130+AF71))</f>
        <v>66211.8137056953</v>
      </c>
      <c r="AG130" s="60" t="n">
        <f aca="false">IF(AG$113&lt;$A130,"",IF(AG$113=$A130,AG71,AF130+AG71))</f>
        <v>68162.0995314911</v>
      </c>
      <c r="AH130" s="60" t="n">
        <f aca="false">IF(AH$113&lt;$A130,"",IF(AH$113=$A130,AH71,AG130+AH71))</f>
        <v>69981.066496967</v>
      </c>
      <c r="AI130" s="60" t="n">
        <f aca="false">IF(AI$113&lt;$A130,"",IF(AI$113=$A130,AI71,AH130+AI71))</f>
        <v>71675.5493431876</v>
      </c>
      <c r="AJ130" s="60" t="n">
        <f aca="false">IF(AJ$113&lt;$A130,"",IF(AJ$113=$A130,AJ71,AI130+AJ71))</f>
        <v>73360.2110064396</v>
      </c>
      <c r="AK130" s="60" t="n">
        <f aca="false">IF(AK$113&lt;$A130,"",IF(AK$113=$A130,AK71,AJ130+AK71))</f>
        <v>74914.1116025783</v>
      </c>
      <c r="AL130" s="60" t="n">
        <f aca="false">IF(AL$113&lt;$A130,"",IF(AL$113=$A130,AL71,AK130+AL71))</f>
        <v>76353.3141165678</v>
      </c>
      <c r="AM130" s="60" t="n">
        <f aca="false">IF(AM$113&lt;$A130,"",IF(AM$113=$A130,AM71,AL130+AM71))</f>
        <v>77761.1389189469</v>
      </c>
      <c r="AN130" s="60" t="n">
        <f aca="false">IF(AN$113&lt;$A130,"",IF(AN$113=$A130,AN71,AM130+AN71))</f>
        <v>79078.6013280034</v>
      </c>
      <c r="AO130" s="60" t="n">
        <f aca="false">IF(AO$113&lt;$A130,"",IF(AO$113=$A130,AO71,AN130+AO71))</f>
        <v>80309.5736655827</v>
      </c>
    </row>
    <row r="131" customFormat="false" ht="15" hidden="false" customHeight="false" outlineLevel="0" collapsed="false">
      <c r="A131" s="0" t="n">
        <f aca="false">A130+1</f>
        <v>17</v>
      </c>
      <c r="B131" s="0" t="s">
        <v>21</v>
      </c>
      <c r="C131" s="60" t="str">
        <f aca="false">IF(C$113&lt;$A131,"",IF(C$113=$A131,C72,B131+C72))</f>
        <v/>
      </c>
      <c r="D131" s="60" t="str">
        <f aca="false">IF(D$113&lt;$A131,"",IF(D$113=$A131,D72,C131+D72))</f>
        <v/>
      </c>
      <c r="E131" s="60" t="str">
        <f aca="false">IF(E$113&lt;$A131,"",IF(E$113=$A131,E72,D131+E72))</f>
        <v/>
      </c>
      <c r="F131" s="60" t="str">
        <f aca="false">IF(F$113&lt;$A131,"",IF(F$113=$A131,F72,E131+F72))</f>
        <v/>
      </c>
      <c r="G131" s="60" t="str">
        <f aca="false">IF(G$113&lt;$A131,"",IF(G$113=$A131,G72,F131+G72))</f>
        <v/>
      </c>
      <c r="H131" s="60" t="str">
        <f aca="false">IF(H$113&lt;$A131,"",IF(H$113=$A131,H72,G131+H72))</f>
        <v/>
      </c>
      <c r="I131" s="60" t="str">
        <f aca="false">IF(I$113&lt;$A131,"",IF(I$113=$A131,I72,H131+I72))</f>
        <v/>
      </c>
      <c r="J131" s="60" t="str">
        <f aca="false">IF(J$113&lt;$A131,"",IF(J$113=$A131,J72,I131+J72))</f>
        <v/>
      </c>
      <c r="K131" s="60" t="str">
        <f aca="false">IF(K$113&lt;$A131,"",IF(K$113=$A131,K72,J131+K72))</f>
        <v/>
      </c>
      <c r="L131" s="60" t="str">
        <f aca="false">IF(L$113&lt;$A131,"",IF(L$113=$A131,L72,K131+L72))</f>
        <v/>
      </c>
      <c r="M131" s="60" t="str">
        <f aca="false">IF(M$113&lt;$A131,"",IF(M$113=$A131,M72,L131+M72))</f>
        <v/>
      </c>
      <c r="N131" s="60" t="str">
        <f aca="false">IF(N$113&lt;$A131,"",IF(N$113=$A131,N72,M131+N72))</f>
        <v/>
      </c>
      <c r="O131" s="60" t="str">
        <f aca="false">IF(O$113&lt;$A131,"",IF(O$113=$A131,O72,N131+O72))</f>
        <v/>
      </c>
      <c r="P131" s="60" t="str">
        <f aca="false">IF(P$113&lt;$A131,"",IF(P$113=$A131,P72,O131+P72))</f>
        <v/>
      </c>
      <c r="Q131" s="60" t="str">
        <f aca="false">IF(Q$113&lt;$A131,"",IF(Q$113=$A131,Q72,P131+Q72))</f>
        <v/>
      </c>
      <c r="R131" s="60" t="str">
        <f aca="false">IF(R$113&lt;$A131,"",IF(R$113=$A131,R72,Q131+R72))</f>
        <v/>
      </c>
      <c r="S131" s="60" t="n">
        <f aca="false">IF(S$113&lt;$A131,"",IF(S$113=$A131,S72,R131+S72))</f>
        <v>19863.2140399259</v>
      </c>
      <c r="T131" s="60" t="n">
        <f aca="false">IF(T$113&lt;$A131,"",IF(T$113=$A131,T72,S131+T72))</f>
        <v>26444.6442416523</v>
      </c>
      <c r="U131" s="60" t="n">
        <f aca="false">IF(U$113&lt;$A131,"",IF(U$113=$A131,U72,T131+U72))</f>
        <v>31586.3863657887</v>
      </c>
      <c r="V131" s="60" t="n">
        <f aca="false">IF(V$113&lt;$A131,"",IF(V$113=$A131,V72,U131+V72))</f>
        <v>36186.0204941088</v>
      </c>
      <c r="W131" s="60" t="n">
        <f aca="false">IF(W$113&lt;$A131,"",IF(W$113=$A131,W72,V131+W72))</f>
        <v>40376.0697941654</v>
      </c>
      <c r="X131" s="60" t="n">
        <f aca="false">IF(X$113&lt;$A131,"",IF(X$113=$A131,X72,W131+X72))</f>
        <v>44530.63699274</v>
      </c>
      <c r="Y131" s="60" t="n">
        <f aca="false">IF(Y$113&lt;$A131,"",IF(Y$113=$A131,Y72,X131+Y72))</f>
        <v>48180.5404961718</v>
      </c>
      <c r="Z131" s="60" t="n">
        <f aca="false">IF(Z$113&lt;$A131,"",IF(Z$113=$A131,Z72,Y131+Z72))</f>
        <v>51556.240537539</v>
      </c>
      <c r="AA131" s="60" t="n">
        <f aca="false">IF(AA$113&lt;$A131,"",IF(AA$113=$A131,AA72,Z131+AA72))</f>
        <v>55217.670206145</v>
      </c>
      <c r="AB131" s="60" t="n">
        <f aca="false">IF(AB$113&lt;$A131,"",IF(AB$113=$A131,AB72,AA131+AB72))</f>
        <v>58710.30133619</v>
      </c>
      <c r="AC131" s="60" t="n">
        <f aca="false">IF(AC$113&lt;$A131,"",IF(AC$113=$A131,AC72,AB131+AC72))</f>
        <v>62030.3306944041</v>
      </c>
      <c r="AD131" s="60" t="n">
        <f aca="false">IF(AD$113&lt;$A131,"",IF(AD$113=$A131,AD72,AC131+AD72))</f>
        <v>65174.6373347083</v>
      </c>
      <c r="AE131" s="60" t="n">
        <f aca="false">IF(AE$113&lt;$A131,"",IF(AE$113=$A131,AE72,AD131+AE72))</f>
        <v>68142.183129209</v>
      </c>
      <c r="AF131" s="60" t="n">
        <f aca="false">IF(AF$113&lt;$A131,"",IF(AF$113=$A131,AF72,AE131+AF72))</f>
        <v>70934.7053633873</v>
      </c>
      <c r="AG131" s="60" t="n">
        <f aca="false">IF(AG$113&lt;$A131,"",IF(AG$113=$A131,AG72,AF131+AG72))</f>
        <v>73236.1138494177</v>
      </c>
      <c r="AH131" s="60" t="n">
        <f aca="false">IF(AH$113&lt;$A131,"",IF(AH$113=$A131,AH72,AG131+AH72))</f>
        <v>75384.9554694466</v>
      </c>
      <c r="AI131" s="60" t="n">
        <f aca="false">IF(AI$113&lt;$A131,"",IF(AI$113=$A131,AI72,AH131+AI72))</f>
        <v>77388.5595297055</v>
      </c>
      <c r="AJ131" s="60" t="n">
        <f aca="false">IF(AJ$113&lt;$A131,"",IF(AJ$113=$A131,AJ72,AI131+AJ72))</f>
        <v>79452.6216105169</v>
      </c>
      <c r="AK131" s="60" t="n">
        <f aca="false">IF(AK$113&lt;$A131,"",IF(AK$113=$A131,AK72,AJ131+AK72))</f>
        <v>81308.1127727138</v>
      </c>
      <c r="AL131" s="60" t="n">
        <f aca="false">IF(AL$113&lt;$A131,"",IF(AL$113=$A131,AL72,AK131+AL72))</f>
        <v>83019.1374595536</v>
      </c>
      <c r="AM131" s="60" t="n">
        <f aca="false">IF(AM$113&lt;$A131,"",IF(AM$113=$A131,AM72,AL131+AM72))</f>
        <v>84672.8676650733</v>
      </c>
      <c r="AN131" s="60" t="n">
        <f aca="false">IF(AN$113&lt;$A131,"",IF(AN$113=$A131,AN72,AM131+AN72))</f>
        <v>86222.5348828373</v>
      </c>
      <c r="AO131" s="60" t="n">
        <f aca="false">IF(AO$113&lt;$A131,"",IF(AO$113=$A131,AO72,AN131+AO72))</f>
        <v>87672.3933306803</v>
      </c>
    </row>
    <row r="132" customFormat="false" ht="15" hidden="false" customHeight="false" outlineLevel="0" collapsed="false">
      <c r="A132" s="0" t="n">
        <f aca="false">A131+1</f>
        <v>18</v>
      </c>
      <c r="B132" s="0" t="s">
        <v>22</v>
      </c>
      <c r="C132" s="60" t="str">
        <f aca="false">IF(C$113&lt;$A132,"",IF(C$113=$A132,C73,B132+C73))</f>
        <v/>
      </c>
      <c r="D132" s="60" t="str">
        <f aca="false">IF(D$113&lt;$A132,"",IF(D$113=$A132,D73,C132+D73))</f>
        <v/>
      </c>
      <c r="E132" s="60" t="str">
        <f aca="false">IF(E$113&lt;$A132,"",IF(E$113=$A132,E73,D132+E73))</f>
        <v/>
      </c>
      <c r="F132" s="60" t="str">
        <f aca="false">IF(F$113&lt;$A132,"",IF(F$113=$A132,F73,E132+F73))</f>
        <v/>
      </c>
      <c r="G132" s="60" t="str">
        <f aca="false">IF(G$113&lt;$A132,"",IF(G$113=$A132,G73,F132+G73))</f>
        <v/>
      </c>
      <c r="H132" s="60" t="str">
        <f aca="false">IF(H$113&lt;$A132,"",IF(H$113=$A132,H73,G132+H73))</f>
        <v/>
      </c>
      <c r="I132" s="60" t="str">
        <f aca="false">IF(I$113&lt;$A132,"",IF(I$113=$A132,I73,H132+I73))</f>
        <v/>
      </c>
      <c r="J132" s="60" t="str">
        <f aca="false">IF(J$113&lt;$A132,"",IF(J$113=$A132,J73,I132+J73))</f>
        <v/>
      </c>
      <c r="K132" s="60" t="str">
        <f aca="false">IF(K$113&lt;$A132,"",IF(K$113=$A132,K73,J132+K73))</f>
        <v/>
      </c>
      <c r="L132" s="60" t="str">
        <f aca="false">IF(L$113&lt;$A132,"",IF(L$113=$A132,L73,K132+L73))</f>
        <v/>
      </c>
      <c r="M132" s="60" t="str">
        <f aca="false">IF(M$113&lt;$A132,"",IF(M$113=$A132,M73,L132+M73))</f>
        <v/>
      </c>
      <c r="N132" s="60" t="str">
        <f aca="false">IF(N$113&lt;$A132,"",IF(N$113=$A132,N73,M132+N73))</f>
        <v/>
      </c>
      <c r="O132" s="60" t="str">
        <f aca="false">IF(O$113&lt;$A132,"",IF(O$113=$A132,O73,N132+O73))</f>
        <v/>
      </c>
      <c r="P132" s="60" t="str">
        <f aca="false">IF(P$113&lt;$A132,"",IF(P$113=$A132,P73,O132+P73))</f>
        <v/>
      </c>
      <c r="Q132" s="60" t="str">
        <f aca="false">IF(Q$113&lt;$A132,"",IF(Q$113=$A132,Q73,P132+Q73))</f>
        <v/>
      </c>
      <c r="R132" s="60" t="str">
        <f aca="false">IF(R$113&lt;$A132,"",IF(R$113=$A132,R73,Q132+R73))</f>
        <v/>
      </c>
      <c r="S132" s="60" t="str">
        <f aca="false">IF(S$113&lt;$A132,"",IF(S$113=$A132,S73,R132+S73))</f>
        <v/>
      </c>
      <c r="T132" s="60" t="n">
        <f aca="false">IF(T$113&lt;$A132,"",IF(T$113=$A132,T73,S132+T73))</f>
        <v>21449.5749121557</v>
      </c>
      <c r="U132" s="60" t="n">
        <f aca="false">IF(U$113&lt;$A132,"",IF(U$113=$A132,U73,T132+U73))</f>
        <v>27932.3991287719</v>
      </c>
      <c r="V132" s="60" t="n">
        <f aca="false">IF(V$113&lt;$A132,"",IF(V$113=$A132,V73,U132+V73))</f>
        <v>33464.138420681</v>
      </c>
      <c r="W132" s="60" t="n">
        <f aca="false">IF(W$113&lt;$A132,"",IF(W$113=$A132,W73,V132+W73))</f>
        <v>38411.0027451228</v>
      </c>
      <c r="X132" s="60" t="n">
        <f aca="false">IF(X$113&lt;$A132,"",IF(X$113=$A132,X73,W132+X73))</f>
        <v>43258.1284799156</v>
      </c>
      <c r="Y132" s="60" t="n">
        <f aca="false">IF(Y$113&lt;$A132,"",IF(Y$113=$A132,Y73,X132+Y73))</f>
        <v>47725.8041768823</v>
      </c>
      <c r="Z132" s="60" t="n">
        <f aca="false">IF(Z$113&lt;$A132,"",IF(Z$113=$A132,Z73,Y132+Z73))</f>
        <v>51649.4817150287</v>
      </c>
      <c r="AA132" s="60" t="n">
        <f aca="false">IF(AA$113&lt;$A132,"",IF(AA$113=$A132,AA73,Z132+AA73))</f>
        <v>55861.0682811278</v>
      </c>
      <c r="AB132" s="60" t="n">
        <f aca="false">IF(AB$113&lt;$A132,"",IF(AB$113=$A132,AB73,AA132+AB73))</f>
        <v>59798.8191385462</v>
      </c>
      <c r="AC132" s="60" t="n">
        <f aca="false">IF(AC$113&lt;$A132,"",IF(AC$113=$A132,AC73,AB132+AC73))</f>
        <v>63553.7858245274</v>
      </c>
      <c r="AD132" s="60" t="n">
        <f aca="false">IF(AD$113&lt;$A132,"",IF(AD$113=$A132,AD73,AC132+AD73))</f>
        <v>67122.0101037069</v>
      </c>
      <c r="AE132" s="60" t="n">
        <f aca="false">IF(AE$113&lt;$A132,"",IF(AE$113=$A132,AE73,AD132+AE73))</f>
        <v>70500.2732969983</v>
      </c>
      <c r="AF132" s="60" t="n">
        <f aca="false">IF(AF$113&lt;$A132,"",IF(AF$113=$A132,AF73,AE132+AF73))</f>
        <v>73687.5984964259</v>
      </c>
      <c r="AG132" s="60" t="n">
        <f aca="false">IF(AG$113&lt;$A132,"",IF(AG$113=$A132,AG73,AF132+AG73))</f>
        <v>76327.6750424428</v>
      </c>
      <c r="AH132" s="60" t="n">
        <f aca="false">IF(AH$113&lt;$A132,"",IF(AH$113=$A132,AH73,AG132+AH73))</f>
        <v>78796.2841357241</v>
      </c>
      <c r="AI132" s="60" t="n">
        <f aca="false">IF(AI$113&lt;$A132,"",IF(AI$113=$A132,AI73,AH132+AI73))</f>
        <v>81100.592468261</v>
      </c>
      <c r="AJ132" s="60" t="n">
        <f aca="false">IF(AJ$113&lt;$A132,"",IF(AJ$113=$A132,AJ73,AI132+AJ73))</f>
        <v>83471.9573815317</v>
      </c>
      <c r="AK132" s="60" t="n">
        <f aca="false">IF(AK$113&lt;$A132,"",IF(AK$113=$A132,AK73,AJ132+AK73))</f>
        <v>85685.1377791366</v>
      </c>
      <c r="AL132" s="60" t="n">
        <f aca="false">IF(AL$113&lt;$A132,"",IF(AL$113=$A132,AL73,AK132+AL73))</f>
        <v>87674.1443117438</v>
      </c>
      <c r="AM132" s="60" t="n">
        <f aca="false">IF(AM$113&lt;$A132,"",IF(AM$113=$A132,AM73,AL132+AM73))</f>
        <v>89586.7214587502</v>
      </c>
      <c r="AN132" s="60" t="n">
        <f aca="false">IF(AN$113&lt;$A132,"",IF(AN$113=$A132,AN73,AM132+AN73))</f>
        <v>91358.8443876809</v>
      </c>
      <c r="AO132" s="60" t="n">
        <f aca="false">IF(AO$113&lt;$A132,"",IF(AO$113=$A132,AO73,AN132+AO73))</f>
        <v>93019.0480930759</v>
      </c>
    </row>
    <row r="133" customFormat="false" ht="15" hidden="false" customHeight="false" outlineLevel="0" collapsed="false">
      <c r="A133" s="0" t="n">
        <f aca="false">A132+1</f>
        <v>19</v>
      </c>
      <c r="B133" s="0" t="s">
        <v>23</v>
      </c>
      <c r="C133" s="60" t="str">
        <f aca="false">IF(C$113&lt;$A133,"",IF(C$113=$A133,C74,B133+C74))</f>
        <v/>
      </c>
      <c r="D133" s="60" t="str">
        <f aca="false">IF(D$113&lt;$A133,"",IF(D$113=$A133,D74,C133+D74))</f>
        <v/>
      </c>
      <c r="E133" s="60" t="str">
        <f aca="false">IF(E$113&lt;$A133,"",IF(E$113=$A133,E74,D133+E74))</f>
        <v/>
      </c>
      <c r="F133" s="60" t="str">
        <f aca="false">IF(F$113&lt;$A133,"",IF(F$113=$A133,F74,E133+F74))</f>
        <v/>
      </c>
      <c r="G133" s="60" t="str">
        <f aca="false">IF(G$113&lt;$A133,"",IF(G$113=$A133,G74,F133+G74))</f>
        <v/>
      </c>
      <c r="H133" s="60" t="str">
        <f aca="false">IF(H$113&lt;$A133,"",IF(H$113=$A133,H74,G133+H74))</f>
        <v/>
      </c>
      <c r="I133" s="60" t="str">
        <f aca="false">IF(I$113&lt;$A133,"",IF(I$113=$A133,I74,H133+I74))</f>
        <v/>
      </c>
      <c r="J133" s="60" t="str">
        <f aca="false">IF(J$113&lt;$A133,"",IF(J$113=$A133,J74,I133+J74))</f>
        <v/>
      </c>
      <c r="K133" s="60" t="str">
        <f aca="false">IF(K$113&lt;$A133,"",IF(K$113=$A133,K74,J133+K74))</f>
        <v/>
      </c>
      <c r="L133" s="60" t="str">
        <f aca="false">IF(L$113&lt;$A133,"",IF(L$113=$A133,L74,K133+L74))</f>
        <v/>
      </c>
      <c r="M133" s="60" t="str">
        <f aca="false">IF(M$113&lt;$A133,"",IF(M$113=$A133,M74,L133+M74))</f>
        <v/>
      </c>
      <c r="N133" s="60" t="str">
        <f aca="false">IF(N$113&lt;$A133,"",IF(N$113=$A133,N74,M133+N74))</f>
        <v/>
      </c>
      <c r="O133" s="60" t="str">
        <f aca="false">IF(O$113&lt;$A133,"",IF(O$113=$A133,O74,N133+O74))</f>
        <v/>
      </c>
      <c r="P133" s="60" t="str">
        <f aca="false">IF(P$113&lt;$A133,"",IF(P$113=$A133,P74,O133+P74))</f>
        <v/>
      </c>
      <c r="Q133" s="60" t="str">
        <f aca="false">IF(Q$113&lt;$A133,"",IF(Q$113=$A133,Q74,P133+Q74))</f>
        <v/>
      </c>
      <c r="R133" s="60" t="str">
        <f aca="false">IF(R$113&lt;$A133,"",IF(R$113=$A133,R74,Q133+R74))</f>
        <v/>
      </c>
      <c r="S133" s="60" t="str">
        <f aca="false">IF(S$113&lt;$A133,"",IF(S$113=$A133,S74,R133+S74))</f>
        <v/>
      </c>
      <c r="T133" s="60" t="str">
        <f aca="false">IF(T$113&lt;$A133,"",IF(T$113=$A133,T74,S133+T74))</f>
        <v/>
      </c>
      <c r="U133" s="60" t="n">
        <f aca="false">IF(U$113&lt;$A133,"",IF(U$113=$A133,U74,T133+U74))</f>
        <v>19696.8108760793</v>
      </c>
      <c r="V133" s="60" t="n">
        <f aca="false">IF(V$113&lt;$A133,"",IF(V$113=$A133,V74,U133+V74))</f>
        <v>25959.7357740938</v>
      </c>
      <c r="W133" s="60" t="n">
        <f aca="false">IF(W$113&lt;$A133,"",IF(W$113=$A133,W74,V133+W74))</f>
        <v>31302.0564024706</v>
      </c>
      <c r="X133" s="60" t="n">
        <f aca="false">IF(X$113&lt;$A133,"",IF(X$113=$A133,X74,W133+X74))</f>
        <v>36428.5110973562</v>
      </c>
      <c r="Y133" s="60" t="n">
        <f aca="false">IF(Y$113&lt;$A133,"",IF(Y$113=$A133,Y74,X133+Y74))</f>
        <v>41109.111525451</v>
      </c>
      <c r="Z133" s="60" t="n">
        <f aca="false">IF(Z$113&lt;$A133,"",IF(Z$113=$A133,Z74,Y133+Z74))</f>
        <v>45421.8628609417</v>
      </c>
      <c r="AA133" s="60" t="n">
        <f aca="false">IF(AA$113&lt;$A133,"",IF(AA$113=$A133,AA74,Z133+AA74))</f>
        <v>49796.7613664582</v>
      </c>
      <c r="AB133" s="60" t="n">
        <f aca="false">IF(AB$113&lt;$A133,"",IF(AB$113=$A133,AB74,AA133+AB74))</f>
        <v>53864.0480903806</v>
      </c>
      <c r="AC133" s="60" t="n">
        <f aca="false">IF(AC$113&lt;$A133,"",IF(AC$113=$A133,AC74,AB133+AC74))</f>
        <v>57665.6152191715</v>
      </c>
      <c r="AD133" s="60" t="n">
        <f aca="false">IF(AD$113&lt;$A133,"",IF(AD$113=$A133,AD74,AC133+AD74))</f>
        <v>61289.5176734769</v>
      </c>
      <c r="AE133" s="60" t="n">
        <f aca="false">IF(AE$113&lt;$A133,"",IF(AE$113=$A133,AE74,AD133+AE74))</f>
        <v>64732.0628865285</v>
      </c>
      <c r="AF133" s="60" t="n">
        <f aca="false">IF(AF$113&lt;$A133,"",IF(AF$113=$A133,AF74,AE133+AF74))</f>
        <v>67990.2775583255</v>
      </c>
      <c r="AG133" s="60" t="n">
        <f aca="false">IF(AG$113&lt;$A133,"",IF(AG$113=$A133,AG74,AF133+AG74))</f>
        <v>70704.5281261603</v>
      </c>
      <c r="AH133" s="60" t="n">
        <f aca="false">IF(AH$113&lt;$A133,"",IF(AH$113=$A133,AH74,AG133+AH74))</f>
        <v>73247.3824493797</v>
      </c>
      <c r="AI133" s="60" t="n">
        <f aca="false">IF(AI$113&lt;$A133,"",IF(AI$113=$A133,AI74,AH133+AI74))</f>
        <v>75624.3958553195</v>
      </c>
      <c r="AJ133" s="60" t="n">
        <f aca="false">IF(AJ$113&lt;$A133,"",IF(AJ$113=$A133,AJ74,AI133+AJ74))</f>
        <v>78068.3746131207</v>
      </c>
      <c r="AK133" s="60" t="n">
        <f aca="false">IF(AK$113&lt;$A133,"",IF(AK$113=$A133,AK74,AJ133+AK74))</f>
        <v>80351.524329277</v>
      </c>
      <c r="AL133" s="60" t="n">
        <f aca="false">IF(AL$113&lt;$A133,"",IF(AL$113=$A133,AL74,AK133+AL74))</f>
        <v>82481.7842994045</v>
      </c>
      <c r="AM133" s="60" t="n">
        <f aca="false">IF(AM$113&lt;$A133,"",IF(AM$113=$A133,AM74,AL133+AM74))</f>
        <v>84476.597879642</v>
      </c>
      <c r="AN133" s="60" t="n">
        <f aca="false">IF(AN$113&lt;$A133,"",IF(AN$113=$A133,AN74,AM133+AN74))</f>
        <v>86316.8689762201</v>
      </c>
      <c r="AO133" s="60" t="n">
        <f aca="false">IF(AO$113&lt;$A133,"",IF(AO$113=$A133,AO74,AN133+AO74))</f>
        <v>88021.5640082515</v>
      </c>
    </row>
    <row r="134" customFormat="false" ht="15" hidden="false" customHeight="false" outlineLevel="0" collapsed="false">
      <c r="A134" s="0" t="n">
        <f aca="false">A133+1</f>
        <v>20</v>
      </c>
      <c r="B134" s="0" t="s">
        <v>24</v>
      </c>
      <c r="C134" s="60" t="str">
        <f aca="false">IF(C$113&lt;$A134,"",IF(C$113=$A134,C75,B134+C75))</f>
        <v/>
      </c>
      <c r="D134" s="60" t="str">
        <f aca="false">IF(D$113&lt;$A134,"",IF(D$113=$A134,D75,C134+D75))</f>
        <v/>
      </c>
      <c r="E134" s="60" t="str">
        <f aca="false">IF(E$113&lt;$A134,"",IF(E$113=$A134,E75,D134+E75))</f>
        <v/>
      </c>
      <c r="F134" s="60" t="str">
        <f aca="false">IF(F$113&lt;$A134,"",IF(F$113=$A134,F75,E134+F75))</f>
        <v/>
      </c>
      <c r="G134" s="60" t="str">
        <f aca="false">IF(G$113&lt;$A134,"",IF(G$113=$A134,G75,F134+G75))</f>
        <v/>
      </c>
      <c r="H134" s="60" t="str">
        <f aca="false">IF(H$113&lt;$A134,"",IF(H$113=$A134,H75,G134+H75))</f>
        <v/>
      </c>
      <c r="I134" s="60" t="str">
        <f aca="false">IF(I$113&lt;$A134,"",IF(I$113=$A134,I75,H134+I75))</f>
        <v/>
      </c>
      <c r="J134" s="60" t="str">
        <f aca="false">IF(J$113&lt;$A134,"",IF(J$113=$A134,J75,I134+J75))</f>
        <v/>
      </c>
      <c r="K134" s="60" t="str">
        <f aca="false">IF(K$113&lt;$A134,"",IF(K$113=$A134,K75,J134+K75))</f>
        <v/>
      </c>
      <c r="L134" s="60" t="str">
        <f aca="false">IF(L$113&lt;$A134,"",IF(L$113=$A134,L75,K134+L75))</f>
        <v/>
      </c>
      <c r="M134" s="60" t="str">
        <f aca="false">IF(M$113&lt;$A134,"",IF(M$113=$A134,M75,L134+M75))</f>
        <v/>
      </c>
      <c r="N134" s="60" t="str">
        <f aca="false">IF(N$113&lt;$A134,"",IF(N$113=$A134,N75,M134+N75))</f>
        <v/>
      </c>
      <c r="O134" s="60" t="str">
        <f aca="false">IF(O$113&lt;$A134,"",IF(O$113=$A134,O75,N134+O75))</f>
        <v/>
      </c>
      <c r="P134" s="60" t="str">
        <f aca="false">IF(P$113&lt;$A134,"",IF(P$113=$A134,P75,O134+P75))</f>
        <v/>
      </c>
      <c r="Q134" s="60" t="str">
        <f aca="false">IF(Q$113&lt;$A134,"",IF(Q$113=$A134,Q75,P134+Q75))</f>
        <v/>
      </c>
      <c r="R134" s="60" t="str">
        <f aca="false">IF(R$113&lt;$A134,"",IF(R$113=$A134,R75,Q134+R75))</f>
        <v/>
      </c>
      <c r="S134" s="60" t="str">
        <f aca="false">IF(S$113&lt;$A134,"",IF(S$113=$A134,S75,R134+S75))</f>
        <v/>
      </c>
      <c r="T134" s="60" t="str">
        <f aca="false">IF(T$113&lt;$A134,"",IF(T$113=$A134,T75,S134+T75))</f>
        <v/>
      </c>
      <c r="U134" s="60" t="str">
        <f aca="false">IF(U$113&lt;$A134,"",IF(U$113=$A134,U75,T134+U75))</f>
        <v/>
      </c>
      <c r="V134" s="60" t="n">
        <f aca="false">IF(V$113&lt;$A134,"",IF(V$113=$A134,V75,U134+V75))</f>
        <v>20057.6634138364</v>
      </c>
      <c r="W134" s="60" t="n">
        <f aca="false">IF(W$113&lt;$A134,"",IF(W$113=$A134,W75,V134+W75))</f>
        <v>26415.4349236386</v>
      </c>
      <c r="X134" s="60" t="n">
        <f aca="false">IF(X$113&lt;$A134,"",IF(X$113=$A134,X75,W134+X75))</f>
        <v>32220.888276912</v>
      </c>
      <c r="Y134" s="60" t="n">
        <f aca="false">IF(Y$113&lt;$A134,"",IF(Y$113=$A134,Y75,X134+Y75))</f>
        <v>37424.3682663533</v>
      </c>
      <c r="Z134" s="60" t="n">
        <f aca="false">IF(Z$113&lt;$A134,"",IF(Z$113=$A134,Z75,Y134+Z75))</f>
        <v>42173.7118619283</v>
      </c>
      <c r="AA134" s="60" t="n">
        <f aca="false">IF(AA$113&lt;$A134,"",IF(AA$113=$A134,AA75,Z134+AA75))</f>
        <v>47204.2574524985</v>
      </c>
      <c r="AB134" s="60" t="n">
        <f aca="false">IF(AB$113&lt;$A134,"",IF(AB$113=$A134,AB75,AA134+AB75))</f>
        <v>51645.3161447868</v>
      </c>
      <c r="AC134" s="60" t="n">
        <f aca="false">IF(AC$113&lt;$A134,"",IF(AC$113=$A134,AC75,AB134+AC75))</f>
        <v>55772.7352907773</v>
      </c>
      <c r="AD134" s="60" t="n">
        <f aca="false">IF(AD$113&lt;$A134,"",IF(AD$113=$A134,AD75,AC134+AD75))</f>
        <v>59629.2225022925</v>
      </c>
      <c r="AE134" s="60" t="n">
        <f aca="false">IF(AE$113&lt;$A134,"",IF(AE$113=$A134,AE75,AD134+AE75))</f>
        <v>63304.2609153693</v>
      </c>
      <c r="AF134" s="60" t="n">
        <f aca="false">IF(AF$113&lt;$A134,"",IF(AF$113=$A134,AF75,AE134+AF75))</f>
        <v>66794.2365713473</v>
      </c>
      <c r="AG134" s="60" t="n">
        <f aca="false">IF(AG$113&lt;$A134,"",IF(AG$113=$A134,AG75,AF134+AG75))</f>
        <v>69719.9466542752</v>
      </c>
      <c r="AH134" s="60" t="n">
        <f aca="false">IF(AH$113&lt;$A134,"",IF(AH$113=$A134,AH75,AG134+AH75))</f>
        <v>72467.8509115275</v>
      </c>
      <c r="AI134" s="60" t="n">
        <f aca="false">IF(AI$113&lt;$A134,"",IF(AI$113=$A134,AI75,AH134+AI75))</f>
        <v>75041.4710167077</v>
      </c>
      <c r="AJ134" s="60" t="n">
        <f aca="false">IF(AJ$113&lt;$A134,"",IF(AJ$113=$A134,AJ75,AI134+AJ75))</f>
        <v>77685.9238405722</v>
      </c>
      <c r="AK134" s="60" t="n">
        <f aca="false">IF(AK$113&lt;$A134,"",IF(AK$113=$A134,AK75,AJ134+AK75))</f>
        <v>80159.2190472943</v>
      </c>
      <c r="AL134" s="60" t="n">
        <f aca="false">IF(AL$113&lt;$A134,"",IF(AL$113=$A134,AL75,AK134+AL75))</f>
        <v>82469.0988453647</v>
      </c>
      <c r="AM134" s="60" t="n">
        <f aca="false">IF(AM$113&lt;$A134,"",IF(AM$113=$A134,AM75,AL134+AM75))</f>
        <v>84712.9417027274</v>
      </c>
      <c r="AN134" s="60" t="n">
        <f aca="false">IF(AN$113&lt;$A134,"",IF(AN$113=$A134,AN75,AM134+AN75))</f>
        <v>86730.3773121459</v>
      </c>
      <c r="AO134" s="60" t="n">
        <f aca="false">IF(AO$113&lt;$A134,"",IF(AO$113=$A134,AO75,AN134+AO75))</f>
        <v>88591.0308478782</v>
      </c>
    </row>
    <row r="135" customFormat="false" ht="15" hidden="false" customHeight="false" outlineLevel="0" collapsed="false">
      <c r="A135" s="0" t="n">
        <f aca="false">A134+1</f>
        <v>21</v>
      </c>
      <c r="B135" s="0" t="s">
        <v>25</v>
      </c>
      <c r="C135" s="60" t="str">
        <f aca="false">IF(C$113&lt;$A135,"",IF(C$113=$A135,C76,B135+C76))</f>
        <v/>
      </c>
      <c r="D135" s="60" t="str">
        <f aca="false">IF(D$113&lt;$A135,"",IF(D$113=$A135,D76,C135+D76))</f>
        <v/>
      </c>
      <c r="E135" s="60" t="str">
        <f aca="false">IF(E$113&lt;$A135,"",IF(E$113=$A135,E76,D135+E76))</f>
        <v/>
      </c>
      <c r="F135" s="60" t="str">
        <f aca="false">IF(F$113&lt;$A135,"",IF(F$113=$A135,F76,E135+F76))</f>
        <v/>
      </c>
      <c r="G135" s="60" t="str">
        <f aca="false">IF(G$113&lt;$A135,"",IF(G$113=$A135,G76,F135+G76))</f>
        <v/>
      </c>
      <c r="H135" s="60" t="str">
        <f aca="false">IF(H$113&lt;$A135,"",IF(H$113=$A135,H76,G135+H76))</f>
        <v/>
      </c>
      <c r="I135" s="60" t="str">
        <f aca="false">IF(I$113&lt;$A135,"",IF(I$113=$A135,I76,H135+I76))</f>
        <v/>
      </c>
      <c r="J135" s="60" t="str">
        <f aca="false">IF(J$113&lt;$A135,"",IF(J$113=$A135,J76,I135+J76))</f>
        <v/>
      </c>
      <c r="K135" s="60" t="str">
        <f aca="false">IF(K$113&lt;$A135,"",IF(K$113=$A135,K76,J135+K76))</f>
        <v/>
      </c>
      <c r="L135" s="60" t="str">
        <f aca="false">IF(L$113&lt;$A135,"",IF(L$113=$A135,L76,K135+L76))</f>
        <v/>
      </c>
      <c r="M135" s="60" t="str">
        <f aca="false">IF(M$113&lt;$A135,"",IF(M$113=$A135,M76,L135+M76))</f>
        <v/>
      </c>
      <c r="N135" s="60" t="str">
        <f aca="false">IF(N$113&lt;$A135,"",IF(N$113=$A135,N76,M135+N76))</f>
        <v/>
      </c>
      <c r="O135" s="60" t="str">
        <f aca="false">IF(O$113&lt;$A135,"",IF(O$113=$A135,O76,N135+O76))</f>
        <v/>
      </c>
      <c r="P135" s="60" t="str">
        <f aca="false">IF(P$113&lt;$A135,"",IF(P$113=$A135,P76,O135+P76))</f>
        <v/>
      </c>
      <c r="Q135" s="60" t="str">
        <f aca="false">IF(Q$113&lt;$A135,"",IF(Q$113=$A135,Q76,P135+Q76))</f>
        <v/>
      </c>
      <c r="R135" s="60" t="str">
        <f aca="false">IF(R$113&lt;$A135,"",IF(R$113=$A135,R76,Q135+R76))</f>
        <v/>
      </c>
      <c r="S135" s="60" t="str">
        <f aca="false">IF(S$113&lt;$A135,"",IF(S$113=$A135,S76,R135+S76))</f>
        <v/>
      </c>
      <c r="T135" s="60" t="str">
        <f aca="false">IF(T$113&lt;$A135,"",IF(T$113=$A135,T76,S135+T76))</f>
        <v/>
      </c>
      <c r="U135" s="60" t="str">
        <f aca="false">IF(U$113&lt;$A135,"",IF(U$113=$A135,U76,T135+U76))</f>
        <v/>
      </c>
      <c r="V135" s="60" t="str">
        <f aca="false">IF(V$113&lt;$A135,"",IF(V$113=$A135,V76,U135+V76))</f>
        <v/>
      </c>
      <c r="W135" s="60" t="n">
        <f aca="false">IF(W$113&lt;$A135,"",IF(W$113=$A135,W76,V135+W76))</f>
        <v>20255.3712942282</v>
      </c>
      <c r="X135" s="60" t="n">
        <f aca="false">IF(X$113&lt;$A135,"",IF(X$113=$A135,X76,W135+X76))</f>
        <v>27092.5380941394</v>
      </c>
      <c r="Y135" s="60" t="n">
        <f aca="false">IF(Y$113&lt;$A135,"",IF(Y$113=$A135,Y76,X135+Y76))</f>
        <v>32937.9738670131</v>
      </c>
      <c r="Z135" s="60" t="n">
        <f aca="false">IF(Z$113&lt;$A135,"",IF(Z$113=$A135,Z76,Y135+Z76))</f>
        <v>38175.5458246709</v>
      </c>
      <c r="AA135" s="60" t="n">
        <f aca="false">IF(AA$113&lt;$A135,"",IF(AA$113=$A135,AA76,Z135+AA76))</f>
        <v>43644.7582380688</v>
      </c>
      <c r="AB135" s="60" t="n">
        <f aca="false">IF(AB$113&lt;$A135,"",IF(AB$113=$A135,AB76,AA135+AB76))</f>
        <v>48710.4352997125</v>
      </c>
      <c r="AC135" s="60" t="n">
        <f aca="false">IF(AC$113&lt;$A135,"",IF(AC$113=$A135,AC76,AB135+AC76))</f>
        <v>53181.0207777275</v>
      </c>
      <c r="AD135" s="60" t="n">
        <f aca="false">IF(AD$113&lt;$A135,"",IF(AD$113=$A135,AD76,AC135+AD76))</f>
        <v>57334.4968792448</v>
      </c>
      <c r="AE135" s="60" t="n">
        <f aca="false">IF(AE$113&lt;$A135,"",IF(AE$113=$A135,AE76,AD135+AE76))</f>
        <v>61214.039937443</v>
      </c>
      <c r="AF135" s="60" t="n">
        <f aca="false">IF(AF$113&lt;$A135,"",IF(AF$113=$A135,AF76,AE135+AF76))</f>
        <v>64909.826680823</v>
      </c>
      <c r="AG135" s="60" t="n">
        <f aca="false">IF(AG$113&lt;$A135,"",IF(AG$113=$A135,AG76,AF135+AG76))</f>
        <v>68028.5025104906</v>
      </c>
      <c r="AH135" s="60" t="n">
        <f aca="false">IF(AH$113&lt;$A135,"",IF(AH$113=$A135,AH76,AG135+AH76))</f>
        <v>70966.6700699753</v>
      </c>
      <c r="AI135" s="60" t="n">
        <f aca="false">IF(AI$113&lt;$A135,"",IF(AI$113=$A135,AI76,AH135+AI76))</f>
        <v>73725.4390030147</v>
      </c>
      <c r="AJ135" s="60" t="n">
        <f aca="false">IF(AJ$113&lt;$A135,"",IF(AJ$113=$A135,AJ76,AI135+AJ76))</f>
        <v>76559.5758761805</v>
      </c>
      <c r="AK135" s="60" t="n">
        <f aca="false">IF(AK$113&lt;$A135,"",IF(AK$113=$A135,AK76,AJ135+AK76))</f>
        <v>79214.2062652672</v>
      </c>
      <c r="AL135" s="60" t="n">
        <f aca="false">IF(AL$113&lt;$A135,"",IF(AL$113=$A135,AL76,AK135+AL76))</f>
        <v>81696.2960564324</v>
      </c>
      <c r="AM135" s="60" t="n">
        <f aca="false">IF(AM$113&lt;$A135,"",IF(AM$113=$A135,AM76,AL135+AM76))</f>
        <v>84107.7569515987</v>
      </c>
      <c r="AN135" s="60" t="n">
        <f aca="false">IF(AN$113&lt;$A135,"",IF(AN$113=$A135,AN76,AM135+AN76))</f>
        <v>86358.7380324974</v>
      </c>
      <c r="AO135" s="60" t="n">
        <f aca="false">IF(AO$113&lt;$A135,"",IF(AO$113=$A135,AO76,AN135+AO76))</f>
        <v>88382.0453813894</v>
      </c>
    </row>
    <row r="136" customFormat="false" ht="15" hidden="false" customHeight="false" outlineLevel="0" collapsed="false">
      <c r="A136" s="0" t="n">
        <f aca="false">A135+1</f>
        <v>22</v>
      </c>
      <c r="B136" s="0" t="s">
        <v>26</v>
      </c>
      <c r="C136" s="60" t="str">
        <f aca="false">IF(C$113&lt;$A136,"",IF(C$113=$A136,C77,B136+C77))</f>
        <v/>
      </c>
      <c r="D136" s="60" t="str">
        <f aca="false">IF(D$113&lt;$A136,"",IF(D$113=$A136,D77,C136+D77))</f>
        <v/>
      </c>
      <c r="E136" s="60" t="str">
        <f aca="false">IF(E$113&lt;$A136,"",IF(E$113=$A136,E77,D136+E77))</f>
        <v/>
      </c>
      <c r="F136" s="60" t="str">
        <f aca="false">IF(F$113&lt;$A136,"",IF(F$113=$A136,F77,E136+F77))</f>
        <v/>
      </c>
      <c r="G136" s="60" t="str">
        <f aca="false">IF(G$113&lt;$A136,"",IF(G$113=$A136,G77,F136+G77))</f>
        <v/>
      </c>
      <c r="H136" s="60" t="str">
        <f aca="false">IF(H$113&lt;$A136,"",IF(H$113=$A136,H77,G136+H77))</f>
        <v/>
      </c>
      <c r="I136" s="60" t="str">
        <f aca="false">IF(I$113&lt;$A136,"",IF(I$113=$A136,I77,H136+I77))</f>
        <v/>
      </c>
      <c r="J136" s="60" t="str">
        <f aca="false">IF(J$113&lt;$A136,"",IF(J$113=$A136,J77,I136+J77))</f>
        <v/>
      </c>
      <c r="K136" s="60" t="str">
        <f aca="false">IF(K$113&lt;$A136,"",IF(K$113=$A136,K77,J136+K77))</f>
        <v/>
      </c>
      <c r="L136" s="60" t="str">
        <f aca="false">IF(L$113&lt;$A136,"",IF(L$113=$A136,L77,K136+L77))</f>
        <v/>
      </c>
      <c r="M136" s="60" t="str">
        <f aca="false">IF(M$113&lt;$A136,"",IF(M$113=$A136,M77,L136+M77))</f>
        <v/>
      </c>
      <c r="N136" s="60" t="str">
        <f aca="false">IF(N$113&lt;$A136,"",IF(N$113=$A136,N77,M136+N77))</f>
        <v/>
      </c>
      <c r="O136" s="60" t="str">
        <f aca="false">IF(O$113&lt;$A136,"",IF(O$113=$A136,O77,N136+O77))</f>
        <v/>
      </c>
      <c r="P136" s="60" t="str">
        <f aca="false">IF(P$113&lt;$A136,"",IF(P$113=$A136,P77,O136+P77))</f>
        <v/>
      </c>
      <c r="Q136" s="60" t="str">
        <f aca="false">IF(Q$113&lt;$A136,"",IF(Q$113=$A136,Q77,P136+Q77))</f>
        <v/>
      </c>
      <c r="R136" s="60" t="str">
        <f aca="false">IF(R$113&lt;$A136,"",IF(R$113=$A136,R77,Q136+R77))</f>
        <v/>
      </c>
      <c r="S136" s="60" t="str">
        <f aca="false">IF(S$113&lt;$A136,"",IF(S$113=$A136,S77,R136+S77))</f>
        <v/>
      </c>
      <c r="T136" s="60" t="str">
        <f aca="false">IF(T$113&lt;$A136,"",IF(T$113=$A136,T77,S136+T77))</f>
        <v/>
      </c>
      <c r="U136" s="60" t="str">
        <f aca="false">IF(U$113&lt;$A136,"",IF(U$113=$A136,U77,T136+U77))</f>
        <v/>
      </c>
      <c r="V136" s="60" t="str">
        <f aca="false">IF(V$113&lt;$A136,"",IF(V$113=$A136,V77,U136+V77))</f>
        <v/>
      </c>
      <c r="W136" s="60" t="str">
        <f aca="false">IF(W$113&lt;$A136,"",IF(W$113=$A136,W77,V136+W77))</f>
        <v/>
      </c>
      <c r="X136" s="60" t="n">
        <f aca="false">IF(X$113&lt;$A136,"",IF(X$113=$A136,X77,W136+X77))</f>
        <v>17181.8123422622</v>
      </c>
      <c r="Y136" s="60" t="n">
        <f aca="false">IF(Y$113&lt;$A136,"",IF(Y$113=$A136,Y77,X136+Y77))</f>
        <v>22741.5784346185</v>
      </c>
      <c r="Z136" s="60" t="n">
        <f aca="false">IF(Z$113&lt;$A136,"",IF(Z$113=$A136,Z77,Y136+Z77))</f>
        <v>27493.3225306889</v>
      </c>
      <c r="AA136" s="60" t="n">
        <f aca="false">IF(AA$113&lt;$A136,"",IF(AA$113=$A136,AA77,Z136+AA77))</f>
        <v>32341.2067443939</v>
      </c>
      <c r="AB136" s="60" t="n">
        <f aca="false">IF(AB$113&lt;$A136,"",IF(AB$113=$A136,AB77,AA136+AB77))</f>
        <v>36789.0204450799</v>
      </c>
      <c r="AC136" s="60" t="n">
        <f aca="false">IF(AC$113&lt;$A136,"",IF(AC$113=$A136,AC77,AB136+AC77))</f>
        <v>40907.2954273259</v>
      </c>
      <c r="AD136" s="60" t="n">
        <f aca="false">IF(AD$113&lt;$A136,"",IF(AD$113=$A136,AD77,AC136+AD77))</f>
        <v>44540.5651741612</v>
      </c>
      <c r="AE136" s="60" t="n">
        <f aca="false">IF(AE$113&lt;$A136,"",IF(AE$113=$A136,AE77,AD136+AE77))</f>
        <v>47914.9936037332</v>
      </c>
      <c r="AF136" s="60" t="n">
        <f aca="false">IF(AF$113&lt;$A136,"",IF(AF$113=$A136,AF77,AE136+AF77))</f>
        <v>51065.821861301</v>
      </c>
      <c r="AG136" s="60" t="n">
        <f aca="false">IF(AG$113&lt;$A136,"",IF(AG$113=$A136,AG77,AF136+AG77))</f>
        <v>53741.707173842</v>
      </c>
      <c r="AH136" s="60" t="n">
        <f aca="false">IF(AH$113&lt;$A136,"",IF(AH$113=$A136,AH77,AG136+AH77))</f>
        <v>56271.0472219393</v>
      </c>
      <c r="AI136" s="60" t="n">
        <f aca="false">IF(AI$113&lt;$A136,"",IF(AI$113=$A136,AI77,AH136+AI77))</f>
        <v>58653.2536297204</v>
      </c>
      <c r="AJ136" s="60" t="n">
        <f aca="false">IF(AJ$113&lt;$A136,"",IF(AJ$113=$A136,AJ77,AI136+AJ77))</f>
        <v>61101.4223541313</v>
      </c>
      <c r="AK136" s="60" t="n">
        <f aca="false">IF(AK$113&lt;$A136,"",IF(AK$113=$A136,AK77,AJ136+AK77))</f>
        <v>63399.0368880179</v>
      </c>
      <c r="AL136" s="60" t="n">
        <f aca="false">IF(AL$113&lt;$A136,"",IF(AL$113=$A136,AL77,AK136+AL77))</f>
        <v>65550.4842604429</v>
      </c>
      <c r="AM136" s="60" t="n">
        <f aca="false">IF(AM$113&lt;$A136,"",IF(AM$113=$A136,AM77,AL136+AM77))</f>
        <v>67641.3603841138</v>
      </c>
      <c r="AN136" s="60" t="n">
        <f aca="false">IF(AN$113&lt;$A136,"",IF(AN$113=$A136,AN77,AM136+AN77))</f>
        <v>69594.9820514015</v>
      </c>
      <c r="AO136" s="60" t="n">
        <f aca="false">IF(AO$113&lt;$A136,"",IF(AO$113=$A136,AO77,AN136+AO77))</f>
        <v>71418.0858820835</v>
      </c>
    </row>
    <row r="137" customFormat="false" ht="15" hidden="false" customHeight="false" outlineLevel="0" collapsed="false">
      <c r="A137" s="0" t="n">
        <f aca="false">A136+1</f>
        <v>23</v>
      </c>
      <c r="B137" s="0" t="s">
        <v>27</v>
      </c>
      <c r="C137" s="60" t="str">
        <f aca="false">IF(C$113&lt;$A137,"",IF(C$113=$A137,C78,B137+C78))</f>
        <v/>
      </c>
      <c r="D137" s="60" t="str">
        <f aca="false">IF(D$113&lt;$A137,"",IF(D$113=$A137,D78,C137+D78))</f>
        <v/>
      </c>
      <c r="E137" s="60" t="str">
        <f aca="false">IF(E$113&lt;$A137,"",IF(E$113=$A137,E78,D137+E78))</f>
        <v/>
      </c>
      <c r="F137" s="60" t="str">
        <f aca="false">IF(F$113&lt;$A137,"",IF(F$113=$A137,F78,E137+F78))</f>
        <v/>
      </c>
      <c r="G137" s="60" t="str">
        <f aca="false">IF(G$113&lt;$A137,"",IF(G$113=$A137,G78,F137+G78))</f>
        <v/>
      </c>
      <c r="H137" s="60" t="str">
        <f aca="false">IF(H$113&lt;$A137,"",IF(H$113=$A137,H78,G137+H78))</f>
        <v/>
      </c>
      <c r="I137" s="60" t="str">
        <f aca="false">IF(I$113&lt;$A137,"",IF(I$113=$A137,I78,H137+I78))</f>
        <v/>
      </c>
      <c r="J137" s="60" t="str">
        <f aca="false">IF(J$113&lt;$A137,"",IF(J$113=$A137,J78,I137+J78))</f>
        <v/>
      </c>
      <c r="K137" s="60" t="str">
        <f aca="false">IF(K$113&lt;$A137,"",IF(K$113=$A137,K78,J137+K78))</f>
        <v/>
      </c>
      <c r="L137" s="60" t="str">
        <f aca="false">IF(L$113&lt;$A137,"",IF(L$113=$A137,L78,K137+L78))</f>
        <v/>
      </c>
      <c r="M137" s="60" t="str">
        <f aca="false">IF(M$113&lt;$A137,"",IF(M$113=$A137,M78,L137+M78))</f>
        <v/>
      </c>
      <c r="N137" s="60" t="str">
        <f aca="false">IF(N$113&lt;$A137,"",IF(N$113=$A137,N78,M137+N78))</f>
        <v/>
      </c>
      <c r="O137" s="60" t="str">
        <f aca="false">IF(O$113&lt;$A137,"",IF(O$113=$A137,O78,N137+O78))</f>
        <v/>
      </c>
      <c r="P137" s="60" t="str">
        <f aca="false">IF(P$113&lt;$A137,"",IF(P$113=$A137,P78,O137+P78))</f>
        <v/>
      </c>
      <c r="Q137" s="60" t="str">
        <f aca="false">IF(Q$113&lt;$A137,"",IF(Q$113=$A137,Q78,P137+Q78))</f>
        <v/>
      </c>
      <c r="R137" s="60" t="str">
        <f aca="false">IF(R$113&lt;$A137,"",IF(R$113=$A137,R78,Q137+R78))</f>
        <v/>
      </c>
      <c r="S137" s="60" t="str">
        <f aca="false">IF(S$113&lt;$A137,"",IF(S$113=$A137,S78,R137+S78))</f>
        <v/>
      </c>
      <c r="T137" s="60" t="str">
        <f aca="false">IF(T$113&lt;$A137,"",IF(T$113=$A137,T78,S137+T78))</f>
        <v/>
      </c>
      <c r="U137" s="60" t="str">
        <f aca="false">IF(U$113&lt;$A137,"",IF(U$113=$A137,U78,T137+U78))</f>
        <v/>
      </c>
      <c r="V137" s="60" t="str">
        <f aca="false">IF(V$113&lt;$A137,"",IF(V$113=$A137,V78,U137+V78))</f>
        <v/>
      </c>
      <c r="W137" s="60" t="str">
        <f aca="false">IF(W$113&lt;$A137,"",IF(W$113=$A137,W78,V137+W78))</f>
        <v/>
      </c>
      <c r="X137" s="60" t="str">
        <f aca="false">IF(X$113&lt;$A137,"",IF(X$113=$A137,X78,W137+X78))</f>
        <v/>
      </c>
      <c r="Y137" s="60" t="n">
        <f aca="false">IF(Y$113&lt;$A137,"",IF(Y$113=$A137,Y78,X137+Y78))</f>
        <v>15767.2309346827</v>
      </c>
      <c r="Z137" s="60" t="n">
        <f aca="false">IF(Z$113&lt;$A137,"",IF(Z$113=$A137,Z78,Y137+Z78))</f>
        <v>20854.4127312146</v>
      </c>
      <c r="AA137" s="60" t="n">
        <f aca="false">IF(AA$113&lt;$A137,"",IF(AA$113=$A137,AA78,Z137+AA78))</f>
        <v>25781.613485281</v>
      </c>
      <c r="AB137" s="60" t="n">
        <f aca="false">IF(AB$113&lt;$A137,"",IF(AB$113=$A137,AB78,AA137+AB78))</f>
        <v>30219.3094066622</v>
      </c>
      <c r="AC137" s="60" t="n">
        <f aca="false">IF(AC$113&lt;$A137,"",IF(AC$113=$A137,AC78,AB137+AC78))</f>
        <v>34289.4445843252</v>
      </c>
      <c r="AD137" s="60" t="n">
        <f aca="false">IF(AD$113&lt;$A137,"",IF(AD$113=$A137,AD78,AC137+AD78))</f>
        <v>38056.7729161787</v>
      </c>
      <c r="AE137" s="60" t="n">
        <f aca="false">IF(AE$113&lt;$A137,"",IF(AE$113=$A137,AE78,AD137+AE78))</f>
        <v>41379.3197148752</v>
      </c>
      <c r="AF137" s="60" t="n">
        <f aca="false">IF(AF$113&lt;$A137,"",IF(AF$113=$A137,AF78,AE137+AF78))</f>
        <v>44464.1337194732</v>
      </c>
      <c r="AG137" s="60" t="n">
        <f aca="false">IF(AG$113&lt;$A137,"",IF(AG$113=$A137,AG78,AF137+AG78))</f>
        <v>47040.4561698086</v>
      </c>
      <c r="AH137" s="60" t="n">
        <f aca="false">IF(AH$113&lt;$A137,"",IF(AH$113=$A137,AH78,AG137+AH78))</f>
        <v>49483.2284304507</v>
      </c>
      <c r="AI137" s="60" t="n">
        <f aca="false">IF(AI$113&lt;$A137,"",IF(AI$113=$A137,AI78,AH137+AI78))</f>
        <v>51791.4961553649</v>
      </c>
      <c r="AJ137" s="60" t="n">
        <f aca="false">IF(AJ$113&lt;$A137,"",IF(AJ$113=$A137,AJ78,AI137+AJ78))</f>
        <v>54165.7260661787</v>
      </c>
      <c r="AK137" s="60" t="n">
        <f aca="false">IF(AK$113&lt;$A137,"",IF(AK$113=$A137,AK78,AJ137+AK78))</f>
        <v>56399.6733328371</v>
      </c>
      <c r="AL137" s="60" t="n">
        <f aca="false">IF(AL$113&lt;$A137,"",IF(AL$113=$A137,AL78,AK137+AL78))</f>
        <v>58495.6009963681</v>
      </c>
      <c r="AM137" s="60" t="n">
        <f aca="false">IF(AM$113&lt;$A137,"",IF(AM$113=$A137,AM78,AL137+AM78))</f>
        <v>60533.7677248377</v>
      </c>
      <c r="AN137" s="60" t="n">
        <f aca="false">IF(AN$113&lt;$A137,"",IF(AN$113=$A137,AN78,AM137+AN78))</f>
        <v>62440.3560693294</v>
      </c>
      <c r="AO137" s="60" t="n">
        <f aca="false">IF(AO$113&lt;$A137,"",IF(AO$113=$A137,AO78,AN137+AO78))</f>
        <v>64221.2789122336</v>
      </c>
    </row>
    <row r="138" customFormat="false" ht="15" hidden="false" customHeight="false" outlineLevel="0" collapsed="false">
      <c r="A138" s="0" t="n">
        <f aca="false">A137+1</f>
        <v>24</v>
      </c>
      <c r="B138" s="0" t="s">
        <v>28</v>
      </c>
      <c r="C138" s="60" t="str">
        <f aca="false">IF(C$113&lt;$A138,"",IF(C$113=$A138,C79,B138+C79))</f>
        <v/>
      </c>
      <c r="D138" s="60" t="str">
        <f aca="false">IF(D$113&lt;$A138,"",IF(D$113=$A138,D79,C138+D79))</f>
        <v/>
      </c>
      <c r="E138" s="60" t="str">
        <f aca="false">IF(E$113&lt;$A138,"",IF(E$113=$A138,E79,D138+E79))</f>
        <v/>
      </c>
      <c r="F138" s="60" t="str">
        <f aca="false">IF(F$113&lt;$A138,"",IF(F$113=$A138,F79,E138+F79))</f>
        <v/>
      </c>
      <c r="G138" s="60" t="str">
        <f aca="false">IF(G$113&lt;$A138,"",IF(G$113=$A138,G79,F138+G79))</f>
        <v/>
      </c>
      <c r="H138" s="60" t="str">
        <f aca="false">IF(H$113&lt;$A138,"",IF(H$113=$A138,H79,G138+H79))</f>
        <v/>
      </c>
      <c r="I138" s="60" t="str">
        <f aca="false">IF(I$113&lt;$A138,"",IF(I$113=$A138,I79,H138+I79))</f>
        <v/>
      </c>
      <c r="J138" s="60" t="str">
        <f aca="false">IF(J$113&lt;$A138,"",IF(J$113=$A138,J79,I138+J79))</f>
        <v/>
      </c>
      <c r="K138" s="60" t="str">
        <f aca="false">IF(K$113&lt;$A138,"",IF(K$113=$A138,K79,J138+K79))</f>
        <v/>
      </c>
      <c r="L138" s="60" t="str">
        <f aca="false">IF(L$113&lt;$A138,"",IF(L$113=$A138,L79,K138+L79))</f>
        <v/>
      </c>
      <c r="M138" s="60" t="str">
        <f aca="false">IF(M$113&lt;$A138,"",IF(M$113=$A138,M79,L138+M79))</f>
        <v/>
      </c>
      <c r="N138" s="60" t="str">
        <f aca="false">IF(N$113&lt;$A138,"",IF(N$113=$A138,N79,M138+N79))</f>
        <v/>
      </c>
      <c r="O138" s="60" t="str">
        <f aca="false">IF(O$113&lt;$A138,"",IF(O$113=$A138,O79,N138+O79))</f>
        <v/>
      </c>
      <c r="P138" s="60" t="str">
        <f aca="false">IF(P$113&lt;$A138,"",IF(P$113=$A138,P79,O138+P79))</f>
        <v/>
      </c>
      <c r="Q138" s="60" t="str">
        <f aca="false">IF(Q$113&lt;$A138,"",IF(Q$113=$A138,Q79,P138+Q79))</f>
        <v/>
      </c>
      <c r="R138" s="60" t="str">
        <f aca="false">IF(R$113&lt;$A138,"",IF(R$113=$A138,R79,Q138+R79))</f>
        <v/>
      </c>
      <c r="S138" s="60" t="str">
        <f aca="false">IF(S$113&lt;$A138,"",IF(S$113=$A138,S79,R138+S79))</f>
        <v/>
      </c>
      <c r="T138" s="60" t="str">
        <f aca="false">IF(T$113&lt;$A138,"",IF(T$113=$A138,T79,S138+T79))</f>
        <v/>
      </c>
      <c r="U138" s="60" t="str">
        <f aca="false">IF(U$113&lt;$A138,"",IF(U$113=$A138,U79,T138+U79))</f>
        <v/>
      </c>
      <c r="V138" s="60" t="str">
        <f aca="false">IF(V$113&lt;$A138,"",IF(V$113=$A138,V79,U138+V79))</f>
        <v/>
      </c>
      <c r="W138" s="60" t="str">
        <f aca="false">IF(W$113&lt;$A138,"",IF(W$113=$A138,W79,V138+W79))</f>
        <v/>
      </c>
      <c r="X138" s="60" t="str">
        <f aca="false">IF(X$113&lt;$A138,"",IF(X$113=$A138,X79,W138+X79))</f>
        <v/>
      </c>
      <c r="Y138" s="60" t="str">
        <f aca="false">IF(Y$113&lt;$A138,"",IF(Y$113=$A138,Y79,X138+Y79))</f>
        <v/>
      </c>
      <c r="Z138" s="60" t="n">
        <f aca="false">IF(Z$113&lt;$A138,"",IF(Z$113=$A138,Z79,Y138+Z79))</f>
        <v>14497.2106671185</v>
      </c>
      <c r="AA138" s="60" t="n">
        <f aca="false">IF(AA$113&lt;$A138,"",IF(AA$113=$A138,AA79,Z138+AA79))</f>
        <v>19759.1997905486</v>
      </c>
      <c r="AB138" s="60" t="n">
        <f aca="false">IF(AB$113&lt;$A138,"",IF(AB$113=$A138,AB79,AA138+AB79))</f>
        <v>24279.5803676377</v>
      </c>
      <c r="AC138" s="60" t="n">
        <f aca="false">IF(AC$113&lt;$A138,"",IF(AC$113=$A138,AC79,AB138+AC79))</f>
        <v>28349.5432777837</v>
      </c>
      <c r="AD138" s="60" t="n">
        <f aca="false">IF(AD$113&lt;$A138,"",IF(AD$113=$A138,AD79,AC138+AD79))</f>
        <v>32081.172218419</v>
      </c>
      <c r="AE138" s="60" t="n">
        <f aca="false">IF(AE$113&lt;$A138,"",IF(AE$113=$A138,AE79,AD138+AE79))</f>
        <v>35534.0311427229</v>
      </c>
      <c r="AF138" s="60" t="n">
        <f aca="false">IF(AF$113&lt;$A138,"",IF(AF$113=$A138,AF79,AE138+AF79))</f>
        <v>38578.221162462</v>
      </c>
      <c r="AG138" s="60" t="n">
        <f aca="false">IF(AG$113&lt;$A138,"",IF(AG$113=$A138,AG79,AF138+AG79))</f>
        <v>41114.6353515803</v>
      </c>
      <c r="AH138" s="60" t="n">
        <f aca="false">IF(AH$113&lt;$A138,"",IF(AH$113=$A138,AH79,AG138+AH79))</f>
        <v>43471.7616134043</v>
      </c>
      <c r="AI138" s="60" t="n">
        <f aca="false">IF(AI$113&lt;$A138,"",IF(AI$113=$A138,AI79,AH138+AI79))</f>
        <v>45705.9870008077</v>
      </c>
      <c r="AJ138" s="60" t="n">
        <f aca="false">IF(AJ$113&lt;$A138,"",IF(AJ$113=$A138,AJ79,AI138+AJ79))</f>
        <v>48006.4659766225</v>
      </c>
      <c r="AK138" s="60" t="n">
        <f aca="false">IF(AK$113&lt;$A138,"",IF(AK$113=$A138,AK79,AJ138+AK79))</f>
        <v>50177.7596599334</v>
      </c>
      <c r="AL138" s="60" t="n">
        <f aca="false">IF(AL$113&lt;$A138,"",IF(AL$113=$A138,AL79,AK138+AL79))</f>
        <v>52220.1263938487</v>
      </c>
      <c r="AM138" s="60" t="n">
        <f aca="false">IF(AM$113&lt;$A138,"",IF(AM$113=$A138,AM79,AL138+AM79))</f>
        <v>54208.3449135549</v>
      </c>
      <c r="AN138" s="60" t="n">
        <f aca="false">IF(AN$113&lt;$A138,"",IF(AN$113=$A138,AN79,AM138+AN79))</f>
        <v>56070.973362004</v>
      </c>
      <c r="AO138" s="60" t="n">
        <f aca="false">IF(AO$113&lt;$A138,"",IF(AO$113=$A138,AO79,AN138+AO79))</f>
        <v>57812.8457185108</v>
      </c>
    </row>
    <row r="139" customFormat="false" ht="15" hidden="false" customHeight="false" outlineLevel="0" collapsed="false">
      <c r="A139" s="0" t="n">
        <f aca="false">A138+1</f>
        <v>25</v>
      </c>
      <c r="B139" s="0" t="s">
        <v>29</v>
      </c>
      <c r="C139" s="60" t="str">
        <f aca="false">IF(C$113&lt;$A139,"",IF(C$113=$A139,C80,B139+C80))</f>
        <v/>
      </c>
      <c r="D139" s="60" t="str">
        <f aca="false">IF(D$113&lt;$A139,"",IF(D$113=$A139,D80,C139+D80))</f>
        <v/>
      </c>
      <c r="E139" s="60" t="str">
        <f aca="false">IF(E$113&lt;$A139,"",IF(E$113=$A139,E80,D139+E80))</f>
        <v/>
      </c>
      <c r="F139" s="60" t="str">
        <f aca="false">IF(F$113&lt;$A139,"",IF(F$113=$A139,F80,E139+F80))</f>
        <v/>
      </c>
      <c r="G139" s="60" t="str">
        <f aca="false">IF(G$113&lt;$A139,"",IF(G$113=$A139,G80,F139+G80))</f>
        <v/>
      </c>
      <c r="H139" s="60" t="str">
        <f aca="false">IF(H$113&lt;$A139,"",IF(H$113=$A139,H80,G139+H80))</f>
        <v/>
      </c>
      <c r="I139" s="60" t="str">
        <f aca="false">IF(I$113&lt;$A139,"",IF(I$113=$A139,I80,H139+I80))</f>
        <v/>
      </c>
      <c r="J139" s="60" t="str">
        <f aca="false">IF(J$113&lt;$A139,"",IF(J$113=$A139,J80,I139+J80))</f>
        <v/>
      </c>
      <c r="K139" s="60" t="str">
        <f aca="false">IF(K$113&lt;$A139,"",IF(K$113=$A139,K80,J139+K80))</f>
        <v/>
      </c>
      <c r="L139" s="60" t="str">
        <f aca="false">IF(L$113&lt;$A139,"",IF(L$113=$A139,L80,K139+L80))</f>
        <v/>
      </c>
      <c r="M139" s="60" t="str">
        <f aca="false">IF(M$113&lt;$A139,"",IF(M$113=$A139,M80,L139+M80))</f>
        <v/>
      </c>
      <c r="N139" s="60" t="str">
        <f aca="false">IF(N$113&lt;$A139,"",IF(N$113=$A139,N80,M139+N80))</f>
        <v/>
      </c>
      <c r="O139" s="60" t="str">
        <f aca="false">IF(O$113&lt;$A139,"",IF(O$113=$A139,O80,N139+O80))</f>
        <v/>
      </c>
      <c r="P139" s="60" t="str">
        <f aca="false">IF(P$113&lt;$A139,"",IF(P$113=$A139,P80,O139+P80))</f>
        <v/>
      </c>
      <c r="Q139" s="60" t="str">
        <f aca="false">IF(Q$113&lt;$A139,"",IF(Q$113=$A139,Q80,P139+Q80))</f>
        <v/>
      </c>
      <c r="R139" s="60" t="str">
        <f aca="false">IF(R$113&lt;$A139,"",IF(R$113=$A139,R80,Q139+R80))</f>
        <v/>
      </c>
      <c r="S139" s="60" t="str">
        <f aca="false">IF(S$113&lt;$A139,"",IF(S$113=$A139,S80,R139+S80))</f>
        <v/>
      </c>
      <c r="T139" s="60" t="str">
        <f aca="false">IF(T$113&lt;$A139,"",IF(T$113=$A139,T80,S139+T80))</f>
        <v/>
      </c>
      <c r="U139" s="60" t="str">
        <f aca="false">IF(U$113&lt;$A139,"",IF(U$113=$A139,U80,T139+U80))</f>
        <v/>
      </c>
      <c r="V139" s="60" t="str">
        <f aca="false">IF(V$113&lt;$A139,"",IF(V$113=$A139,V80,U139+V80))</f>
        <v/>
      </c>
      <c r="W139" s="60" t="str">
        <f aca="false">IF(W$113&lt;$A139,"",IF(W$113=$A139,W80,V139+W80))</f>
        <v/>
      </c>
      <c r="X139" s="60" t="str">
        <f aca="false">IF(X$113&lt;$A139,"",IF(X$113=$A139,X80,W139+X80))</f>
        <v/>
      </c>
      <c r="Y139" s="60" t="str">
        <f aca="false">IF(Y$113&lt;$A139,"",IF(Y$113=$A139,Y80,X139+Y80))</f>
        <v/>
      </c>
      <c r="Z139" s="60" t="str">
        <f aca="false">IF(Z$113&lt;$A139,"",IF(Z$113=$A139,Z80,Y139+Z80))</f>
        <v/>
      </c>
      <c r="AA139" s="60" t="n">
        <f aca="false">IF(AA$113&lt;$A139,"",IF(AA$113=$A139,AA80,Z139+AA80))</f>
        <v>21054.9558691032</v>
      </c>
      <c r="AB139" s="60" t="n">
        <f aca="false">IF(AB$113&lt;$A139,"",IF(AB$113=$A139,AB80,AA139+AB80))</f>
        <v>28137.8755422074</v>
      </c>
      <c r="AC139" s="60" t="n">
        <f aca="false">IF(AC$113&lt;$A139,"",IF(AC$113=$A139,AC80,AB139+AC80))</f>
        <v>34220.5850893712</v>
      </c>
      <c r="AD139" s="60" t="n">
        <f aca="false">IF(AD$113&lt;$A139,"",IF(AD$113=$A139,AD80,AC139+AD80))</f>
        <v>39695.4119569221</v>
      </c>
      <c r="AE139" s="60" t="n">
        <f aca="false">IF(AE$113&lt;$A139,"",IF(AE$113=$A139,AE80,AD139+AE80))</f>
        <v>44713.4607643126</v>
      </c>
      <c r="AF139" s="60" t="n">
        <f aca="false">IF(AF$113&lt;$A139,"",IF(AF$113=$A139,AF80,AE139+AF80))</f>
        <v>49355.0946571101</v>
      </c>
      <c r="AG139" s="60" t="n">
        <f aca="false">IF(AG$113&lt;$A139,"",IF(AG$113=$A139,AG80,AF139+AG80))</f>
        <v>53242.1556196358</v>
      </c>
      <c r="AH139" s="60" t="n">
        <f aca="false">IF(AH$113&lt;$A139,"",IF(AH$113=$A139,AH80,AG139+AH80))</f>
        <v>56852.021887467</v>
      </c>
      <c r="AI139" s="60" t="n">
        <f aca="false">IF(AI$113&lt;$A139,"",IF(AI$113=$A139,AI80,AH139+AI80))</f>
        <v>60210.3200169821</v>
      </c>
      <c r="AJ139" s="60" t="n">
        <f aca="false">IF(AJ$113&lt;$A139,"",IF(AJ$113=$A139,AJ80,AI139+AJ80))</f>
        <v>63451.5342656272</v>
      </c>
      <c r="AK139" s="60" t="n">
        <f aca="false">IF(AK$113&lt;$A139,"",IF(AK$113=$A139,AK80,AJ139+AK80))</f>
        <v>66457.1938723984</v>
      </c>
      <c r="AL139" s="60" t="n">
        <f aca="false">IF(AL$113&lt;$A139,"",IF(AL$113=$A139,AL80,AK139+AL80))</f>
        <v>69257.4521319649</v>
      </c>
      <c r="AM139" s="60" t="n">
        <f aca="false">IF(AM$113&lt;$A139,"",IF(AM$113=$A139,AM80,AL139+AM80))</f>
        <v>72004.714389668</v>
      </c>
      <c r="AN139" s="60" t="n">
        <f aca="false">IF(AN$113&lt;$A139,"",IF(AN$113=$A139,AN80,AM139+AN80))</f>
        <v>74600.1558897346</v>
      </c>
      <c r="AO139" s="60" t="n">
        <f aca="false">IF(AO$113&lt;$A139,"",IF(AO$113=$A139,AO80,AN139+AO80))</f>
        <v>77045.6735894987</v>
      </c>
    </row>
    <row r="140" customFormat="false" ht="15" hidden="false" customHeight="false" outlineLevel="0" collapsed="false">
      <c r="A140" s="0" t="n">
        <f aca="false">A139+1</f>
        <v>26</v>
      </c>
      <c r="B140" s="0" t="s">
        <v>30</v>
      </c>
      <c r="C140" s="60" t="str">
        <f aca="false">IF(C$113&lt;$A140,"",IF(C$113=$A140,C81,B140+C81))</f>
        <v/>
      </c>
      <c r="D140" s="60" t="str">
        <f aca="false">IF(D$113&lt;$A140,"",IF(D$113=$A140,D81,C140+D81))</f>
        <v/>
      </c>
      <c r="E140" s="60" t="str">
        <f aca="false">IF(E$113&lt;$A140,"",IF(E$113=$A140,E81,D140+E81))</f>
        <v/>
      </c>
      <c r="F140" s="60" t="str">
        <f aca="false">IF(F$113&lt;$A140,"",IF(F$113=$A140,F81,E140+F81))</f>
        <v/>
      </c>
      <c r="G140" s="60" t="str">
        <f aca="false">IF(G$113&lt;$A140,"",IF(G$113=$A140,G81,F140+G81))</f>
        <v/>
      </c>
      <c r="H140" s="60" t="str">
        <f aca="false">IF(H$113&lt;$A140,"",IF(H$113=$A140,H81,G140+H81))</f>
        <v/>
      </c>
      <c r="I140" s="60" t="str">
        <f aca="false">IF(I$113&lt;$A140,"",IF(I$113=$A140,I81,H140+I81))</f>
        <v/>
      </c>
      <c r="J140" s="60" t="str">
        <f aca="false">IF(J$113&lt;$A140,"",IF(J$113=$A140,J81,I140+J81))</f>
        <v/>
      </c>
      <c r="K140" s="60" t="str">
        <f aca="false">IF(K$113&lt;$A140,"",IF(K$113=$A140,K81,J140+K81))</f>
        <v/>
      </c>
      <c r="L140" s="60" t="str">
        <f aca="false">IF(L$113&lt;$A140,"",IF(L$113=$A140,L81,K140+L81))</f>
        <v/>
      </c>
      <c r="M140" s="60" t="str">
        <f aca="false">IF(M$113&lt;$A140,"",IF(M$113=$A140,M81,L140+M81))</f>
        <v/>
      </c>
      <c r="N140" s="60" t="str">
        <f aca="false">IF(N$113&lt;$A140,"",IF(N$113=$A140,N81,M140+N81))</f>
        <v/>
      </c>
      <c r="O140" s="60" t="str">
        <f aca="false">IF(O$113&lt;$A140,"",IF(O$113=$A140,O81,N140+O81))</f>
        <v/>
      </c>
      <c r="P140" s="60" t="str">
        <f aca="false">IF(P$113&lt;$A140,"",IF(P$113=$A140,P81,O140+P81))</f>
        <v/>
      </c>
      <c r="Q140" s="60" t="str">
        <f aca="false">IF(Q$113&lt;$A140,"",IF(Q$113=$A140,Q81,P140+Q81))</f>
        <v/>
      </c>
      <c r="R140" s="60" t="str">
        <f aca="false">IF(R$113&lt;$A140,"",IF(R$113=$A140,R81,Q140+R81))</f>
        <v/>
      </c>
      <c r="S140" s="60" t="str">
        <f aca="false">IF(S$113&lt;$A140,"",IF(S$113=$A140,S81,R140+S81))</f>
        <v/>
      </c>
      <c r="T140" s="60" t="str">
        <f aca="false">IF(T$113&lt;$A140,"",IF(T$113=$A140,T81,S140+T81))</f>
        <v/>
      </c>
      <c r="U140" s="60" t="str">
        <f aca="false">IF(U$113&lt;$A140,"",IF(U$113=$A140,U81,T140+U81))</f>
        <v/>
      </c>
      <c r="V140" s="60" t="str">
        <f aca="false">IF(V$113&lt;$A140,"",IF(V$113=$A140,V81,U140+V81))</f>
        <v/>
      </c>
      <c r="W140" s="60" t="str">
        <f aca="false">IF(W$113&lt;$A140,"",IF(W$113=$A140,W81,V140+W81))</f>
        <v/>
      </c>
      <c r="X140" s="60" t="str">
        <f aca="false">IF(X$113&lt;$A140,"",IF(X$113=$A140,X81,W140+X81))</f>
        <v/>
      </c>
      <c r="Y140" s="60" t="str">
        <f aca="false">IF(Y$113&lt;$A140,"",IF(Y$113=$A140,Y81,X140+Y81))</f>
        <v/>
      </c>
      <c r="Z140" s="60" t="str">
        <f aca="false">IF(Z$113&lt;$A140,"",IF(Z$113=$A140,Z81,Y140+Z81))</f>
        <v/>
      </c>
      <c r="AA140" s="60" t="str">
        <f aca="false">IF(AA$113&lt;$A140,"",IF(AA$113=$A140,AA81,Z140+AA81))</f>
        <v/>
      </c>
      <c r="AB140" s="60" t="n">
        <f aca="false">IF(AB$113&lt;$A140,"",IF(AB$113=$A140,AB81,AA140+AB81))</f>
        <v>23721.6393551284</v>
      </c>
      <c r="AC140" s="60" t="n">
        <f aca="false">IF(AC$113&lt;$A140,"",IF(AC$113=$A140,AC81,AB140+AC81))</f>
        <v>31682.2068938535</v>
      </c>
      <c r="AD140" s="60" t="n">
        <f aca="false">IF(AD$113&lt;$A140,"",IF(AD$113=$A140,AD81,AC140+AD81))</f>
        <v>38516.4137902145</v>
      </c>
      <c r="AE140" s="60" t="n">
        <f aca="false">IF(AE$113&lt;$A140,"",IF(AE$113=$A140,AE81,AD140+AE81))</f>
        <v>44665.6191934892</v>
      </c>
      <c r="AF140" s="60" t="n">
        <f aca="false">IF(AF$113&lt;$A140,"",IF(AF$113=$A140,AF81,AE140+AF81))</f>
        <v>50299.9167734428</v>
      </c>
      <c r="AG140" s="60" t="n">
        <f aca="false">IF(AG$113&lt;$A140,"",IF(AG$113=$A140,AG81,AF140+AG81))</f>
        <v>55008.4040250142</v>
      </c>
      <c r="AH140" s="60" t="n">
        <f aca="false">IF(AH$113&lt;$A140,"",IF(AH$113=$A140,AH81,AG140+AH81))</f>
        <v>59366.5623071808</v>
      </c>
      <c r="AI140" s="60" t="n">
        <f aca="false">IF(AI$113&lt;$A140,"",IF(AI$113=$A140,AI81,AH140+AI81))</f>
        <v>63412.6082266082</v>
      </c>
      <c r="AJ140" s="60" t="n">
        <f aca="false">IF(AJ$113&lt;$A140,"",IF(AJ$113=$A140,AJ81,AI140+AJ81))</f>
        <v>67297.1746676328</v>
      </c>
      <c r="AK140" s="60" t="n">
        <f aca="false">IF(AK$113&lt;$A140,"",IF(AK$113=$A140,AK81,AJ140+AK81))</f>
        <v>70899.2197162698</v>
      </c>
      <c r="AL140" s="60" t="n">
        <f aca="false">IF(AL$113&lt;$A140,"",IF(AL$113=$A140,AL81,AK140+AL81))</f>
        <v>74255.3931934702</v>
      </c>
      <c r="AM140" s="60" t="n">
        <f aca="false">IF(AM$113&lt;$A140,"",IF(AM$113=$A140,AM81,AL140+AM81))</f>
        <v>77548.9478353947</v>
      </c>
      <c r="AN140" s="60" t="n">
        <f aca="false">IF(AN$113&lt;$A140,"",IF(AN$113=$A140,AN81,AM140+AN81))</f>
        <v>80663.5634131922</v>
      </c>
      <c r="AO140" s="60" t="n">
        <f aca="false">IF(AO$113&lt;$A140,"",IF(AO$113=$A140,AO81,AN140+AO81))</f>
        <v>83600.4293807311</v>
      </c>
    </row>
    <row r="141" customFormat="false" ht="15" hidden="false" customHeight="false" outlineLevel="0" collapsed="false">
      <c r="A141" s="0" t="n">
        <f aca="false">A140+1</f>
        <v>27</v>
      </c>
      <c r="B141" s="0" t="s">
        <v>31</v>
      </c>
      <c r="C141" s="60" t="str">
        <f aca="false">IF(C$113&lt;$A141,"",IF(C$113=$A141,C82,B141+C82))</f>
        <v/>
      </c>
      <c r="D141" s="60" t="str">
        <f aca="false">IF(D$113&lt;$A141,"",IF(D$113=$A141,D82,C141+D82))</f>
        <v/>
      </c>
      <c r="E141" s="60" t="str">
        <f aca="false">IF(E$113&lt;$A141,"",IF(E$113=$A141,E82,D141+E82))</f>
        <v/>
      </c>
      <c r="F141" s="60" t="str">
        <f aca="false">IF(F$113&lt;$A141,"",IF(F$113=$A141,F82,E141+F82))</f>
        <v/>
      </c>
      <c r="G141" s="60" t="str">
        <f aca="false">IF(G$113&lt;$A141,"",IF(G$113=$A141,G82,F141+G82))</f>
        <v/>
      </c>
      <c r="H141" s="60" t="str">
        <f aca="false">IF(H$113&lt;$A141,"",IF(H$113=$A141,H82,G141+H82))</f>
        <v/>
      </c>
      <c r="I141" s="60" t="str">
        <f aca="false">IF(I$113&lt;$A141,"",IF(I$113=$A141,I82,H141+I82))</f>
        <v/>
      </c>
      <c r="J141" s="60" t="str">
        <f aca="false">IF(J$113&lt;$A141,"",IF(J$113=$A141,J82,I141+J82))</f>
        <v/>
      </c>
      <c r="K141" s="60" t="str">
        <f aca="false">IF(K$113&lt;$A141,"",IF(K$113=$A141,K82,J141+K82))</f>
        <v/>
      </c>
      <c r="L141" s="60" t="str">
        <f aca="false">IF(L$113&lt;$A141,"",IF(L$113=$A141,L82,K141+L82))</f>
        <v/>
      </c>
      <c r="M141" s="60" t="str">
        <f aca="false">IF(M$113&lt;$A141,"",IF(M$113=$A141,M82,L141+M82))</f>
        <v/>
      </c>
      <c r="N141" s="60" t="str">
        <f aca="false">IF(N$113&lt;$A141,"",IF(N$113=$A141,N82,M141+N82))</f>
        <v/>
      </c>
      <c r="O141" s="60" t="str">
        <f aca="false">IF(O$113&lt;$A141,"",IF(O$113=$A141,O82,N141+O82))</f>
        <v/>
      </c>
      <c r="P141" s="60" t="str">
        <f aca="false">IF(P$113&lt;$A141,"",IF(P$113=$A141,P82,O141+P82))</f>
        <v/>
      </c>
      <c r="Q141" s="60" t="str">
        <f aca="false">IF(Q$113&lt;$A141,"",IF(Q$113=$A141,Q82,P141+Q82))</f>
        <v/>
      </c>
      <c r="R141" s="60" t="str">
        <f aca="false">IF(R$113&lt;$A141,"",IF(R$113=$A141,R82,Q141+R82))</f>
        <v/>
      </c>
      <c r="S141" s="60" t="str">
        <f aca="false">IF(S$113&lt;$A141,"",IF(S$113=$A141,S82,R141+S82))</f>
        <v/>
      </c>
      <c r="T141" s="60" t="str">
        <f aca="false">IF(T$113&lt;$A141,"",IF(T$113=$A141,T82,S141+T82))</f>
        <v/>
      </c>
      <c r="U141" s="60" t="str">
        <f aca="false">IF(U$113&lt;$A141,"",IF(U$113=$A141,U82,T141+U82))</f>
        <v/>
      </c>
      <c r="V141" s="60" t="str">
        <f aca="false">IF(V$113&lt;$A141,"",IF(V$113=$A141,V82,U141+V82))</f>
        <v/>
      </c>
      <c r="W141" s="60" t="str">
        <f aca="false">IF(W$113&lt;$A141,"",IF(W$113=$A141,W82,V141+W82))</f>
        <v/>
      </c>
      <c r="X141" s="60" t="str">
        <f aca="false">IF(X$113&lt;$A141,"",IF(X$113=$A141,X82,W141+X82))</f>
        <v/>
      </c>
      <c r="Y141" s="60" t="str">
        <f aca="false">IF(Y$113&lt;$A141,"",IF(Y$113=$A141,Y82,X141+Y82))</f>
        <v/>
      </c>
      <c r="Z141" s="60" t="str">
        <f aca="false">IF(Z$113&lt;$A141,"",IF(Z$113=$A141,Z82,Y141+Z82))</f>
        <v/>
      </c>
      <c r="AA141" s="60" t="str">
        <f aca="false">IF(AA$113&lt;$A141,"",IF(AA$113=$A141,AA82,Z141+AA82))</f>
        <v/>
      </c>
      <c r="AB141" s="60" t="str">
        <f aca="false">IF(AB$113&lt;$A141,"",IF(AB$113=$A141,AB82,AA141+AB82))</f>
        <v/>
      </c>
      <c r="AC141" s="60" t="n">
        <f aca="false">IF(AC$113&lt;$A141,"",IF(AC$113=$A141,AC82,AB141+AC82))</f>
        <v>25624.7102458054</v>
      </c>
      <c r="AD141" s="60" t="n">
        <f aca="false">IF(AD$113&lt;$A141,"",IF(AD$113=$A141,AD82,AC141+AD82))</f>
        <v>34202.7179188379</v>
      </c>
      <c r="AE141" s="60" t="n">
        <f aca="false">IF(AE$113&lt;$A141,"",IF(AE$113=$A141,AE82,AD141+AE82))</f>
        <v>41564.6106593665</v>
      </c>
      <c r="AF141" s="60" t="n">
        <f aca="false">IF(AF$113&lt;$A141,"",IF(AF$113=$A141,AF82,AE141+AF82))</f>
        <v>48186.4349859946</v>
      </c>
      <c r="AG141" s="60" t="n">
        <f aca="false">IF(AG$113&lt;$A141,"",IF(AG$113=$A141,AG82,AF141+AG82))</f>
        <v>53686.5090439731</v>
      </c>
      <c r="AH141" s="60" t="n">
        <f aca="false">IF(AH$113&lt;$A141,"",IF(AH$113=$A141,AH82,AG141+AH82))</f>
        <v>58749.6073918112</v>
      </c>
      <c r="AI141" s="60" t="n">
        <f aca="false">IF(AI$113&lt;$A141,"",IF(AI$113=$A141,AI82,AH141+AI82))</f>
        <v>63434.447939678</v>
      </c>
      <c r="AJ141" s="60" t="n">
        <f aca="false">IF(AJ$113&lt;$A141,"",IF(AJ$113=$A141,AJ82,AI141+AJ82))</f>
        <v>67904.5047789731</v>
      </c>
      <c r="AK141" s="60" t="n">
        <f aca="false">IF(AK$113&lt;$A141,"",IF(AK$113=$A141,AK82,AJ141+AK82))</f>
        <v>72047.5064067526</v>
      </c>
      <c r="AL141" s="60" t="n">
        <f aca="false">IF(AL$113&lt;$A141,"",IF(AL$113=$A141,AL82,AK141+AL82))</f>
        <v>75906.7143436933</v>
      </c>
      <c r="AM141" s="60" t="n">
        <f aca="false">IF(AM$113&lt;$A141,"",IF(AM$113=$A141,AM82,AL141+AM82))</f>
        <v>79694.7708145843</v>
      </c>
      <c r="AN141" s="60" t="n">
        <f aca="false">IF(AN$113&lt;$A141,"",IF(AN$113=$A141,AN82,AM141+AN82))</f>
        <v>83280.1878034032</v>
      </c>
      <c r="AO141" s="60" t="n">
        <f aca="false">IF(AO$113&lt;$A141,"",IF(AO$113=$A141,AO82,AN141+AO82))</f>
        <v>86662.8864752401</v>
      </c>
    </row>
    <row r="142" customFormat="false" ht="15" hidden="false" customHeight="false" outlineLevel="0" collapsed="false">
      <c r="A142" s="0" t="n">
        <f aca="false">A141+1</f>
        <v>28</v>
      </c>
      <c r="B142" s="0" t="s">
        <v>32</v>
      </c>
      <c r="C142" s="60" t="str">
        <f aca="false">IF(C$113&lt;$A142,"",IF(C$113=$A142,C83,B142+C83))</f>
        <v/>
      </c>
      <c r="D142" s="60" t="str">
        <f aca="false">IF(D$113&lt;$A142,"",IF(D$113=$A142,D83,C142+D83))</f>
        <v/>
      </c>
      <c r="E142" s="60" t="str">
        <f aca="false">IF(E$113&lt;$A142,"",IF(E$113=$A142,E83,D142+E83))</f>
        <v/>
      </c>
      <c r="F142" s="60" t="str">
        <f aca="false">IF(F$113&lt;$A142,"",IF(F$113=$A142,F83,E142+F83))</f>
        <v/>
      </c>
      <c r="G142" s="60" t="str">
        <f aca="false">IF(G$113&lt;$A142,"",IF(G$113=$A142,G83,F142+G83))</f>
        <v/>
      </c>
      <c r="H142" s="60" t="str">
        <f aca="false">IF(H$113&lt;$A142,"",IF(H$113=$A142,H83,G142+H83))</f>
        <v/>
      </c>
      <c r="I142" s="60" t="str">
        <f aca="false">IF(I$113&lt;$A142,"",IF(I$113=$A142,I83,H142+I83))</f>
        <v/>
      </c>
      <c r="J142" s="60" t="str">
        <f aca="false">IF(J$113&lt;$A142,"",IF(J$113=$A142,J83,I142+J83))</f>
        <v/>
      </c>
      <c r="K142" s="60" t="str">
        <f aca="false">IF(K$113&lt;$A142,"",IF(K$113=$A142,K83,J142+K83))</f>
        <v/>
      </c>
      <c r="L142" s="60" t="str">
        <f aca="false">IF(L$113&lt;$A142,"",IF(L$113=$A142,L83,K142+L83))</f>
        <v/>
      </c>
      <c r="M142" s="60" t="str">
        <f aca="false">IF(M$113&lt;$A142,"",IF(M$113=$A142,M83,L142+M83))</f>
        <v/>
      </c>
      <c r="N142" s="60" t="str">
        <f aca="false">IF(N$113&lt;$A142,"",IF(N$113=$A142,N83,M142+N83))</f>
        <v/>
      </c>
      <c r="O142" s="60" t="str">
        <f aca="false">IF(O$113&lt;$A142,"",IF(O$113=$A142,O83,N142+O83))</f>
        <v/>
      </c>
      <c r="P142" s="60" t="str">
        <f aca="false">IF(P$113&lt;$A142,"",IF(P$113=$A142,P83,O142+P83))</f>
        <v/>
      </c>
      <c r="Q142" s="60" t="str">
        <f aca="false">IF(Q$113&lt;$A142,"",IF(Q$113=$A142,Q83,P142+Q83))</f>
        <v/>
      </c>
      <c r="R142" s="60" t="str">
        <f aca="false">IF(R$113&lt;$A142,"",IF(R$113=$A142,R83,Q142+R83))</f>
        <v/>
      </c>
      <c r="S142" s="60" t="str">
        <f aca="false">IF(S$113&lt;$A142,"",IF(S$113=$A142,S83,R142+S83))</f>
        <v/>
      </c>
      <c r="T142" s="60" t="str">
        <f aca="false">IF(T$113&lt;$A142,"",IF(T$113=$A142,T83,S142+T83))</f>
        <v/>
      </c>
      <c r="U142" s="60" t="str">
        <f aca="false">IF(U$113&lt;$A142,"",IF(U$113=$A142,U83,T142+U83))</f>
        <v/>
      </c>
      <c r="V142" s="60" t="str">
        <f aca="false">IF(V$113&lt;$A142,"",IF(V$113=$A142,V83,U142+V83))</f>
        <v/>
      </c>
      <c r="W142" s="60" t="str">
        <f aca="false">IF(W$113&lt;$A142,"",IF(W$113=$A142,W83,V142+W83))</f>
        <v/>
      </c>
      <c r="X142" s="60" t="str">
        <f aca="false">IF(X$113&lt;$A142,"",IF(X$113=$A142,X83,W142+X83))</f>
        <v/>
      </c>
      <c r="Y142" s="60" t="str">
        <f aca="false">IF(Y$113&lt;$A142,"",IF(Y$113=$A142,Y83,X142+Y83))</f>
        <v/>
      </c>
      <c r="Z142" s="60" t="str">
        <f aca="false">IF(Z$113&lt;$A142,"",IF(Z$113=$A142,Z83,Y142+Z83))</f>
        <v/>
      </c>
      <c r="AA142" s="60" t="str">
        <f aca="false">IF(AA$113&lt;$A142,"",IF(AA$113=$A142,AA83,Z142+AA83))</f>
        <v/>
      </c>
      <c r="AB142" s="60" t="str">
        <f aca="false">IF(AB$113&lt;$A142,"",IF(AB$113=$A142,AB83,AA142+AB83))</f>
        <v/>
      </c>
      <c r="AC142" s="60" t="str">
        <f aca="false">IF(AC$113&lt;$A142,"",IF(AC$113=$A142,AC83,AB142+AC83))</f>
        <v/>
      </c>
      <c r="AD142" s="60" t="n">
        <f aca="false">IF(AD$113&lt;$A142,"",IF(AD$113=$A142,AD83,AC142+AD83))</f>
        <v>23373.0193666961</v>
      </c>
      <c r="AE142" s="60" t="n">
        <f aca="false">IF(AE$113&lt;$A142,"",IF(AE$113=$A142,AE83,AD142+AE83))</f>
        <v>31177.734756603</v>
      </c>
      <c r="AF142" s="60" t="n">
        <f aca="false">IF(AF$113&lt;$A142,"",IF(AF$113=$A142,AF83,AE142+AF83))</f>
        <v>37873.7855931949</v>
      </c>
      <c r="AG142" s="60" t="n">
        <f aca="false">IF(AG$113&lt;$A142,"",IF(AG$113=$A142,AG83,AF142+AG83))</f>
        <v>43352.0316561919</v>
      </c>
      <c r="AH142" s="60" t="n">
        <f aca="false">IF(AH$113&lt;$A142,"",IF(AH$113=$A142,AH83,AG142+AH83))</f>
        <v>48347.4875290743</v>
      </c>
      <c r="AI142" s="60" t="n">
        <f aca="false">IF(AI$113&lt;$A142,"",IF(AI$113=$A142,AI83,AH142+AI83))</f>
        <v>52944.5344199102</v>
      </c>
      <c r="AJ142" s="60" t="n">
        <f aca="false">IF(AJ$113&lt;$A142,"",IF(AJ$113=$A142,AJ83,AI142+AJ83))</f>
        <v>57297.5578315959</v>
      </c>
      <c r="AK142" s="60" t="n">
        <f aca="false">IF(AK$113&lt;$A142,"",IF(AK$113=$A142,AK83,AJ142+AK83))</f>
        <v>61327.5812577435</v>
      </c>
      <c r="AL142" s="60" t="n">
        <f aca="false">IF(AL$113&lt;$A142,"",IF(AL$113=$A142,AL83,AK142+AL83))</f>
        <v>65078.6463037677</v>
      </c>
      <c r="AM142" s="60" t="n">
        <f aca="false">IF(AM$113&lt;$A142,"",IF(AM$113=$A142,AM83,AL142+AM83))</f>
        <v>68761.1031257964</v>
      </c>
      <c r="AN142" s="60" t="n">
        <f aca="false">IF(AN$113&lt;$A142,"",IF(AN$113=$A142,AN83,AM142+AN83))</f>
        <v>72249.0393489678</v>
      </c>
      <c r="AO142" s="60" t="n">
        <f aca="false">IF(AO$113&lt;$A142,"",IF(AO$113=$A142,AO83,AN142+AO83))</f>
        <v>75540.6970052386</v>
      </c>
    </row>
    <row r="143" customFormat="false" ht="15" hidden="false" customHeight="false" outlineLevel="0" collapsed="false">
      <c r="A143" s="0" t="n">
        <f aca="false">A142+1</f>
        <v>29</v>
      </c>
      <c r="B143" s="0" t="s">
        <v>33</v>
      </c>
      <c r="C143" s="60" t="str">
        <f aca="false">IF(C$113&lt;$A143,"",IF(C$113=$A143,C84,B143+C84))</f>
        <v/>
      </c>
      <c r="D143" s="60" t="str">
        <f aca="false">IF(D$113&lt;$A143,"",IF(D$113=$A143,D84,C143+D84))</f>
        <v/>
      </c>
      <c r="E143" s="60" t="str">
        <f aca="false">IF(E$113&lt;$A143,"",IF(E$113=$A143,E84,D143+E84))</f>
        <v/>
      </c>
      <c r="F143" s="60" t="str">
        <f aca="false">IF(F$113&lt;$A143,"",IF(F$113=$A143,F84,E143+F84))</f>
        <v/>
      </c>
      <c r="G143" s="60" t="str">
        <f aca="false">IF(G$113&lt;$A143,"",IF(G$113=$A143,G84,F143+G84))</f>
        <v/>
      </c>
      <c r="H143" s="60" t="str">
        <f aca="false">IF(H$113&lt;$A143,"",IF(H$113=$A143,H84,G143+H84))</f>
        <v/>
      </c>
      <c r="I143" s="60" t="str">
        <f aca="false">IF(I$113&lt;$A143,"",IF(I$113=$A143,I84,H143+I84))</f>
        <v/>
      </c>
      <c r="J143" s="60" t="str">
        <f aca="false">IF(J$113&lt;$A143,"",IF(J$113=$A143,J84,I143+J84))</f>
        <v/>
      </c>
      <c r="K143" s="60" t="str">
        <f aca="false">IF(K$113&lt;$A143,"",IF(K$113=$A143,K84,J143+K84))</f>
        <v/>
      </c>
      <c r="L143" s="60" t="str">
        <f aca="false">IF(L$113&lt;$A143,"",IF(L$113=$A143,L84,K143+L84))</f>
        <v/>
      </c>
      <c r="M143" s="60" t="str">
        <f aca="false">IF(M$113&lt;$A143,"",IF(M$113=$A143,M84,L143+M84))</f>
        <v/>
      </c>
      <c r="N143" s="60" t="str">
        <f aca="false">IF(N$113&lt;$A143,"",IF(N$113=$A143,N84,M143+N84))</f>
        <v/>
      </c>
      <c r="O143" s="60" t="str">
        <f aca="false">IF(O$113&lt;$A143,"",IF(O$113=$A143,O84,N143+O84))</f>
        <v/>
      </c>
      <c r="P143" s="60" t="str">
        <f aca="false">IF(P$113&lt;$A143,"",IF(P$113=$A143,P84,O143+P84))</f>
        <v/>
      </c>
      <c r="Q143" s="60" t="str">
        <f aca="false">IF(Q$113&lt;$A143,"",IF(Q$113=$A143,Q84,P143+Q84))</f>
        <v/>
      </c>
      <c r="R143" s="60" t="str">
        <f aca="false">IF(R$113&lt;$A143,"",IF(R$113=$A143,R84,Q143+R84))</f>
        <v/>
      </c>
      <c r="S143" s="60" t="str">
        <f aca="false">IF(S$113&lt;$A143,"",IF(S$113=$A143,S84,R143+S84))</f>
        <v/>
      </c>
      <c r="T143" s="60" t="str">
        <f aca="false">IF(T$113&lt;$A143,"",IF(T$113=$A143,T84,S143+T84))</f>
        <v/>
      </c>
      <c r="U143" s="60" t="str">
        <f aca="false">IF(U$113&lt;$A143,"",IF(U$113=$A143,U84,T143+U84))</f>
        <v/>
      </c>
      <c r="V143" s="60" t="str">
        <f aca="false">IF(V$113&lt;$A143,"",IF(V$113=$A143,V84,U143+V84))</f>
        <v/>
      </c>
      <c r="W143" s="60" t="str">
        <f aca="false">IF(W$113&lt;$A143,"",IF(W$113=$A143,W84,V143+W84))</f>
        <v/>
      </c>
      <c r="X143" s="60" t="str">
        <f aca="false">IF(X$113&lt;$A143,"",IF(X$113=$A143,X84,W143+X84))</f>
        <v/>
      </c>
      <c r="Y143" s="60" t="str">
        <f aca="false">IF(Y$113&lt;$A143,"",IF(Y$113=$A143,Y84,X143+Y84))</f>
        <v/>
      </c>
      <c r="Z143" s="60" t="str">
        <f aca="false">IF(Z$113&lt;$A143,"",IF(Z$113=$A143,Z84,Y143+Z84))</f>
        <v/>
      </c>
      <c r="AA143" s="60" t="str">
        <f aca="false">IF(AA$113&lt;$A143,"",IF(AA$113=$A143,AA84,Z143+AA84))</f>
        <v/>
      </c>
      <c r="AB143" s="60" t="str">
        <f aca="false">IF(AB$113&lt;$A143,"",IF(AB$113=$A143,AB84,AA143+AB84))</f>
        <v/>
      </c>
      <c r="AC143" s="60" t="str">
        <f aca="false">IF(AC$113&lt;$A143,"",IF(AC$113=$A143,AC84,AB143+AC84))</f>
        <v/>
      </c>
      <c r="AD143" s="60" t="str">
        <f aca="false">IF(AD$113&lt;$A143,"",IF(AD$113=$A143,AD84,AC143+AD84))</f>
        <v/>
      </c>
      <c r="AE143" s="60" t="n">
        <f aca="false">IF(AE$113&lt;$A143,"",IF(AE$113=$A143,AE84,AD143+AE84))</f>
        <v>23256.1819650323</v>
      </c>
      <c r="AF143" s="60" t="n">
        <f aca="false">IF(AF$113&lt;$A143,"",IF(AF$113=$A143,AF84,AE143+AF84))</f>
        <v>31002.2617912435</v>
      </c>
      <c r="AG143" s="60" t="n">
        <f aca="false">IF(AG$113&lt;$A143,"",IF(AG$113=$A143,AG84,AF143+AG84))</f>
        <v>37067.3813936284</v>
      </c>
      <c r="AH143" s="60" t="n">
        <f aca="false">IF(AH$113&lt;$A143,"",IF(AH$113=$A143,AH84,AG143+AH84))</f>
        <v>42496.7114239812</v>
      </c>
      <c r="AI143" s="60" t="n">
        <f aca="false">IF(AI$113&lt;$A143,"",IF(AI$113=$A143,AI84,AH143+AI84))</f>
        <v>47445.9145582523</v>
      </c>
      <c r="AJ143" s="60" t="n">
        <f aca="false">IF(AJ$113&lt;$A143,"",IF(AJ$113=$A143,AJ84,AI143+AJ84))</f>
        <v>52351.0624145066</v>
      </c>
      <c r="AK143" s="60" t="n">
        <f aca="false">IF(AK$113&lt;$A143,"",IF(AK$113=$A143,AK84,AJ143+AK84))</f>
        <v>56663.2773667609</v>
      </c>
      <c r="AL143" s="60" t="n">
        <f aca="false">IF(AL$113&lt;$A143,"",IF(AL$113=$A143,AL84,AK143+AL84))</f>
        <v>60654.2016481746</v>
      </c>
      <c r="AM143" s="60" t="n">
        <f aca="false">IF(AM$113&lt;$A143,"",IF(AM$113=$A143,AM84,AL143+AM84))</f>
        <v>64490.6507283182</v>
      </c>
      <c r="AN143" s="60" t="n">
        <f aca="false">IF(AN$113&lt;$A143,"",IF(AN$113=$A143,AN84,AM143+AN84))</f>
        <v>68135.7999179229</v>
      </c>
      <c r="AO143" s="60" t="n">
        <f aca="false">IF(AO$113&lt;$A143,"",IF(AO$113=$A143,AO84,AN143+AO84))</f>
        <v>71587.290176919</v>
      </c>
    </row>
    <row r="144" customFormat="false" ht="15" hidden="false" customHeight="false" outlineLevel="0" collapsed="false">
      <c r="A144" s="0" t="n">
        <f aca="false">A143+1</f>
        <v>30</v>
      </c>
      <c r="B144" s="0" t="s">
        <v>34</v>
      </c>
      <c r="C144" s="60" t="str">
        <f aca="false">IF(C$113&lt;$A144,"",IF(C$113=$A144,C85,B144+C85))</f>
        <v/>
      </c>
      <c r="D144" s="60" t="str">
        <f aca="false">IF(D$113&lt;$A144,"",IF(D$113=$A144,D85,C144+D85))</f>
        <v/>
      </c>
      <c r="E144" s="60" t="str">
        <f aca="false">IF(E$113&lt;$A144,"",IF(E$113=$A144,E85,D144+E85))</f>
        <v/>
      </c>
      <c r="F144" s="60" t="str">
        <f aca="false">IF(F$113&lt;$A144,"",IF(F$113=$A144,F85,E144+F85))</f>
        <v/>
      </c>
      <c r="G144" s="60" t="str">
        <f aca="false">IF(G$113&lt;$A144,"",IF(G$113=$A144,G85,F144+G85))</f>
        <v/>
      </c>
      <c r="H144" s="60" t="str">
        <f aca="false">IF(H$113&lt;$A144,"",IF(H$113=$A144,H85,G144+H85))</f>
        <v/>
      </c>
      <c r="I144" s="60" t="str">
        <f aca="false">IF(I$113&lt;$A144,"",IF(I$113=$A144,I85,H144+I85))</f>
        <v/>
      </c>
      <c r="J144" s="60" t="str">
        <f aca="false">IF(J$113&lt;$A144,"",IF(J$113=$A144,J85,I144+J85))</f>
        <v/>
      </c>
      <c r="K144" s="60" t="str">
        <f aca="false">IF(K$113&lt;$A144,"",IF(K$113=$A144,K85,J144+K85))</f>
        <v/>
      </c>
      <c r="L144" s="60" t="str">
        <f aca="false">IF(L$113&lt;$A144,"",IF(L$113=$A144,L85,K144+L85))</f>
        <v/>
      </c>
      <c r="M144" s="60" t="str">
        <f aca="false">IF(M$113&lt;$A144,"",IF(M$113=$A144,M85,L144+M85))</f>
        <v/>
      </c>
      <c r="N144" s="60" t="str">
        <f aca="false">IF(N$113&lt;$A144,"",IF(N$113=$A144,N85,M144+N85))</f>
        <v/>
      </c>
      <c r="O144" s="60" t="str">
        <f aca="false">IF(O$113&lt;$A144,"",IF(O$113=$A144,O85,N144+O85))</f>
        <v/>
      </c>
      <c r="P144" s="60" t="str">
        <f aca="false">IF(P$113&lt;$A144,"",IF(P$113=$A144,P85,O144+P85))</f>
        <v/>
      </c>
      <c r="Q144" s="60" t="str">
        <f aca="false">IF(Q$113&lt;$A144,"",IF(Q$113=$A144,Q85,P144+Q85))</f>
        <v/>
      </c>
      <c r="R144" s="60" t="str">
        <f aca="false">IF(R$113&lt;$A144,"",IF(R$113=$A144,R85,Q144+R85))</f>
        <v/>
      </c>
      <c r="S144" s="60" t="str">
        <f aca="false">IF(S$113&lt;$A144,"",IF(S$113=$A144,S85,R144+S85))</f>
        <v/>
      </c>
      <c r="T144" s="60" t="str">
        <f aca="false">IF(T$113&lt;$A144,"",IF(T$113=$A144,T85,S144+T85))</f>
        <v/>
      </c>
      <c r="U144" s="60" t="str">
        <f aca="false">IF(U$113&lt;$A144,"",IF(U$113=$A144,U85,T144+U85))</f>
        <v/>
      </c>
      <c r="V144" s="60" t="str">
        <f aca="false">IF(V$113&lt;$A144,"",IF(V$113=$A144,V85,U144+V85))</f>
        <v/>
      </c>
      <c r="W144" s="60" t="str">
        <f aca="false">IF(W$113&lt;$A144,"",IF(W$113=$A144,W85,V144+W85))</f>
        <v/>
      </c>
      <c r="X144" s="60" t="str">
        <f aca="false">IF(X$113&lt;$A144,"",IF(X$113=$A144,X85,W144+X85))</f>
        <v/>
      </c>
      <c r="Y144" s="60" t="str">
        <f aca="false">IF(Y$113&lt;$A144,"",IF(Y$113=$A144,Y85,X144+Y85))</f>
        <v/>
      </c>
      <c r="Z144" s="60" t="str">
        <f aca="false">IF(Z$113&lt;$A144,"",IF(Z$113=$A144,Z85,Y144+Z85))</f>
        <v/>
      </c>
      <c r="AA144" s="60" t="str">
        <f aca="false">IF(AA$113&lt;$A144,"",IF(AA$113=$A144,AA85,Z144+AA85))</f>
        <v/>
      </c>
      <c r="AB144" s="60" t="str">
        <f aca="false">IF(AB$113&lt;$A144,"",IF(AB$113=$A144,AB85,AA144+AB85))</f>
        <v/>
      </c>
      <c r="AC144" s="60" t="str">
        <f aca="false">IF(AC$113&lt;$A144,"",IF(AC$113=$A144,AC85,AB144+AC85))</f>
        <v/>
      </c>
      <c r="AD144" s="60" t="str">
        <f aca="false">IF(AD$113&lt;$A144,"",IF(AD$113=$A144,AD85,AC144+AD85))</f>
        <v/>
      </c>
      <c r="AE144" s="60" t="str">
        <f aca="false">IF(AE$113&lt;$A144,"",IF(AE$113=$A144,AE85,AD144+AE85))</f>
        <v/>
      </c>
      <c r="AF144" s="60" t="n">
        <f aca="false">IF(AF$113&lt;$A144,"",IF(AF$113=$A144,AF85,AE144+AF85))</f>
        <v>22993.3559458431</v>
      </c>
      <c r="AG144" s="60" t="n">
        <f aca="false">IF(AG$113&lt;$A144,"",IF(AG$113=$A144,AG85,AF144+AG85))</f>
        <v>29990.5471353359</v>
      </c>
      <c r="AH144" s="60" t="n">
        <f aca="false">IF(AH$113&lt;$A144,"",IF(AH$113=$A144,AH85,AG144+AH85))</f>
        <v>35965.2299978434</v>
      </c>
      <c r="AI144" s="60" t="n">
        <f aca="false">IF(AI$113&lt;$A144,"",IF(AI$113=$A144,AI85,AH144+AI85))</f>
        <v>41311.8212229257</v>
      </c>
      <c r="AJ144" s="60" t="n">
        <f aca="false">IF(AJ$113&lt;$A144,"",IF(AJ$113=$A144,AJ85,AI144+AJ85))</f>
        <v>46548.3190437363</v>
      </c>
      <c r="AK144" s="60" t="n">
        <f aca="false">IF(AK$113&lt;$A144,"",IF(AK$113=$A144,AK85,AJ144+AK85))</f>
        <v>51378.1498823355</v>
      </c>
      <c r="AL144" s="60" t="n">
        <f aca="false">IF(AL$113&lt;$A144,"",IF(AL$113=$A144,AL85,AK144+AL85))</f>
        <v>55622.7421678722</v>
      </c>
      <c r="AM144" s="60" t="n">
        <f aca="false">IF(AM$113&lt;$A144,"",IF(AM$113=$A144,AM85,AL144+AM85))</f>
        <v>59675.9540503178</v>
      </c>
      <c r="AN144" s="60" t="n">
        <f aca="false">IF(AN$113&lt;$A144,"",IF(AN$113=$A144,AN85,AM144+AN85))</f>
        <v>63450.5903952286</v>
      </c>
      <c r="AO144" s="60" t="n">
        <f aca="false">IF(AO$113&lt;$A144,"",IF(AO$113=$A144,AO85,AN144+AO85))</f>
        <v>67035.8432188806</v>
      </c>
    </row>
    <row r="145" customFormat="false" ht="15" hidden="false" customHeight="false" outlineLevel="0" collapsed="false">
      <c r="A145" s="0" t="n">
        <f aca="false">A144+1</f>
        <v>31</v>
      </c>
      <c r="B145" s="0" t="s">
        <v>35</v>
      </c>
      <c r="C145" s="60" t="str">
        <f aca="false">IF(C$113&lt;$A145,"",IF(C$113=$A145,C86,B145+C86))</f>
        <v/>
      </c>
      <c r="D145" s="60" t="str">
        <f aca="false">IF(D$113&lt;$A145,"",IF(D$113=$A145,D86,C145+D86))</f>
        <v/>
      </c>
      <c r="E145" s="60" t="str">
        <f aca="false">IF(E$113&lt;$A145,"",IF(E$113=$A145,E86,D145+E86))</f>
        <v/>
      </c>
      <c r="F145" s="60" t="str">
        <f aca="false">IF(F$113&lt;$A145,"",IF(F$113=$A145,F86,E145+F86))</f>
        <v/>
      </c>
      <c r="G145" s="60" t="str">
        <f aca="false">IF(G$113&lt;$A145,"",IF(G$113=$A145,G86,F145+G86))</f>
        <v/>
      </c>
      <c r="H145" s="60" t="str">
        <f aca="false">IF(H$113&lt;$A145,"",IF(H$113=$A145,H86,G145+H86))</f>
        <v/>
      </c>
      <c r="I145" s="60" t="str">
        <f aca="false">IF(I$113&lt;$A145,"",IF(I$113=$A145,I86,H145+I86))</f>
        <v/>
      </c>
      <c r="J145" s="60" t="str">
        <f aca="false">IF(J$113&lt;$A145,"",IF(J$113=$A145,J86,I145+J86))</f>
        <v/>
      </c>
      <c r="K145" s="60" t="str">
        <f aca="false">IF(K$113&lt;$A145,"",IF(K$113=$A145,K86,J145+K86))</f>
        <v/>
      </c>
      <c r="L145" s="60" t="str">
        <f aca="false">IF(L$113&lt;$A145,"",IF(L$113=$A145,L86,K145+L86))</f>
        <v/>
      </c>
      <c r="M145" s="60" t="str">
        <f aca="false">IF(M$113&lt;$A145,"",IF(M$113=$A145,M86,L145+M86))</f>
        <v/>
      </c>
      <c r="N145" s="60" t="str">
        <f aca="false">IF(N$113&lt;$A145,"",IF(N$113=$A145,N86,M145+N86))</f>
        <v/>
      </c>
      <c r="O145" s="60" t="str">
        <f aca="false">IF(O$113&lt;$A145,"",IF(O$113=$A145,O86,N145+O86))</f>
        <v/>
      </c>
      <c r="P145" s="60" t="str">
        <f aca="false">IF(P$113&lt;$A145,"",IF(P$113=$A145,P86,O145+P86))</f>
        <v/>
      </c>
      <c r="Q145" s="60" t="str">
        <f aca="false">IF(Q$113&lt;$A145,"",IF(Q$113=$A145,Q86,P145+Q86))</f>
        <v/>
      </c>
      <c r="R145" s="60" t="str">
        <f aca="false">IF(R$113&lt;$A145,"",IF(R$113=$A145,R86,Q145+R86))</f>
        <v/>
      </c>
      <c r="S145" s="60" t="str">
        <f aca="false">IF(S$113&lt;$A145,"",IF(S$113=$A145,S86,R145+S86))</f>
        <v/>
      </c>
      <c r="T145" s="60" t="str">
        <f aca="false">IF(T$113&lt;$A145,"",IF(T$113=$A145,T86,S145+T86))</f>
        <v/>
      </c>
      <c r="U145" s="60" t="str">
        <f aca="false">IF(U$113&lt;$A145,"",IF(U$113=$A145,U86,T145+U86))</f>
        <v/>
      </c>
      <c r="V145" s="60" t="str">
        <f aca="false">IF(V$113&lt;$A145,"",IF(V$113=$A145,V86,U145+V86))</f>
        <v/>
      </c>
      <c r="W145" s="60" t="str">
        <f aca="false">IF(W$113&lt;$A145,"",IF(W$113=$A145,W86,V145+W86))</f>
        <v/>
      </c>
      <c r="X145" s="60" t="str">
        <f aca="false">IF(X$113&lt;$A145,"",IF(X$113=$A145,X86,W145+X86))</f>
        <v/>
      </c>
      <c r="Y145" s="60" t="str">
        <f aca="false">IF(Y$113&lt;$A145,"",IF(Y$113=$A145,Y86,X145+Y86))</f>
        <v/>
      </c>
      <c r="Z145" s="60" t="str">
        <f aca="false">IF(Z$113&lt;$A145,"",IF(Z$113=$A145,Z86,Y145+Z86))</f>
        <v/>
      </c>
      <c r="AA145" s="60" t="str">
        <f aca="false">IF(AA$113&lt;$A145,"",IF(AA$113=$A145,AA86,Z145+AA86))</f>
        <v/>
      </c>
      <c r="AB145" s="60" t="str">
        <f aca="false">IF(AB$113&lt;$A145,"",IF(AB$113=$A145,AB86,AA145+AB86))</f>
        <v/>
      </c>
      <c r="AC145" s="60" t="str">
        <f aca="false">IF(AC$113&lt;$A145,"",IF(AC$113=$A145,AC86,AB145+AC86))</f>
        <v/>
      </c>
      <c r="AD145" s="60" t="str">
        <f aca="false">IF(AD$113&lt;$A145,"",IF(AD$113=$A145,AD86,AC145+AD86))</f>
        <v/>
      </c>
      <c r="AE145" s="60" t="str">
        <f aca="false">IF(AE$113&lt;$A145,"",IF(AE$113=$A145,AE86,AD145+AE86))</f>
        <v/>
      </c>
      <c r="AF145" s="60" t="str">
        <f aca="false">IF(AF$113&lt;$A145,"",IF(AF$113=$A145,AF86,AE145+AF86))</f>
        <v/>
      </c>
      <c r="AG145" s="60" t="n">
        <f aca="false">IF(AG$113&lt;$A145,"",IF(AG$113=$A145,AG86,AF145+AG86))</f>
        <v>24964.8459974582</v>
      </c>
      <c r="AH145" s="60" t="n">
        <f aca="false">IF(AH$113&lt;$A145,"",IF(AH$113=$A145,AH86,AG145+AH86))</f>
        <v>32952.4387355987</v>
      </c>
      <c r="AI145" s="60" t="n">
        <f aca="false">IF(AI$113&lt;$A145,"",IF(AI$113=$A145,AI86,AH145+AI86))</f>
        <v>39770.5240165319</v>
      </c>
      <c r="AJ145" s="60" t="n">
        <f aca="false">IF(AJ$113&lt;$A145,"",IF(AJ$113=$A145,AJ86,AI145+AJ86))</f>
        <v>46310.2447527038</v>
      </c>
      <c r="AK145" s="60" t="n">
        <f aca="false">IF(AK$113&lt;$A145,"",IF(AK$113=$A145,AK86,AJ145+AK86))</f>
        <v>52285.2395018014</v>
      </c>
      <c r="AL145" s="60" t="n">
        <f aca="false">IF(AL$113&lt;$A145,"",IF(AL$113=$A145,AL86,AK145+AL86))</f>
        <v>57794.3801855001</v>
      </c>
      <c r="AM145" s="60" t="n">
        <f aca="false">IF(AM$113&lt;$A145,"",IF(AM$113=$A145,AM86,AL145+AM86))</f>
        <v>62785.0239711083</v>
      </c>
      <c r="AN145" s="60" t="n">
        <f aca="false">IF(AN$113&lt;$A145,"",IF(AN$113=$A145,AN86,AM145+AN86))</f>
        <v>67406.281324852</v>
      </c>
      <c r="AO145" s="60" t="n">
        <f aca="false">IF(AO$113&lt;$A145,"",IF(AO$113=$A145,AO86,AN145+AO86))</f>
        <v>71708.5091118882</v>
      </c>
    </row>
    <row r="146" customFormat="false" ht="15" hidden="false" customHeight="false" outlineLevel="0" collapsed="false">
      <c r="A146" s="0" t="n">
        <f aca="false">A145+1</f>
        <v>32</v>
      </c>
      <c r="B146" s="0" t="s">
        <v>36</v>
      </c>
      <c r="C146" s="60" t="str">
        <f aca="false">IF(C$113&lt;$A146,"",IF(C$113=$A146,C87,B146+C87))</f>
        <v/>
      </c>
      <c r="D146" s="60" t="str">
        <f aca="false">IF(D$113&lt;$A146,"",IF(D$113=$A146,D87,C146+D87))</f>
        <v/>
      </c>
      <c r="E146" s="60" t="str">
        <f aca="false">IF(E$113&lt;$A146,"",IF(E$113=$A146,E87,D146+E87))</f>
        <v/>
      </c>
      <c r="F146" s="60" t="str">
        <f aca="false">IF(F$113&lt;$A146,"",IF(F$113=$A146,F87,E146+F87))</f>
        <v/>
      </c>
      <c r="G146" s="60" t="str">
        <f aca="false">IF(G$113&lt;$A146,"",IF(G$113=$A146,G87,F146+G87))</f>
        <v/>
      </c>
      <c r="H146" s="60" t="str">
        <f aca="false">IF(H$113&lt;$A146,"",IF(H$113=$A146,H87,G146+H87))</f>
        <v/>
      </c>
      <c r="I146" s="60" t="str">
        <f aca="false">IF(I$113&lt;$A146,"",IF(I$113=$A146,I87,H146+I87))</f>
        <v/>
      </c>
      <c r="J146" s="60" t="str">
        <f aca="false">IF(J$113&lt;$A146,"",IF(J$113=$A146,J87,I146+J87))</f>
        <v/>
      </c>
      <c r="K146" s="60" t="str">
        <f aca="false">IF(K$113&lt;$A146,"",IF(K$113=$A146,K87,J146+K87))</f>
        <v/>
      </c>
      <c r="L146" s="60" t="str">
        <f aca="false">IF(L$113&lt;$A146,"",IF(L$113=$A146,L87,K146+L87))</f>
        <v/>
      </c>
      <c r="M146" s="60" t="str">
        <f aca="false">IF(M$113&lt;$A146,"",IF(M$113=$A146,M87,L146+M87))</f>
        <v/>
      </c>
      <c r="N146" s="60" t="str">
        <f aca="false">IF(N$113&lt;$A146,"",IF(N$113=$A146,N87,M146+N87))</f>
        <v/>
      </c>
      <c r="O146" s="60" t="str">
        <f aca="false">IF(O$113&lt;$A146,"",IF(O$113=$A146,O87,N146+O87))</f>
        <v/>
      </c>
      <c r="P146" s="60" t="str">
        <f aca="false">IF(P$113&lt;$A146,"",IF(P$113=$A146,P87,O146+P87))</f>
        <v/>
      </c>
      <c r="Q146" s="60" t="str">
        <f aca="false">IF(Q$113&lt;$A146,"",IF(Q$113=$A146,Q87,P146+Q87))</f>
        <v/>
      </c>
      <c r="R146" s="60" t="str">
        <f aca="false">IF(R$113&lt;$A146,"",IF(R$113=$A146,R87,Q146+R87))</f>
        <v/>
      </c>
      <c r="S146" s="60" t="str">
        <f aca="false">IF(S$113&lt;$A146,"",IF(S$113=$A146,S87,R146+S87))</f>
        <v/>
      </c>
      <c r="T146" s="60" t="str">
        <f aca="false">IF(T$113&lt;$A146,"",IF(T$113=$A146,T87,S146+T87))</f>
        <v/>
      </c>
      <c r="U146" s="60" t="str">
        <f aca="false">IF(U$113&lt;$A146,"",IF(U$113=$A146,U87,T146+U87))</f>
        <v/>
      </c>
      <c r="V146" s="60" t="str">
        <f aca="false">IF(V$113&lt;$A146,"",IF(V$113=$A146,V87,U146+V87))</f>
        <v/>
      </c>
      <c r="W146" s="60" t="str">
        <f aca="false">IF(W$113&lt;$A146,"",IF(W$113=$A146,W87,V146+W87))</f>
        <v/>
      </c>
      <c r="X146" s="60" t="str">
        <f aca="false">IF(X$113&lt;$A146,"",IF(X$113=$A146,X87,W146+X87))</f>
        <v/>
      </c>
      <c r="Y146" s="60" t="str">
        <f aca="false">IF(Y$113&lt;$A146,"",IF(Y$113=$A146,Y87,X146+Y87))</f>
        <v/>
      </c>
      <c r="Z146" s="60" t="str">
        <f aca="false">IF(Z$113&lt;$A146,"",IF(Z$113=$A146,Z87,Y146+Z87))</f>
        <v/>
      </c>
      <c r="AA146" s="60" t="str">
        <f aca="false">IF(AA$113&lt;$A146,"",IF(AA$113=$A146,AA87,Z146+AA87))</f>
        <v/>
      </c>
      <c r="AB146" s="60" t="str">
        <f aca="false">IF(AB$113&lt;$A146,"",IF(AB$113=$A146,AB87,AA146+AB87))</f>
        <v/>
      </c>
      <c r="AC146" s="60" t="str">
        <f aca="false">IF(AC$113&lt;$A146,"",IF(AC$113=$A146,AC87,AB146+AC87))</f>
        <v/>
      </c>
      <c r="AD146" s="60" t="str">
        <f aca="false">IF(AD$113&lt;$A146,"",IF(AD$113=$A146,AD87,AC146+AD87))</f>
        <v/>
      </c>
      <c r="AE146" s="60" t="str">
        <f aca="false">IF(AE$113&lt;$A146,"",IF(AE$113=$A146,AE87,AD146+AE87))</f>
        <v/>
      </c>
      <c r="AF146" s="60" t="str">
        <f aca="false">IF(AF$113&lt;$A146,"",IF(AF$113=$A146,AF87,AE146+AF87))</f>
        <v/>
      </c>
      <c r="AG146" s="60" t="str">
        <f aca="false">IF(AG$113&lt;$A146,"",IF(AG$113=$A146,AG87,AF146+AG87))</f>
        <v/>
      </c>
      <c r="AH146" s="60" t="n">
        <f aca="false">IF(AH$113&lt;$A146,"",IF(AH$113=$A146,AH87,AG146+AH87))</f>
        <v>26076.1412484708</v>
      </c>
      <c r="AI146" s="60" t="n">
        <f aca="false">IF(AI$113&lt;$A146,"",IF(AI$113=$A146,AI87,AH146+AI87))</f>
        <v>34393.8908173896</v>
      </c>
      <c r="AJ146" s="60" t="n">
        <f aca="false">IF(AJ$113&lt;$A146,"",IF(AJ$113=$A146,AJ87,AI146+AJ87))</f>
        <v>41985.7309460096</v>
      </c>
      <c r="AK146" s="60" t="n">
        <f aca="false">IF(AK$113&lt;$A146,"",IF(AK$113=$A146,AK87,AJ146+AK87))</f>
        <v>48794.9645206786</v>
      </c>
      <c r="AL146" s="60" t="n">
        <f aca="false">IF(AL$113&lt;$A146,"",IF(AL$113=$A146,AL87,AK146+AL87))</f>
        <v>55014.1258006158</v>
      </c>
      <c r="AM146" s="60" t="n">
        <f aca="false">IF(AM$113&lt;$A146,"",IF(AM$113=$A146,AM87,AL146+AM87))</f>
        <v>60919.1717833494</v>
      </c>
      <c r="AN146" s="60" t="n">
        <f aca="false">IF(AN$113&lt;$A146,"",IF(AN$113=$A146,AN87,AM146+AN87))</f>
        <v>66111.4627051138</v>
      </c>
      <c r="AO146" s="60" t="n">
        <f aca="false">IF(AO$113&lt;$A146,"",IF(AO$113=$A146,AO87,AN146+AO87))</f>
        <v>70917.852557594</v>
      </c>
    </row>
    <row r="147" customFormat="false" ht="15" hidden="false" customHeight="false" outlineLevel="0" collapsed="false">
      <c r="A147" s="0" t="n">
        <f aca="false">A146+1</f>
        <v>33</v>
      </c>
      <c r="B147" s="0" t="s">
        <v>37</v>
      </c>
      <c r="C147" s="60" t="str">
        <f aca="false">IF(C$113&lt;$A147,"",IF(C$113=$A147,C88,B147+C88))</f>
        <v/>
      </c>
      <c r="D147" s="60" t="str">
        <f aca="false">IF(D$113&lt;$A147,"",IF(D$113=$A147,D88,C147+D88))</f>
        <v/>
      </c>
      <c r="E147" s="60" t="str">
        <f aca="false">IF(E$113&lt;$A147,"",IF(E$113=$A147,E88,D147+E88))</f>
        <v/>
      </c>
      <c r="F147" s="60" t="str">
        <f aca="false">IF(F$113&lt;$A147,"",IF(F$113=$A147,F88,E147+F88))</f>
        <v/>
      </c>
      <c r="G147" s="60" t="str">
        <f aca="false">IF(G$113&lt;$A147,"",IF(G$113=$A147,G88,F147+G88))</f>
        <v/>
      </c>
      <c r="H147" s="60" t="str">
        <f aca="false">IF(H$113&lt;$A147,"",IF(H$113=$A147,H88,G147+H88))</f>
        <v/>
      </c>
      <c r="I147" s="60" t="str">
        <f aca="false">IF(I$113&lt;$A147,"",IF(I$113=$A147,I88,H147+I88))</f>
        <v/>
      </c>
      <c r="J147" s="60" t="str">
        <f aca="false">IF(J$113&lt;$A147,"",IF(J$113=$A147,J88,I147+J88))</f>
        <v/>
      </c>
      <c r="K147" s="60" t="str">
        <f aca="false">IF(K$113&lt;$A147,"",IF(K$113=$A147,K88,J147+K88))</f>
        <v/>
      </c>
      <c r="L147" s="60" t="str">
        <f aca="false">IF(L$113&lt;$A147,"",IF(L$113=$A147,L88,K147+L88))</f>
        <v/>
      </c>
      <c r="M147" s="60" t="str">
        <f aca="false">IF(M$113&lt;$A147,"",IF(M$113=$A147,M88,L147+M88))</f>
        <v/>
      </c>
      <c r="N147" s="60" t="str">
        <f aca="false">IF(N$113&lt;$A147,"",IF(N$113=$A147,N88,M147+N88))</f>
        <v/>
      </c>
      <c r="O147" s="60" t="str">
        <f aca="false">IF(O$113&lt;$A147,"",IF(O$113=$A147,O88,N147+O88))</f>
        <v/>
      </c>
      <c r="P147" s="60" t="str">
        <f aca="false">IF(P$113&lt;$A147,"",IF(P$113=$A147,P88,O147+P88))</f>
        <v/>
      </c>
      <c r="Q147" s="60" t="str">
        <f aca="false">IF(Q$113&lt;$A147,"",IF(Q$113=$A147,Q88,P147+Q88))</f>
        <v/>
      </c>
      <c r="R147" s="60" t="str">
        <f aca="false">IF(R$113&lt;$A147,"",IF(R$113=$A147,R88,Q147+R88))</f>
        <v/>
      </c>
      <c r="S147" s="60" t="str">
        <f aca="false">IF(S$113&lt;$A147,"",IF(S$113=$A147,S88,R147+S88))</f>
        <v/>
      </c>
      <c r="T147" s="60" t="str">
        <f aca="false">IF(T$113&lt;$A147,"",IF(T$113=$A147,T88,S147+T88))</f>
        <v/>
      </c>
      <c r="U147" s="60" t="str">
        <f aca="false">IF(U$113&lt;$A147,"",IF(U$113=$A147,U88,T147+U88))</f>
        <v/>
      </c>
      <c r="V147" s="60" t="str">
        <f aca="false">IF(V$113&lt;$A147,"",IF(V$113=$A147,V88,U147+V88))</f>
        <v/>
      </c>
      <c r="W147" s="60" t="str">
        <f aca="false">IF(W$113&lt;$A147,"",IF(W$113=$A147,W88,V147+W88))</f>
        <v/>
      </c>
      <c r="X147" s="60" t="str">
        <f aca="false">IF(X$113&lt;$A147,"",IF(X$113=$A147,X88,W147+X88))</f>
        <v/>
      </c>
      <c r="Y147" s="60" t="str">
        <f aca="false">IF(Y$113&lt;$A147,"",IF(Y$113=$A147,Y88,X147+Y88))</f>
        <v/>
      </c>
      <c r="Z147" s="60" t="str">
        <f aca="false">IF(Z$113&lt;$A147,"",IF(Z$113=$A147,Z88,Y147+Z88))</f>
        <v/>
      </c>
      <c r="AA147" s="60" t="str">
        <f aca="false">IF(AA$113&lt;$A147,"",IF(AA$113=$A147,AA88,Z147+AA88))</f>
        <v/>
      </c>
      <c r="AB147" s="60" t="str">
        <f aca="false">IF(AB$113&lt;$A147,"",IF(AB$113=$A147,AB88,AA147+AB88))</f>
        <v/>
      </c>
      <c r="AC147" s="60" t="str">
        <f aca="false">IF(AC$113&lt;$A147,"",IF(AC$113=$A147,AC88,AB147+AC88))</f>
        <v/>
      </c>
      <c r="AD147" s="60" t="str">
        <f aca="false">IF(AD$113&lt;$A147,"",IF(AD$113=$A147,AD88,AC147+AD88))</f>
        <v/>
      </c>
      <c r="AE147" s="60" t="str">
        <f aca="false">IF(AE$113&lt;$A147,"",IF(AE$113=$A147,AE88,AD147+AE88))</f>
        <v/>
      </c>
      <c r="AF147" s="60" t="str">
        <f aca="false">IF(AF$113&lt;$A147,"",IF(AF$113=$A147,AF88,AE147+AF88))</f>
        <v/>
      </c>
      <c r="AG147" s="60" t="str">
        <f aca="false">IF(AG$113&lt;$A147,"",IF(AG$113=$A147,AG88,AF147+AG88))</f>
        <v/>
      </c>
      <c r="AH147" s="60" t="str">
        <f aca="false">IF(AH$113&lt;$A147,"",IF(AH$113=$A147,AH88,AG147+AH88))</f>
        <v/>
      </c>
      <c r="AI147" s="60" t="n">
        <f aca="false">IF(AI$113&lt;$A147,"",IF(AI$113=$A147,AI88,AH147+AI88))</f>
        <v>26594.3177763628</v>
      </c>
      <c r="AJ147" s="60" t="n">
        <f aca="false">IF(AJ$113&lt;$A147,"",IF(AJ$113=$A147,AJ88,AI147+AJ88))</f>
        <v>35618.6033992954</v>
      </c>
      <c r="AK147" s="60" t="n">
        <f aca="false">IF(AK$113&lt;$A147,"",IF(AK$113=$A147,AK88,AJ147+AK88))</f>
        <v>43339.1107022063</v>
      </c>
      <c r="AL147" s="60" t="n">
        <f aca="false">IF(AL$113&lt;$A147,"",IF(AL$113=$A147,AL88,AK147+AL88))</f>
        <v>50261.4445648166</v>
      </c>
      <c r="AM147" s="60" t="n">
        <f aca="false">IF(AM$113&lt;$A147,"",IF(AM$113=$A147,AM88,AL147+AM88))</f>
        <v>56765.8379802207</v>
      </c>
      <c r="AN147" s="60" t="n">
        <f aca="false">IF(AN$113&lt;$A147,"",IF(AN$113=$A147,AN88,AM147+AN88))</f>
        <v>62766.3104408388</v>
      </c>
      <c r="AO147" s="60" t="n">
        <f aca="false">IF(AO$113&lt;$A147,"",IF(AO$113=$A147,AO88,AN147+AO88))</f>
        <v>68040.756609548</v>
      </c>
    </row>
    <row r="148" customFormat="false" ht="15" hidden="false" customHeight="false" outlineLevel="0" collapsed="false">
      <c r="A148" s="0" t="n">
        <f aca="false">A147+1</f>
        <v>34</v>
      </c>
      <c r="B148" s="0" t="s">
        <v>38</v>
      </c>
      <c r="C148" s="60" t="str">
        <f aca="false">IF(C$113&lt;$A148,"",IF(C$113=$A148,C89,B148+C89))</f>
        <v/>
      </c>
      <c r="D148" s="60" t="str">
        <f aca="false">IF(D$113&lt;$A148,"",IF(D$113=$A148,D89,C148+D89))</f>
        <v/>
      </c>
      <c r="E148" s="60" t="str">
        <f aca="false">IF(E$113&lt;$A148,"",IF(E$113=$A148,E89,D148+E89))</f>
        <v/>
      </c>
      <c r="F148" s="60" t="str">
        <f aca="false">IF(F$113&lt;$A148,"",IF(F$113=$A148,F89,E148+F89))</f>
        <v/>
      </c>
      <c r="G148" s="60" t="str">
        <f aca="false">IF(G$113&lt;$A148,"",IF(G$113=$A148,G89,F148+G89))</f>
        <v/>
      </c>
      <c r="H148" s="60" t="str">
        <f aca="false">IF(H$113&lt;$A148,"",IF(H$113=$A148,H89,G148+H89))</f>
        <v/>
      </c>
      <c r="I148" s="60" t="str">
        <f aca="false">IF(I$113&lt;$A148,"",IF(I$113=$A148,I89,H148+I89))</f>
        <v/>
      </c>
      <c r="J148" s="60" t="str">
        <f aca="false">IF(J$113&lt;$A148,"",IF(J$113=$A148,J89,I148+J89))</f>
        <v/>
      </c>
      <c r="K148" s="60" t="str">
        <f aca="false">IF(K$113&lt;$A148,"",IF(K$113=$A148,K89,J148+K89))</f>
        <v/>
      </c>
      <c r="L148" s="60" t="str">
        <f aca="false">IF(L$113&lt;$A148,"",IF(L$113=$A148,L89,K148+L89))</f>
        <v/>
      </c>
      <c r="M148" s="60" t="str">
        <f aca="false">IF(M$113&lt;$A148,"",IF(M$113=$A148,M89,L148+M89))</f>
        <v/>
      </c>
      <c r="N148" s="60" t="str">
        <f aca="false">IF(N$113&lt;$A148,"",IF(N$113=$A148,N89,M148+N89))</f>
        <v/>
      </c>
      <c r="O148" s="60" t="str">
        <f aca="false">IF(O$113&lt;$A148,"",IF(O$113=$A148,O89,N148+O89))</f>
        <v/>
      </c>
      <c r="P148" s="60" t="str">
        <f aca="false">IF(P$113&lt;$A148,"",IF(P$113=$A148,P89,O148+P89))</f>
        <v/>
      </c>
      <c r="Q148" s="60" t="str">
        <f aca="false">IF(Q$113&lt;$A148,"",IF(Q$113=$A148,Q89,P148+Q89))</f>
        <v/>
      </c>
      <c r="R148" s="60" t="str">
        <f aca="false">IF(R$113&lt;$A148,"",IF(R$113=$A148,R89,Q148+R89))</f>
        <v/>
      </c>
      <c r="S148" s="60" t="str">
        <f aca="false">IF(S$113&lt;$A148,"",IF(S$113=$A148,S89,R148+S89))</f>
        <v/>
      </c>
      <c r="T148" s="60" t="str">
        <f aca="false">IF(T$113&lt;$A148,"",IF(T$113=$A148,T89,S148+T89))</f>
        <v/>
      </c>
      <c r="U148" s="60" t="str">
        <f aca="false">IF(U$113&lt;$A148,"",IF(U$113=$A148,U89,T148+U89))</f>
        <v/>
      </c>
      <c r="V148" s="60" t="str">
        <f aca="false">IF(V$113&lt;$A148,"",IF(V$113=$A148,V89,U148+V89))</f>
        <v/>
      </c>
      <c r="W148" s="60" t="str">
        <f aca="false">IF(W$113&lt;$A148,"",IF(W$113=$A148,W89,V148+W89))</f>
        <v/>
      </c>
      <c r="X148" s="60" t="str">
        <f aca="false">IF(X$113&lt;$A148,"",IF(X$113=$A148,X89,W148+X89))</f>
        <v/>
      </c>
      <c r="Y148" s="60" t="str">
        <f aca="false">IF(Y$113&lt;$A148,"",IF(Y$113=$A148,Y89,X148+Y89))</f>
        <v/>
      </c>
      <c r="Z148" s="60" t="str">
        <f aca="false">IF(Z$113&lt;$A148,"",IF(Z$113=$A148,Z89,Y148+Z89))</f>
        <v/>
      </c>
      <c r="AA148" s="60" t="str">
        <f aca="false">IF(AA$113&lt;$A148,"",IF(AA$113=$A148,AA89,Z148+AA89))</f>
        <v/>
      </c>
      <c r="AB148" s="60" t="str">
        <f aca="false">IF(AB$113&lt;$A148,"",IF(AB$113=$A148,AB89,AA148+AB89))</f>
        <v/>
      </c>
      <c r="AC148" s="60" t="str">
        <f aca="false">IF(AC$113&lt;$A148,"",IF(AC$113=$A148,AC89,AB148+AC89))</f>
        <v/>
      </c>
      <c r="AD148" s="60" t="str">
        <f aca="false">IF(AD$113&lt;$A148,"",IF(AD$113=$A148,AD89,AC148+AD89))</f>
        <v/>
      </c>
      <c r="AE148" s="60" t="str">
        <f aca="false">IF(AE$113&lt;$A148,"",IF(AE$113=$A148,AE89,AD148+AE89))</f>
        <v/>
      </c>
      <c r="AF148" s="60" t="str">
        <f aca="false">IF(AF$113&lt;$A148,"",IF(AF$113=$A148,AF89,AE148+AF89))</f>
        <v/>
      </c>
      <c r="AG148" s="60" t="str">
        <f aca="false">IF(AG$113&lt;$A148,"",IF(AG$113=$A148,AG89,AF148+AG89))</f>
        <v/>
      </c>
      <c r="AH148" s="60" t="str">
        <f aca="false">IF(AH$113&lt;$A148,"",IF(AH$113=$A148,AH89,AG148+AH89))</f>
        <v/>
      </c>
      <c r="AI148" s="60" t="str">
        <f aca="false">IF(AI$113&lt;$A148,"",IF(AI$113=$A148,AI89,AH148+AI89))</f>
        <v/>
      </c>
      <c r="AJ148" s="60" t="n">
        <f aca="false">IF(AJ$113&lt;$A148,"",IF(AJ$113=$A148,AJ89,AI148+AJ89))</f>
        <v>18164.8939699857</v>
      </c>
      <c r="AK148" s="60" t="n">
        <f aca="false">IF(AK$113&lt;$A148,"",IF(AK$113=$A148,AK89,AJ148+AK89))</f>
        <v>24077.0240298779</v>
      </c>
      <c r="AL148" s="60" t="n">
        <f aca="false">IF(AL$113&lt;$A148,"",IF(AL$113=$A148,AL89,AK148+AL89))</f>
        <v>29133.32727694</v>
      </c>
      <c r="AM148" s="60" t="n">
        <f aca="false">IF(AM$113&lt;$A148,"",IF(AM$113=$A148,AM89,AL148+AM89))</f>
        <v>33792.7927278266</v>
      </c>
      <c r="AN148" s="60" t="n">
        <f aca="false">IF(AN$113&lt;$A148,"",IF(AN$113=$A148,AN89,AM148+AN89))</f>
        <v>38050.7576842024</v>
      </c>
      <c r="AO148" s="60" t="n">
        <f aca="false">IF(AO$113&lt;$A148,"",IF(AO$113=$A148,AO89,AN148+AO89))</f>
        <v>41977.5328763959</v>
      </c>
    </row>
    <row r="149" customFormat="false" ht="15" hidden="false" customHeight="false" outlineLevel="0" collapsed="false">
      <c r="A149" s="0" t="n">
        <f aca="false">A148+1</f>
        <v>35</v>
      </c>
      <c r="B149" s="0" t="s">
        <v>39</v>
      </c>
      <c r="C149" s="60" t="str">
        <f aca="false">IF(C$113&lt;$A149,"",IF(C$113=$A149,C90,B149+C90))</f>
        <v/>
      </c>
      <c r="D149" s="60" t="str">
        <f aca="false">IF(D$113&lt;$A149,"",IF(D$113=$A149,D90,C149+D90))</f>
        <v/>
      </c>
      <c r="E149" s="60" t="str">
        <f aca="false">IF(E$113&lt;$A149,"",IF(E$113=$A149,E90,D149+E90))</f>
        <v/>
      </c>
      <c r="F149" s="60" t="str">
        <f aca="false">IF(F$113&lt;$A149,"",IF(F$113=$A149,F90,E149+F90))</f>
        <v/>
      </c>
      <c r="G149" s="60" t="str">
        <f aca="false">IF(G$113&lt;$A149,"",IF(G$113=$A149,G90,F149+G90))</f>
        <v/>
      </c>
      <c r="H149" s="60" t="str">
        <f aca="false">IF(H$113&lt;$A149,"",IF(H$113=$A149,H90,G149+H90))</f>
        <v/>
      </c>
      <c r="I149" s="60" t="str">
        <f aca="false">IF(I$113&lt;$A149,"",IF(I$113=$A149,I90,H149+I90))</f>
        <v/>
      </c>
      <c r="J149" s="60" t="str">
        <f aca="false">IF(J$113&lt;$A149,"",IF(J$113=$A149,J90,I149+J90))</f>
        <v/>
      </c>
      <c r="K149" s="60" t="str">
        <f aca="false">IF(K$113&lt;$A149,"",IF(K$113=$A149,K90,J149+K90))</f>
        <v/>
      </c>
      <c r="L149" s="60" t="str">
        <f aca="false">IF(L$113&lt;$A149,"",IF(L$113=$A149,L90,K149+L90))</f>
        <v/>
      </c>
      <c r="M149" s="60" t="str">
        <f aca="false">IF(M$113&lt;$A149,"",IF(M$113=$A149,M90,L149+M90))</f>
        <v/>
      </c>
      <c r="N149" s="60" t="str">
        <f aca="false">IF(N$113&lt;$A149,"",IF(N$113=$A149,N90,M149+N90))</f>
        <v/>
      </c>
      <c r="O149" s="60" t="str">
        <f aca="false">IF(O$113&lt;$A149,"",IF(O$113=$A149,O90,N149+O90))</f>
        <v/>
      </c>
      <c r="P149" s="60" t="str">
        <f aca="false">IF(P$113&lt;$A149,"",IF(P$113=$A149,P90,O149+P90))</f>
        <v/>
      </c>
      <c r="Q149" s="60" t="str">
        <f aca="false">IF(Q$113&lt;$A149,"",IF(Q$113=$A149,Q90,P149+Q90))</f>
        <v/>
      </c>
      <c r="R149" s="60" t="str">
        <f aca="false">IF(R$113&lt;$A149,"",IF(R$113=$A149,R90,Q149+R90))</f>
        <v/>
      </c>
      <c r="S149" s="60" t="str">
        <f aca="false">IF(S$113&lt;$A149,"",IF(S$113=$A149,S90,R149+S90))</f>
        <v/>
      </c>
      <c r="T149" s="60" t="str">
        <f aca="false">IF(T$113&lt;$A149,"",IF(T$113=$A149,T90,S149+T90))</f>
        <v/>
      </c>
      <c r="U149" s="60" t="str">
        <f aca="false">IF(U$113&lt;$A149,"",IF(U$113=$A149,U90,T149+U90))</f>
        <v/>
      </c>
      <c r="V149" s="60" t="str">
        <f aca="false">IF(V$113&lt;$A149,"",IF(V$113=$A149,V90,U149+V90))</f>
        <v/>
      </c>
      <c r="W149" s="60" t="str">
        <f aca="false">IF(W$113&lt;$A149,"",IF(W$113=$A149,W90,V149+W90))</f>
        <v/>
      </c>
      <c r="X149" s="60" t="str">
        <f aca="false">IF(X$113&lt;$A149,"",IF(X$113=$A149,X90,W149+X90))</f>
        <v/>
      </c>
      <c r="Y149" s="60" t="str">
        <f aca="false">IF(Y$113&lt;$A149,"",IF(Y$113=$A149,Y90,X149+Y90))</f>
        <v/>
      </c>
      <c r="Z149" s="60" t="str">
        <f aca="false">IF(Z$113&lt;$A149,"",IF(Z$113=$A149,Z90,Y149+Z90))</f>
        <v/>
      </c>
      <c r="AA149" s="60" t="str">
        <f aca="false">IF(AA$113&lt;$A149,"",IF(AA$113=$A149,AA90,Z149+AA90))</f>
        <v/>
      </c>
      <c r="AB149" s="60" t="str">
        <f aca="false">IF(AB$113&lt;$A149,"",IF(AB$113=$A149,AB90,AA149+AB90))</f>
        <v/>
      </c>
      <c r="AC149" s="60" t="str">
        <f aca="false">IF(AC$113&lt;$A149,"",IF(AC$113=$A149,AC90,AB149+AC90))</f>
        <v/>
      </c>
      <c r="AD149" s="60" t="str">
        <f aca="false">IF(AD$113&lt;$A149,"",IF(AD$113=$A149,AD90,AC149+AD90))</f>
        <v/>
      </c>
      <c r="AE149" s="60" t="str">
        <f aca="false">IF(AE$113&lt;$A149,"",IF(AE$113=$A149,AE90,AD149+AE90))</f>
        <v/>
      </c>
      <c r="AF149" s="60" t="str">
        <f aca="false">IF(AF$113&lt;$A149,"",IF(AF$113=$A149,AF90,AE149+AF90))</f>
        <v/>
      </c>
      <c r="AG149" s="60" t="str">
        <f aca="false">IF(AG$113&lt;$A149,"",IF(AG$113=$A149,AG90,AF149+AG90))</f>
        <v/>
      </c>
      <c r="AH149" s="60" t="str">
        <f aca="false">IF(AH$113&lt;$A149,"",IF(AH$113=$A149,AH90,AG149+AH90))</f>
        <v/>
      </c>
      <c r="AI149" s="60" t="str">
        <f aca="false">IF(AI$113&lt;$A149,"",IF(AI$113=$A149,AI90,AH149+AI90))</f>
        <v/>
      </c>
      <c r="AJ149" s="60" t="str">
        <f aca="false">IF(AJ$113&lt;$A149,"",IF(AJ$113=$A149,AJ90,AI149+AJ90))</f>
        <v/>
      </c>
      <c r="AK149" s="60" t="n">
        <f aca="false">IF(AK$113&lt;$A149,"",IF(AK$113=$A149,AK90,AJ149+AK90))</f>
        <v>15411.596708212</v>
      </c>
      <c r="AL149" s="60" t="n">
        <f aca="false">IF(AL$113&lt;$A149,"",IF(AL$113=$A149,AL90,AK149+AL90))</f>
        <v>20413.3646000583</v>
      </c>
      <c r="AM149" s="60" t="n">
        <f aca="false">IF(AM$113&lt;$A149,"",IF(AM$113=$A149,AM90,AL149+AM90))</f>
        <v>24805.6001266734</v>
      </c>
      <c r="AN149" s="60" t="n">
        <f aca="false">IF(AN$113&lt;$A149,"",IF(AN$113=$A149,AN90,AM149+AN90))</f>
        <v>28745.8545327165</v>
      </c>
      <c r="AO149" s="60" t="n">
        <f aca="false">IF(AO$113&lt;$A149,"",IF(AO$113=$A149,AO90,AN149+AO90))</f>
        <v>32345.3823080067</v>
      </c>
    </row>
    <row r="150" customFormat="false" ht="15" hidden="false" customHeight="false" outlineLevel="0" collapsed="false">
      <c r="A150" s="0" t="n">
        <f aca="false">A149+1</f>
        <v>36</v>
      </c>
      <c r="B150" s="0" t="s">
        <v>40</v>
      </c>
      <c r="C150" s="60" t="str">
        <f aca="false">IF(C$113&lt;$A150,"",IF(C$113=$A150,C91,B150+C91))</f>
        <v/>
      </c>
      <c r="D150" s="60" t="str">
        <f aca="false">IF(D$113&lt;$A150,"",IF(D$113=$A150,D91,C150+D91))</f>
        <v/>
      </c>
      <c r="E150" s="60" t="str">
        <f aca="false">IF(E$113&lt;$A150,"",IF(E$113=$A150,E91,D150+E91))</f>
        <v/>
      </c>
      <c r="F150" s="60" t="str">
        <f aca="false">IF(F$113&lt;$A150,"",IF(F$113=$A150,F91,E150+F91))</f>
        <v/>
      </c>
      <c r="G150" s="60" t="str">
        <f aca="false">IF(G$113&lt;$A150,"",IF(G$113=$A150,G91,F150+G91))</f>
        <v/>
      </c>
      <c r="H150" s="60" t="str">
        <f aca="false">IF(H$113&lt;$A150,"",IF(H$113=$A150,H91,G150+H91))</f>
        <v/>
      </c>
      <c r="I150" s="60" t="str">
        <f aca="false">IF(I$113&lt;$A150,"",IF(I$113=$A150,I91,H150+I91))</f>
        <v/>
      </c>
      <c r="J150" s="60" t="str">
        <f aca="false">IF(J$113&lt;$A150,"",IF(J$113=$A150,J91,I150+J91))</f>
        <v/>
      </c>
      <c r="K150" s="60" t="str">
        <f aca="false">IF(K$113&lt;$A150,"",IF(K$113=$A150,K91,J150+K91))</f>
        <v/>
      </c>
      <c r="L150" s="60" t="str">
        <f aca="false">IF(L$113&lt;$A150,"",IF(L$113=$A150,L91,K150+L91))</f>
        <v/>
      </c>
      <c r="M150" s="60" t="str">
        <f aca="false">IF(M$113&lt;$A150,"",IF(M$113=$A150,M91,L150+M91))</f>
        <v/>
      </c>
      <c r="N150" s="60" t="str">
        <f aca="false">IF(N$113&lt;$A150,"",IF(N$113=$A150,N91,M150+N91))</f>
        <v/>
      </c>
      <c r="O150" s="60" t="str">
        <f aca="false">IF(O$113&lt;$A150,"",IF(O$113=$A150,O91,N150+O91))</f>
        <v/>
      </c>
      <c r="P150" s="60" t="str">
        <f aca="false">IF(P$113&lt;$A150,"",IF(P$113=$A150,P91,O150+P91))</f>
        <v/>
      </c>
      <c r="Q150" s="60" t="str">
        <f aca="false">IF(Q$113&lt;$A150,"",IF(Q$113=$A150,Q91,P150+Q91))</f>
        <v/>
      </c>
      <c r="R150" s="60" t="str">
        <f aca="false">IF(R$113&lt;$A150,"",IF(R$113=$A150,R91,Q150+R91))</f>
        <v/>
      </c>
      <c r="S150" s="60" t="str">
        <f aca="false">IF(S$113&lt;$A150,"",IF(S$113=$A150,S91,R150+S91))</f>
        <v/>
      </c>
      <c r="T150" s="60" t="str">
        <f aca="false">IF(T$113&lt;$A150,"",IF(T$113=$A150,T91,S150+T91))</f>
        <v/>
      </c>
      <c r="U150" s="60" t="str">
        <f aca="false">IF(U$113&lt;$A150,"",IF(U$113=$A150,U91,T150+U91))</f>
        <v/>
      </c>
      <c r="V150" s="60" t="str">
        <f aca="false">IF(V$113&lt;$A150,"",IF(V$113=$A150,V91,U150+V91))</f>
        <v/>
      </c>
      <c r="W150" s="60" t="str">
        <f aca="false">IF(W$113&lt;$A150,"",IF(W$113=$A150,W91,V150+W91))</f>
        <v/>
      </c>
      <c r="X150" s="60" t="str">
        <f aca="false">IF(X$113&lt;$A150,"",IF(X$113=$A150,X91,W150+X91))</f>
        <v/>
      </c>
      <c r="Y150" s="60" t="str">
        <f aca="false">IF(Y$113&lt;$A150,"",IF(Y$113=$A150,Y91,X150+Y91))</f>
        <v/>
      </c>
      <c r="Z150" s="60" t="str">
        <f aca="false">IF(Z$113&lt;$A150,"",IF(Z$113=$A150,Z91,Y150+Z91))</f>
        <v/>
      </c>
      <c r="AA150" s="60" t="str">
        <f aca="false">IF(AA$113&lt;$A150,"",IF(AA$113=$A150,AA91,Z150+AA91))</f>
        <v/>
      </c>
      <c r="AB150" s="60" t="str">
        <f aca="false">IF(AB$113&lt;$A150,"",IF(AB$113=$A150,AB91,AA150+AB91))</f>
        <v/>
      </c>
      <c r="AC150" s="60" t="str">
        <f aca="false">IF(AC$113&lt;$A150,"",IF(AC$113=$A150,AC91,AB150+AC91))</f>
        <v/>
      </c>
      <c r="AD150" s="60" t="str">
        <f aca="false">IF(AD$113&lt;$A150,"",IF(AD$113=$A150,AD91,AC150+AD91))</f>
        <v/>
      </c>
      <c r="AE150" s="60" t="str">
        <f aca="false">IF(AE$113&lt;$A150,"",IF(AE$113=$A150,AE91,AD150+AE91))</f>
        <v/>
      </c>
      <c r="AF150" s="60" t="str">
        <f aca="false">IF(AF$113&lt;$A150,"",IF(AF$113=$A150,AF91,AE150+AF91))</f>
        <v/>
      </c>
      <c r="AG150" s="60" t="str">
        <f aca="false">IF(AG$113&lt;$A150,"",IF(AG$113=$A150,AG91,AF150+AG91))</f>
        <v/>
      </c>
      <c r="AH150" s="60" t="str">
        <f aca="false">IF(AH$113&lt;$A150,"",IF(AH$113=$A150,AH91,AG150+AH91))</f>
        <v/>
      </c>
      <c r="AI150" s="60" t="str">
        <f aca="false">IF(AI$113&lt;$A150,"",IF(AI$113=$A150,AI91,AH150+AI91))</f>
        <v/>
      </c>
      <c r="AJ150" s="60" t="str">
        <f aca="false">IF(AJ$113&lt;$A150,"",IF(AJ$113=$A150,AJ91,AI150+AJ91))</f>
        <v/>
      </c>
      <c r="AK150" s="60" t="str">
        <f aca="false">IF(AK$113&lt;$A150,"",IF(AK$113=$A150,AK91,AJ150+AK91))</f>
        <v/>
      </c>
      <c r="AL150" s="60" t="n">
        <f aca="false">IF(AL$113&lt;$A150,"",IF(AL$113=$A150,AL91,AK150+AL91))</f>
        <v>13071.2191799518</v>
      </c>
      <c r="AM150" s="60" t="n">
        <f aca="false">IF(AM$113&lt;$A150,"",IF(AM$113=$A150,AM91,AL150+AM91))</f>
        <v>17411.6885191359</v>
      </c>
      <c r="AN150" s="60" t="n">
        <f aca="false">IF(AN$113&lt;$A150,"",IF(AN$113=$A150,AN91,AM150+AN91))</f>
        <v>21125.8156168824</v>
      </c>
      <c r="AO150" s="60" t="n">
        <f aca="false">IF(AO$113&lt;$A150,"",IF(AO$113=$A150,AO91,AN150+AO91))</f>
        <v>24456.6343072976</v>
      </c>
    </row>
    <row r="151" customFormat="false" ht="15" hidden="false" customHeight="false" outlineLevel="0" collapsed="false">
      <c r="A151" s="0" t="n">
        <f aca="false">A150+1</f>
        <v>37</v>
      </c>
      <c r="B151" s="0" t="s">
        <v>41</v>
      </c>
      <c r="C151" s="60" t="str">
        <f aca="false">IF(C$113&lt;$A151,"",IF(C$113=$A151,C92,B151+C92))</f>
        <v/>
      </c>
      <c r="D151" s="60" t="str">
        <f aca="false">IF(D$113&lt;$A151,"",IF(D$113=$A151,D92,C151+D92))</f>
        <v/>
      </c>
      <c r="E151" s="60" t="str">
        <f aca="false">IF(E$113&lt;$A151,"",IF(E$113=$A151,E92,D151+E92))</f>
        <v/>
      </c>
      <c r="F151" s="60" t="str">
        <f aca="false">IF(F$113&lt;$A151,"",IF(F$113=$A151,F92,E151+F92))</f>
        <v/>
      </c>
      <c r="G151" s="60" t="str">
        <f aca="false">IF(G$113&lt;$A151,"",IF(G$113=$A151,G92,F151+G92))</f>
        <v/>
      </c>
      <c r="H151" s="60" t="str">
        <f aca="false">IF(H$113&lt;$A151,"",IF(H$113=$A151,H92,G151+H92))</f>
        <v/>
      </c>
      <c r="I151" s="60" t="str">
        <f aca="false">IF(I$113&lt;$A151,"",IF(I$113=$A151,I92,H151+I92))</f>
        <v/>
      </c>
      <c r="J151" s="60" t="str">
        <f aca="false">IF(J$113&lt;$A151,"",IF(J$113=$A151,J92,I151+J92))</f>
        <v/>
      </c>
      <c r="K151" s="60" t="str">
        <f aca="false">IF(K$113&lt;$A151,"",IF(K$113=$A151,K92,J151+K92))</f>
        <v/>
      </c>
      <c r="L151" s="60" t="str">
        <f aca="false">IF(L$113&lt;$A151,"",IF(L$113=$A151,L92,K151+L92))</f>
        <v/>
      </c>
      <c r="M151" s="60" t="str">
        <f aca="false">IF(M$113&lt;$A151,"",IF(M$113=$A151,M92,L151+M92))</f>
        <v/>
      </c>
      <c r="N151" s="60" t="str">
        <f aca="false">IF(N$113&lt;$A151,"",IF(N$113=$A151,N92,M151+N92))</f>
        <v/>
      </c>
      <c r="O151" s="60" t="str">
        <f aca="false">IF(O$113&lt;$A151,"",IF(O$113=$A151,O92,N151+O92))</f>
        <v/>
      </c>
      <c r="P151" s="60" t="str">
        <f aca="false">IF(P$113&lt;$A151,"",IF(P$113=$A151,P92,O151+P92))</f>
        <v/>
      </c>
      <c r="Q151" s="60" t="str">
        <f aca="false">IF(Q$113&lt;$A151,"",IF(Q$113=$A151,Q92,P151+Q92))</f>
        <v/>
      </c>
      <c r="R151" s="60" t="str">
        <f aca="false">IF(R$113&lt;$A151,"",IF(R$113=$A151,R92,Q151+R92))</f>
        <v/>
      </c>
      <c r="S151" s="60" t="str">
        <f aca="false">IF(S$113&lt;$A151,"",IF(S$113=$A151,S92,R151+S92))</f>
        <v/>
      </c>
      <c r="T151" s="60" t="str">
        <f aca="false">IF(T$113&lt;$A151,"",IF(T$113=$A151,T92,S151+T92))</f>
        <v/>
      </c>
      <c r="U151" s="60" t="str">
        <f aca="false">IF(U$113&lt;$A151,"",IF(U$113=$A151,U92,T151+U92))</f>
        <v/>
      </c>
      <c r="V151" s="60" t="str">
        <f aca="false">IF(V$113&lt;$A151,"",IF(V$113=$A151,V92,U151+V92))</f>
        <v/>
      </c>
      <c r="W151" s="60" t="str">
        <f aca="false">IF(W$113&lt;$A151,"",IF(W$113=$A151,W92,V151+W92))</f>
        <v/>
      </c>
      <c r="X151" s="60" t="str">
        <f aca="false">IF(X$113&lt;$A151,"",IF(X$113=$A151,X92,W151+X92))</f>
        <v/>
      </c>
      <c r="Y151" s="60" t="str">
        <f aca="false">IF(Y$113&lt;$A151,"",IF(Y$113=$A151,Y92,X151+Y92))</f>
        <v/>
      </c>
      <c r="Z151" s="60" t="str">
        <f aca="false">IF(Z$113&lt;$A151,"",IF(Z$113=$A151,Z92,Y151+Z92))</f>
        <v/>
      </c>
      <c r="AA151" s="60" t="str">
        <f aca="false">IF(AA$113&lt;$A151,"",IF(AA$113=$A151,AA92,Z151+AA92))</f>
        <v/>
      </c>
      <c r="AB151" s="60" t="str">
        <f aca="false">IF(AB$113&lt;$A151,"",IF(AB$113=$A151,AB92,AA151+AB92))</f>
        <v/>
      </c>
      <c r="AC151" s="60" t="str">
        <f aca="false">IF(AC$113&lt;$A151,"",IF(AC$113=$A151,AC92,AB151+AC92))</f>
        <v/>
      </c>
      <c r="AD151" s="60" t="str">
        <f aca="false">IF(AD$113&lt;$A151,"",IF(AD$113=$A151,AD92,AC151+AD92))</f>
        <v/>
      </c>
      <c r="AE151" s="60" t="str">
        <f aca="false">IF(AE$113&lt;$A151,"",IF(AE$113=$A151,AE92,AD151+AE92))</f>
        <v/>
      </c>
      <c r="AF151" s="60" t="str">
        <f aca="false">IF(AF$113&lt;$A151,"",IF(AF$113=$A151,AF92,AE151+AF92))</f>
        <v/>
      </c>
      <c r="AG151" s="60" t="str">
        <f aca="false">IF(AG$113&lt;$A151,"",IF(AG$113=$A151,AG92,AF151+AG92))</f>
        <v/>
      </c>
      <c r="AH151" s="60" t="str">
        <f aca="false">IF(AH$113&lt;$A151,"",IF(AH$113=$A151,AH92,AG151+AH92))</f>
        <v/>
      </c>
      <c r="AI151" s="60" t="str">
        <f aca="false">IF(AI$113&lt;$A151,"",IF(AI$113=$A151,AI92,AH151+AI92))</f>
        <v/>
      </c>
      <c r="AJ151" s="60" t="str">
        <f aca="false">IF(AJ$113&lt;$A151,"",IF(AJ$113=$A151,AJ92,AI151+AJ92))</f>
        <v/>
      </c>
      <c r="AK151" s="60" t="str">
        <f aca="false">IF(AK$113&lt;$A151,"",IF(AK$113=$A151,AK92,AJ151+AK92))</f>
        <v/>
      </c>
      <c r="AL151" s="60" t="str">
        <f aca="false">IF(AL$113&lt;$A151,"",IF(AL$113=$A151,AL92,AK151+AL92))</f>
        <v/>
      </c>
      <c r="AM151" s="60" t="n">
        <f aca="false">IF(AM$113&lt;$A151,"",IF(AM$113=$A151,AM92,AL151+AM92))</f>
        <v>19503.3979434002</v>
      </c>
      <c r="AN151" s="60" t="n">
        <f aca="false">IF(AN$113&lt;$A151,"",IF(AN$113=$A151,AN92,AM151+AN92))</f>
        <v>25862.011356608</v>
      </c>
      <c r="AO151" s="60" t="n">
        <f aca="false">IF(AO$113&lt;$A151,"",IF(AO$113=$A151,AO92,AN151+AO92))</f>
        <v>31301.2576925338</v>
      </c>
    </row>
    <row r="152" customFormat="false" ht="15" hidden="false" customHeight="false" outlineLevel="0" collapsed="false">
      <c r="A152" s="0" t="n">
        <f aca="false">A151+1</f>
        <v>38</v>
      </c>
      <c r="B152" s="0" t="s">
        <v>42</v>
      </c>
      <c r="C152" s="60" t="str">
        <f aca="false">IF(C$113&lt;$A152,"",IF(C$113=$A152,C93,B152+C93))</f>
        <v/>
      </c>
      <c r="D152" s="60" t="str">
        <f aca="false">IF(D$113&lt;$A152,"",IF(D$113=$A152,D93,C152+D93))</f>
        <v/>
      </c>
      <c r="E152" s="60" t="str">
        <f aca="false">IF(E$113&lt;$A152,"",IF(E$113=$A152,E93,D152+E93))</f>
        <v/>
      </c>
      <c r="F152" s="60" t="str">
        <f aca="false">IF(F$113&lt;$A152,"",IF(F$113=$A152,F93,E152+F93))</f>
        <v/>
      </c>
      <c r="G152" s="60" t="str">
        <f aca="false">IF(G$113&lt;$A152,"",IF(G$113=$A152,G93,F152+G93))</f>
        <v/>
      </c>
      <c r="H152" s="60" t="str">
        <f aca="false">IF(H$113&lt;$A152,"",IF(H$113=$A152,H93,G152+H93))</f>
        <v/>
      </c>
      <c r="I152" s="60" t="str">
        <f aca="false">IF(I$113&lt;$A152,"",IF(I$113=$A152,I93,H152+I93))</f>
        <v/>
      </c>
      <c r="J152" s="60" t="str">
        <f aca="false">IF(J$113&lt;$A152,"",IF(J$113=$A152,J93,I152+J93))</f>
        <v/>
      </c>
      <c r="K152" s="60" t="str">
        <f aca="false">IF(K$113&lt;$A152,"",IF(K$113=$A152,K93,J152+K93))</f>
        <v/>
      </c>
      <c r="L152" s="60" t="str">
        <f aca="false">IF(L$113&lt;$A152,"",IF(L$113=$A152,L93,K152+L93))</f>
        <v/>
      </c>
      <c r="M152" s="60" t="str">
        <f aca="false">IF(M$113&lt;$A152,"",IF(M$113=$A152,M93,L152+M93))</f>
        <v/>
      </c>
      <c r="N152" s="60" t="str">
        <f aca="false">IF(N$113&lt;$A152,"",IF(N$113=$A152,N93,M152+N93))</f>
        <v/>
      </c>
      <c r="O152" s="60" t="str">
        <f aca="false">IF(O$113&lt;$A152,"",IF(O$113=$A152,O93,N152+O93))</f>
        <v/>
      </c>
      <c r="P152" s="60" t="str">
        <f aca="false">IF(P$113&lt;$A152,"",IF(P$113=$A152,P93,O152+P93))</f>
        <v/>
      </c>
      <c r="Q152" s="60" t="str">
        <f aca="false">IF(Q$113&lt;$A152,"",IF(Q$113=$A152,Q93,P152+Q93))</f>
        <v/>
      </c>
      <c r="R152" s="60" t="str">
        <f aca="false">IF(R$113&lt;$A152,"",IF(R$113=$A152,R93,Q152+R93))</f>
        <v/>
      </c>
      <c r="S152" s="60" t="str">
        <f aca="false">IF(S$113&lt;$A152,"",IF(S$113=$A152,S93,R152+S93))</f>
        <v/>
      </c>
      <c r="T152" s="60" t="str">
        <f aca="false">IF(T$113&lt;$A152,"",IF(T$113=$A152,T93,S152+T93))</f>
        <v/>
      </c>
      <c r="U152" s="60" t="str">
        <f aca="false">IF(U$113&lt;$A152,"",IF(U$113=$A152,U93,T152+U93))</f>
        <v/>
      </c>
      <c r="V152" s="60" t="str">
        <f aca="false">IF(V$113&lt;$A152,"",IF(V$113=$A152,V93,U152+V93))</f>
        <v/>
      </c>
      <c r="W152" s="60" t="str">
        <f aca="false">IF(W$113&lt;$A152,"",IF(W$113=$A152,W93,V152+W93))</f>
        <v/>
      </c>
      <c r="X152" s="60" t="str">
        <f aca="false">IF(X$113&lt;$A152,"",IF(X$113=$A152,X93,W152+X93))</f>
        <v/>
      </c>
      <c r="Y152" s="60" t="str">
        <f aca="false">IF(Y$113&lt;$A152,"",IF(Y$113=$A152,Y93,X152+Y93))</f>
        <v/>
      </c>
      <c r="Z152" s="60" t="str">
        <f aca="false">IF(Z$113&lt;$A152,"",IF(Z$113=$A152,Z93,Y152+Z93))</f>
        <v/>
      </c>
      <c r="AA152" s="60" t="str">
        <f aca="false">IF(AA$113&lt;$A152,"",IF(AA$113=$A152,AA93,Z152+AA93))</f>
        <v/>
      </c>
      <c r="AB152" s="60" t="str">
        <f aca="false">IF(AB$113&lt;$A152,"",IF(AB$113=$A152,AB93,AA152+AB93))</f>
        <v/>
      </c>
      <c r="AC152" s="60" t="str">
        <f aca="false">IF(AC$113&lt;$A152,"",IF(AC$113=$A152,AC93,AB152+AC93))</f>
        <v/>
      </c>
      <c r="AD152" s="60" t="str">
        <f aca="false">IF(AD$113&lt;$A152,"",IF(AD$113=$A152,AD93,AC152+AD93))</f>
        <v/>
      </c>
      <c r="AE152" s="60" t="str">
        <f aca="false">IF(AE$113&lt;$A152,"",IF(AE$113=$A152,AE93,AD152+AE93))</f>
        <v/>
      </c>
      <c r="AF152" s="60" t="str">
        <f aca="false">IF(AF$113&lt;$A152,"",IF(AF$113=$A152,AF93,AE152+AF93))</f>
        <v/>
      </c>
      <c r="AG152" s="60" t="str">
        <f aca="false">IF(AG$113&lt;$A152,"",IF(AG$113=$A152,AG93,AF152+AG93))</f>
        <v/>
      </c>
      <c r="AH152" s="60" t="str">
        <f aca="false">IF(AH$113&lt;$A152,"",IF(AH$113=$A152,AH93,AG152+AH93))</f>
        <v/>
      </c>
      <c r="AI152" s="60" t="str">
        <f aca="false">IF(AI$113&lt;$A152,"",IF(AI$113=$A152,AI93,AH152+AI93))</f>
        <v/>
      </c>
      <c r="AJ152" s="60" t="str">
        <f aca="false">IF(AJ$113&lt;$A152,"",IF(AJ$113=$A152,AJ93,AI152+AJ93))</f>
        <v/>
      </c>
      <c r="AK152" s="60" t="str">
        <f aca="false">IF(AK$113&lt;$A152,"",IF(AK$113=$A152,AK93,AJ152+AK93))</f>
        <v/>
      </c>
      <c r="AL152" s="60" t="str">
        <f aca="false">IF(AL$113&lt;$A152,"",IF(AL$113=$A152,AL93,AK152+AL93))</f>
        <v/>
      </c>
      <c r="AM152" s="60" t="str">
        <f aca="false">IF(AM$113&lt;$A152,"",IF(AM$113=$A152,AM93,AL152+AM93))</f>
        <v/>
      </c>
      <c r="AN152" s="60" t="n">
        <f aca="false">IF(AN$113&lt;$A152,"",IF(AN$113=$A152,AN93,AM152+AN93))</f>
        <v>21170.9498087281</v>
      </c>
      <c r="AO152" s="60" t="n">
        <f aca="false">IF(AO$113&lt;$A152,"",IF(AO$113=$A152,AO93,AN152+AO93))</f>
        <v>28053.7673508022</v>
      </c>
    </row>
    <row r="153" customFormat="false" ht="15" hidden="false" customHeight="false" outlineLevel="0" collapsed="false">
      <c r="A153" s="0" t="n">
        <f aca="false">A152+1</f>
        <v>39</v>
      </c>
      <c r="B153" s="0" t="s">
        <v>43</v>
      </c>
      <c r="C153" s="60" t="str">
        <f aca="false">IF(C$113&lt;$A153,"",IF(C$113=$A153,C94,B153+C94))</f>
        <v/>
      </c>
      <c r="D153" s="60" t="str">
        <f aca="false">IF(D$113&lt;$A153,"",IF(D$113=$A153,D94,C153+D94))</f>
        <v/>
      </c>
      <c r="E153" s="60" t="str">
        <f aca="false">IF(E$113&lt;$A153,"",IF(E$113=$A153,E94,D153+E94))</f>
        <v/>
      </c>
      <c r="F153" s="60" t="str">
        <f aca="false">IF(F$113&lt;$A153,"",IF(F$113=$A153,F94,E153+F94))</f>
        <v/>
      </c>
      <c r="G153" s="60" t="str">
        <f aca="false">IF(G$113&lt;$A153,"",IF(G$113=$A153,G94,F153+G94))</f>
        <v/>
      </c>
      <c r="H153" s="60" t="str">
        <f aca="false">IF(H$113&lt;$A153,"",IF(H$113=$A153,H94,G153+H94))</f>
        <v/>
      </c>
      <c r="I153" s="60" t="str">
        <f aca="false">IF(I$113&lt;$A153,"",IF(I$113=$A153,I94,H153+I94))</f>
        <v/>
      </c>
      <c r="J153" s="60" t="str">
        <f aca="false">IF(J$113&lt;$A153,"",IF(J$113=$A153,J94,I153+J94))</f>
        <v/>
      </c>
      <c r="K153" s="60" t="str">
        <f aca="false">IF(K$113&lt;$A153,"",IF(K$113=$A153,K94,J153+K94))</f>
        <v/>
      </c>
      <c r="L153" s="60" t="str">
        <f aca="false">IF(L$113&lt;$A153,"",IF(L$113=$A153,L94,K153+L94))</f>
        <v/>
      </c>
      <c r="M153" s="60" t="str">
        <f aca="false">IF(M$113&lt;$A153,"",IF(M$113=$A153,M94,L153+M94))</f>
        <v/>
      </c>
      <c r="N153" s="60" t="str">
        <f aca="false">IF(N$113&lt;$A153,"",IF(N$113=$A153,N94,M153+N94))</f>
        <v/>
      </c>
      <c r="O153" s="60" t="str">
        <f aca="false">IF(O$113&lt;$A153,"",IF(O$113=$A153,O94,N153+O94))</f>
        <v/>
      </c>
      <c r="P153" s="60" t="str">
        <f aca="false">IF(P$113&lt;$A153,"",IF(P$113=$A153,P94,O153+P94))</f>
        <v/>
      </c>
      <c r="Q153" s="60" t="str">
        <f aca="false">IF(Q$113&lt;$A153,"",IF(Q$113=$A153,Q94,P153+Q94))</f>
        <v/>
      </c>
      <c r="R153" s="60" t="str">
        <f aca="false">IF(R$113&lt;$A153,"",IF(R$113=$A153,R94,Q153+R94))</f>
        <v/>
      </c>
      <c r="S153" s="60" t="str">
        <f aca="false">IF(S$113&lt;$A153,"",IF(S$113=$A153,S94,R153+S94))</f>
        <v/>
      </c>
      <c r="T153" s="60" t="str">
        <f aca="false">IF(T$113&lt;$A153,"",IF(T$113=$A153,T94,S153+T94))</f>
        <v/>
      </c>
      <c r="U153" s="60" t="str">
        <f aca="false">IF(U$113&lt;$A153,"",IF(U$113=$A153,U94,T153+U94))</f>
        <v/>
      </c>
      <c r="V153" s="60" t="str">
        <f aca="false">IF(V$113&lt;$A153,"",IF(V$113=$A153,V94,U153+V94))</f>
        <v/>
      </c>
      <c r="W153" s="60" t="str">
        <f aca="false">IF(W$113&lt;$A153,"",IF(W$113=$A153,W94,V153+W94))</f>
        <v/>
      </c>
      <c r="X153" s="60" t="str">
        <f aca="false">IF(X$113&lt;$A153,"",IF(X$113=$A153,X94,W153+X94))</f>
        <v/>
      </c>
      <c r="Y153" s="60" t="str">
        <f aca="false">IF(Y$113&lt;$A153,"",IF(Y$113=$A153,Y94,X153+Y94))</f>
        <v/>
      </c>
      <c r="Z153" s="60" t="str">
        <f aca="false">IF(Z$113&lt;$A153,"",IF(Z$113=$A153,Z94,Y153+Z94))</f>
        <v/>
      </c>
      <c r="AA153" s="60" t="str">
        <f aca="false">IF(AA$113&lt;$A153,"",IF(AA$113=$A153,AA94,Z153+AA94))</f>
        <v/>
      </c>
      <c r="AB153" s="60" t="str">
        <f aca="false">IF(AB$113&lt;$A153,"",IF(AB$113=$A153,AB94,AA153+AB94))</f>
        <v/>
      </c>
      <c r="AC153" s="60" t="str">
        <f aca="false">IF(AC$113&lt;$A153,"",IF(AC$113=$A153,AC94,AB153+AC94))</f>
        <v/>
      </c>
      <c r="AD153" s="60" t="str">
        <f aca="false">IF(AD$113&lt;$A153,"",IF(AD$113=$A153,AD94,AC153+AD94))</f>
        <v/>
      </c>
      <c r="AE153" s="60" t="str">
        <f aca="false">IF(AE$113&lt;$A153,"",IF(AE$113=$A153,AE94,AD153+AE94))</f>
        <v/>
      </c>
      <c r="AF153" s="60" t="str">
        <f aca="false">IF(AF$113&lt;$A153,"",IF(AF$113=$A153,AF94,AE153+AF94))</f>
        <v/>
      </c>
      <c r="AG153" s="60" t="str">
        <f aca="false">IF(AG$113&lt;$A153,"",IF(AG$113=$A153,AG94,AF153+AG94))</f>
        <v/>
      </c>
      <c r="AH153" s="60" t="str">
        <f aca="false">IF(AH$113&lt;$A153,"",IF(AH$113=$A153,AH94,AG153+AH94))</f>
        <v/>
      </c>
      <c r="AI153" s="60" t="str">
        <f aca="false">IF(AI$113&lt;$A153,"",IF(AI$113=$A153,AI94,AH153+AI94))</f>
        <v/>
      </c>
      <c r="AJ153" s="60" t="str">
        <f aca="false">IF(AJ$113&lt;$A153,"",IF(AJ$113=$A153,AJ94,AI153+AJ94))</f>
        <v/>
      </c>
      <c r="AK153" s="60" t="str">
        <f aca="false">IF(AK$113&lt;$A153,"",IF(AK$113=$A153,AK94,AJ153+AK94))</f>
        <v/>
      </c>
      <c r="AL153" s="60" t="str">
        <f aca="false">IF(AL$113&lt;$A153,"",IF(AL$113=$A153,AL94,AK153+AL94))</f>
        <v/>
      </c>
      <c r="AM153" s="60" t="str">
        <f aca="false">IF(AM$113&lt;$A153,"",IF(AM$113=$A153,AM94,AL153+AM94))</f>
        <v/>
      </c>
      <c r="AN153" s="60" t="str">
        <f aca="false">IF(AN$113&lt;$A153,"",IF(AN$113=$A153,AN94,AM153+AN94))</f>
        <v/>
      </c>
      <c r="AO153" s="60" t="n">
        <f aca="false">IF(AO$113&lt;$A153,"",IF(AO$113=$A153,AO94,AN153+AO94))</f>
        <v>22292.3142103619</v>
      </c>
    </row>
    <row r="156" customFormat="false" ht="18.75" hidden="false" customHeight="false" outlineLevel="0" collapsed="false">
      <c r="A156" s="1" t="s">
        <v>159</v>
      </c>
    </row>
    <row r="157" customFormat="false" ht="15" hidden="false" customHeight="false" outlineLevel="0" collapsed="false">
      <c r="A157" s="0" t="s">
        <v>157</v>
      </c>
      <c r="B157" s="0" t="s">
        <v>160</v>
      </c>
      <c r="C157" s="8" t="n">
        <v>6</v>
      </c>
      <c r="D157" s="8" t="n">
        <v>12</v>
      </c>
      <c r="E157" s="8" t="n">
        <v>18</v>
      </c>
      <c r="F157" s="8" t="n">
        <v>24</v>
      </c>
      <c r="G157" s="8" t="n">
        <v>30</v>
      </c>
      <c r="H157" s="8" t="n">
        <v>36</v>
      </c>
    </row>
    <row r="158" customFormat="false" ht="15" hidden="false" customHeight="false" outlineLevel="0" collapsed="false">
      <c r="A158" s="0" t="n">
        <v>1</v>
      </c>
      <c r="B158" s="0" t="s">
        <v>5</v>
      </c>
      <c r="C158" s="51" t="n">
        <f aca="true">OFFSET($C115,0,$A158-1+C$157-1,1,1)</f>
        <v>819.640288527908</v>
      </c>
      <c r="D158" s="51" t="n">
        <f aca="true">OFFSET($C115,0,$A158-1+D$157-1,1,1)</f>
        <v>1178.57570878103</v>
      </c>
      <c r="E158" s="51" t="n">
        <f aca="true">OFFSET($C115,0,$A158-1+E$157-1,1,1)</f>
        <v>1410.73919222658</v>
      </c>
      <c r="F158" s="51" t="n">
        <f aca="true">OFFSET($C115,0,$A158-1+F$157-1,1,1)</f>
        <v>1550.36366400805</v>
      </c>
      <c r="G158" s="51" t="n">
        <f aca="true">OFFSET($C115,0,$A158-1+G$157-1,1,1)</f>
        <v>1667.57659186625</v>
      </c>
      <c r="H158" s="51" t="n">
        <f aca="true">OFFSET($C115,0,$A158-1+H$157-1,1,1)</f>
        <v>1734.12501207207</v>
      </c>
    </row>
    <row r="159" customFormat="false" ht="15" hidden="false" customHeight="false" outlineLevel="0" collapsed="false">
      <c r="A159" s="0" t="n">
        <f aca="false">A158+1</f>
        <v>2</v>
      </c>
      <c r="B159" s="0" t="s">
        <v>6</v>
      </c>
      <c r="C159" s="51" t="n">
        <f aca="true">OFFSET($C116,0,$A159-1+C$157-1,1,1)</f>
        <v>3270.52338326019</v>
      </c>
      <c r="D159" s="51" t="n">
        <f aca="true">OFFSET($C116,0,$A159-1+D$157-1,1,1)</f>
        <v>4695.81382468306</v>
      </c>
      <c r="E159" s="51" t="n">
        <f aca="true">OFFSET($C116,0,$A159-1+E$157-1,1,1)</f>
        <v>5614.72729333979</v>
      </c>
      <c r="F159" s="51" t="n">
        <f aca="true">OFFSET($C116,0,$A159-1+F$157-1,1,1)</f>
        <v>6197.88129724177</v>
      </c>
      <c r="G159" s="51" t="n">
        <f aca="true">OFFSET($C116,0,$A159-1+G$157-1,1,1)</f>
        <v>6657.7951167229</v>
      </c>
      <c r="H159" s="51" t="n">
        <f aca="true">OFFSET($C116,0,$A159-1+H$157-1,1,1)</f>
        <v>6929.51593099335</v>
      </c>
    </row>
    <row r="160" customFormat="false" ht="15" hidden="false" customHeight="false" outlineLevel="0" collapsed="false">
      <c r="A160" s="0" t="n">
        <f aca="false">A159+1</f>
        <v>3</v>
      </c>
      <c r="B160" s="0" t="s">
        <v>7</v>
      </c>
      <c r="C160" s="51" t="n">
        <f aca="true">OFFSET($C117,0,$A160-1+C$157-1,1,1)</f>
        <v>6544.14442068348</v>
      </c>
      <c r="D160" s="51" t="n">
        <f aca="true">OFFSET($C117,0,$A160-1+D$157-1,1,1)</f>
        <v>9386.65997266074</v>
      </c>
      <c r="E160" s="51" t="n">
        <f aca="true">OFFSET($C117,0,$A160-1+E$157-1,1,1)</f>
        <v>11206.3266523856</v>
      </c>
      <c r="F160" s="51" t="n">
        <f aca="true">OFFSET($C117,0,$A160-1+F$157-1,1,1)</f>
        <v>12429.0031886192</v>
      </c>
      <c r="G160" s="51" t="n">
        <f aca="true">OFFSET($C117,0,$A160-1+G$157-1,1,1)</f>
        <v>13332.367899902</v>
      </c>
      <c r="H160" s="51" t="n">
        <f aca="true">OFFSET($C117,0,$A160-1+H$157-1,1,1)</f>
        <v>13889.4347108414</v>
      </c>
    </row>
    <row r="161" customFormat="false" ht="15" hidden="false" customHeight="false" outlineLevel="0" collapsed="false">
      <c r="A161" s="0" t="n">
        <f aca="false">A160+1</f>
        <v>4</v>
      </c>
      <c r="B161" s="0" t="s">
        <v>8</v>
      </c>
      <c r="C161" s="51" t="n">
        <f aca="true">OFFSET($C118,0,$A161-1+C$157-1,1,1)</f>
        <v>6865.45787702321</v>
      </c>
      <c r="D161" s="51" t="n">
        <f aca="true">OFFSET($C118,0,$A161-1+D$157-1,1,1)</f>
        <v>9843.29535488833</v>
      </c>
      <c r="E161" s="51" t="n">
        <f aca="true">OFFSET($C118,0,$A161-1+E$157-1,1,1)</f>
        <v>11727.3022863981</v>
      </c>
      <c r="F161" s="51" t="n">
        <f aca="true">OFFSET($C118,0,$A161-1+F$157-1,1,1)</f>
        <v>13073.2041512343</v>
      </c>
      <c r="G161" s="51" t="n">
        <f aca="true">OFFSET($C118,0,$A161-1+G$157-1,1,1)</f>
        <v>14001.7220050259</v>
      </c>
      <c r="H161" s="51" t="n">
        <f aca="true">OFFSET($C118,0,$A161-1+H$157-1,1,1)</f>
        <v>14601.3710175173</v>
      </c>
    </row>
    <row r="162" customFormat="false" ht="15" hidden="false" customHeight="false" outlineLevel="0" collapsed="false">
      <c r="A162" s="0" t="n">
        <f aca="false">A161+1</f>
        <v>5</v>
      </c>
      <c r="B162" s="0" t="s">
        <v>9</v>
      </c>
      <c r="C162" s="51" t="n">
        <f aca="true">OFFSET($C119,0,$A162-1+C$157-1,1,1)</f>
        <v>8971.05014216448</v>
      </c>
      <c r="D162" s="51" t="n">
        <f aca="true">OFFSET($C119,0,$A162-1+D$157-1,1,1)</f>
        <v>12808.378579849</v>
      </c>
      <c r="E162" s="51" t="n">
        <f aca="true">OFFSET($C119,0,$A162-1+E$157-1,1,1)</f>
        <v>15243.2267414617</v>
      </c>
      <c r="F162" s="51" t="n">
        <f aca="true">OFFSET($C119,0,$A162-1+F$157-1,1,1)</f>
        <v>17057.1086370391</v>
      </c>
      <c r="G162" s="51" t="n">
        <f aca="true">OFFSET($C119,0,$A162-1+G$157-1,1,1)</f>
        <v>18250.9220516792</v>
      </c>
      <c r="H162" s="51" t="n">
        <f aca="true">OFFSET($C119,0,$A162-1+H$157-1,1,1)</f>
        <v>0</v>
      </c>
    </row>
    <row r="163" customFormat="false" ht="15" hidden="false" customHeight="false" outlineLevel="0" collapsed="false">
      <c r="A163" s="0" t="n">
        <f aca="false">A162+1</f>
        <v>6</v>
      </c>
      <c r="B163" s="0" t="s">
        <v>10</v>
      </c>
      <c r="C163" s="51" t="n">
        <f aca="true">OFFSET($C120,0,$A163-1+C$157-1,1,1)</f>
        <v>11131.3053446853</v>
      </c>
      <c r="D163" s="51" t="n">
        <f aca="true">OFFSET($C120,0,$A163-1+D$157-1,1,1)</f>
        <v>15827.113451692</v>
      </c>
      <c r="E163" s="51" t="n">
        <f aca="true">OFFSET($C120,0,$A163-1+E$157-1,1,1)</f>
        <v>18816.4643492458</v>
      </c>
      <c r="F163" s="51" t="n">
        <f aca="true">OFFSET($C120,0,$A163-1+F$157-1,1,1)</f>
        <v>21141.8650754185</v>
      </c>
      <c r="G163" s="51" t="n">
        <f aca="true">OFFSET($C120,0,$A163-1+G$157-1,1,1)</f>
        <v>22599.4792979105</v>
      </c>
      <c r="H163" s="51" t="n">
        <f aca="true">OFFSET($C120,0,$A163-1+H$157-1,1,1)</f>
        <v>0</v>
      </c>
    </row>
    <row r="164" customFormat="false" ht="15" hidden="false" customHeight="false" outlineLevel="0" collapsed="false">
      <c r="A164" s="0" t="n">
        <f aca="false">A163+1</f>
        <v>7</v>
      </c>
      <c r="B164" s="0" t="s">
        <v>11</v>
      </c>
      <c r="C164" s="51" t="n">
        <f aca="true">OFFSET($C121,0,$A164-1+C$157-1,1,1)</f>
        <v>12073.3519435889</v>
      </c>
      <c r="D164" s="51" t="n">
        <f aca="true">OFFSET($C121,0,$A164-1+D$157-1,1,1)</f>
        <v>17134.4368863346</v>
      </c>
      <c r="E164" s="51" t="n">
        <f aca="true">OFFSET($C121,0,$A164-1+E$157-1,1,1)</f>
        <v>20368.6105106599</v>
      </c>
      <c r="F164" s="51" t="n">
        <f aca="true">OFFSET($C121,0,$A164-1+F$157-1,1,1)</f>
        <v>22999.4392485239</v>
      </c>
      <c r="G164" s="51" t="n">
        <f aca="true">OFFSET($C121,0,$A164-1+G$157-1,1,1)</f>
        <v>24567.0956714517</v>
      </c>
      <c r="H164" s="51" t="n">
        <f aca="true">OFFSET($C121,0,$A164-1+H$157-1,1,1)</f>
        <v>0</v>
      </c>
    </row>
    <row r="165" customFormat="false" ht="15" hidden="false" customHeight="false" outlineLevel="0" collapsed="false">
      <c r="A165" s="0" t="n">
        <f aca="false">A164+1</f>
        <v>8</v>
      </c>
      <c r="B165" s="0" t="s">
        <v>12</v>
      </c>
      <c r="C165" s="51" t="n">
        <f aca="true">OFFSET($C122,0,$A165-1+C$157-1,1,1)</f>
        <v>13726.7858841851</v>
      </c>
      <c r="D165" s="51" t="n">
        <f aca="true">OFFSET($C122,0,$A165-1+D$157-1,1,1)</f>
        <v>19368.998816364</v>
      </c>
      <c r="E165" s="51" t="n">
        <f aca="true">OFFSET($C122,0,$A165-1+E$157-1,1,1)</f>
        <v>23201.9316336895</v>
      </c>
      <c r="F165" s="51" t="n">
        <f aca="true">OFFSET($C122,0,$A165-1+F$157-1,1,1)</f>
        <v>26116.3430448786</v>
      </c>
      <c r="G165" s="51" t="n">
        <f aca="true">OFFSET($C122,0,$A165-1+G$157-1,1,1)</f>
        <v>27933.5232350719</v>
      </c>
      <c r="H165" s="51" t="n">
        <f aca="true">OFFSET($C122,0,$A165-1+H$157-1,1,1)</f>
        <v>0</v>
      </c>
    </row>
    <row r="166" customFormat="false" ht="15" hidden="false" customHeight="false" outlineLevel="0" collapsed="false">
      <c r="A166" s="0" t="n">
        <f aca="false">A165+1</f>
        <v>9</v>
      </c>
      <c r="B166" s="0" t="s">
        <v>13</v>
      </c>
      <c r="C166" s="51" t="n">
        <f aca="true">OFFSET($C123,0,$A166-1+C$157-1,1,1)</f>
        <v>15331.7748630147</v>
      </c>
      <c r="D166" s="51" t="n">
        <f aca="true">OFFSET($C123,0,$A166-1+D$157-1,1,1)</f>
        <v>21502.2328952353</v>
      </c>
      <c r="E166" s="51" t="n">
        <f aca="true">OFFSET($C123,0,$A166-1+E$157-1,1,1)</f>
        <v>25963.2536949654</v>
      </c>
      <c r="F166" s="51" t="n">
        <f aca="true">OFFSET($C123,0,$A166-1+F$157-1,1,1)</f>
        <v>29128.3284486152</v>
      </c>
      <c r="G166" s="51" t="n">
        <f aca="true">OFFSET($C123,0,$A166-1+G$157-1,1,1)</f>
        <v>31198.6780339621</v>
      </c>
      <c r="H166" s="51" t="n">
        <f aca="true">OFFSET($C123,0,$A166-1+H$157-1,1,1)</f>
        <v>0</v>
      </c>
    </row>
    <row r="167" customFormat="false" ht="15" hidden="false" customHeight="false" outlineLevel="0" collapsed="false">
      <c r="A167" s="0" t="n">
        <f aca="false">A166+1</f>
        <v>10</v>
      </c>
      <c r="B167" s="0" t="s">
        <v>14</v>
      </c>
      <c r="C167" s="51" t="n">
        <f aca="true">OFFSET($C124,0,$A167-1+C$157-1,1,1)</f>
        <v>13724.2062018325</v>
      </c>
      <c r="D167" s="51" t="n">
        <f aca="true">OFFSET($C124,0,$A167-1+D$157-1,1,1)</f>
        <v>19094.6724304274</v>
      </c>
      <c r="E167" s="51" t="n">
        <f aca="true">OFFSET($C124,0,$A167-1+E$157-1,1,1)</f>
        <v>23230.8209214101</v>
      </c>
      <c r="F167" s="51" t="n">
        <f aca="true">OFFSET($C124,0,$A167-1+F$157-1,1,1)</f>
        <v>25964.2137231094</v>
      </c>
      <c r="G167" s="51" t="n">
        <f aca="true">OFFSET($C124,0,$A167-1+G$157-1,1,1)</f>
        <v>27844.9854851666</v>
      </c>
      <c r="H167" s="51" t="n">
        <f aca="true">OFFSET($C124,0,$A167-1+H$157-1,1,1)</f>
        <v>0</v>
      </c>
    </row>
    <row r="168" customFormat="false" ht="15" hidden="false" customHeight="false" outlineLevel="0" collapsed="false">
      <c r="A168" s="0" t="n">
        <f aca="false">A167+1</f>
        <v>11</v>
      </c>
      <c r="B168" s="0" t="s">
        <v>15</v>
      </c>
      <c r="C168" s="51" t="n">
        <f aca="true">OFFSET($C125,0,$A168-1+C$157-1,1,1)</f>
        <v>13442.2070757407</v>
      </c>
      <c r="D168" s="51" t="n">
        <f aca="true">OFFSET($C125,0,$A168-1+D$157-1,1,1)</f>
        <v>18692.074793769</v>
      </c>
      <c r="E168" s="51" t="n">
        <f aca="true">OFFSET($C125,0,$A168-1+E$157-1,1,1)</f>
        <v>22882.7610224547</v>
      </c>
      <c r="F168" s="51" t="n">
        <f aca="true">OFFSET($C125,0,$A168-1+F$157-1,1,1)</f>
        <v>25538.6110713735</v>
      </c>
      <c r="G168" s="51" t="n">
        <f aca="true">OFFSET($C125,0,$A168-1+G$157-1,1,1)</f>
        <v>0</v>
      </c>
      <c r="H168" s="51" t="n">
        <f aca="true">OFFSET($C125,0,$A168-1+H$157-1,1,1)</f>
        <v>0</v>
      </c>
    </row>
    <row r="169" customFormat="false" ht="15" hidden="false" customHeight="false" outlineLevel="0" collapsed="false">
      <c r="A169" s="0" t="n">
        <f aca="false">A168+1</f>
        <v>12</v>
      </c>
      <c r="B169" s="0" t="s">
        <v>16</v>
      </c>
      <c r="C169" s="51" t="n">
        <f aca="true">OFFSET($C126,0,$A169-1+C$157-1,1,1)</f>
        <v>13061.9903743478</v>
      </c>
      <c r="D169" s="51" t="n">
        <f aca="true">OFFSET($C126,0,$A169-1+D$157-1,1,1)</f>
        <v>18156.3319395581</v>
      </c>
      <c r="E169" s="51" t="n">
        <f aca="true">OFFSET($C126,0,$A169-1+E$157-1,1,1)</f>
        <v>22375.1557094614</v>
      </c>
      <c r="F169" s="51" t="n">
        <f aca="true">OFFSET($C126,0,$A169-1+F$157-1,1,1)</f>
        <v>24935.9168414036</v>
      </c>
      <c r="G169" s="51" t="n">
        <f aca="true">OFFSET($C126,0,$A169-1+G$157-1,1,1)</f>
        <v>0</v>
      </c>
      <c r="H169" s="51" t="n">
        <f aca="true">OFFSET($C126,0,$A169-1+H$157-1,1,1)</f>
        <v>0</v>
      </c>
    </row>
    <row r="170" customFormat="false" ht="15" hidden="false" customHeight="false" outlineLevel="0" collapsed="false">
      <c r="A170" s="0" t="n">
        <f aca="false">A169+1</f>
        <v>13</v>
      </c>
      <c r="B170" s="0" t="s">
        <v>17</v>
      </c>
      <c r="C170" s="51" t="n">
        <f aca="true">OFFSET($C127,0,$A170-1+C$157-1,1,1)</f>
        <v>25706.8154026513</v>
      </c>
      <c r="D170" s="51" t="n">
        <f aca="true">OFFSET($C127,0,$A170-1+D$157-1,1,1)</f>
        <v>35996.7650683153</v>
      </c>
      <c r="E170" s="51" t="n">
        <f aca="true">OFFSET($C127,0,$A170-1+E$157-1,1,1)</f>
        <v>44499.4300057116</v>
      </c>
      <c r="F170" s="51" t="n">
        <f aca="true">OFFSET($C127,0,$A170-1+F$157-1,1,1)</f>
        <v>49634.6480674176</v>
      </c>
      <c r="G170" s="51" t="n">
        <f aca="true">OFFSET($C127,0,$A170-1+G$157-1,1,1)</f>
        <v>0</v>
      </c>
      <c r="H170" s="51" t="n">
        <f aca="true">OFFSET($C127,0,$A170-1+H$157-1,1,1)</f>
        <v>0</v>
      </c>
    </row>
    <row r="171" customFormat="false" ht="15" hidden="false" customHeight="false" outlineLevel="0" collapsed="false">
      <c r="A171" s="0" t="n">
        <f aca="false">A170+1</f>
        <v>14</v>
      </c>
      <c r="B171" s="0" t="s">
        <v>18</v>
      </c>
      <c r="C171" s="51" t="n">
        <f aca="true">OFFSET($C128,0,$A171-1+C$157-1,1,1)</f>
        <v>32511.7013608246</v>
      </c>
      <c r="D171" s="51" t="n">
        <f aca="true">OFFSET($C128,0,$A171-1+D$157-1,1,1)</f>
        <v>46012.5830365208</v>
      </c>
      <c r="E171" s="51" t="n">
        <f aca="true">OFFSET($C128,0,$A171-1+E$157-1,1,1)</f>
        <v>56708.9441118993</v>
      </c>
      <c r="F171" s="51" t="n">
        <f aca="true">OFFSET($C128,0,$A171-1+F$157-1,1,1)</f>
        <v>63342.5721184651</v>
      </c>
      <c r="G171" s="51" t="n">
        <f aca="true">OFFSET($C128,0,$A171-1+G$157-1,1,1)</f>
        <v>0</v>
      </c>
      <c r="H171" s="51" t="n">
        <f aca="true">OFFSET($C128,0,$A171-1+H$157-1,1,1)</f>
        <v>0</v>
      </c>
    </row>
    <row r="172" customFormat="false" ht="15" hidden="false" customHeight="false" outlineLevel="0" collapsed="false">
      <c r="A172" s="0" t="n">
        <f aca="false">A171+1</f>
        <v>15</v>
      </c>
      <c r="B172" s="0" t="s">
        <v>19</v>
      </c>
      <c r="C172" s="51" t="n">
        <f aca="true">OFFSET($C129,0,$A172-1+C$157-1,1,1)</f>
        <v>38528.2787987611</v>
      </c>
      <c r="D172" s="51" t="n">
        <f aca="true">OFFSET($C129,0,$A172-1+D$157-1,1,1)</f>
        <v>55177.0944039835</v>
      </c>
      <c r="E172" s="51" t="n">
        <f aca="true">OFFSET($C129,0,$A172-1+E$157-1,1,1)</f>
        <v>67759.4363604465</v>
      </c>
      <c r="F172" s="51" t="n">
        <f aca="true">OFFSET($C129,0,$A172-1+F$157-1,1,1)</f>
        <v>75798.9711173159</v>
      </c>
      <c r="G172" s="51" t="n">
        <f aca="true">OFFSET($C129,0,$A172-1+G$157-1,1,1)</f>
        <v>0</v>
      </c>
      <c r="H172" s="51" t="n">
        <f aca="true">OFFSET($C129,0,$A172-1+H$157-1,1,1)</f>
        <v>0</v>
      </c>
    </row>
    <row r="173" customFormat="false" ht="15" hidden="false" customHeight="false" outlineLevel="0" collapsed="false">
      <c r="A173" s="0" t="n">
        <f aca="false">A172+1</f>
        <v>16</v>
      </c>
      <c r="B173" s="0" t="s">
        <v>20</v>
      </c>
      <c r="C173" s="51" t="n">
        <f aca="true">OFFSET($C130,0,$A173-1+C$157-1,1,1)</f>
        <v>40392.6430533091</v>
      </c>
      <c r="D173" s="51" t="n">
        <f aca="true">OFFSET($C130,0,$A173-1+D$157-1,1,1)</f>
        <v>58614.4008734738</v>
      </c>
      <c r="E173" s="51" t="n">
        <f aca="true">OFFSET($C130,0,$A173-1+E$157-1,1,1)</f>
        <v>71675.5493431876</v>
      </c>
      <c r="F173" s="51" t="n">
        <f aca="true">OFFSET($C130,0,$A173-1+F$157-1,1,1)</f>
        <v>80309.5736655827</v>
      </c>
      <c r="G173" s="51" t="n">
        <f aca="true">OFFSET($C130,0,$A173-1+G$157-1,1,1)</f>
        <v>0</v>
      </c>
      <c r="H173" s="51" t="n">
        <f aca="true">OFFSET($C130,0,$A173-1+H$157-1,1,1)</f>
        <v>0</v>
      </c>
    </row>
    <row r="174" customFormat="false" ht="15" hidden="false" customHeight="false" outlineLevel="0" collapsed="false">
      <c r="A174" s="0" t="n">
        <f aca="false">A173+1</f>
        <v>17</v>
      </c>
      <c r="B174" s="0" t="s">
        <v>21</v>
      </c>
      <c r="C174" s="51" t="n">
        <f aca="true">OFFSET($C131,0,$A174-1+C$157-1,1,1)</f>
        <v>44530.63699274</v>
      </c>
      <c r="D174" s="51" t="n">
        <f aca="true">OFFSET($C131,0,$A174-1+D$157-1,1,1)</f>
        <v>65174.6373347083</v>
      </c>
      <c r="E174" s="51" t="n">
        <f aca="true">OFFSET($C131,0,$A174-1+E$157-1,1,1)</f>
        <v>79452.6216105169</v>
      </c>
      <c r="F174" s="51" t="n">
        <f aca="true">OFFSET($C131,0,$A174-1+F$157-1,1,1)</f>
        <v>0</v>
      </c>
      <c r="G174" s="51" t="n">
        <f aca="true">OFFSET($C131,0,$A174-1+G$157-1,1,1)</f>
        <v>0</v>
      </c>
      <c r="H174" s="51" t="n">
        <f aca="true">OFFSET($C131,0,$A174-1+H$157-1,1,1)</f>
        <v>0</v>
      </c>
    </row>
    <row r="175" customFormat="false" ht="15" hidden="false" customHeight="false" outlineLevel="0" collapsed="false">
      <c r="A175" s="0" t="n">
        <f aca="false">A174+1</f>
        <v>18</v>
      </c>
      <c r="B175" s="0" t="s">
        <v>22</v>
      </c>
      <c r="C175" s="51" t="n">
        <f aca="true">OFFSET($C132,0,$A175-1+C$157-1,1,1)</f>
        <v>47725.8041768823</v>
      </c>
      <c r="D175" s="51" t="n">
        <f aca="true">OFFSET($C132,0,$A175-1+D$157-1,1,1)</f>
        <v>70500.2732969983</v>
      </c>
      <c r="E175" s="51" t="n">
        <f aca="true">OFFSET($C132,0,$A175-1+E$157-1,1,1)</f>
        <v>85685.1377791366</v>
      </c>
      <c r="F175" s="51" t="n">
        <f aca="true">OFFSET($C132,0,$A175-1+F$157-1,1,1)</f>
        <v>0</v>
      </c>
      <c r="G175" s="51" t="n">
        <f aca="true">OFFSET($C132,0,$A175-1+G$157-1,1,1)</f>
        <v>0</v>
      </c>
      <c r="H175" s="51" t="n">
        <f aca="true">OFFSET($C132,0,$A175-1+H$157-1,1,1)</f>
        <v>0</v>
      </c>
    </row>
    <row r="176" customFormat="false" ht="15" hidden="false" customHeight="false" outlineLevel="0" collapsed="false">
      <c r="A176" s="0" t="n">
        <f aca="false">A175+1</f>
        <v>19</v>
      </c>
      <c r="B176" s="0" t="s">
        <v>23</v>
      </c>
      <c r="C176" s="51" t="n">
        <f aca="true">OFFSET($C133,0,$A176-1+C$157-1,1,1)</f>
        <v>45421.8628609417</v>
      </c>
      <c r="D176" s="51" t="n">
        <f aca="true">OFFSET($C133,0,$A176-1+D$157-1,1,1)</f>
        <v>67990.2775583255</v>
      </c>
      <c r="E176" s="51" t="n">
        <f aca="true">OFFSET($C133,0,$A176-1+E$157-1,1,1)</f>
        <v>82481.7842994045</v>
      </c>
      <c r="F176" s="51" t="n">
        <f aca="true">OFFSET($C133,0,$A176-1+F$157-1,1,1)</f>
        <v>0</v>
      </c>
      <c r="G176" s="51" t="n">
        <f aca="true">OFFSET($C133,0,$A176-1+G$157-1,1,1)</f>
        <v>0</v>
      </c>
      <c r="H176" s="51" t="n">
        <f aca="true">OFFSET($C133,0,$A176-1+H$157-1,1,1)</f>
        <v>0</v>
      </c>
    </row>
    <row r="177" customFormat="false" ht="15" hidden="false" customHeight="false" outlineLevel="0" collapsed="false">
      <c r="A177" s="0" t="n">
        <f aca="false">A176+1</f>
        <v>20</v>
      </c>
      <c r="B177" s="0" t="s">
        <v>24</v>
      </c>
      <c r="C177" s="51" t="n">
        <f aca="true">OFFSET($C134,0,$A177-1+C$157-1,1,1)</f>
        <v>47204.2574524985</v>
      </c>
      <c r="D177" s="51" t="n">
        <f aca="true">OFFSET($C134,0,$A177-1+D$157-1,1,1)</f>
        <v>69719.9466542752</v>
      </c>
      <c r="E177" s="51" t="n">
        <f aca="true">OFFSET($C134,0,$A177-1+E$157-1,1,1)</f>
        <v>84712.9417027274</v>
      </c>
      <c r="F177" s="51" t="n">
        <f aca="true">OFFSET($C134,0,$A177-1+F$157-1,1,1)</f>
        <v>0</v>
      </c>
      <c r="G177" s="51" t="n">
        <f aca="true">OFFSET($C134,0,$A177-1+G$157-1,1,1)</f>
        <v>0</v>
      </c>
      <c r="H177" s="51" t="n">
        <f aca="true">OFFSET($C134,0,$A177-1+H$157-1,1,1)</f>
        <v>0</v>
      </c>
    </row>
    <row r="178" customFormat="false" ht="15" hidden="false" customHeight="false" outlineLevel="0" collapsed="false">
      <c r="A178" s="0" t="n">
        <f aca="false">A177+1</f>
        <v>21</v>
      </c>
      <c r="B178" s="0" t="s">
        <v>25</v>
      </c>
      <c r="C178" s="51" t="n">
        <f aca="true">OFFSET($C135,0,$A178-1+C$157-1,1,1)</f>
        <v>48710.4352997125</v>
      </c>
      <c r="D178" s="51" t="n">
        <f aca="true">OFFSET($C135,0,$A178-1+D$157-1,1,1)</f>
        <v>70966.6700699753</v>
      </c>
      <c r="E178" s="51" t="n">
        <f aca="true">OFFSET($C135,0,$A178-1+E$157-1,1,1)</f>
        <v>86358.7380324974</v>
      </c>
      <c r="F178" s="51" t="n">
        <f aca="true">OFFSET($C135,0,$A178-1+F$157-1,1,1)</f>
        <v>0</v>
      </c>
      <c r="G178" s="51" t="n">
        <f aca="true">OFFSET($C135,0,$A178-1+G$157-1,1,1)</f>
        <v>0</v>
      </c>
      <c r="H178" s="51" t="n">
        <f aca="true">OFFSET($C135,0,$A178-1+H$157-1,1,1)</f>
        <v>0</v>
      </c>
    </row>
    <row r="179" customFormat="false" ht="15" hidden="false" customHeight="false" outlineLevel="0" collapsed="false">
      <c r="A179" s="0" t="n">
        <f aca="false">A178+1</f>
        <v>22</v>
      </c>
      <c r="B179" s="0" t="s">
        <v>26</v>
      </c>
      <c r="C179" s="51" t="n">
        <f aca="true">OFFSET($C136,0,$A179-1+C$157-1,1,1)</f>
        <v>40907.2954273259</v>
      </c>
      <c r="D179" s="51" t="n">
        <f aca="true">OFFSET($C136,0,$A179-1+D$157-1,1,1)</f>
        <v>58653.2536297204</v>
      </c>
      <c r="E179" s="51" t="n">
        <f aca="true">OFFSET($C136,0,$A179-1+E$157-1,1,1)</f>
        <v>71418.0858820835</v>
      </c>
      <c r="F179" s="51" t="n">
        <f aca="true">OFFSET($C136,0,$A179-1+F$157-1,1,1)</f>
        <v>0</v>
      </c>
      <c r="G179" s="51" t="n">
        <f aca="true">OFFSET($C136,0,$A179-1+G$157-1,1,1)</f>
        <v>0</v>
      </c>
      <c r="H179" s="51" t="n">
        <f aca="true">OFFSET($C136,0,$A179-1+H$157-1,1,1)</f>
        <v>0</v>
      </c>
    </row>
    <row r="180" customFormat="false" ht="15" hidden="false" customHeight="false" outlineLevel="0" collapsed="false">
      <c r="A180" s="0" t="n">
        <f aca="false">A179+1</f>
        <v>23</v>
      </c>
      <c r="B180" s="0" t="s">
        <v>27</v>
      </c>
      <c r="C180" s="51" t="n">
        <f aca="true">OFFSET($C137,0,$A180-1+C$157-1,1,1)</f>
        <v>38056.7729161787</v>
      </c>
      <c r="D180" s="51" t="n">
        <f aca="true">OFFSET($C137,0,$A180-1+D$157-1,1,1)</f>
        <v>54165.7260661787</v>
      </c>
      <c r="E180" s="51" t="n">
        <f aca="true">OFFSET($C137,0,$A180-1+E$157-1,1,1)</f>
        <v>0</v>
      </c>
      <c r="F180" s="51" t="n">
        <f aca="true">OFFSET($C137,0,$A180-1+F$157-1,1,1)</f>
        <v>0</v>
      </c>
      <c r="G180" s="51" t="n">
        <f aca="true">OFFSET($C137,0,$A180-1+G$157-1,1,1)</f>
        <v>0</v>
      </c>
      <c r="H180" s="51" t="n">
        <f aca="true">OFFSET($C137,0,$A180-1+H$157-1,1,1)</f>
        <v>0</v>
      </c>
    </row>
    <row r="181" customFormat="false" ht="15" hidden="false" customHeight="false" outlineLevel="0" collapsed="false">
      <c r="A181" s="0" t="n">
        <f aca="false">A180+1</f>
        <v>24</v>
      </c>
      <c r="B181" s="0" t="s">
        <v>28</v>
      </c>
      <c r="C181" s="51" t="n">
        <f aca="true">OFFSET($C138,0,$A181-1+C$157-1,1,1)</f>
        <v>35534.0311427229</v>
      </c>
      <c r="D181" s="51" t="n">
        <f aca="true">OFFSET($C138,0,$A181-1+D$157-1,1,1)</f>
        <v>50177.7596599334</v>
      </c>
      <c r="E181" s="51" t="n">
        <f aca="true">OFFSET($C138,0,$A181-1+E$157-1,1,1)</f>
        <v>0</v>
      </c>
      <c r="F181" s="51" t="n">
        <f aca="true">OFFSET($C138,0,$A181-1+F$157-1,1,1)</f>
        <v>0</v>
      </c>
      <c r="G181" s="51" t="n">
        <f aca="true">OFFSET($C138,0,$A181-1+G$157-1,1,1)</f>
        <v>0</v>
      </c>
      <c r="H181" s="51" t="n">
        <f aca="true">OFFSET($C138,0,$A181-1+H$157-1,1,1)</f>
        <v>0</v>
      </c>
    </row>
    <row r="182" customFormat="false" ht="15" hidden="false" customHeight="false" outlineLevel="0" collapsed="false">
      <c r="A182" s="0" t="n">
        <f aca="false">A181+1</f>
        <v>25</v>
      </c>
      <c r="B182" s="0" t="s">
        <v>29</v>
      </c>
      <c r="C182" s="51" t="n">
        <f aca="true">OFFSET($C139,0,$A182-1+C$157-1,1,1)</f>
        <v>49355.0946571101</v>
      </c>
      <c r="D182" s="51" t="n">
        <f aca="true">OFFSET($C139,0,$A182-1+D$157-1,1,1)</f>
        <v>69257.4521319649</v>
      </c>
      <c r="E182" s="51" t="n">
        <f aca="true">OFFSET($C139,0,$A182-1+E$157-1,1,1)</f>
        <v>0</v>
      </c>
      <c r="F182" s="51" t="n">
        <f aca="true">OFFSET($C139,0,$A182-1+F$157-1,1,1)</f>
        <v>0</v>
      </c>
      <c r="G182" s="51" t="n">
        <f aca="true">OFFSET($C139,0,$A182-1+G$157-1,1,1)</f>
        <v>0</v>
      </c>
      <c r="H182" s="51" t="n">
        <f aca="true">OFFSET($C139,0,$A182-1+H$157-1,1,1)</f>
        <v>0</v>
      </c>
    </row>
    <row r="183" customFormat="false" ht="15" hidden="false" customHeight="false" outlineLevel="0" collapsed="false">
      <c r="A183" s="0" t="n">
        <f aca="false">A182+1</f>
        <v>26</v>
      </c>
      <c r="B183" s="0" t="s">
        <v>30</v>
      </c>
      <c r="C183" s="51" t="n">
        <f aca="true">OFFSET($C140,0,$A183-1+C$157-1,1,1)</f>
        <v>55008.4040250142</v>
      </c>
      <c r="D183" s="51" t="n">
        <f aca="true">OFFSET($C140,0,$A183-1+D$157-1,1,1)</f>
        <v>77548.9478353947</v>
      </c>
      <c r="E183" s="51" t="n">
        <f aca="true">OFFSET($C140,0,$A183-1+E$157-1,1,1)</f>
        <v>0</v>
      </c>
      <c r="F183" s="51" t="n">
        <f aca="true">OFFSET($C140,0,$A183-1+F$157-1,1,1)</f>
        <v>0</v>
      </c>
      <c r="G183" s="51" t="n">
        <f aca="true">OFFSET($C140,0,$A183-1+G$157-1,1,1)</f>
        <v>0</v>
      </c>
      <c r="H183" s="51" t="n">
        <f aca="true">OFFSET($C140,0,$A183-1+H$157-1,1,1)</f>
        <v>0</v>
      </c>
    </row>
    <row r="184" customFormat="false" ht="15" hidden="false" customHeight="false" outlineLevel="0" collapsed="false">
      <c r="A184" s="0" t="n">
        <f aca="false">A183+1</f>
        <v>27</v>
      </c>
      <c r="B184" s="0" t="s">
        <v>31</v>
      </c>
      <c r="C184" s="51" t="n">
        <f aca="true">OFFSET($C141,0,$A184-1+C$157-1,1,1)</f>
        <v>58749.6073918112</v>
      </c>
      <c r="D184" s="51" t="n">
        <f aca="true">OFFSET($C141,0,$A184-1+D$157-1,1,1)</f>
        <v>83280.1878034032</v>
      </c>
      <c r="E184" s="51" t="n">
        <f aca="true">OFFSET($C141,0,$A184-1+E$157-1,1,1)</f>
        <v>0</v>
      </c>
      <c r="F184" s="51" t="n">
        <f aca="true">OFFSET($C141,0,$A184-1+F$157-1,1,1)</f>
        <v>0</v>
      </c>
      <c r="G184" s="51" t="n">
        <f aca="true">OFFSET($C141,0,$A184-1+G$157-1,1,1)</f>
        <v>0</v>
      </c>
      <c r="H184" s="51" t="n">
        <f aca="true">OFFSET($C141,0,$A184-1+H$157-1,1,1)</f>
        <v>0</v>
      </c>
    </row>
    <row r="185" customFormat="false" ht="15" hidden="false" customHeight="false" outlineLevel="0" collapsed="false">
      <c r="A185" s="0" t="n">
        <f aca="false">A184+1</f>
        <v>28</v>
      </c>
      <c r="B185" s="0" t="s">
        <v>32</v>
      </c>
      <c r="C185" s="51" t="n">
        <f aca="true">OFFSET($C142,0,$A185-1+C$157-1,1,1)</f>
        <v>52944.5344199102</v>
      </c>
      <c r="D185" s="51" t="n">
        <f aca="true">OFFSET($C142,0,$A185-1+D$157-1,1,1)</f>
        <v>75540.6970052386</v>
      </c>
      <c r="E185" s="51" t="n">
        <f aca="true">OFFSET($C142,0,$A185-1+E$157-1,1,1)</f>
        <v>0</v>
      </c>
      <c r="F185" s="51" t="n">
        <f aca="true">OFFSET($C142,0,$A185-1+F$157-1,1,1)</f>
        <v>0</v>
      </c>
      <c r="G185" s="51" t="n">
        <f aca="true">OFFSET($C142,0,$A185-1+G$157-1,1,1)</f>
        <v>0</v>
      </c>
      <c r="H185" s="51" t="n">
        <f aca="true">OFFSET($C142,0,$A185-1+H$157-1,1,1)</f>
        <v>0</v>
      </c>
    </row>
    <row r="186" customFormat="false" ht="15" hidden="false" customHeight="false" outlineLevel="0" collapsed="false">
      <c r="A186" s="0" t="n">
        <f aca="false">A185+1</f>
        <v>29</v>
      </c>
      <c r="B186" s="0" t="s">
        <v>33</v>
      </c>
      <c r="C186" s="51" t="n">
        <f aca="true">OFFSET($C143,0,$A186-1+C$157-1,1,1)</f>
        <v>52351.0624145066</v>
      </c>
      <c r="D186" s="51" t="n">
        <f aca="true">OFFSET($C143,0,$A186-1+D$157-1,1,1)</f>
        <v>0</v>
      </c>
      <c r="E186" s="51" t="n">
        <f aca="true">OFFSET($C143,0,$A186-1+E$157-1,1,1)</f>
        <v>0</v>
      </c>
      <c r="F186" s="51" t="n">
        <f aca="true">OFFSET($C143,0,$A186-1+F$157-1,1,1)</f>
        <v>0</v>
      </c>
      <c r="G186" s="51" t="n">
        <f aca="true">OFFSET($C143,0,$A186-1+G$157-1,1,1)</f>
        <v>0</v>
      </c>
      <c r="H186" s="51" t="n">
        <f aca="true">OFFSET($C143,0,$A186-1+H$157-1,1,1)</f>
        <v>0</v>
      </c>
    </row>
    <row r="187" customFormat="false" ht="15" hidden="false" customHeight="false" outlineLevel="0" collapsed="false">
      <c r="A187" s="0" t="n">
        <f aca="false">A186+1</f>
        <v>30</v>
      </c>
      <c r="B187" s="0" t="s">
        <v>34</v>
      </c>
      <c r="C187" s="51" t="n">
        <f aca="true">OFFSET($C144,0,$A187-1+C$157-1,1,1)</f>
        <v>51378.1498823355</v>
      </c>
      <c r="D187" s="51" t="n">
        <f aca="true">OFFSET($C144,0,$A187-1+D$157-1,1,1)</f>
        <v>0</v>
      </c>
      <c r="E187" s="51" t="n">
        <f aca="true">OFFSET($C144,0,$A187-1+E$157-1,1,1)</f>
        <v>0</v>
      </c>
      <c r="F187" s="51" t="n">
        <f aca="true">OFFSET($C144,0,$A187-1+F$157-1,1,1)</f>
        <v>0</v>
      </c>
      <c r="G187" s="51" t="n">
        <f aca="true">OFFSET($C144,0,$A187-1+G$157-1,1,1)</f>
        <v>0</v>
      </c>
      <c r="H187" s="51" t="n">
        <f aca="true">OFFSET($C144,0,$A187-1+H$157-1,1,1)</f>
        <v>0</v>
      </c>
    </row>
    <row r="188" customFormat="false" ht="15" hidden="false" customHeight="false" outlineLevel="0" collapsed="false">
      <c r="A188" s="0" t="n">
        <f aca="false">A187+1</f>
        <v>31</v>
      </c>
      <c r="B188" s="0" t="s">
        <v>35</v>
      </c>
      <c r="C188" s="51" t="n">
        <f aca="true">OFFSET($C145,0,$A188-1+C$157-1,1,1)</f>
        <v>57794.3801855001</v>
      </c>
      <c r="D188" s="51" t="n">
        <f aca="true">OFFSET($C145,0,$A188-1+D$157-1,1,1)</f>
        <v>0</v>
      </c>
      <c r="E188" s="51" t="n">
        <f aca="true">OFFSET($C145,0,$A188-1+E$157-1,1,1)</f>
        <v>0</v>
      </c>
      <c r="F188" s="51" t="n">
        <f aca="true">OFFSET($C145,0,$A188-1+F$157-1,1,1)</f>
        <v>0</v>
      </c>
      <c r="G188" s="51" t="n">
        <f aca="true">OFFSET($C145,0,$A188-1+G$157-1,1,1)</f>
        <v>0</v>
      </c>
      <c r="H188" s="51" t="n">
        <f aca="true">OFFSET($C145,0,$A188-1+H$157-1,1,1)</f>
        <v>0</v>
      </c>
    </row>
    <row r="189" customFormat="false" ht="15" hidden="false" customHeight="false" outlineLevel="0" collapsed="false">
      <c r="A189" s="0" t="n">
        <f aca="false">A188+1</f>
        <v>32</v>
      </c>
      <c r="B189" s="0" t="s">
        <v>36</v>
      </c>
      <c r="C189" s="51" t="n">
        <f aca="true">OFFSET($C146,0,$A189-1+C$157-1,1,1)</f>
        <v>60919.1717833494</v>
      </c>
      <c r="D189" s="51" t="n">
        <f aca="true">OFFSET($C146,0,$A189-1+D$157-1,1,1)</f>
        <v>0</v>
      </c>
      <c r="E189" s="51" t="n">
        <f aca="true">OFFSET($C146,0,$A189-1+E$157-1,1,1)</f>
        <v>0</v>
      </c>
      <c r="F189" s="51" t="n">
        <f aca="true">OFFSET($C146,0,$A189-1+F$157-1,1,1)</f>
        <v>0</v>
      </c>
      <c r="G189" s="51" t="n">
        <f aca="true">OFFSET($C146,0,$A189-1+G$157-1,1,1)</f>
        <v>0</v>
      </c>
      <c r="H189" s="51" t="n">
        <f aca="true">OFFSET($C146,0,$A189-1+H$157-1,1,1)</f>
        <v>0</v>
      </c>
    </row>
    <row r="190" customFormat="false" ht="15" hidden="false" customHeight="false" outlineLevel="0" collapsed="false">
      <c r="A190" s="0" t="n">
        <f aca="false">A189+1</f>
        <v>33</v>
      </c>
      <c r="B190" s="0" t="s">
        <v>37</v>
      </c>
      <c r="C190" s="51" t="n">
        <f aca="true">OFFSET($C147,0,$A190-1+C$157-1,1,1)</f>
        <v>62766.3104408388</v>
      </c>
      <c r="D190" s="51" t="n">
        <f aca="true">OFFSET($C147,0,$A190-1+D$157-1,1,1)</f>
        <v>0</v>
      </c>
      <c r="E190" s="51" t="n">
        <f aca="true">OFFSET($C147,0,$A190-1+E$157-1,1,1)</f>
        <v>0</v>
      </c>
      <c r="F190" s="51" t="n">
        <f aca="true">OFFSET($C147,0,$A190-1+F$157-1,1,1)</f>
        <v>0</v>
      </c>
      <c r="G190" s="51" t="n">
        <f aca="true">OFFSET($C147,0,$A190-1+G$157-1,1,1)</f>
        <v>0</v>
      </c>
      <c r="H190" s="51" t="n">
        <f aca="true">OFFSET($C147,0,$A190-1+H$157-1,1,1)</f>
        <v>0</v>
      </c>
    </row>
    <row r="191" customFormat="false" ht="15" hidden="false" customHeight="false" outlineLevel="0" collapsed="false">
      <c r="A191" s="0" t="n">
        <f aca="false">A190+1</f>
        <v>34</v>
      </c>
      <c r="B191" s="0" t="s">
        <v>38</v>
      </c>
      <c r="C191" s="51" t="n">
        <f aca="true">OFFSET($C148,0,$A191-1+C$157-1,1,1)</f>
        <v>41977.5328763959</v>
      </c>
      <c r="D191" s="51" t="n">
        <f aca="true">OFFSET($C148,0,$A191-1+D$157-1,1,1)</f>
        <v>0</v>
      </c>
      <c r="E191" s="51" t="n">
        <f aca="true">OFFSET($C148,0,$A191-1+E$157-1,1,1)</f>
        <v>0</v>
      </c>
      <c r="F191" s="51" t="n">
        <f aca="true">OFFSET($C148,0,$A191-1+F$157-1,1,1)</f>
        <v>0</v>
      </c>
      <c r="G191" s="51" t="n">
        <f aca="true">OFFSET($C148,0,$A191-1+G$157-1,1,1)</f>
        <v>0</v>
      </c>
      <c r="H191" s="51" t="n">
        <f aca="true">OFFSET($C148,0,$A191-1+H$157-1,1,1)</f>
        <v>0</v>
      </c>
    </row>
    <row r="192" customFormat="false" ht="15" hidden="false" customHeight="false" outlineLevel="0" collapsed="false">
      <c r="A192" s="0" t="n">
        <f aca="false">A191+1</f>
        <v>35</v>
      </c>
      <c r="B192" s="0" t="s">
        <v>39</v>
      </c>
      <c r="C192" s="51" t="n">
        <f aca="true">OFFSET($C149,0,$A192-1+C$157-1,1,1)</f>
        <v>0</v>
      </c>
      <c r="D192" s="51" t="n">
        <f aca="true">OFFSET($C149,0,$A192-1+D$157-1,1,1)</f>
        <v>0</v>
      </c>
      <c r="E192" s="51" t="n">
        <f aca="true">OFFSET($C149,0,$A192-1+E$157-1,1,1)</f>
        <v>0</v>
      </c>
      <c r="F192" s="51" t="n">
        <f aca="true">OFFSET($C149,0,$A192-1+F$157-1,1,1)</f>
        <v>0</v>
      </c>
      <c r="G192" s="51" t="n">
        <f aca="true">OFFSET($C149,0,$A192-1+G$157-1,1,1)</f>
        <v>0</v>
      </c>
      <c r="H192" s="51" t="n">
        <f aca="true">OFFSET($C149,0,$A192-1+H$157-1,1,1)</f>
        <v>0</v>
      </c>
    </row>
    <row r="193" customFormat="false" ht="15" hidden="false" customHeight="false" outlineLevel="0" collapsed="false">
      <c r="A193" s="0" t="n">
        <f aca="false">A192+1</f>
        <v>36</v>
      </c>
      <c r="B193" s="0" t="s">
        <v>40</v>
      </c>
      <c r="C193" s="51" t="n">
        <f aca="true">OFFSET($C150,0,$A193-1+C$157-1,1,1)</f>
        <v>0</v>
      </c>
      <c r="D193" s="51" t="n">
        <f aca="true">OFFSET($C150,0,$A193-1+D$157-1,1,1)</f>
        <v>0</v>
      </c>
      <c r="E193" s="51" t="n">
        <f aca="true">OFFSET($C150,0,$A193-1+E$157-1,1,1)</f>
        <v>0</v>
      </c>
      <c r="F193" s="51" t="n">
        <f aca="true">OFFSET($C150,0,$A193-1+F$157-1,1,1)</f>
        <v>0</v>
      </c>
      <c r="G193" s="51" t="n">
        <f aca="true">OFFSET($C150,0,$A193-1+G$157-1,1,1)</f>
        <v>0</v>
      </c>
      <c r="H193" s="51" t="n">
        <f aca="true">OFFSET($C150,0,$A193-1+H$157-1,1,1)</f>
        <v>0</v>
      </c>
    </row>
    <row r="194" customFormat="false" ht="15" hidden="false" customHeight="false" outlineLevel="0" collapsed="false">
      <c r="A194" s="0" t="n">
        <f aca="false">A193+1</f>
        <v>37</v>
      </c>
      <c r="B194" s="0" t="s">
        <v>41</v>
      </c>
      <c r="C194" s="51" t="n">
        <f aca="true">OFFSET($C151,0,$A194-1+C$157-1,1,1)</f>
        <v>0</v>
      </c>
      <c r="D194" s="51" t="n">
        <f aca="true">OFFSET($C151,0,$A194-1+D$157-1,1,1)</f>
        <v>0</v>
      </c>
      <c r="E194" s="51" t="n">
        <f aca="true">OFFSET($C151,0,$A194-1+E$157-1,1,1)</f>
        <v>0</v>
      </c>
      <c r="F194" s="51" t="n">
        <f aca="true">OFFSET($C151,0,$A194-1+F$157-1,1,1)</f>
        <v>0</v>
      </c>
      <c r="G194" s="51" t="n">
        <f aca="true">OFFSET($C151,0,$A194-1+G$157-1,1,1)</f>
        <v>0</v>
      </c>
      <c r="H194" s="51" t="n">
        <f aca="true">OFFSET($C151,0,$A194-1+H$157-1,1,1)</f>
        <v>0</v>
      </c>
    </row>
    <row r="195" customFormat="false" ht="15" hidden="false" customHeight="false" outlineLevel="0" collapsed="false">
      <c r="A195" s="0" t="n">
        <f aca="false">A194+1</f>
        <v>38</v>
      </c>
      <c r="B195" s="0" t="s">
        <v>42</v>
      </c>
      <c r="C195" s="51" t="n">
        <f aca="true">OFFSET($C152,0,$A195-1+C$157-1,1,1)</f>
        <v>0</v>
      </c>
      <c r="D195" s="51" t="n">
        <f aca="true">OFFSET($C152,0,$A195-1+D$157-1,1,1)</f>
        <v>0</v>
      </c>
      <c r="E195" s="51" t="n">
        <f aca="true">OFFSET($C152,0,$A195-1+E$157-1,1,1)</f>
        <v>0</v>
      </c>
      <c r="F195" s="51" t="n">
        <f aca="true">OFFSET($C152,0,$A195-1+F$157-1,1,1)</f>
        <v>0</v>
      </c>
      <c r="G195" s="51" t="n">
        <f aca="true">OFFSET($C152,0,$A195-1+G$157-1,1,1)</f>
        <v>0</v>
      </c>
      <c r="H195" s="51" t="n">
        <f aca="true">OFFSET($C152,0,$A195-1+H$157-1,1,1)</f>
        <v>0</v>
      </c>
    </row>
    <row r="196" customFormat="false" ht="15" hidden="false" customHeight="false" outlineLevel="0" collapsed="false">
      <c r="A196" s="0" t="n">
        <f aca="false">A195+1</f>
        <v>39</v>
      </c>
      <c r="B196" s="0" t="s">
        <v>43</v>
      </c>
      <c r="C196" s="51" t="n">
        <f aca="true">OFFSET($C153,0,$A196-1+C$157-1,1,1)</f>
        <v>0</v>
      </c>
      <c r="D196" s="51" t="n">
        <f aca="true">OFFSET($C153,0,$A196-1+D$157-1,1,1)</f>
        <v>0</v>
      </c>
      <c r="E196" s="51" t="n">
        <f aca="true">OFFSET($C153,0,$A196-1+E$157-1,1,1)</f>
        <v>0</v>
      </c>
      <c r="F196" s="51" t="n">
        <f aca="true">OFFSET($C153,0,$A196-1+F$157-1,1,1)</f>
        <v>0</v>
      </c>
      <c r="G196" s="51" t="n">
        <f aca="true">OFFSET($C153,0,$A196-1+G$157-1,1,1)</f>
        <v>0</v>
      </c>
      <c r="H196" s="51" t="n">
        <f aca="true">OFFSET($C153,0,$A196-1+H$157-1,1,1)</f>
        <v>0</v>
      </c>
    </row>
    <row r="199" customFormat="false" ht="18.75" hidden="false" customHeight="false" outlineLevel="0" collapsed="false">
      <c r="A199" s="1" t="s">
        <v>161</v>
      </c>
    </row>
    <row r="200" customFormat="false" ht="18.75" hidden="false" customHeight="false" outlineLevel="0" collapsed="false">
      <c r="A200" s="1"/>
      <c r="C200" s="0" t="s">
        <v>162</v>
      </c>
    </row>
    <row r="201" customFormat="false" ht="15" hidden="false" customHeight="false" outlineLevel="0" collapsed="false">
      <c r="A201" s="0" t="s">
        <v>157</v>
      </c>
      <c r="B201" s="0" t="s">
        <v>163</v>
      </c>
      <c r="C201" s="8" t="n">
        <v>6</v>
      </c>
      <c r="D201" s="8" t="n">
        <v>12</v>
      </c>
      <c r="E201" s="8" t="n">
        <v>18</v>
      </c>
      <c r="F201" s="8" t="n">
        <v>24</v>
      </c>
      <c r="G201" s="8" t="n">
        <v>30</v>
      </c>
      <c r="H201" s="8" t="n">
        <v>36</v>
      </c>
    </row>
    <row r="202" customFormat="false" ht="15" hidden="false" customHeight="false" outlineLevel="0" collapsed="false">
      <c r="A202" s="0" t="n">
        <v>1</v>
      </c>
      <c r="B202" s="0" t="s">
        <v>5</v>
      </c>
      <c r="C202" s="61" t="n">
        <f aca="false">C158/'Acquisition-Retention'!$E137</f>
        <v>469.474227290805</v>
      </c>
      <c r="D202" s="61" t="n">
        <f aca="false">D158/'Acquisition-Retention'!$E137</f>
        <v>675.065547567757</v>
      </c>
      <c r="E202" s="61" t="n">
        <f aca="false">E158/'Acquisition-Retention'!$E137</f>
        <v>808.044335361971</v>
      </c>
      <c r="F202" s="61" t="n">
        <f aca="false">F158/'Acquisition-Retention'!$E137</f>
        <v>888.018553220662</v>
      </c>
      <c r="G202" s="61" t="n">
        <f aca="false">G158/'Acquisition-Retention'!$E137</f>
        <v>955.155868827187</v>
      </c>
      <c r="H202" s="61" t="n">
        <f aca="false">H158/'Acquisition-Retention'!$E137</f>
        <v>993.273526769143</v>
      </c>
    </row>
    <row r="203" customFormat="false" ht="15" hidden="false" customHeight="false" outlineLevel="0" collapsed="false">
      <c r="A203" s="0" t="n">
        <f aca="false">A202+1</f>
        <v>2</v>
      </c>
      <c r="B203" s="0" t="s">
        <v>6</v>
      </c>
      <c r="C203" s="61" t="n">
        <f aca="false">C159/'Acquisition-Retention'!$E138</f>
        <v>462.053879774624</v>
      </c>
      <c r="D203" s="61" t="n">
        <f aca="false">D159/'Acquisition-Retention'!$E138</f>
        <v>663.416445055734</v>
      </c>
      <c r="E203" s="61" t="n">
        <f aca="false">E159/'Acquisition-Retention'!$E138</f>
        <v>793.238948555694</v>
      </c>
      <c r="F203" s="61" t="n">
        <f aca="false">F159/'Acquisition-Retention'!$E138</f>
        <v>875.62593633513</v>
      </c>
      <c r="G203" s="61" t="n">
        <f aca="false">G159/'Acquisition-Retention'!$E138</f>
        <v>940.601764283925</v>
      </c>
      <c r="H203" s="61" t="n">
        <f aca="false">H159/'Acquisition-Retention'!$E138</f>
        <v>978.990010364596</v>
      </c>
    </row>
    <row r="204" customFormat="false" ht="15" hidden="false" customHeight="false" outlineLevel="0" collapsed="false">
      <c r="A204" s="0" t="n">
        <f aca="false">A203+1</f>
        <v>3</v>
      </c>
      <c r="B204" s="0" t="s">
        <v>7</v>
      </c>
      <c r="C204" s="61" t="n">
        <f aca="false">C160/'Acquisition-Retention'!$E139</f>
        <v>454.565842111657</v>
      </c>
      <c r="D204" s="61" t="n">
        <f aca="false">D160/'Acquisition-Retention'!$E139</f>
        <v>652.011129461394</v>
      </c>
      <c r="E204" s="61" t="n">
        <f aca="false">E160/'Acquisition-Retention'!$E139</f>
        <v>778.407838253046</v>
      </c>
      <c r="F204" s="61" t="n">
        <f aca="false">F160/'Acquisition-Retention'!$E139</f>
        <v>863.33673859433</v>
      </c>
      <c r="G204" s="61" t="n">
        <f aca="false">G160/'Acquisition-Retention'!$E139</f>
        <v>926.085772588803</v>
      </c>
      <c r="H204" s="61" t="n">
        <f aca="false">H160/'Acquisition-Retention'!$E139</f>
        <v>964.780447973227</v>
      </c>
    </row>
    <row r="205" customFormat="false" ht="15" hidden="false" customHeight="false" outlineLevel="0" collapsed="false">
      <c r="A205" s="0" t="n">
        <f aca="false">A204+1</f>
        <v>4</v>
      </c>
      <c r="B205" s="0" t="s">
        <v>8</v>
      </c>
      <c r="C205" s="61" t="n">
        <f aca="false">C161/'Acquisition-Retention'!$E140</f>
        <v>446.974094584341</v>
      </c>
      <c r="D205" s="61" t="n">
        <f aca="false">D161/'Acquisition-Retention'!$E140</f>
        <v>640.845535401512</v>
      </c>
      <c r="E205" s="61" t="n">
        <f aca="false">E161/'Acquisition-Retention'!$E140</f>
        <v>763.503383936345</v>
      </c>
      <c r="F205" s="61" t="n">
        <f aca="false">F161/'Acquisition-Retention'!$E140</f>
        <v>851.128022847596</v>
      </c>
      <c r="G205" s="61" t="n">
        <f aca="false">G161/'Acquisition-Retention'!$E140</f>
        <v>911.578969374099</v>
      </c>
      <c r="H205" s="61" t="n">
        <f aca="false">H161/'Acquisition-Retention'!$E140</f>
        <v>950.618983780673</v>
      </c>
    </row>
    <row r="206" customFormat="false" ht="15" hidden="false" customHeight="false" outlineLevel="0" collapsed="false">
      <c r="A206" s="0" t="n">
        <f aca="false">A205+1</f>
        <v>5</v>
      </c>
      <c r="B206" s="0" t="s">
        <v>9</v>
      </c>
      <c r="C206" s="61" t="n">
        <f aca="false">C162/'Acquisition-Retention'!$E141</f>
        <v>441.78107870087</v>
      </c>
      <c r="D206" s="61" t="n">
        <f aca="false">D162/'Acquisition-Retention'!$E141</f>
        <v>630.75105096331</v>
      </c>
      <c r="E206" s="61" t="n">
        <f aca="false">E162/'Acquisition-Retention'!$E141</f>
        <v>750.655614003751</v>
      </c>
      <c r="F206" s="61" t="n">
        <f aca="false">F162/'Acquisition-Retention'!$E141</f>
        <v>839.980574600926</v>
      </c>
      <c r="G206" s="61" t="n">
        <f aca="false">G162/'Acquisition-Retention'!$E141</f>
        <v>898.770144353575</v>
      </c>
      <c r="H206" s="61" t="n">
        <f aca="false">H162/'Acquisition-Retention'!$E141</f>
        <v>0</v>
      </c>
    </row>
    <row r="207" customFormat="false" ht="15" hidden="false" customHeight="false" outlineLevel="0" collapsed="false">
      <c r="A207" s="0" t="n">
        <f aca="false">A206+1</f>
        <v>6</v>
      </c>
      <c r="B207" s="0" t="s">
        <v>10</v>
      </c>
      <c r="C207" s="61" t="n">
        <f aca="false">C163/'Acquisition-Retention'!$E142</f>
        <v>436.257788016562</v>
      </c>
      <c r="D207" s="61" t="n">
        <f aca="false">D163/'Acquisition-Retention'!$E142</f>
        <v>620.295759689944</v>
      </c>
      <c r="E207" s="61" t="n">
        <f aca="false">E163/'Acquisition-Retention'!$E142</f>
        <v>737.454311161611</v>
      </c>
      <c r="F207" s="61" t="n">
        <f aca="false">F163/'Acquisition-Retention'!$E142</f>
        <v>828.591347262824</v>
      </c>
      <c r="G207" s="61" t="n">
        <f aca="false">G163/'Acquisition-Retention'!$E142</f>
        <v>885.718120520326</v>
      </c>
      <c r="H207" s="61" t="n">
        <f aca="false">H163/'Acquisition-Retention'!$E142</f>
        <v>0</v>
      </c>
    </row>
    <row r="208" customFormat="false" ht="15" hidden="false" customHeight="false" outlineLevel="0" collapsed="false">
      <c r="A208" s="0" t="n">
        <f aca="false">A207+1</f>
        <v>7</v>
      </c>
      <c r="B208" s="0" t="s">
        <v>11</v>
      </c>
      <c r="C208" s="61" t="n">
        <f aca="false">C164/'Acquisition-Retention'!$E143</f>
        <v>427.152610833057</v>
      </c>
      <c r="D208" s="61" t="n">
        <f aca="false">D164/'Acquisition-Retention'!$E143</f>
        <v>606.212714194797</v>
      </c>
      <c r="E208" s="61" t="n">
        <f aca="false">E164/'Acquisition-Retention'!$E143</f>
        <v>720.637085651273</v>
      </c>
      <c r="F208" s="61" t="n">
        <f aca="false">F164/'Acquisition-Retention'!$E143</f>
        <v>813.715244002317</v>
      </c>
      <c r="G208" s="61" t="n">
        <f aca="false">G164/'Acquisition-Retention'!$E143</f>
        <v>869.178593126203</v>
      </c>
      <c r="H208" s="61" t="n">
        <f aca="false">H164/'Acquisition-Retention'!$E143</f>
        <v>0</v>
      </c>
    </row>
    <row r="209" customFormat="false" ht="15" hidden="false" customHeight="false" outlineLevel="0" collapsed="false">
      <c r="A209" s="0" t="n">
        <f aca="false">A208+1</f>
        <v>8</v>
      </c>
      <c r="B209" s="0" t="s">
        <v>12</v>
      </c>
      <c r="C209" s="61" t="n">
        <f aca="false">C165/'Acquisition-Retention'!$E144</f>
        <v>423.258293145098</v>
      </c>
      <c r="D209" s="61" t="n">
        <f aca="false">D165/'Acquisition-Retention'!$E144</f>
        <v>597.232990163333</v>
      </c>
      <c r="E209" s="61" t="n">
        <f aca="false">E165/'Acquisition-Retention'!$E144</f>
        <v>715.419477203255</v>
      </c>
      <c r="F209" s="61" t="n">
        <f aca="false">F165/'Acquisition-Retention'!$E144</f>
        <v>805.283835096655</v>
      </c>
      <c r="G209" s="61" t="n">
        <f aca="false">G165/'Acquisition-Retention'!$E144</f>
        <v>861.31563978332</v>
      </c>
      <c r="H209" s="61" t="n">
        <f aca="false">H165/'Acquisition-Retention'!$E144</f>
        <v>0</v>
      </c>
    </row>
    <row r="210" customFormat="false" ht="15" hidden="false" customHeight="false" outlineLevel="0" collapsed="false">
      <c r="A210" s="0" t="n">
        <f aca="false">A209+1</f>
        <v>9</v>
      </c>
      <c r="B210" s="0" t="s">
        <v>13</v>
      </c>
      <c r="C210" s="61" t="n">
        <f aca="false">C166/'Acquisition-Retention'!$E145</f>
        <v>419.595927094372</v>
      </c>
      <c r="D210" s="61" t="n">
        <f aca="false">D166/'Acquisition-Retention'!$E145</f>
        <v>588.467377514131</v>
      </c>
      <c r="E210" s="61" t="n">
        <f aca="false">E166/'Acquisition-Retention'!$E145</f>
        <v>710.555405480514</v>
      </c>
      <c r="F210" s="61" t="n">
        <f aca="false">F166/'Acquisition-Retention'!$E145</f>
        <v>797.176327548995</v>
      </c>
      <c r="G210" s="61" t="n">
        <f aca="false">G166/'Acquisition-Retention'!$E145</f>
        <v>853.83710305834</v>
      </c>
      <c r="H210" s="61" t="n">
        <f aca="false">H166/'Acquisition-Retention'!$E145</f>
        <v>0</v>
      </c>
    </row>
    <row r="211" customFormat="false" ht="15" hidden="false" customHeight="false" outlineLevel="0" collapsed="false">
      <c r="A211" s="0" t="n">
        <f aca="false">A210+1</f>
        <v>10</v>
      </c>
      <c r="B211" s="0" t="s">
        <v>14</v>
      </c>
      <c r="C211" s="61" t="n">
        <f aca="false">C167/'Acquisition-Retention'!$E146</f>
        <v>418.49120861969</v>
      </c>
      <c r="D211" s="61" t="n">
        <f aca="false">D167/'Acquisition-Retention'!$E146</f>
        <v>582.252439674047</v>
      </c>
      <c r="E211" s="61" t="n">
        <f aca="false">E167/'Acquisition-Retention'!$E146</f>
        <v>708.375710890325</v>
      </c>
      <c r="F211" s="61" t="n">
        <f aca="false">F167/'Acquisition-Retention'!$E146</f>
        <v>791.724856217418</v>
      </c>
      <c r="G211" s="61" t="n">
        <f aca="false">G167/'Acquisition-Retention'!$E146</f>
        <v>849.07509099719</v>
      </c>
      <c r="H211" s="61" t="n">
        <f aca="false">H167/'Acquisition-Retention'!$E146</f>
        <v>0</v>
      </c>
    </row>
    <row r="212" customFormat="false" ht="15" hidden="false" customHeight="false" outlineLevel="0" collapsed="false">
      <c r="A212" s="0" t="n">
        <f aca="false">A211+1</f>
        <v>11</v>
      </c>
      <c r="B212" s="0" t="s">
        <v>15</v>
      </c>
      <c r="C212" s="61" t="n">
        <f aca="false">C168/'Acquisition-Retention'!$E147</f>
        <v>411.413381475681</v>
      </c>
      <c r="D212" s="61" t="n">
        <f aca="false">D168/'Acquisition-Retention'!$E147</f>
        <v>572.091298279385</v>
      </c>
      <c r="E212" s="61" t="n">
        <f aca="false">E168/'Acquisition-Retention'!$E147</f>
        <v>700.351812518795</v>
      </c>
      <c r="F212" s="61" t="n">
        <f aca="false">F168/'Acquisition-Retention'!$E147</f>
        <v>781.636994569735</v>
      </c>
      <c r="G212" s="61" t="n">
        <f aca="false">G168/'Acquisition-Retention'!$E147</f>
        <v>0</v>
      </c>
      <c r="H212" s="61" t="n">
        <f aca="false">H168/'Acquisition-Retention'!$E147</f>
        <v>0</v>
      </c>
    </row>
    <row r="213" customFormat="false" ht="15" hidden="false" customHeight="false" outlineLevel="0" collapsed="false">
      <c r="A213" s="0" t="n">
        <f aca="false">A212+1</f>
        <v>12</v>
      </c>
      <c r="B213" s="0" t="s">
        <v>16</v>
      </c>
      <c r="C213" s="61" t="n">
        <f aca="false">C169/'Acquisition-Retention'!$E148</f>
        <v>403.996002844708</v>
      </c>
      <c r="D213" s="61" t="n">
        <f aca="false">D169/'Acquisition-Retention'!$E148</f>
        <v>561.559557133683</v>
      </c>
      <c r="E213" s="61" t="n">
        <f aca="false">E169/'Acquisition-Retention'!$E148</f>
        <v>692.044107412818</v>
      </c>
      <c r="F213" s="61" t="n">
        <f aca="false">F169/'Acquisition-Retention'!$E148</f>
        <v>771.246222243376</v>
      </c>
      <c r="G213" s="61" t="n">
        <f aca="false">G169/'Acquisition-Retention'!$E148</f>
        <v>0</v>
      </c>
      <c r="H213" s="61" t="n">
        <f aca="false">H169/'Acquisition-Retention'!$E148</f>
        <v>0</v>
      </c>
    </row>
    <row r="214" customFormat="false" ht="15" hidden="false" customHeight="false" outlineLevel="0" collapsed="false">
      <c r="A214" s="0" t="n">
        <f aca="false">A213+1</f>
        <v>13</v>
      </c>
      <c r="B214" s="0" t="s">
        <v>17</v>
      </c>
      <c r="C214" s="61" t="n">
        <f aca="false">C170/'Acquisition-Retention'!$E149</f>
        <v>436.244543591967</v>
      </c>
      <c r="D214" s="61" t="n">
        <f aca="false">D170/'Acquisition-Retention'!$E149</f>
        <v>610.864943869901</v>
      </c>
      <c r="E214" s="61" t="n">
        <f aca="false">E170/'Acquisition-Retention'!$E149</f>
        <v>755.155130220532</v>
      </c>
      <c r="F214" s="61" t="n">
        <f aca="false">F170/'Acquisition-Retention'!$E149</f>
        <v>842.29975799668</v>
      </c>
      <c r="G214" s="61" t="n">
        <f aca="false">G170/'Acquisition-Retention'!$E149</f>
        <v>0</v>
      </c>
      <c r="H214" s="61" t="n">
        <f aca="false">H170/'Acquisition-Retention'!$E149</f>
        <v>0</v>
      </c>
    </row>
    <row r="215" customFormat="false" ht="15" hidden="false" customHeight="false" outlineLevel="0" collapsed="false">
      <c r="A215" s="0" t="n">
        <f aca="false">A214+1</f>
        <v>14</v>
      </c>
      <c r="B215" s="0" t="s">
        <v>18</v>
      </c>
      <c r="C215" s="61" t="n">
        <f aca="false">C171/'Acquisition-Retention'!$E150</f>
        <v>428.266221346838</v>
      </c>
      <c r="D215" s="61" t="n">
        <f aca="false">D171/'Acquisition-Retention'!$E150</f>
        <v>606.109008346237</v>
      </c>
      <c r="E215" s="61" t="n">
        <f aca="false">E171/'Acquisition-Retention'!$E150</f>
        <v>747.008744385076</v>
      </c>
      <c r="F215" s="61" t="n">
        <f aca="false">F171/'Acquisition-Retention'!$E150</f>
        <v>834.391399899246</v>
      </c>
      <c r="G215" s="61" t="n">
        <f aca="false">G171/'Acquisition-Retention'!$E150</f>
        <v>0</v>
      </c>
      <c r="H215" s="61" t="n">
        <f aca="false">H171/'Acquisition-Retention'!$E150</f>
        <v>0</v>
      </c>
    </row>
    <row r="216" customFormat="false" ht="15" hidden="false" customHeight="false" outlineLevel="0" collapsed="false">
      <c r="A216" s="0" t="n">
        <f aca="false">A215+1</f>
        <v>15</v>
      </c>
      <c r="B216" s="0" t="s">
        <v>19</v>
      </c>
      <c r="C216" s="61" t="n">
        <f aca="false">C172/'Acquisition-Retention'!$E151</f>
        <v>420.17721968972</v>
      </c>
      <c r="D216" s="61" t="n">
        <f aca="false">D172/'Acquisition-Retention'!$E151</f>
        <v>601.743935624979</v>
      </c>
      <c r="E216" s="61" t="n">
        <f aca="false">E172/'Acquisition-Retention'!$E151</f>
        <v>738.962976425264</v>
      </c>
      <c r="F216" s="61" t="n">
        <f aca="false">F172/'Acquisition-Retention'!$E151</f>
        <v>826.639599079086</v>
      </c>
      <c r="G216" s="61" t="n">
        <f aca="false">G172/'Acquisition-Retention'!$E151</f>
        <v>0</v>
      </c>
      <c r="H216" s="61" t="n">
        <f aca="false">H172/'Acquisition-Retention'!$E151</f>
        <v>0</v>
      </c>
    </row>
    <row r="217" customFormat="false" ht="15" hidden="false" customHeight="false" outlineLevel="0" collapsed="false">
      <c r="A217" s="0" t="n">
        <f aca="false">A216+1</f>
        <v>16</v>
      </c>
      <c r="B217" s="0" t="s">
        <v>20</v>
      </c>
      <c r="C217" s="61" t="n">
        <f aca="false">C173/'Acquisition-Retention'!$E152</f>
        <v>411.934748852356</v>
      </c>
      <c r="D217" s="61" t="n">
        <f aca="false">D173/'Acquisition-Retention'!$E152</f>
        <v>597.765005649158</v>
      </c>
      <c r="E217" s="61" t="n">
        <f aca="false">E173/'Acquisition-Retention'!$E152</f>
        <v>730.966017216884</v>
      </c>
      <c r="F217" s="61" t="n">
        <f aca="false">F173/'Acquisition-Retention'!$E152</f>
        <v>819.01805768715</v>
      </c>
      <c r="G217" s="61" t="n">
        <f aca="false">G173/'Acquisition-Retention'!$E152</f>
        <v>0</v>
      </c>
      <c r="H217" s="61" t="n">
        <f aca="false">H173/'Acquisition-Retention'!$E152</f>
        <v>0</v>
      </c>
    </row>
    <row r="218" customFormat="false" ht="15" hidden="false" customHeight="false" outlineLevel="0" collapsed="false">
      <c r="A218" s="0" t="n">
        <f aca="false">A217+1</f>
        <v>17</v>
      </c>
      <c r="B218" s="0" t="s">
        <v>21</v>
      </c>
      <c r="C218" s="61" t="n">
        <f aca="false">C174/'Acquisition-Retention'!$E153</f>
        <v>406.209865048994</v>
      </c>
      <c r="D218" s="61" t="n">
        <f aca="false">D174/'Acquisition-Retention'!$E153</f>
        <v>594.525082600216</v>
      </c>
      <c r="E218" s="61" t="n">
        <f aca="false">E174/'Acquisition-Retention'!$E153</f>
        <v>724.769302254955</v>
      </c>
      <c r="F218" s="61" t="n">
        <f aca="false">F174/'Acquisition-Retention'!$E153</f>
        <v>0</v>
      </c>
      <c r="G218" s="61" t="n">
        <f aca="false">G174/'Acquisition-Retention'!$E153</f>
        <v>0</v>
      </c>
      <c r="H218" s="61" t="n">
        <f aca="false">H174/'Acquisition-Retention'!$E153</f>
        <v>0</v>
      </c>
    </row>
    <row r="219" customFormat="false" ht="15" hidden="false" customHeight="false" outlineLevel="0" collapsed="false">
      <c r="A219" s="0" t="n">
        <f aca="false">A218+1</f>
        <v>18</v>
      </c>
      <c r="B219" s="0" t="s">
        <v>22</v>
      </c>
      <c r="C219" s="61" t="n">
        <f aca="false">C175/'Acquisition-Retention'!$E154</f>
        <v>400.089962049628</v>
      </c>
      <c r="D219" s="61" t="n">
        <f aca="false">D175/'Acquisition-Retention'!$E154</f>
        <v>591.010505833389</v>
      </c>
      <c r="E219" s="61" t="n">
        <f aca="false">E175/'Acquisition-Retention'!$E154</f>
        <v>718.306671066583</v>
      </c>
      <c r="F219" s="61" t="n">
        <f aca="false">F175/'Acquisition-Retention'!$E154</f>
        <v>0</v>
      </c>
      <c r="G219" s="61" t="n">
        <f aca="false">G175/'Acquisition-Retention'!$E154</f>
        <v>0</v>
      </c>
      <c r="H219" s="61" t="n">
        <f aca="false">H175/'Acquisition-Retention'!$E154</f>
        <v>0</v>
      </c>
    </row>
    <row r="220" customFormat="false" ht="15" hidden="false" customHeight="false" outlineLevel="0" collapsed="false">
      <c r="A220" s="0" t="n">
        <f aca="false">A219+1</f>
        <v>19</v>
      </c>
      <c r="B220" s="0" t="s">
        <v>23</v>
      </c>
      <c r="C220" s="61" t="n">
        <f aca="false">C176/'Acquisition-Retention'!$E155</f>
        <v>389.796876986156</v>
      </c>
      <c r="D220" s="61" t="n">
        <f aca="false">D176/'Acquisition-Retention'!$E155</f>
        <v>583.472279390959</v>
      </c>
      <c r="E220" s="61" t="n">
        <f aca="false">E176/'Acquisition-Retention'!$E155</f>
        <v>707.834067188829</v>
      </c>
      <c r="F220" s="61" t="n">
        <f aca="false">F176/'Acquisition-Retention'!$E155</f>
        <v>0</v>
      </c>
      <c r="G220" s="61" t="n">
        <f aca="false">G176/'Acquisition-Retention'!$E155</f>
        <v>0</v>
      </c>
      <c r="H220" s="61" t="n">
        <f aca="false">H176/'Acquisition-Retention'!$E155</f>
        <v>0</v>
      </c>
    </row>
    <row r="221" customFormat="false" ht="15" hidden="false" customHeight="false" outlineLevel="0" collapsed="false">
      <c r="A221" s="0" t="n">
        <f aca="false">A220+1</f>
        <v>20</v>
      </c>
      <c r="B221" s="0" t="s">
        <v>24</v>
      </c>
      <c r="C221" s="61" t="n">
        <f aca="false">C177/'Acquisition-Retention'!$E156</f>
        <v>394.622530755477</v>
      </c>
      <c r="D221" s="61" t="n">
        <f aca="false">D177/'Acquisition-Retention'!$E156</f>
        <v>582.851278203735</v>
      </c>
      <c r="E221" s="61" t="n">
        <f aca="false">E177/'Acquisition-Retention'!$E156</f>
        <v>708.191109162381</v>
      </c>
      <c r="F221" s="61" t="n">
        <f aca="false">F177/'Acquisition-Retention'!$E156</f>
        <v>0</v>
      </c>
      <c r="G221" s="61" t="n">
        <f aca="false">G177/'Acquisition-Retention'!$E156</f>
        <v>0</v>
      </c>
      <c r="H221" s="61" t="n">
        <f aca="false">H177/'Acquisition-Retention'!$E156</f>
        <v>0</v>
      </c>
    </row>
    <row r="222" customFormat="false" ht="15" hidden="false" customHeight="false" outlineLevel="0" collapsed="false">
      <c r="A222" s="0" t="n">
        <f aca="false">A221+1</f>
        <v>21</v>
      </c>
      <c r="B222" s="0" t="s">
        <v>25</v>
      </c>
      <c r="C222" s="61" t="n">
        <f aca="false">C178/'Acquisition-Retention'!$E157</f>
        <v>400.00338819192</v>
      </c>
      <c r="D222" s="61" t="n">
        <f aca="false">D178/'Acquisition-Retention'!$E157</f>
        <v>582.768523870197</v>
      </c>
      <c r="E222" s="61" t="n">
        <f aca="false">E178/'Acquisition-Retention'!$E157</f>
        <v>709.16606678695</v>
      </c>
      <c r="F222" s="61" t="n">
        <f aca="false">F178/'Acquisition-Retention'!$E157</f>
        <v>0</v>
      </c>
      <c r="G222" s="61" t="n">
        <f aca="false">G178/'Acquisition-Retention'!$E157</f>
        <v>0</v>
      </c>
      <c r="H222" s="61" t="n">
        <f aca="false">H178/'Acquisition-Retention'!$E157</f>
        <v>0</v>
      </c>
    </row>
    <row r="223" customFormat="false" ht="15" hidden="false" customHeight="false" outlineLevel="0" collapsed="false">
      <c r="A223" s="0" t="n">
        <f aca="false">A222+1</f>
        <v>22</v>
      </c>
      <c r="B223" s="0" t="s">
        <v>26</v>
      </c>
      <c r="C223" s="61" t="n">
        <f aca="false">C179/'Acquisition-Retention'!$E158</f>
        <v>408.696614272602</v>
      </c>
      <c r="D223" s="61" t="n">
        <f aca="false">D179/'Acquisition-Retention'!$E158</f>
        <v>585.992936568623</v>
      </c>
      <c r="E223" s="61" t="n">
        <f aca="false">E179/'Acquisition-Retention'!$E158</f>
        <v>713.523824856427</v>
      </c>
      <c r="F223" s="61" t="n">
        <f aca="false">F179/'Acquisition-Retention'!$E158</f>
        <v>0</v>
      </c>
      <c r="G223" s="61" t="n">
        <f aca="false">G179/'Acquisition-Retention'!$E158</f>
        <v>0</v>
      </c>
      <c r="H223" s="61" t="n">
        <f aca="false">H179/'Acquisition-Retention'!$E158</f>
        <v>0</v>
      </c>
    </row>
    <row r="224" customFormat="false" ht="15" hidden="false" customHeight="false" outlineLevel="0" collapsed="false">
      <c r="A224" s="0" t="n">
        <f aca="false">A223+1</f>
        <v>23</v>
      </c>
      <c r="B224" s="0" t="s">
        <v>27</v>
      </c>
      <c r="C224" s="61" t="n">
        <f aca="false">C180/'Acquisition-Retention'!$E159</f>
        <v>411.077423844435</v>
      </c>
      <c r="D224" s="61" t="n">
        <f aca="false">D180/'Acquisition-Retention'!$E159</f>
        <v>585.081325234548</v>
      </c>
      <c r="E224" s="61" t="n">
        <f aca="false">E180/'Acquisition-Retention'!$E159</f>
        <v>0</v>
      </c>
      <c r="F224" s="61" t="n">
        <f aca="false">F180/'Acquisition-Retention'!$E159</f>
        <v>0</v>
      </c>
      <c r="G224" s="61" t="n">
        <f aca="false">G180/'Acquisition-Retention'!$E159</f>
        <v>0</v>
      </c>
      <c r="H224" s="61" t="n">
        <f aca="false">H180/'Acquisition-Retention'!$E159</f>
        <v>0</v>
      </c>
    </row>
    <row r="225" customFormat="false" ht="15" hidden="false" customHeight="false" outlineLevel="0" collapsed="false">
      <c r="A225" s="0" t="n">
        <f aca="false">A224+1</f>
        <v>24</v>
      </c>
      <c r="B225" s="0" t="s">
        <v>28</v>
      </c>
      <c r="C225" s="61" t="n">
        <f aca="false">C181/'Acquisition-Retention'!$E160</f>
        <v>414.16496506056</v>
      </c>
      <c r="D225" s="61" t="n">
        <f aca="false">D181/'Acquisition-Retention'!$E160</f>
        <v>584.844145402555</v>
      </c>
      <c r="E225" s="61" t="n">
        <f aca="false">E181/'Acquisition-Retention'!$E160</f>
        <v>0</v>
      </c>
      <c r="F225" s="61" t="n">
        <f aca="false">F181/'Acquisition-Retention'!$E160</f>
        <v>0</v>
      </c>
      <c r="G225" s="61" t="n">
        <f aca="false">G181/'Acquisition-Retention'!$E160</f>
        <v>0</v>
      </c>
      <c r="H225" s="61" t="n">
        <f aca="false">H181/'Acquisition-Retention'!$E160</f>
        <v>0</v>
      </c>
    </row>
    <row r="226" customFormat="false" ht="15" hidden="false" customHeight="false" outlineLevel="0" collapsed="false">
      <c r="A226" s="0" t="n">
        <f aca="false">A225+1</f>
        <v>25</v>
      </c>
      <c r="B226" s="0" t="s">
        <v>29</v>
      </c>
      <c r="C226" s="61" t="n">
        <f aca="false">C182/'Acquisition-Retention'!$E161</f>
        <v>386.132731864632</v>
      </c>
      <c r="D226" s="61" t="n">
        <f aca="false">D182/'Acquisition-Retention'!$E161</f>
        <v>541.840095323312</v>
      </c>
      <c r="E226" s="61" t="n">
        <f aca="false">E182/'Acquisition-Retention'!$E161</f>
        <v>0</v>
      </c>
      <c r="F226" s="61" t="n">
        <f aca="false">F182/'Acquisition-Retention'!$E161</f>
        <v>0</v>
      </c>
      <c r="G226" s="61" t="n">
        <f aca="false">G182/'Acquisition-Retention'!$E161</f>
        <v>0</v>
      </c>
      <c r="H226" s="61" t="n">
        <f aca="false">H182/'Acquisition-Retention'!$E161</f>
        <v>0</v>
      </c>
    </row>
    <row r="227" customFormat="false" ht="15" hidden="false" customHeight="false" outlineLevel="0" collapsed="false">
      <c r="A227" s="0" t="n">
        <f aca="false">A226+1</f>
        <v>26</v>
      </c>
      <c r="B227" s="0" t="s">
        <v>30</v>
      </c>
      <c r="C227" s="61" t="n">
        <f aca="false">C183/'Acquisition-Retention'!$E162</f>
        <v>379.141995680028</v>
      </c>
      <c r="D227" s="61" t="n">
        <f aca="false">D183/'Acquisition-Retention'!$E162</f>
        <v>534.501288781761</v>
      </c>
      <c r="E227" s="61" t="n">
        <f aca="false">E183/'Acquisition-Retention'!$E162</f>
        <v>0</v>
      </c>
      <c r="F227" s="61" t="n">
        <f aca="false">F183/'Acquisition-Retention'!$E162</f>
        <v>0</v>
      </c>
      <c r="G227" s="61" t="n">
        <f aca="false">G183/'Acquisition-Retention'!$E162</f>
        <v>0</v>
      </c>
      <c r="H227" s="61" t="n">
        <f aca="false">H183/'Acquisition-Retention'!$E162</f>
        <v>0</v>
      </c>
    </row>
    <row r="228" customFormat="false" ht="15" hidden="false" customHeight="false" outlineLevel="0" collapsed="false">
      <c r="A228" s="0" t="n">
        <f aca="false">A227+1</f>
        <v>27</v>
      </c>
      <c r="B228" s="0" t="s">
        <v>31</v>
      </c>
      <c r="C228" s="61" t="n">
        <f aca="false">C184/'Acquisition-Retention'!$E163</f>
        <v>372.056823343253</v>
      </c>
      <c r="D228" s="61" t="n">
        <f aca="false">D184/'Acquisition-Retention'!$E163</f>
        <v>527.407135079554</v>
      </c>
      <c r="E228" s="61" t="n">
        <f aca="false">E184/'Acquisition-Retention'!$E163</f>
        <v>0</v>
      </c>
      <c r="F228" s="61" t="n">
        <f aca="false">F184/'Acquisition-Retention'!$E163</f>
        <v>0</v>
      </c>
      <c r="G228" s="61" t="n">
        <f aca="false">G184/'Acquisition-Retention'!$E163</f>
        <v>0</v>
      </c>
      <c r="H228" s="61" t="n">
        <f aca="false">H184/'Acquisition-Retention'!$E163</f>
        <v>0</v>
      </c>
    </row>
    <row r="229" customFormat="false" ht="15" hidden="false" customHeight="false" outlineLevel="0" collapsed="false">
      <c r="A229" s="0" t="n">
        <f aca="false">A228+1</f>
        <v>28</v>
      </c>
      <c r="B229" s="0" t="s">
        <v>32</v>
      </c>
      <c r="C229" s="61" t="n">
        <f aca="false">C185/'Acquisition-Retention'!$E164</f>
        <v>364.840048798227</v>
      </c>
      <c r="D229" s="61" t="n">
        <f aca="false">D185/'Acquisition-Retention'!$E164</f>
        <v>520.549890250411</v>
      </c>
      <c r="E229" s="61" t="n">
        <f aca="false">E185/'Acquisition-Retention'!$E164</f>
        <v>0</v>
      </c>
      <c r="F229" s="61" t="n">
        <f aca="false">F185/'Acquisition-Retention'!$E164</f>
        <v>0</v>
      </c>
      <c r="G229" s="61" t="n">
        <f aca="false">G185/'Acquisition-Retention'!$E164</f>
        <v>0</v>
      </c>
      <c r="H229" s="61" t="n">
        <f aca="false">H185/'Acquisition-Retention'!$E164</f>
        <v>0</v>
      </c>
    </row>
    <row r="230" customFormat="false" ht="15" hidden="false" customHeight="false" outlineLevel="0" collapsed="false">
      <c r="A230" s="0" t="n">
        <f aca="false">A229+1</f>
        <v>29</v>
      </c>
      <c r="B230" s="0" t="s">
        <v>33</v>
      </c>
      <c r="C230" s="61" t="n">
        <f aca="false">C186/'Acquisition-Retention'!$E165</f>
        <v>359.835045373723</v>
      </c>
      <c r="D230" s="61" t="n">
        <f aca="false">D186/'Acquisition-Retention'!$E165</f>
        <v>0</v>
      </c>
      <c r="E230" s="61" t="n">
        <f aca="false">E186/'Acquisition-Retention'!$E165</f>
        <v>0</v>
      </c>
      <c r="F230" s="61" t="n">
        <f aca="false">F186/'Acquisition-Retention'!$E165</f>
        <v>0</v>
      </c>
      <c r="G230" s="61" t="n">
        <f aca="false">G186/'Acquisition-Retention'!$E165</f>
        <v>0</v>
      </c>
      <c r="H230" s="61" t="n">
        <f aca="false">H186/'Acquisition-Retention'!$E165</f>
        <v>0</v>
      </c>
    </row>
    <row r="231" customFormat="false" ht="15" hidden="false" customHeight="false" outlineLevel="0" collapsed="false">
      <c r="A231" s="0" t="n">
        <f aca="false">A230+1</f>
        <v>30</v>
      </c>
      <c r="B231" s="0" t="s">
        <v>34</v>
      </c>
      <c r="C231" s="61" t="n">
        <f aca="false">C187/'Acquisition-Retention'!$E166</f>
        <v>354.486735272162</v>
      </c>
      <c r="D231" s="61" t="n">
        <f aca="false">D187/'Acquisition-Retention'!$E166</f>
        <v>0</v>
      </c>
      <c r="E231" s="61" t="n">
        <f aca="false">E187/'Acquisition-Retention'!$E166</f>
        <v>0</v>
      </c>
      <c r="F231" s="61" t="n">
        <f aca="false">F187/'Acquisition-Retention'!$E166</f>
        <v>0</v>
      </c>
      <c r="G231" s="61" t="n">
        <f aca="false">G187/'Acquisition-Retention'!$E166</f>
        <v>0</v>
      </c>
      <c r="H231" s="61" t="n">
        <f aca="false">H187/'Acquisition-Retention'!$E166</f>
        <v>0</v>
      </c>
    </row>
    <row r="232" customFormat="false" ht="15" hidden="false" customHeight="false" outlineLevel="0" collapsed="false">
      <c r="A232" s="0" t="n">
        <f aca="false">A231+1</f>
        <v>31</v>
      </c>
      <c r="B232" s="0" t="s">
        <v>35</v>
      </c>
      <c r="C232" s="61" t="n">
        <f aca="false">C188/'Acquisition-Retention'!$E167</f>
        <v>345.502850039838</v>
      </c>
      <c r="D232" s="61" t="n">
        <f aca="false">D188/'Acquisition-Retention'!$E167</f>
        <v>0</v>
      </c>
      <c r="E232" s="61" t="n">
        <f aca="false">E188/'Acquisition-Retention'!$E167</f>
        <v>0</v>
      </c>
      <c r="F232" s="61" t="n">
        <f aca="false">F188/'Acquisition-Retention'!$E167</f>
        <v>0</v>
      </c>
      <c r="G232" s="61" t="n">
        <f aca="false">G188/'Acquisition-Retention'!$E167</f>
        <v>0</v>
      </c>
      <c r="H232" s="61" t="n">
        <f aca="false">H188/'Acquisition-Retention'!$E167</f>
        <v>0</v>
      </c>
    </row>
    <row r="233" customFormat="false" ht="15" hidden="false" customHeight="false" outlineLevel="0" collapsed="false">
      <c r="A233" s="0" t="n">
        <f aca="false">A232+1</f>
        <v>32</v>
      </c>
      <c r="B233" s="0" t="s">
        <v>36</v>
      </c>
      <c r="C233" s="61" t="n">
        <f aca="false">C189/'Acquisition-Retention'!$E168</f>
        <v>345.891449229998</v>
      </c>
      <c r="D233" s="61" t="n">
        <f aca="false">D189/'Acquisition-Retention'!$E168</f>
        <v>0</v>
      </c>
      <c r="E233" s="61" t="n">
        <f aca="false">E189/'Acquisition-Retention'!$E168</f>
        <v>0</v>
      </c>
      <c r="F233" s="61" t="n">
        <f aca="false">F189/'Acquisition-Retention'!$E168</f>
        <v>0</v>
      </c>
      <c r="G233" s="61" t="n">
        <f aca="false">G189/'Acquisition-Retention'!$E168</f>
        <v>0</v>
      </c>
      <c r="H233" s="61" t="n">
        <f aca="false">H189/'Acquisition-Retention'!$E168</f>
        <v>0</v>
      </c>
    </row>
    <row r="234" customFormat="false" ht="15" hidden="false" customHeight="false" outlineLevel="0" collapsed="false">
      <c r="A234" s="0" t="n">
        <f aca="false">A233+1</f>
        <v>33</v>
      </c>
      <c r="B234" s="0" t="s">
        <v>37</v>
      </c>
      <c r="C234" s="61" t="n">
        <f aca="false">C190/'Acquisition-Retention'!$E169</f>
        <v>346.649031139879</v>
      </c>
      <c r="D234" s="61" t="n">
        <f aca="false">D190/'Acquisition-Retention'!$E169</f>
        <v>0</v>
      </c>
      <c r="E234" s="61" t="n">
        <f aca="false">E190/'Acquisition-Retention'!$E169</f>
        <v>0</v>
      </c>
      <c r="F234" s="61" t="n">
        <f aca="false">F190/'Acquisition-Retention'!$E169</f>
        <v>0</v>
      </c>
      <c r="G234" s="61" t="n">
        <f aca="false">G190/'Acquisition-Retention'!$E169</f>
        <v>0</v>
      </c>
      <c r="H234" s="61" t="n">
        <f aca="false">H190/'Acquisition-Retention'!$E169</f>
        <v>0</v>
      </c>
    </row>
    <row r="235" customFormat="false" ht="15" hidden="false" customHeight="false" outlineLevel="0" collapsed="false">
      <c r="A235" s="0" t="n">
        <f aca="false">A234+1</f>
        <v>34</v>
      </c>
      <c r="B235" s="0" t="s">
        <v>38</v>
      </c>
      <c r="C235" s="61" t="n">
        <f aca="false">C191/'Acquisition-Retention'!$E170</f>
        <v>350.140598012508</v>
      </c>
      <c r="D235" s="61" t="n">
        <f aca="false">D191/'Acquisition-Retention'!$E170</f>
        <v>0</v>
      </c>
      <c r="E235" s="61" t="n">
        <f aca="false">E191/'Acquisition-Retention'!$E170</f>
        <v>0</v>
      </c>
      <c r="F235" s="61" t="n">
        <f aca="false">F191/'Acquisition-Retention'!$E170</f>
        <v>0</v>
      </c>
      <c r="G235" s="61" t="n">
        <f aca="false">G191/'Acquisition-Retention'!$E170</f>
        <v>0</v>
      </c>
      <c r="H235" s="61" t="n">
        <f aca="false">H191/'Acquisition-Retention'!$E170</f>
        <v>0</v>
      </c>
    </row>
    <row r="236" customFormat="false" ht="15" hidden="false" customHeight="false" outlineLevel="0" collapsed="false">
      <c r="A236" s="0" t="n">
        <f aca="false">A235+1</f>
        <v>35</v>
      </c>
      <c r="B236" s="0" t="s">
        <v>39</v>
      </c>
      <c r="C236" s="61" t="n">
        <f aca="false">C192/'Acquisition-Retention'!$E171</f>
        <v>0</v>
      </c>
      <c r="D236" s="61" t="n">
        <f aca="false">D192/'Acquisition-Retention'!$E171</f>
        <v>0</v>
      </c>
      <c r="E236" s="61" t="n">
        <f aca="false">E192/'Acquisition-Retention'!$E171</f>
        <v>0</v>
      </c>
      <c r="F236" s="61" t="n">
        <f aca="false">F192/'Acquisition-Retention'!$E171</f>
        <v>0</v>
      </c>
      <c r="G236" s="61" t="n">
        <f aca="false">G192/'Acquisition-Retention'!$E171</f>
        <v>0</v>
      </c>
      <c r="H236" s="61" t="n">
        <f aca="false">H192/'Acquisition-Retention'!$E171</f>
        <v>0</v>
      </c>
    </row>
    <row r="237" customFormat="false" ht="15" hidden="false" customHeight="false" outlineLevel="0" collapsed="false">
      <c r="A237" s="0" t="n">
        <f aca="false">A236+1</f>
        <v>36</v>
      </c>
      <c r="B237" s="0" t="s">
        <v>40</v>
      </c>
      <c r="C237" s="61" t="n">
        <f aca="false">C193/'Acquisition-Retention'!$E172</f>
        <v>0</v>
      </c>
      <c r="D237" s="61" t="n">
        <f aca="false">D193/'Acquisition-Retention'!$E172</f>
        <v>0</v>
      </c>
      <c r="E237" s="61" t="n">
        <f aca="false">E193/'Acquisition-Retention'!$E172</f>
        <v>0</v>
      </c>
      <c r="F237" s="61" t="n">
        <f aca="false">F193/'Acquisition-Retention'!$E172</f>
        <v>0</v>
      </c>
      <c r="G237" s="61" t="n">
        <f aca="false">G193/'Acquisition-Retention'!$E172</f>
        <v>0</v>
      </c>
      <c r="H237" s="61" t="n">
        <f aca="false">H193/'Acquisition-Retention'!$E172</f>
        <v>0</v>
      </c>
    </row>
    <row r="238" customFormat="false" ht="15" hidden="false" customHeight="false" outlineLevel="0" collapsed="false">
      <c r="A238" s="0" t="n">
        <f aca="false">A237+1</f>
        <v>37</v>
      </c>
      <c r="B238" s="0" t="s">
        <v>41</v>
      </c>
      <c r="C238" s="61" t="n">
        <f aca="false">C194/'Acquisition-Retention'!$E173</f>
        <v>0</v>
      </c>
      <c r="D238" s="61" t="n">
        <f aca="false">D194/'Acquisition-Retention'!$E173</f>
        <v>0</v>
      </c>
      <c r="E238" s="61" t="n">
        <f aca="false">E194/'Acquisition-Retention'!$E173</f>
        <v>0</v>
      </c>
      <c r="F238" s="61" t="n">
        <f aca="false">F194/'Acquisition-Retention'!$E173</f>
        <v>0</v>
      </c>
      <c r="G238" s="61" t="n">
        <f aca="false">G194/'Acquisition-Retention'!$E173</f>
        <v>0</v>
      </c>
      <c r="H238" s="61" t="n">
        <f aca="false">H194/'Acquisition-Retention'!$E173</f>
        <v>0</v>
      </c>
    </row>
    <row r="239" customFormat="false" ht="15" hidden="false" customHeight="false" outlineLevel="0" collapsed="false">
      <c r="A239" s="0" t="n">
        <f aca="false">A238+1</f>
        <v>38</v>
      </c>
      <c r="B239" s="0" t="s">
        <v>42</v>
      </c>
      <c r="C239" s="61" t="n">
        <f aca="false">C195/'Acquisition-Retention'!$E174</f>
        <v>0</v>
      </c>
      <c r="D239" s="61" t="n">
        <f aca="false">D195/'Acquisition-Retention'!$E174</f>
        <v>0</v>
      </c>
      <c r="E239" s="61" t="n">
        <f aca="false">E195/'Acquisition-Retention'!$E174</f>
        <v>0</v>
      </c>
      <c r="F239" s="61" t="n">
        <f aca="false">F195/'Acquisition-Retention'!$E174</f>
        <v>0</v>
      </c>
      <c r="G239" s="61" t="n">
        <f aca="false">G195/'Acquisition-Retention'!$E174</f>
        <v>0</v>
      </c>
      <c r="H239" s="61" t="n">
        <f aca="false">H195/'Acquisition-Retention'!$E174</f>
        <v>0</v>
      </c>
    </row>
    <row r="240" customFormat="false" ht="15" hidden="false" customHeight="false" outlineLevel="0" collapsed="false">
      <c r="A240" s="0" t="n">
        <f aca="false">A239+1</f>
        <v>39</v>
      </c>
      <c r="B240" s="0" t="s">
        <v>43</v>
      </c>
      <c r="C240" s="61" t="n">
        <f aca="false">C196/'Acquisition-Retention'!$E175</f>
        <v>0</v>
      </c>
      <c r="D240" s="61" t="n">
        <f aca="false">D196/'Acquisition-Retention'!$E175</f>
        <v>0</v>
      </c>
      <c r="E240" s="61" t="n">
        <f aca="false">E196/'Acquisition-Retention'!$E175</f>
        <v>0</v>
      </c>
      <c r="F240" s="61" t="n">
        <f aca="false">F196/'Acquisition-Retention'!$E175</f>
        <v>0</v>
      </c>
      <c r="G240" s="61" t="n">
        <f aca="false">G196/'Acquisition-Retention'!$E175</f>
        <v>0</v>
      </c>
      <c r="H240" s="61" t="n">
        <f aca="false">H196/'Acquisition-Retention'!$E175</f>
        <v>0</v>
      </c>
    </row>
    <row r="243" customFormat="false" ht="18.75" hidden="false" customHeight="false" outlineLevel="0" collapsed="false">
      <c r="A243" s="1" t="s">
        <v>164</v>
      </c>
    </row>
    <row r="244" customFormat="false" ht="15" hidden="false" customHeight="false" outlineLevel="0" collapsed="false">
      <c r="C244" s="0" t="s">
        <v>162</v>
      </c>
    </row>
    <row r="245" customFormat="false" ht="15" hidden="false" customHeight="false" outlineLevel="0" collapsed="false">
      <c r="B245" s="0" t="s">
        <v>165</v>
      </c>
      <c r="C245" s="8" t="n">
        <v>6</v>
      </c>
      <c r="D245" s="8" t="n">
        <v>12</v>
      </c>
      <c r="E245" s="8" t="n">
        <v>18</v>
      </c>
      <c r="F245" s="8" t="n">
        <v>24</v>
      </c>
      <c r="G245" s="8" t="n">
        <v>30</v>
      </c>
      <c r="H245" s="8" t="n">
        <v>36</v>
      </c>
    </row>
    <row r="246" customFormat="false" ht="15" hidden="false" customHeight="false" outlineLevel="0" collapsed="false">
      <c r="B246" s="0" t="s">
        <v>166</v>
      </c>
      <c r="C246" s="61" t="n">
        <f aca="false">SUM(C158:C190)/SUM('Acquisition-Retention'!E137:E169)</f>
        <v>386.504641435677</v>
      </c>
      <c r="D246" s="61" t="n">
        <f aca="false">SUM(D158:D184)/SUM('Acquisition-Retention'!E137:E163)</f>
        <v>579.39079998753</v>
      </c>
      <c r="E246" s="61" t="n">
        <f aca="false">SUM(E158:E178)/SUM('Acquisition-Retention'!E137:E157)</f>
        <v>723.320054249721</v>
      </c>
      <c r="F246" s="61" t="n">
        <f aca="false">SUM(F158:F172)/SUM('Acquisition-Retention'!E137:E151)</f>
        <v>820.017744184386</v>
      </c>
      <c r="G246" s="61" t="n">
        <f aca="false">SUM(G158:G166)/SUM('Acquisition-Retention'!E137:E145)</f>
        <v>882.02571758995</v>
      </c>
      <c r="H246" s="61" t="n">
        <f aca="false">SUM(H158:H160)/SUM('Acquisition-Retention'!E137:E139)</f>
        <v>971.254178514095</v>
      </c>
    </row>
    <row r="247" customFormat="false" ht="15" hidden="false" customHeight="false" outlineLevel="0" collapsed="false">
      <c r="B247" s="0" t="s">
        <v>167</v>
      </c>
      <c r="C247" s="57" t="n">
        <f aca="false">Data!B28</f>
        <v>410</v>
      </c>
      <c r="D247" s="57" t="n">
        <f aca="false">Data!C28</f>
        <v>606</v>
      </c>
      <c r="E247" s="57" t="n">
        <f aca="false">Data!D28</f>
        <v>725</v>
      </c>
      <c r="F247" s="57" t="n">
        <f aca="false">Data!E28</f>
        <v>796</v>
      </c>
      <c r="G247" s="57" t="n">
        <f aca="false">Data!F28</f>
        <v>867</v>
      </c>
      <c r="H247" s="57" t="n">
        <f aca="false">Data!G28</f>
        <v>939</v>
      </c>
    </row>
    <row r="249" customFormat="false" ht="15" hidden="false" customHeight="false" outlineLevel="0" collapsed="false">
      <c r="B249" s="0" t="s">
        <v>168</v>
      </c>
      <c r="C249" s="8" t="n">
        <v>2014</v>
      </c>
      <c r="D249" s="8" t="n">
        <v>2015</v>
      </c>
      <c r="E249" s="8" t="n">
        <v>2016</v>
      </c>
    </row>
    <row r="250" customFormat="false" ht="15" hidden="false" customHeight="false" outlineLevel="0" collapsed="false">
      <c r="B250" s="0" t="s">
        <v>169</v>
      </c>
      <c r="C250" s="61" t="n">
        <f aca="false">SUM(C158:C169)/SUM('Acquisition-Retention'!$E$137:$E$148)</f>
        <v>425.721168906259</v>
      </c>
      <c r="D250" s="61" t="n">
        <f aca="false">SUM(C170:C181)/SUM('Acquisition-Retention'!$E$149:$E$160)</f>
        <v>407.793186623274</v>
      </c>
      <c r="E250" s="61" t="n">
        <f aca="false">SUM(C182:C191)/SUM('Acquisition-Retention'!$E$161:$E$170)</f>
        <v>359.597111979237</v>
      </c>
    </row>
    <row r="251" customFormat="false" ht="15" hidden="false" customHeight="false" outlineLevel="0" collapsed="false">
      <c r="B251" s="0" t="s">
        <v>170</v>
      </c>
      <c r="C251" s="58" t="n">
        <f aca="false">Data!B31</f>
        <v>402</v>
      </c>
      <c r="D251" s="58" t="n">
        <f aca="false">Data!C31</f>
        <v>451</v>
      </c>
      <c r="E251" s="58" t="n">
        <f aca="false">Data!D31</f>
        <v>387</v>
      </c>
    </row>
    <row r="253" customFormat="false" ht="18.75" hidden="false" customHeight="false" outlineLevel="0" collapsed="false">
      <c r="A253" s="1" t="s">
        <v>171</v>
      </c>
    </row>
    <row r="254" customFormat="false" ht="15" hidden="false" customHeight="false" outlineLevel="0" collapsed="false">
      <c r="C254" s="0" t="n">
        <v>1</v>
      </c>
      <c r="D254" s="0" t="n">
        <f aca="false">C254+1</f>
        <v>2</v>
      </c>
      <c r="E254" s="0" t="n">
        <f aca="false">D254+1</f>
        <v>3</v>
      </c>
      <c r="F254" s="0" t="n">
        <f aca="false">E254+1</f>
        <v>4</v>
      </c>
      <c r="G254" s="0" t="n">
        <f aca="false">F254+1</f>
        <v>5</v>
      </c>
      <c r="H254" s="0" t="n">
        <f aca="false">G254+1</f>
        <v>6</v>
      </c>
      <c r="I254" s="0" t="n">
        <f aca="false">H254+1</f>
        <v>7</v>
      </c>
      <c r="J254" s="0" t="n">
        <f aca="false">I254+1</f>
        <v>8</v>
      </c>
      <c r="K254" s="0" t="n">
        <f aca="false">J254+1</f>
        <v>9</v>
      </c>
      <c r="L254" s="0" t="n">
        <f aca="false">K254+1</f>
        <v>10</v>
      </c>
      <c r="M254" s="0" t="n">
        <f aca="false">L254+1</f>
        <v>11</v>
      </c>
      <c r="N254" s="0" t="n">
        <f aca="false">M254+1</f>
        <v>12</v>
      </c>
      <c r="O254" s="0" t="n">
        <f aca="false">N254+1</f>
        <v>13</v>
      </c>
      <c r="P254" s="0" t="n">
        <f aca="false">O254+1</f>
        <v>14</v>
      </c>
      <c r="Q254" s="0" t="n">
        <f aca="false">P254+1</f>
        <v>15</v>
      </c>
      <c r="R254" s="0" t="n">
        <f aca="false">Q254+1</f>
        <v>16</v>
      </c>
      <c r="S254" s="0" t="n">
        <f aca="false">R254+1</f>
        <v>17</v>
      </c>
      <c r="T254" s="0" t="n">
        <f aca="false">S254+1</f>
        <v>18</v>
      </c>
      <c r="U254" s="0" t="n">
        <f aca="false">T254+1</f>
        <v>19</v>
      </c>
      <c r="V254" s="0" t="n">
        <f aca="false">U254+1</f>
        <v>20</v>
      </c>
      <c r="W254" s="0" t="n">
        <f aca="false">V254+1</f>
        <v>21</v>
      </c>
      <c r="X254" s="0" t="n">
        <f aca="false">W254+1</f>
        <v>22</v>
      </c>
      <c r="Y254" s="0" t="n">
        <f aca="false">X254+1</f>
        <v>23</v>
      </c>
      <c r="Z254" s="0" t="n">
        <f aca="false">Y254+1</f>
        <v>24</v>
      </c>
      <c r="AA254" s="0" t="n">
        <f aca="false">Z254+1</f>
        <v>25</v>
      </c>
      <c r="AB254" s="0" t="n">
        <f aca="false">AA254+1</f>
        <v>26</v>
      </c>
      <c r="AC254" s="0" t="n">
        <f aca="false">AB254+1</f>
        <v>27</v>
      </c>
      <c r="AD254" s="0" t="n">
        <f aca="false">AC254+1</f>
        <v>28</v>
      </c>
      <c r="AE254" s="0" t="n">
        <f aca="false">AD254+1</f>
        <v>29</v>
      </c>
      <c r="AF254" s="0" t="n">
        <f aca="false">AE254+1</f>
        <v>30</v>
      </c>
      <c r="AG254" s="0" t="n">
        <f aca="false">AF254+1</f>
        <v>31</v>
      </c>
      <c r="AH254" s="0" t="n">
        <f aca="false">AG254+1</f>
        <v>32</v>
      </c>
      <c r="AI254" s="0" t="n">
        <f aca="false">AH254+1</f>
        <v>33</v>
      </c>
      <c r="AJ254" s="0" t="n">
        <f aca="false">AI254+1</f>
        <v>34</v>
      </c>
      <c r="AK254" s="0" t="n">
        <f aca="false">AJ254+1</f>
        <v>35</v>
      </c>
      <c r="AL254" s="0" t="n">
        <f aca="false">AK254+1</f>
        <v>36</v>
      </c>
      <c r="AM254" s="0" t="n">
        <f aca="false">AL254+1</f>
        <v>37</v>
      </c>
      <c r="AN254" s="0" t="n">
        <f aca="false">AM254+1</f>
        <v>38</v>
      </c>
      <c r="AO254" s="0" t="n">
        <f aca="false">AN254+1</f>
        <v>39</v>
      </c>
    </row>
    <row r="255" customFormat="false" ht="15" hidden="false" customHeight="false" outlineLevel="0" collapsed="false">
      <c r="A255" s="0" t="s">
        <v>157</v>
      </c>
      <c r="B255" s="0" t="s">
        <v>172</v>
      </c>
      <c r="C255" s="8" t="s">
        <v>5</v>
      </c>
      <c r="D255" s="8" t="s">
        <v>6</v>
      </c>
      <c r="E255" s="8" t="s">
        <v>7</v>
      </c>
      <c r="F255" s="8" t="s">
        <v>8</v>
      </c>
      <c r="G255" s="8" t="s">
        <v>9</v>
      </c>
      <c r="H255" s="8" t="s">
        <v>10</v>
      </c>
      <c r="I255" s="8" t="s">
        <v>11</v>
      </c>
      <c r="J255" s="8" t="s">
        <v>12</v>
      </c>
      <c r="K255" s="8" t="s">
        <v>13</v>
      </c>
      <c r="L255" s="8" t="s">
        <v>14</v>
      </c>
      <c r="M255" s="8" t="s">
        <v>15</v>
      </c>
      <c r="N255" s="8" t="s">
        <v>16</v>
      </c>
      <c r="O255" s="8" t="s">
        <v>17</v>
      </c>
      <c r="P255" s="8" t="s">
        <v>18</v>
      </c>
      <c r="Q255" s="8" t="s">
        <v>19</v>
      </c>
      <c r="R255" s="8" t="s">
        <v>20</v>
      </c>
      <c r="S255" s="8" t="s">
        <v>21</v>
      </c>
      <c r="T255" s="8" t="s">
        <v>22</v>
      </c>
      <c r="U255" s="8" t="s">
        <v>23</v>
      </c>
      <c r="V255" s="8" t="s">
        <v>24</v>
      </c>
      <c r="W255" s="8" t="s">
        <v>25</v>
      </c>
      <c r="X255" s="8" t="s">
        <v>26</v>
      </c>
      <c r="Y255" s="8" t="s">
        <v>27</v>
      </c>
      <c r="Z255" s="8" t="s">
        <v>28</v>
      </c>
      <c r="AA255" s="8" t="s">
        <v>29</v>
      </c>
      <c r="AB255" s="8" t="s">
        <v>30</v>
      </c>
      <c r="AC255" s="8" t="s">
        <v>31</v>
      </c>
      <c r="AD255" s="8" t="s">
        <v>32</v>
      </c>
      <c r="AE255" s="8" t="s">
        <v>33</v>
      </c>
      <c r="AF255" s="8" t="s">
        <v>34</v>
      </c>
      <c r="AG255" s="8" t="s">
        <v>35</v>
      </c>
      <c r="AH255" s="8" t="s">
        <v>36</v>
      </c>
      <c r="AI255" s="8" t="s">
        <v>37</v>
      </c>
      <c r="AJ255" s="8" t="s">
        <v>38</v>
      </c>
      <c r="AK255" s="8" t="s">
        <v>39</v>
      </c>
      <c r="AL255" s="8" t="s">
        <v>40</v>
      </c>
      <c r="AM255" s="8" t="s">
        <v>41</v>
      </c>
      <c r="AN255" s="8" t="s">
        <v>42</v>
      </c>
      <c r="AO255" s="8" t="s">
        <v>43</v>
      </c>
    </row>
    <row r="256" customFormat="false" ht="15" hidden="false" customHeight="false" outlineLevel="0" collapsed="false">
      <c r="A256" s="0" t="n">
        <v>1</v>
      </c>
      <c r="B256" s="0" t="s">
        <v>5</v>
      </c>
      <c r="C256" s="51" t="n">
        <f aca="false">IF(C$254&lt;$A256,"",Orders!C60*C13)</f>
        <v>192.994286761932</v>
      </c>
      <c r="D256" s="51" t="n">
        <f aca="false">IF(D$254&lt;$A256,"",Orders!D60*D13)</f>
        <v>170.295324350031</v>
      </c>
      <c r="E256" s="51" t="n">
        <f aca="false">IF(E$254&lt;$A256,"",Orders!E60*E13)</f>
        <v>165.679153228504</v>
      </c>
      <c r="F256" s="51" t="n">
        <f aca="false">IF(F$254&lt;$A256,"",Orders!F60*F13)</f>
        <v>160.931365403321</v>
      </c>
      <c r="G256" s="51" t="n">
        <f aca="false">IF(G$254&lt;$A256,"",Orders!G60*G13)</f>
        <v>156.064044795455</v>
      </c>
      <c r="H256" s="51" t="n">
        <f aca="false">IF(H$254&lt;$A256,"",Orders!H60*H13)</f>
        <v>151.090755725628</v>
      </c>
      <c r="I256" s="51" t="n">
        <f aca="false">IF(I$254&lt;$A256,"",Orders!I60*I13)</f>
        <v>133.981791204662</v>
      </c>
      <c r="J256" s="51" t="n">
        <f aca="false">IF(J$254&lt;$A256,"",Orders!J60*J13)</f>
        <v>128.737386883005</v>
      </c>
      <c r="K256" s="51" t="n">
        <f aca="false">IF(K$254&lt;$A256,"",Orders!K60*K13)</f>
        <v>123.47761919798</v>
      </c>
      <c r="L256" s="51" t="n">
        <f aca="false">IF(L$254&lt;$A256,"",Orders!L60*L13)</f>
        <v>126.909502671462</v>
      </c>
      <c r="M256" s="51" t="n">
        <f aca="false">IF(M$254&lt;$A256,"",Orders!M60*M13)</f>
        <v>121.647838315481</v>
      </c>
      <c r="N256" s="51" t="n">
        <f aca="false">IF(N$254&lt;$A256,"",Orders!N60*N13)</f>
        <v>116.396250494833</v>
      </c>
      <c r="O256" s="51" t="n">
        <f aca="false">IF(O$254&lt;$A256,"",Orders!O60*O13)</f>
        <v>101.149371512194</v>
      </c>
      <c r="P256" s="51" t="n">
        <f aca="false">IF(P$254&lt;$A256,"",Orders!P60*P13)</f>
        <v>96.1155653707184</v>
      </c>
      <c r="Q256" s="51" t="n">
        <f aca="false">IF(Q$254&lt;$A256,"",Orders!Q60*Q13)</f>
        <v>91.1777985243753</v>
      </c>
      <c r="R256" s="51" t="n">
        <f aca="false">IF(R$254&lt;$A256,"",Orders!R60*R13)</f>
        <v>86.3504626730081</v>
      </c>
      <c r="S256" s="51" t="n">
        <f aca="false">IF(S$254&lt;$A256,"",Orders!S60*S13)</f>
        <v>81.6465397555845</v>
      </c>
      <c r="T256" s="51" t="n">
        <f aca="false">IF(T$254&lt;$A256,"",Orders!T60*T13)</f>
        <v>77.0774960687793</v>
      </c>
      <c r="U256" s="51" t="n">
        <f aca="false">IF(U$254&lt;$A256,"",Orders!U60*U13)</f>
        <v>62.971906595722</v>
      </c>
      <c r="V256" s="51" t="n">
        <f aca="false">IF(V$254&lt;$A256,"",Orders!V60*V13)</f>
        <v>59.0796364057008</v>
      </c>
      <c r="W256" s="51" t="n">
        <f aca="false">IF(W$254&lt;$A256,"",Orders!W60*W13)</f>
        <v>55.3564141253457</v>
      </c>
      <c r="X256" s="51" t="n">
        <f aca="false">IF(X$254&lt;$A256,"",Orders!X60*X13)</f>
        <v>57.7599130110561</v>
      </c>
      <c r="Y256" s="51" t="n">
        <f aca="false">IF(Y$254&lt;$A256,"",Orders!Y60*Y13)</f>
        <v>54.0960016876847</v>
      </c>
      <c r="Z256" s="51" t="n">
        <f aca="false">IF(Z$254&lt;$A256,"",Orders!Z60*Z13)</f>
        <v>50.6030797592857</v>
      </c>
      <c r="AA256" s="51" t="n">
        <f aca="false">IF(AA$254&lt;$A256,"",Orders!AA60*AA13)</f>
        <v>58.8705442492794</v>
      </c>
      <c r="AB256" s="51" t="n">
        <f aca="false">IF(AB$254&lt;$A256,"",Orders!AB60*AB13)</f>
        <v>55.1560854107667</v>
      </c>
      <c r="AC256" s="51" t="n">
        <f aca="false">IF(AC$254&lt;$A256,"",Orders!AC60*AC13)</f>
        <v>51.6124749893503</v>
      </c>
      <c r="AD256" s="51" t="n">
        <f aca="false">IF(AD$254&lt;$A256,"",Orders!AD60*AD13)</f>
        <v>48.2399713925572</v>
      </c>
      <c r="AE256" s="51" t="n">
        <f aca="false">IF(AE$254&lt;$A256,"",Orders!AE60*AE13)</f>
        <v>45.0376464075996</v>
      </c>
      <c r="AF256" s="51" t="n">
        <f aca="false">IF(AF$254&lt;$A256,"",Orders!AF60*AF13)</f>
        <v>42.0035098086444</v>
      </c>
      <c r="AG256" s="51" t="n">
        <f aca="false">IF(AG$254&lt;$A256,"",Orders!AG60*AG13)</f>
        <v>33.0841989289494</v>
      </c>
      <c r="AH256" s="51" t="n">
        <f aca="false">IF(AH$254&lt;$A256,"",Orders!AH60*AH13)</f>
        <v>30.7343550602918</v>
      </c>
      <c r="AI256" s="51" t="n">
        <f aca="false">IF(AI$254&lt;$A256,"",Orders!AI60*AI13)</f>
        <v>28.5294039253425</v>
      </c>
      <c r="AJ256" s="51" t="n">
        <f aca="false">IF(AJ$254&lt;$A256,"",Orders!AJ60*AJ13)</f>
        <v>29.9472690625045</v>
      </c>
      <c r="AK256" s="51" t="n">
        <f aca="false">IF(AK$254&lt;$A256,"",Orders!AK60*AK13)</f>
        <v>27.7915604716518</v>
      </c>
      <c r="AL256" s="51" t="n">
        <f aca="false">IF(AL$254&lt;$A256,"",Orders!AL60*AL13)</f>
        <v>25.7728134114517</v>
      </c>
      <c r="AM256" s="51" t="n">
        <f aca="false">IF(AM$254&lt;$A256,"",Orders!AM60*AM13)</f>
        <v>25.1420435665614</v>
      </c>
      <c r="AN256" s="51" t="n">
        <f aca="false">IF(AN$254&lt;$A256,"",Orders!AN60*AN13)</f>
        <v>23.2955225466235</v>
      </c>
      <c r="AO256" s="51" t="n">
        <f aca="false">IF(AO$254&lt;$A256,"",Orders!AO60*AO13)</f>
        <v>21.5715831324783</v>
      </c>
    </row>
    <row r="257" customFormat="false" ht="15" hidden="false" customHeight="false" outlineLevel="0" collapsed="false">
      <c r="A257" s="0" t="n">
        <f aca="false">A256+1</f>
        <v>2</v>
      </c>
      <c r="B257" s="0" t="s">
        <v>6</v>
      </c>
      <c r="C257" s="51" t="str">
        <f aca="false">IF(C$254&lt;$A257,"",Orders!C61*C14)</f>
        <v/>
      </c>
      <c r="D257" s="51" t="n">
        <f aca="false">IF(D$254&lt;$A257,"",Orders!D61*D14)</f>
        <v>191.699272886175</v>
      </c>
      <c r="E257" s="51" t="n">
        <f aca="false">IF(E$254&lt;$A257,"",Orders!E61*E14)</f>
        <v>168.849280000089</v>
      </c>
      <c r="F257" s="51" t="n">
        <f aca="false">IF(F$254&lt;$A257,"",Orders!F61*F14)</f>
        <v>164.224039782498</v>
      </c>
      <c r="G257" s="51" t="n">
        <f aca="false">IF(G$254&lt;$A257,"",Orders!G61*G14)</f>
        <v>159.469774735793</v>
      </c>
      <c r="H257" s="51" t="n">
        <f aca="false">IF(H$254&lt;$A257,"",Orders!H61*H14)</f>
        <v>154.598808860911</v>
      </c>
      <c r="I257" s="51" t="n">
        <f aca="false">IF(I$254&lt;$A257,"",Orders!I61*I14)</f>
        <v>137.738069607316</v>
      </c>
      <c r="J257" s="51" t="n">
        <f aca="false">IF(J$254&lt;$A257,"",Orders!J61*J14)</f>
        <v>132.538252053695</v>
      </c>
      <c r="K257" s="51" t="n">
        <f aca="false">IF(K$254&lt;$A257,"",Orders!K61*K14)</f>
        <v>127.308015758881</v>
      </c>
      <c r="L257" s="51" t="n">
        <f aca="false">IF(L$254&lt;$A257,"",Orders!L61*L14)</f>
        <v>130.72319629328</v>
      </c>
      <c r="M257" s="51" t="n">
        <f aca="false">IF(M$254&lt;$A257,"",Orders!M61*M14)</f>
        <v>125.485704298206</v>
      </c>
      <c r="N257" s="51" t="n">
        <f aca="false">IF(N$254&lt;$A257,"",Orders!N61*N14)</f>
        <v>120.242989631366</v>
      </c>
      <c r="O257" s="51" t="n">
        <f aca="false">IF(O$254&lt;$A257,"",Orders!O61*O14)</f>
        <v>104.934329985144</v>
      </c>
      <c r="P257" s="51" t="n">
        <f aca="false">IF(P$254&lt;$A257,"",Orders!P61*P14)</f>
        <v>99.8518245495956</v>
      </c>
      <c r="Q257" s="51" t="n">
        <f aca="false">IF(Q$254&lt;$A257,"",Orders!Q61*Q14)</f>
        <v>94.8524144089534</v>
      </c>
      <c r="R257" s="51" t="n">
        <f aca="false">IF(R$254&lt;$A257,"",Orders!R61*R14)</f>
        <v>89.9514806333686</v>
      </c>
      <c r="S257" s="51" t="n">
        <f aca="false">IF(S$254&lt;$A257,"",Orders!S61*S14)</f>
        <v>85.163112046576</v>
      </c>
      <c r="T257" s="51" t="n">
        <f aca="false">IF(T$254&lt;$A257,"",Orders!T61*T14)</f>
        <v>80.4999702162469</v>
      </c>
      <c r="U257" s="51" t="n">
        <f aca="false">IF(U$254&lt;$A257,"",Orders!U61*U14)</f>
        <v>66.0280483847014</v>
      </c>
      <c r="V257" s="51" t="n">
        <f aca="false">IF(V$254&lt;$A257,"",Orders!V61*V14)</f>
        <v>62.0146044200702</v>
      </c>
      <c r="W257" s="51" t="n">
        <f aca="false">IF(W$254&lt;$A257,"",Orders!W61*W14)</f>
        <v>58.1672428292633</v>
      </c>
      <c r="X257" s="51" t="n">
        <f aca="false">IF(X$254&lt;$A257,"",Orders!X61*X14)</f>
        <v>60.6519808323799</v>
      </c>
      <c r="Y257" s="51" t="n">
        <f aca="false">IF(Y$254&lt;$A257,"",Orders!Y61*Y14)</f>
        <v>56.8631369685629</v>
      </c>
      <c r="Z257" s="51" t="n">
        <f aca="false">IF(Z$254&lt;$A257,"",Orders!Z61*Z14)</f>
        <v>53.2438307741235</v>
      </c>
      <c r="AA257" s="51" t="n">
        <f aca="false">IF(AA$254&lt;$A257,"",Orders!AA61*AA14)</f>
        <v>61.7993142945047</v>
      </c>
      <c r="AB257" s="51" t="n">
        <f aca="false">IF(AB$254&lt;$A257,"",Orders!AB61*AB14)</f>
        <v>57.9604988181324</v>
      </c>
      <c r="AC257" s="51" t="n">
        <f aca="false">IF(AC$254&lt;$A257,"",Orders!AC61*AC14)</f>
        <v>54.2907682468804</v>
      </c>
      <c r="AD257" s="51" t="n">
        <f aca="false">IF(AD$254&lt;$A257,"",Orders!AD61*AD14)</f>
        <v>50.791428596063</v>
      </c>
      <c r="AE257" s="51" t="n">
        <f aca="false">IF(AE$254&lt;$A257,"",Orders!AE61*AE14)</f>
        <v>47.4625077410833</v>
      </c>
      <c r="AF257" s="51" t="n">
        <f aca="false">IF(AF$254&lt;$A257,"",Orders!AF61*AF14)</f>
        <v>44.3028738187564</v>
      </c>
      <c r="AG257" s="51" t="n">
        <f aca="false">IF(AG$254&lt;$A257,"",Orders!AG61*AG14)</f>
        <v>34.9831600856665</v>
      </c>
      <c r="AH257" s="51" t="n">
        <f aca="false">IF(AH$254&lt;$A257,"",Orders!AH61*AH14)</f>
        <v>32.5200327537315</v>
      </c>
      <c r="AI257" s="51" t="n">
        <f aca="false">IF(AI$254&lt;$A257,"",Orders!AI61*AI14)</f>
        <v>30.2058027813054</v>
      </c>
      <c r="AJ257" s="51" t="n">
        <f aca="false">IF(AJ$254&lt;$A257,"",Orders!AJ61*AJ14)</f>
        <v>31.6943188376266</v>
      </c>
      <c r="AK257" s="51" t="n">
        <f aca="false">IF(AK$254&lt;$A257,"",Orders!AK61*AK14)</f>
        <v>29.4307883779595</v>
      </c>
      <c r="AL257" s="51" t="n">
        <f aca="false">IF(AL$254&lt;$A257,"",Orders!AL61*AL14)</f>
        <v>27.3085634984208</v>
      </c>
      <c r="AM257" s="51" t="n">
        <f aca="false">IF(AM$254&lt;$A257,"",Orders!AM61*AM14)</f>
        <v>26.6449778599096</v>
      </c>
      <c r="AN257" s="51" t="n">
        <f aca="false">IF(AN$254&lt;$A257,"",Orders!AN61*AN14)</f>
        <v>24.700984357173</v>
      </c>
      <c r="AO257" s="51" t="n">
        <f aca="false">IF(AO$254&lt;$A257,"",Orders!AO61*AO14)</f>
        <v>22.8842061632042</v>
      </c>
    </row>
    <row r="258" customFormat="false" ht="15" hidden="false" customHeight="false" outlineLevel="0" collapsed="false">
      <c r="A258" s="0" t="n">
        <f aca="false">A257+1</f>
        <v>3</v>
      </c>
      <c r="B258" s="0" t="s">
        <v>7</v>
      </c>
      <c r="C258" s="51" t="str">
        <f aca="false">IF(C$254&lt;$A258,"",Orders!C62*C15)</f>
        <v/>
      </c>
      <c r="D258" s="51" t="str">
        <f aca="false">IF(D$254&lt;$A258,"",Orders!D62*D15)</f>
        <v/>
      </c>
      <c r="E258" s="51" t="n">
        <f aca="false">IF(E$254&lt;$A258,"",Orders!E62*E15)</f>
        <v>190.40713150681</v>
      </c>
      <c r="F258" s="51" t="n">
        <f aca="false">IF(F$254&lt;$A258,"",Orders!F62*F15)</f>
        <v>167.406450325179</v>
      </c>
      <c r="G258" s="51" t="n">
        <f aca="false">IF(G$254&lt;$A258,"",Orders!G62*G15)</f>
        <v>162.772635430923</v>
      </c>
      <c r="H258" s="51" t="n">
        <f aca="false">IF(H$254&lt;$A258,"",Orders!H62*H15)</f>
        <v>158.012424667601</v>
      </c>
      <c r="I258" s="51" t="n">
        <f aca="false">IF(I$254&lt;$A258,"",Orders!I62*I15)</f>
        <v>141.434218027086</v>
      </c>
      <c r="J258" s="51" t="n">
        <f aca="false">IF(J$254&lt;$A258,"",Orders!J62*J15)</f>
        <v>136.290729823354</v>
      </c>
      <c r="K258" s="51" t="n">
        <f aca="false">IF(K$254&lt;$A258,"",Orders!K62*K15)</f>
        <v>131.10215218715</v>
      </c>
      <c r="L258" s="51" t="n">
        <f aca="false">IF(L$254&lt;$A258,"",Orders!L62*L15)</f>
        <v>134.492729080902</v>
      </c>
      <c r="M258" s="51" t="n">
        <f aca="false">IF(M$254&lt;$A258,"",Orders!M62*M15)</f>
        <v>129.291633859269</v>
      </c>
      <c r="N258" s="51" t="n">
        <f aca="false">IF(N$254&lt;$A258,"",Orders!N62*N15)</f>
        <v>124.070167836928</v>
      </c>
      <c r="O258" s="51" t="n">
        <f aca="false">IF(O$254&lt;$A258,"",Orders!O62*O15)</f>
        <v>108.73535757466</v>
      </c>
      <c r="P258" s="51" t="n">
        <f aca="false">IF(P$254&lt;$A258,"",Orders!P62*P15)</f>
        <v>103.615445532894</v>
      </c>
      <c r="Q258" s="51" t="n">
        <f aca="false">IF(Q$254&lt;$A258,"",Orders!Q62*Q15)</f>
        <v>98.5650336197631</v>
      </c>
      <c r="R258" s="51" t="n">
        <f aca="false">IF(R$254&lt;$A258,"",Orders!R62*R15)</f>
        <v>93.6003732533764</v>
      </c>
      <c r="S258" s="51" t="n">
        <f aca="false">IF(S$254&lt;$A258,"",Orders!S62*S15)</f>
        <v>88.7365631258345</v>
      </c>
      <c r="T258" s="51" t="n">
        <f aca="false">IF(T$254&lt;$A258,"",Orders!T62*T15)</f>
        <v>83.9873864536769</v>
      </c>
      <c r="U258" s="51" t="n">
        <f aca="false">IF(U$254&lt;$A258,"",Orders!U62*U15)</f>
        <v>69.1686706304405</v>
      </c>
      <c r="V258" s="51" t="n">
        <f aca="false">IF(V$254&lt;$A258,"",Orders!V62*V15)</f>
        <v>65.0377634575022</v>
      </c>
      <c r="W258" s="51" t="n">
        <f aca="false">IF(W$254&lt;$A258,"",Orders!W62*W15)</f>
        <v>61.069014100221</v>
      </c>
      <c r="X258" s="51" t="n">
        <f aca="false">IF(X$254&lt;$A258,"",Orders!X62*X15)</f>
        <v>63.6333317765585</v>
      </c>
      <c r="Y258" s="51" t="n">
        <f aca="false">IF(Y$254&lt;$A258,"",Orders!Y62*Y15)</f>
        <v>59.7219814552421</v>
      </c>
      <c r="Z258" s="51" t="n">
        <f aca="false">IF(Z$254&lt;$A258,"",Orders!Z62*Z15)</f>
        <v>55.9778309706552</v>
      </c>
      <c r="AA258" s="51" t="n">
        <f aca="false">IF(AA$254&lt;$A258,"",Orders!AA62*AA15)</f>
        <v>64.8165264958284</v>
      </c>
      <c r="AB258" s="51" t="n">
        <f aca="false">IF(AB$254&lt;$A258,"",Orders!AB62*AB15)</f>
        <v>60.8560481583713</v>
      </c>
      <c r="AC258" s="51" t="n">
        <f aca="false">IF(AC$254&lt;$A258,"",Orders!AC62*AC15)</f>
        <v>57.0619874066451</v>
      </c>
      <c r="AD258" s="51" t="n">
        <f aca="false">IF(AD$254&lt;$A258,"",Orders!AD62*AD15)</f>
        <v>53.4367614502399</v>
      </c>
      <c r="AE258" s="51" t="n">
        <f aca="false">IF(AE$254&lt;$A258,"",Orders!AE62*AE15)</f>
        <v>49.9814257059549</v>
      </c>
      <c r="AF258" s="51" t="n">
        <f aca="false">IF(AF$254&lt;$A258,"",Orders!AF62*AF15)</f>
        <v>46.6957832492338</v>
      </c>
      <c r="AG258" s="51" t="n">
        <f aca="false">IF(AG$254&lt;$A258,"",Orders!AG62*AG15)</f>
        <v>36.9699889013245</v>
      </c>
      <c r="AH258" s="51" t="n">
        <f aca="false">IF(AH$254&lt;$A258,"",Orders!AH62*AH15)</f>
        <v>34.3909795088773</v>
      </c>
      <c r="AI258" s="51" t="n">
        <f aca="false">IF(AI$254&lt;$A258,"",Orders!AI62*AI15)</f>
        <v>31.9645849436586</v>
      </c>
      <c r="AJ258" s="51" t="n">
        <f aca="false">IF(AJ$254&lt;$A258,"",Orders!AJ62*AJ15)</f>
        <v>33.5256663965973</v>
      </c>
      <c r="AK258" s="51" t="n">
        <f aca="false">IF(AK$254&lt;$A258,"",Orders!AK62*AK15)</f>
        <v>31.1513422500371</v>
      </c>
      <c r="AL258" s="51" t="n">
        <f aca="false">IF(AL$254&lt;$A258,"",Orders!AL62*AL15)</f>
        <v>28.9224661020522</v>
      </c>
      <c r="AM258" s="51" t="n">
        <f aca="false">IF(AM$254&lt;$A258,"",Orders!AM62*AM15)</f>
        <v>28.2249965509818</v>
      </c>
      <c r="AN258" s="51" t="n">
        <f aca="false">IF(AN$254&lt;$A258,"",Orders!AN62*AN15)</f>
        <v>26.1801754334011</v>
      </c>
      <c r="AO258" s="51" t="n">
        <f aca="false">IF(AO$254&lt;$A258,"",Orders!AO62*AO15)</f>
        <v>24.2671238695079</v>
      </c>
    </row>
    <row r="259" customFormat="false" ht="15" hidden="false" customHeight="false" outlineLevel="0" collapsed="false">
      <c r="A259" s="0" t="n">
        <f aca="false">A258+1</f>
        <v>4</v>
      </c>
      <c r="B259" s="0" t="s">
        <v>8</v>
      </c>
      <c r="C259" s="51" t="str">
        <f aca="false">IF(C$254&lt;$A259,"",Orders!C63*C16)</f>
        <v/>
      </c>
      <c r="D259" s="51" t="str">
        <f aca="false">IF(D$254&lt;$A259,"",Orders!D63*D16)</f>
        <v/>
      </c>
      <c r="E259" s="51" t="str">
        <f aca="false">IF(E$254&lt;$A259,"",Orders!E63*E16)</f>
        <v/>
      </c>
      <c r="F259" s="51" t="n">
        <f aca="false">IF(F$254&lt;$A259,"",Orders!F63*F16)</f>
        <v>189.117914079127</v>
      </c>
      <c r="G259" s="51" t="n">
        <f aca="false">IF(G$254&lt;$A259,"",Orders!G63*G16)</f>
        <v>165.966912899627</v>
      </c>
      <c r="H259" s="51" t="n">
        <f aca="false">IF(H$254&lt;$A259,"",Orders!H63*H16)</f>
        <v>161.325023225116</v>
      </c>
      <c r="I259" s="51" t="n">
        <f aca="false">IF(I$254&lt;$A259,"",Orders!I63*I16)</f>
        <v>145.061323420466</v>
      </c>
      <c r="J259" s="51" t="n">
        <f aca="false">IF(J$254&lt;$A259,"",Orders!J63*J16)</f>
        <v>139.98543432204</v>
      </c>
      <c r="K259" s="51" t="n">
        <f aca="false">IF(K$254&lt;$A259,"",Orders!K63*K16)</f>
        <v>134.85030072443</v>
      </c>
      <c r="L259" s="51" t="n">
        <f aca="false">IF(L$254&lt;$A259,"",Orders!L63*L16)</f>
        <v>138.208577608229</v>
      </c>
      <c r="M259" s="51" t="n">
        <f aca="false">IF(M$254&lt;$A259,"",Orders!M63*M16)</f>
        <v>133.055809881289</v>
      </c>
      <c r="N259" s="51" t="n">
        <f aca="false">IF(N$254&lt;$A259,"",Orders!N63*N16)</f>
        <v>127.867815319518</v>
      </c>
      <c r="O259" s="51" t="n">
        <f aca="false">IF(O$254&lt;$A259,"",Orders!O63*O16)</f>
        <v>112.542859518585</v>
      </c>
      <c r="P259" s="51" t="n">
        <f aca="false">IF(P$254&lt;$A259,"",Orders!P63*P16)</f>
        <v>107.397220612174</v>
      </c>
      <c r="Q259" s="51" t="n">
        <f aca="false">IF(Q$254&lt;$A259,"",Orders!Q63*Q16)</f>
        <v>102.306948846522</v>
      </c>
      <c r="R259" s="51" t="n">
        <f aca="false">IF(R$254&lt;$A259,"",Orders!R63*R16)</f>
        <v>97.2890312487576</v>
      </c>
      <c r="S259" s="51" t="n">
        <f aca="false">IF(S$254&lt;$A259,"",Orders!S63*S16)</f>
        <v>92.3594617139768</v>
      </c>
      <c r="T259" s="51" t="n">
        <f aca="false">IF(T$254&lt;$A259,"",Orders!T63*T16)</f>
        <v>87.5330527041687</v>
      </c>
      <c r="U259" s="51" t="n">
        <f aca="false">IF(U$254&lt;$A259,"",Orders!U63*U16)</f>
        <v>72.3897365044373</v>
      </c>
      <c r="V259" s="51" t="n">
        <f aca="false">IF(V$254&lt;$A259,"",Orders!V63*V16)</f>
        <v>68.1458698443442</v>
      </c>
      <c r="W259" s="51" t="n">
        <f aca="false">IF(W$254&lt;$A259,"",Orders!W63*W16)</f>
        <v>64.0592487041467</v>
      </c>
      <c r="X259" s="51" t="n">
        <f aca="false">IF(X$254&lt;$A259,"",Orders!X63*X16)</f>
        <v>66.70099467678</v>
      </c>
      <c r="Y259" s="51" t="n">
        <f aca="false">IF(Y$254&lt;$A259,"",Orders!Y63*Y16)</f>
        <v>62.6703156570918</v>
      </c>
      <c r="Z259" s="51" t="n">
        <f aca="false">IF(Z$254&lt;$A259,"",Orders!Z63*Z16)</f>
        <v>58.8035691987744</v>
      </c>
      <c r="AA259" s="51" t="n">
        <f aca="false">IF(AA$254&lt;$A259,"",Orders!AA63*AA16)</f>
        <v>67.9189849298755</v>
      </c>
      <c r="AB259" s="51" t="n">
        <f aca="false">IF(AB$254&lt;$A259,"",Orders!AB63*AB16)</f>
        <v>63.8403001399387</v>
      </c>
      <c r="AC259" s="51" t="n">
        <f aca="false">IF(AC$254&lt;$A259,"",Orders!AC63*AC16)</f>
        <v>59.9244212183347</v>
      </c>
      <c r="AD259" s="51" t="n">
        <f aca="false">IF(AD$254&lt;$A259,"",Orders!AD63*AD16)</f>
        <v>56.1749314267882</v>
      </c>
      <c r="AE259" s="51" t="n">
        <f aca="false">IF(AE$254&lt;$A259,"",Orders!AE63*AE16)</f>
        <v>52.5939787640604</v>
      </c>
      <c r="AF259" s="51" t="n">
        <f aca="false">IF(AF$254&lt;$A259,"",Orders!AF63*AF16)</f>
        <v>49.1823735992644</v>
      </c>
      <c r="AG259" s="51" t="n">
        <f aca="false">IF(AG$254&lt;$A259,"",Orders!AG63*AG16)</f>
        <v>39.0462241933099</v>
      </c>
      <c r="AH259" s="51" t="n">
        <f aca="false">IF(AH$254&lt;$A259,"",Orders!AH63*AH16)</f>
        <v>36.3490269451468</v>
      </c>
      <c r="AI259" s="51" t="n">
        <f aca="false">IF(AI$254&lt;$A259,"",Orders!AI63*AI16)</f>
        <v>33.8078198622327</v>
      </c>
      <c r="AJ259" s="51" t="n">
        <f aca="false">IF(AJ$254&lt;$A259,"",Orders!AJ63*AJ16)</f>
        <v>35.4432335196127</v>
      </c>
      <c r="AK259" s="51" t="n">
        <f aca="false">IF(AK$254&lt;$A259,"",Orders!AK63*AK16)</f>
        <v>32.955363325741</v>
      </c>
      <c r="AL259" s="51" t="n">
        <f aca="false">IF(AL$254&lt;$A259,"",Orders!AL63*AL16)</f>
        <v>30.6168325340173</v>
      </c>
      <c r="AM259" s="51" t="n">
        <f aca="false">IF(AM$254&lt;$A259,"",Orders!AM63*AM16)</f>
        <v>29.8844568715104</v>
      </c>
      <c r="AN259" s="51" t="n">
        <f aca="false">IF(AN$254&lt;$A259,"",Orders!AN63*AN16)</f>
        <v>27.7355645924789</v>
      </c>
      <c r="AO259" s="51" t="n">
        <f aca="false">IF(AO$254&lt;$A259,"",Orders!AO63*AO16)</f>
        <v>25.7228780728157</v>
      </c>
    </row>
    <row r="260" customFormat="false" ht="15" hidden="false" customHeight="false" outlineLevel="0" collapsed="false">
      <c r="A260" s="0" t="n">
        <f aca="false">A259+1</f>
        <v>5</v>
      </c>
      <c r="B260" s="0" t="s">
        <v>9</v>
      </c>
      <c r="C260" s="51" t="str">
        <f aca="false">IF(C$254&lt;$A260,"",Orders!C64*C17)</f>
        <v/>
      </c>
      <c r="D260" s="51" t="str">
        <f aca="false">IF(D$254&lt;$A260,"",Orders!D64*D17)</f>
        <v/>
      </c>
      <c r="E260" s="51" t="str">
        <f aca="false">IF(E$254&lt;$A260,"",Orders!E64*E17)</f>
        <v/>
      </c>
      <c r="F260" s="51" t="str">
        <f aca="false">IF(F$254&lt;$A260,"",Orders!F64*F17)</f>
        <v/>
      </c>
      <c r="G260" s="51" t="n">
        <f aca="false">IF(G$254&lt;$A260,"",Orders!G64*G17)</f>
        <v>187.831672774144</v>
      </c>
      <c r="H260" s="51" t="n">
        <f aca="false">IF(H$254&lt;$A260,"",Orders!H64*H17)</f>
        <v>164.530746106819</v>
      </c>
      <c r="I260" s="51" t="n">
        <f aca="false">IF(I$254&lt;$A260,"",Orders!I64*I17)</f>
        <v>148.610975516711</v>
      </c>
      <c r="J260" s="51" t="n">
        <f aca="false">IF(J$254&lt;$A260,"",Orders!J64*J17)</f>
        <v>143.613386586617</v>
      </c>
      <c r="K260" s="51" t="n">
        <f aca="false">IF(K$254&lt;$A260,"",Orders!K64*K17)</f>
        <v>138.543034777957</v>
      </c>
      <c r="L260" s="51" t="n">
        <f aca="false">IF(L$254&lt;$A260,"",Orders!L64*L17)</f>
        <v>141.861589170367</v>
      </c>
      <c r="M260" s="51" t="n">
        <f aca="false">IF(M$254&lt;$A260,"",Orders!M64*M17)</f>
        <v>136.768677442457</v>
      </c>
      <c r="N260" s="51" t="n">
        <f aca="false">IF(N$254&lt;$A260,"",Orders!N64*N17)</f>
        <v>131.62611031706</v>
      </c>
      <c r="O260" s="51" t="n">
        <f aca="false">IF(O$254&lt;$A260,"",Orders!O64*O17)</f>
        <v>116.34705341822</v>
      </c>
      <c r="P260" s="51" t="n">
        <f aca="false">IF(P$254&lt;$A260,"",Orders!P64*P17)</f>
        <v>111.187651475909</v>
      </c>
      <c r="Q260" s="51" t="n">
        <f aca="false">IF(Q$254&lt;$A260,"",Orders!Q64*Q17)</f>
        <v>106.069069606371</v>
      </c>
      <c r="R260" s="51" t="n">
        <f aca="false">IF(R$254&lt;$A260,"",Orders!R64*R17)</f>
        <v>101.008882172524</v>
      </c>
      <c r="S260" s="51" t="n">
        <f aca="false">IF(S$254&lt;$A260,"",Orders!S64*S17)</f>
        <v>96.023847527445</v>
      </c>
      <c r="T260" s="51" t="n">
        <f aca="false">IF(T$254&lt;$A260,"",Orders!T64*T17)</f>
        <v>91.1296971169571</v>
      </c>
      <c r="U260" s="51" t="n">
        <f aca="false">IF(U$254&lt;$A260,"",Orders!U64*U17)</f>
        <v>75.686568503445</v>
      </c>
      <c r="V260" s="51" t="n">
        <f aca="false">IF(V$254&lt;$A260,"",Orders!V64*V17)</f>
        <v>71.3350499090647</v>
      </c>
      <c r="W260" s="51" t="n">
        <f aca="false">IF(W$254&lt;$A260,"",Orders!W64*W17)</f>
        <v>67.1348589534674</v>
      </c>
      <c r="X260" s="51" t="n">
        <f aca="false">IF(X$254&lt;$A260,"",Orders!X64*X17)</f>
        <v>69.8513746905016</v>
      </c>
      <c r="Y260" s="51" t="n">
        <f aca="false">IF(Y$254&lt;$A260,"",Orders!Y64*Y17)</f>
        <v>65.7053213585025</v>
      </c>
      <c r="Z260" s="51" t="n">
        <f aca="false">IF(Z$254&lt;$A260,"",Orders!Z64*Z17)</f>
        <v>61.7189689394819</v>
      </c>
      <c r="AA260" s="51" t="n">
        <f aca="false">IF(AA$254&lt;$A260,"",Orders!AA64*AA17)</f>
        <v>71.1028643932983</v>
      </c>
      <c r="AB260" s="51" t="n">
        <f aca="false">IF(AB$254&lt;$A260,"",Orders!AB64*AB17)</f>
        <v>66.9102143778477</v>
      </c>
      <c r="AC260" s="51" t="n">
        <f aca="false">IF(AC$254&lt;$A260,"",Orders!AC64*AC17)</f>
        <v>62.8757824725453</v>
      </c>
      <c r="AD260" s="51" t="n">
        <f aca="false">IF(AD$254&lt;$A260,"",Orders!AD64*AD17)</f>
        <v>59.0043622441158</v>
      </c>
      <c r="AE260" s="51" t="n">
        <f aca="false">IF(AE$254&lt;$A260,"",Orders!AE64*AE17)</f>
        <v>55.2992510517954</v>
      </c>
      <c r="AF260" s="51" t="n">
        <f aca="false">IF(AF$254&lt;$A260,"",Orders!AF64*AF17)</f>
        <v>51.7623329423153</v>
      </c>
      <c r="AG260" s="51" t="n">
        <f aca="false">IF(AG$254&lt;$A260,"",Orders!AG64*AG17)</f>
        <v>41.2131191949323</v>
      </c>
      <c r="AH260" s="51" t="n">
        <f aca="false">IF(AH$254&lt;$A260,"",Orders!AH64*AH17)</f>
        <v>38.395767199057</v>
      </c>
      <c r="AI260" s="51" t="n">
        <f aca="false">IF(AI$254&lt;$A260,"",Orders!AI64*AI17)</f>
        <v>35.7373809496491</v>
      </c>
      <c r="AJ260" s="51" t="n">
        <f aca="false">IF(AJ$254&lt;$A260,"",Orders!AJ64*AJ17)</f>
        <v>37.4487180920877</v>
      </c>
      <c r="AK260" s="51" t="n">
        <f aca="false">IF(AK$254&lt;$A260,"",Orders!AK64*AK17)</f>
        <v>34.8448113386728</v>
      </c>
      <c r="AL260" s="51" t="n">
        <f aca="false">IF(AL$254&lt;$A260,"",Orders!AL64*AL17)</f>
        <v>32.3938317058151</v>
      </c>
      <c r="AM260" s="51" t="n">
        <f aca="false">IF(AM$254&lt;$A260,"",Orders!AM64*AM17)</f>
        <v>31.625585690955</v>
      </c>
      <c r="AN260" s="51" t="n">
        <f aca="false">IF(AN$254&lt;$A260,"",Orders!AN64*AN17)</f>
        <v>29.3695246447204</v>
      </c>
      <c r="AO260" s="51" t="n">
        <f aca="false">IF(AO$254&lt;$A260,"",Orders!AO64*AO17)</f>
        <v>27.2539452504542</v>
      </c>
    </row>
    <row r="261" customFormat="false" ht="15" hidden="false" customHeight="false" outlineLevel="0" collapsed="false">
      <c r="A261" s="0" t="n">
        <f aca="false">A260+1</f>
        <v>6</v>
      </c>
      <c r="B261" s="0" t="s">
        <v>10</v>
      </c>
      <c r="C261" s="51" t="str">
        <f aca="false">IF(C$254&lt;$A261,"",Orders!C65*C18)</f>
        <v/>
      </c>
      <c r="D261" s="51" t="str">
        <f aca="false">IF(D$254&lt;$A261,"",Orders!D65*D18)</f>
        <v/>
      </c>
      <c r="E261" s="51" t="str">
        <f aca="false">IF(E$254&lt;$A261,"",Orders!E65*E18)</f>
        <v/>
      </c>
      <c r="F261" s="51" t="str">
        <f aca="false">IF(F$254&lt;$A261,"",Orders!F65*F18)</f>
        <v/>
      </c>
      <c r="G261" s="51" t="str">
        <f aca="false">IF(G$254&lt;$A261,"",Orders!G65*G18)</f>
        <v/>
      </c>
      <c r="H261" s="51" t="n">
        <f aca="false">IF(H$254&lt;$A261,"",Orders!H65*H18)</f>
        <v>186.548460456754</v>
      </c>
      <c r="I261" s="51" t="n">
        <f aca="false">IF(I$254&lt;$A261,"",Orders!I65*I18)</f>
        <v>152.075333683776</v>
      </c>
      <c r="J261" s="51" t="n">
        <f aca="false">IF(J$254&lt;$A261,"",Orders!J65*J18)</f>
        <v>147.166091718879</v>
      </c>
      <c r="K261" s="51" t="n">
        <f aca="false">IF(K$254&lt;$A261,"",Orders!K65*K18)</f>
        <v>142.171314242714</v>
      </c>
      <c r="L261" s="51" t="n">
        <f aca="false">IF(L$254&lt;$A261,"",Orders!L65*L18)</f>
        <v>145.443062094972</v>
      </c>
      <c r="M261" s="51" t="n">
        <f aca="false">IF(M$254&lt;$A261,"",Orders!M65*M18)</f>
        <v>140.421031450155</v>
      </c>
      <c r="N261" s="51" t="n">
        <f aca="false">IF(N$254&lt;$A261,"",Orders!N65*N18)</f>
        <v>135.335471453114</v>
      </c>
      <c r="O261" s="51" t="n">
        <f aca="false">IF(O$254&lt;$A261,"",Orders!O65*O18)</f>
        <v>120.138059152448</v>
      </c>
      <c r="P261" s="51" t="n">
        <f aca="false">IF(P$254&lt;$A261,"",Orders!P65*P18)</f>
        <v>114.977033034913</v>
      </c>
      <c r="Q261" s="51" t="n">
        <f aca="false">IF(Q$254&lt;$A261,"",Orders!Q65*Q18)</f>
        <v>109.841997775367</v>
      </c>
      <c r="R261" s="51" t="n">
        <f aca="false">IF(R$254&lt;$A261,"",Orders!R65*R18)</f>
        <v>104.750955882613</v>
      </c>
      <c r="S261" s="51" t="n">
        <f aca="false">IF(S$254&lt;$A261,"",Orders!S65*S18)</f>
        <v>99.7212854082507</v>
      </c>
      <c r="T261" s="51" t="n">
        <f aca="false">IF(T$254&lt;$A261,"",Orders!T65*T18)</f>
        <v>94.769510107085</v>
      </c>
      <c r="U261" s="51" t="n">
        <f aca="false">IF(U$254&lt;$A261,"",Orders!U65*U18)</f>
        <v>79.0538511719103</v>
      </c>
      <c r="V261" s="51" t="n">
        <f aca="false">IF(V$254&lt;$A261,"",Orders!V65*V18)</f>
        <v>74.600792642536</v>
      </c>
      <c r="W261" s="51" t="n">
        <f aca="false">IF(W$254&lt;$A261,"",Orders!W65*W18)</f>
        <v>70.2921326119473</v>
      </c>
      <c r="X261" s="51" t="n">
        <f aca="false">IF(X$254&lt;$A261,"",Orders!X65*X18)</f>
        <v>73.0802427172811</v>
      </c>
      <c r="Y261" s="51" t="n">
        <f aca="false">IF(Y$254&lt;$A261,"",Orders!Y65*Y18)</f>
        <v>68.8235627765016</v>
      </c>
      <c r="Z261" s="51" t="n">
        <f aca="false">IF(Z$254&lt;$A261,"",Orders!Z65*Z18)</f>
        <v>64.7213626727793</v>
      </c>
      <c r="AA261" s="51" t="n">
        <f aca="false">IF(AA$254&lt;$A261,"",Orders!AA65*AA18)</f>
        <v>74.3637024623001</v>
      </c>
      <c r="AB261" s="51" t="n">
        <f aca="false">IF(AB$254&lt;$A261,"",Orders!AB65*AB18)</f>
        <v>70.0621267814108</v>
      </c>
      <c r="AC261" s="51" t="n">
        <f aca="false">IF(AC$254&lt;$A261,"",Orders!AC65*AC18)</f>
        <v>65.9131841656559</v>
      </c>
      <c r="AD261" s="51" t="n">
        <f aca="false">IF(AD$254&lt;$A261,"",Orders!AD65*AD18)</f>
        <v>61.9229103074046</v>
      </c>
      <c r="AE261" s="51" t="n">
        <f aca="false">IF(AE$254&lt;$A261,"",Orders!AE65*AE18)</f>
        <v>58.0957985718325</v>
      </c>
      <c r="AF261" s="51" t="n">
        <f aca="false">IF(AF$254&lt;$A261,"",Orders!AF65*AF18)</f>
        <v>54.4348652667294</v>
      </c>
      <c r="AG261" s="51" t="n">
        <f aca="false">IF(AG$254&lt;$A261,"",Orders!AG65*AG18)</f>
        <v>43.4716037059607</v>
      </c>
      <c r="AH261" s="51" t="n">
        <f aca="false">IF(AH$254&lt;$A261,"",Orders!AH65*AH18)</f>
        <v>40.532516565242</v>
      </c>
      <c r="AI261" s="51" t="n">
        <f aca="false">IF(AI$254&lt;$A261,"",Orders!AI65*AI18)</f>
        <v>37.7549112686187</v>
      </c>
      <c r="AJ261" s="51" t="n">
        <f aca="false">IF(AJ$254&lt;$A261,"",Orders!AJ65*AJ18)</f>
        <v>39.5435584045112</v>
      </c>
      <c r="AK261" s="51" t="n">
        <f aca="false">IF(AK$254&lt;$A261,"",Orders!AK65*AK18)</f>
        <v>36.821431022655</v>
      </c>
      <c r="AL261" s="51" t="n">
        <f aca="false">IF(AL$254&lt;$A261,"",Orders!AL65*AL18)</f>
        <v>34.2554591874717</v>
      </c>
      <c r="AM261" s="51" t="n">
        <f aca="false">IF(AM$254&lt;$A261,"",Orders!AM65*AM18)</f>
        <v>33.4504494629539</v>
      </c>
      <c r="AN261" s="51" t="n">
        <f aca="false">IF(AN$254&lt;$A261,"",Orders!AN65*AN18)</f>
        <v>31.0843051572225</v>
      </c>
      <c r="AO261" s="51" t="n">
        <f aca="false">IF(AO$254&lt;$A261,"",Orders!AO65*AO18)</f>
        <v>28.8627121877054</v>
      </c>
    </row>
    <row r="262" customFormat="false" ht="15" hidden="false" customHeight="false" outlineLevel="0" collapsed="false">
      <c r="A262" s="0" t="n">
        <f aca="false">A261+1</f>
        <v>7</v>
      </c>
      <c r="B262" s="0" t="s">
        <v>11</v>
      </c>
      <c r="C262" s="51" t="str">
        <f aca="false">IF(C$254&lt;$A262,"",Orders!C66*C19)</f>
        <v/>
      </c>
      <c r="D262" s="51" t="str">
        <f aca="false">IF(D$254&lt;$A262,"",Orders!D66*D19)</f>
        <v/>
      </c>
      <c r="E262" s="51" t="str">
        <f aca="false">IF(E$254&lt;$A262,"",Orders!E66*E19)</f>
        <v/>
      </c>
      <c r="F262" s="51" t="str">
        <f aca="false">IF(F$254&lt;$A262,"",Orders!F66*F19)</f>
        <v/>
      </c>
      <c r="G262" s="51" t="str">
        <f aca="false">IF(G$254&lt;$A262,"",Orders!G66*G19)</f>
        <v/>
      </c>
      <c r="H262" s="51" t="str">
        <f aca="false">IF(H$254&lt;$A262,"",Orders!H66*H19)</f>
        <v/>
      </c>
      <c r="I262" s="51" t="n">
        <f aca="false">IF(I$254&lt;$A262,"",Orders!I66*I19)</f>
        <v>177.173156379121</v>
      </c>
      <c r="J262" s="51" t="n">
        <f aca="false">IF(J$254&lt;$A262,"",Orders!J66*J19)</f>
        <v>150.635607569466</v>
      </c>
      <c r="K262" s="51" t="n">
        <f aca="false">IF(K$254&lt;$A262,"",Orders!K66*K19)</f>
        <v>145.726564078657</v>
      </c>
      <c r="L262" s="51" t="n">
        <f aca="false">IF(L$254&lt;$A262,"",Orders!L66*L19)</f>
        <v>148.944818147075</v>
      </c>
      <c r="M262" s="51" t="n">
        <f aca="false">IF(M$254&lt;$A262,"",Orders!M66*M19)</f>
        <v>144.004098213622</v>
      </c>
      <c r="N262" s="51" t="n">
        <f aca="false">IF(N$254&lt;$A262,"",Orders!N66*N19)</f>
        <v>138.98664614416</v>
      </c>
      <c r="O262" s="51" t="n">
        <f aca="false">IF(O$254&lt;$A262,"",Orders!O66*O19)</f>
        <v>123.905991550908</v>
      </c>
      <c r="P262" s="51" t="n">
        <f aca="false">IF(P$254&lt;$A262,"",Orders!P66*P19)</f>
        <v>118.755542072776</v>
      </c>
      <c r="Q262" s="51" t="n">
        <f aca="false">IF(Q$254&lt;$A262,"",Orders!Q66*Q19)</f>
        <v>113.6161097328</v>
      </c>
      <c r="R262" s="51" t="n">
        <f aca="false">IF(R$254&lt;$A262,"",Orders!R66*R19)</f>
        <v>108.505958057375</v>
      </c>
      <c r="S262" s="51" t="n">
        <f aca="false">IF(S$254&lt;$A262,"",Orders!S66*S19)</f>
        <v>103.442928535527</v>
      </c>
      <c r="T262" s="51" t="n">
        <f aca="false">IF(T$254&lt;$A262,"",Orders!T66*T19)</f>
        <v>98.4441960895026</v>
      </c>
      <c r="U262" s="51" t="n">
        <f aca="false">IF(U$254&lt;$A262,"",Orders!U66*U19)</f>
        <v>82.4856427813839</v>
      </c>
      <c r="V262" s="51" t="n">
        <f aca="false">IF(V$254&lt;$A262,"",Orders!V66*V19)</f>
        <v>77.9379504514279</v>
      </c>
      <c r="W262" s="51" t="n">
        <f aca="false">IF(W$254&lt;$A262,"",Orders!W66*W19)</f>
        <v>73.5267238498967</v>
      </c>
      <c r="X262" s="51" t="n">
        <f aca="false">IF(X$254&lt;$A262,"",Orders!X66*X19)</f>
        <v>76.3827325607297</v>
      </c>
      <c r="Y262" s="51" t="n">
        <f aca="false">IF(Y$254&lt;$A262,"",Orders!Y66*Y19)</f>
        <v>72.0209743734798</v>
      </c>
      <c r="Z262" s="51" t="n">
        <f aca="false">IF(Z$254&lt;$A262,"",Orders!Z66*Z19)</f>
        <v>67.8074717269272</v>
      </c>
      <c r="AA262" s="51" t="n">
        <f aca="false">IF(AA$254&lt;$A262,"",Orders!AA66*AA19)</f>
        <v>77.6963995880543</v>
      </c>
      <c r="AB262" s="51" t="n">
        <f aca="false">IF(AB$254&lt;$A262,"",Orders!AB66*AB19)</f>
        <v>73.2917399256118</v>
      </c>
      <c r="AC262" s="51" t="n">
        <f aca="false">IF(AC$254&lt;$A262,"",Orders!AC66*AC19)</f>
        <v>69.0331214918295</v>
      </c>
      <c r="AD262" s="51" t="n">
        <f aca="false">IF(AD$254&lt;$A262,"",Orders!AD66*AD19)</f>
        <v>64.9278397800645</v>
      </c>
      <c r="AE262" s="51" t="n">
        <f aca="false">IF(AE$254&lt;$A262,"",Orders!AE66*AE19)</f>
        <v>60.981618837785</v>
      </c>
      <c r="AF262" s="51" t="n">
        <f aca="false">IF(AF$254&lt;$A262,"",Orders!AF66*AF19)</f>
        <v>57.1986561540949</v>
      </c>
      <c r="AG262" s="51" t="n">
        <f aca="false">IF(AG$254&lt;$A262,"",Orders!AG66*AG19)</f>
        <v>45.8222456918636</v>
      </c>
      <c r="AH262" s="51" t="n">
        <f aca="false">IF(AH$254&lt;$A262,"",Orders!AH66*AH19)</f>
        <v>42.7602780074734</v>
      </c>
      <c r="AI262" s="51" t="n">
        <f aca="false">IF(AI$254&lt;$A262,"",Orders!AI66*AI19)</f>
        <v>39.8617876438545</v>
      </c>
      <c r="AJ262" s="51" t="n">
        <f aca="false">IF(AJ$254&lt;$A262,"",Orders!AJ66*AJ19)</f>
        <v>41.7288961504654</v>
      </c>
      <c r="AK262" s="51" t="n">
        <f aca="false">IF(AK$254&lt;$A262,"",Orders!AK66*AK19)</f>
        <v>38.8867169136968</v>
      </c>
      <c r="AL262" s="51" t="n">
        <f aca="false">IF(AL$254&lt;$A262,"",Orders!AL66*AL19)</f>
        <v>36.203504282182</v>
      </c>
      <c r="AM262" s="51" t="n">
        <f aca="false">IF(AM$254&lt;$A262,"",Orders!AM66*AM19)</f>
        <v>35.360922118928</v>
      </c>
      <c r="AN262" s="51" t="n">
        <f aca="false">IF(AN$254&lt;$A262,"",Orders!AN66*AN19)</f>
        <v>32.8820030194661</v>
      </c>
      <c r="AO262" s="51" t="n">
        <f aca="false">IF(AO$254&lt;$A262,"",Orders!AO66*AO19)</f>
        <v>30.5514493714027</v>
      </c>
    </row>
    <row r="263" customFormat="false" ht="15" hidden="false" customHeight="false" outlineLevel="0" collapsed="false">
      <c r="A263" s="0" t="n">
        <f aca="false">A262+1</f>
        <v>8</v>
      </c>
      <c r="B263" s="0" t="s">
        <v>12</v>
      </c>
      <c r="C263" s="51" t="str">
        <f aca="false">IF(C$254&lt;$A263,"",Orders!C67*C20)</f>
        <v/>
      </c>
      <c r="D263" s="51" t="str">
        <f aca="false">IF(D$254&lt;$A263,"",Orders!D67*D20)</f>
        <v/>
      </c>
      <c r="E263" s="51" t="str">
        <f aca="false">IF(E$254&lt;$A263,"",Orders!E67*E20)</f>
        <v/>
      </c>
      <c r="F263" s="51" t="str">
        <f aca="false">IF(F$254&lt;$A263,"",Orders!F67*F20)</f>
        <v/>
      </c>
      <c r="G263" s="51" t="str">
        <f aca="false">IF(G$254&lt;$A263,"",Orders!G67*G20)</f>
        <v/>
      </c>
      <c r="H263" s="51" t="str">
        <f aca="false">IF(H$254&lt;$A263,"",Orders!H67*H20)</f>
        <v/>
      </c>
      <c r="I263" s="51" t="str">
        <f aca="false">IF(I$254&lt;$A263,"",Orders!I67*I20)</f>
        <v/>
      </c>
      <c r="J263" s="51" t="n">
        <f aca="false">IF(J$254&lt;$A263,"",Orders!J67*J20)</f>
        <v>175.885029943232</v>
      </c>
      <c r="K263" s="51" t="n">
        <f aca="false">IF(K$254&lt;$A263,"",Orders!K67*K20)</f>
        <v>149.200744738211</v>
      </c>
      <c r="L263" s="51" t="n">
        <f aca="false">IF(L$254&lt;$A263,"",Orders!L67*L20)</f>
        <v>152.359265816293</v>
      </c>
      <c r="M263" s="51" t="n">
        <f aca="false">IF(M$254&lt;$A263,"",Orders!M67*M20)</f>
        <v>147.509609456373</v>
      </c>
      <c r="N263" s="51" t="n">
        <f aca="false">IF(N$254&lt;$A263,"",Orders!N67*N20)</f>
        <v>142.570793342587</v>
      </c>
      <c r="O263" s="51" t="n">
        <f aca="false">IF(O$254&lt;$A263,"",Orders!O67*O20)</f>
        <v>127.641054003433</v>
      </c>
      <c r="P263" s="51" t="n">
        <f aca="false">IF(P$254&lt;$A263,"",Orders!P67*P20)</f>
        <v>122.513329046382</v>
      </c>
      <c r="Q263" s="51" t="n">
        <f aca="false">IF(Q$254&lt;$A263,"",Orders!Q67*Q20)</f>
        <v>117.381643669336</v>
      </c>
      <c r="R263" s="51" t="n">
        <f aca="false">IF(R$254&lt;$A263,"",Orders!R67*R20)</f>
        <v>112.264350595766</v>
      </c>
      <c r="S263" s="51" t="n">
        <f aca="false">IF(S$254&lt;$A263,"",Orders!S67*S20)</f>
        <v>107.179589880062</v>
      </c>
      <c r="T263" s="51" t="n">
        <f aca="false">IF(T$254&lt;$A263,"",Orders!T67*T20)</f>
        <v>102.145034408873</v>
      </c>
      <c r="U263" s="51" t="n">
        <f aca="false">IF(U$254&lt;$A263,"",Orders!U67*U20)</f>
        <v>85.9753964553341</v>
      </c>
      <c r="V263" s="51" t="n">
        <f aca="false">IF(V$254&lt;$A263,"",Orders!V67*V20)</f>
        <v>81.3407486933546</v>
      </c>
      <c r="W263" s="51" t="n">
        <f aca="false">IF(W$254&lt;$A263,"",Orders!W67*W20)</f>
        <v>76.8336520816624</v>
      </c>
      <c r="X263" s="51" t="n">
        <f aca="false">IF(X$254&lt;$A263,"",Orders!X67*X20)</f>
        <v>79.7533465803642</v>
      </c>
      <c r="Y263" s="51" t="n">
        <f aca="false">IF(Y$254&lt;$A263,"",Orders!Y67*Y20)</f>
        <v>75.2928561939643</v>
      </c>
      <c r="Z263" s="51" t="n">
        <f aca="false">IF(Z$254&lt;$A263,"",Orders!Z67*Z20)</f>
        <v>70.97339254574</v>
      </c>
      <c r="AA263" s="51" t="n">
        <f aca="false">IF(AA$254&lt;$A263,"",Orders!AA67*AA20)</f>
        <v>81.095227927847</v>
      </c>
      <c r="AB263" s="51" t="n">
        <f aca="false">IF(AB$254&lt;$A263,"",Orders!AB67*AB20)</f>
        <v>76.5941212456414</v>
      </c>
      <c r="AC263" s="51" t="n">
        <f aca="false">IF(AC$254&lt;$A263,"",Orders!AC67*AC20)</f>
        <v>72.2314605850385</v>
      </c>
      <c r="AD263" s="51" t="n">
        <f aca="false">IF(AD$254&lt;$A263,"",Orders!AD67*AD20)</f>
        <v>68.0158032407844</v>
      </c>
      <c r="AE263" s="51" t="n">
        <f aca="false">IF(AE$254&lt;$A263,"",Orders!AE67*AE20)</f>
        <v>63.9541249121707</v>
      </c>
      <c r="AF263" s="51" t="n">
        <f aca="false">IF(AF$254&lt;$A263,"",Orders!AF67*AF20)</f>
        <v>60.0518416852253</v>
      </c>
      <c r="AG263" s="51" t="n">
        <f aca="false">IF(AG$254&lt;$A263,"",Orders!AG67*AG20)</f>
        <v>48.2652129044528</v>
      </c>
      <c r="AH263" s="51" t="n">
        <f aca="false">IF(AH$254&lt;$A263,"",Orders!AH67*AH20)</f>
        <v>45.0797030024071</v>
      </c>
      <c r="AI263" s="51" t="n">
        <f aca="false">IF(AI$254&lt;$A263,"",Orders!AI67*AI20)</f>
        <v>42.0590835553647</v>
      </c>
      <c r="AJ263" s="51" t="n">
        <f aca="false">IF(AJ$254&lt;$A263,"",Orders!AJ67*AJ20)</f>
        <v>44.0055385476184</v>
      </c>
      <c r="AK263" s="51" t="n">
        <f aca="false">IF(AK$254&lt;$A263,"",Orders!AK67*AK20)</f>
        <v>41.0418767706863</v>
      </c>
      <c r="AL263" s="51" t="n">
        <f aca="false">IF(AL$254&lt;$A263,"",Orders!AL67*AL20)</f>
        <v>38.2395153434968</v>
      </c>
      <c r="AM263" s="51" t="n">
        <f aca="false">IF(AM$254&lt;$A263,"",Orders!AM67*AM20)</f>
        <v>37.3586511067897</v>
      </c>
      <c r="AN263" s="51" t="n">
        <f aca="false">IF(AN$254&lt;$A263,"",Orders!AN67*AN20)</f>
        <v>34.7645309291853</v>
      </c>
      <c r="AO263" s="51" t="n">
        <f aca="false">IF(AO$254&lt;$A263,"",Orders!AO67*AO20)</f>
        <v>32.3222821760491</v>
      </c>
    </row>
    <row r="264" customFormat="false" ht="15" hidden="false" customHeight="false" outlineLevel="0" collapsed="false">
      <c r="A264" s="0" t="n">
        <f aca="false">A263+1</f>
        <v>9</v>
      </c>
      <c r="B264" s="0" t="s">
        <v>13</v>
      </c>
      <c r="C264" s="51" t="str">
        <f aca="false">IF(C$254&lt;$A264,"",Orders!C68*C21)</f>
        <v/>
      </c>
      <c r="D264" s="51" t="str">
        <f aca="false">IF(D$254&lt;$A264,"",Orders!D68*D21)</f>
        <v/>
      </c>
      <c r="E264" s="51" t="str">
        <f aca="false">IF(E$254&lt;$A264,"",Orders!E68*E21)</f>
        <v/>
      </c>
      <c r="F264" s="51" t="str">
        <f aca="false">IF(F$254&lt;$A264,"",Orders!F68*F21)</f>
        <v/>
      </c>
      <c r="G264" s="51" t="str">
        <f aca="false">IF(G$254&lt;$A264,"",Orders!G68*G21)</f>
        <v/>
      </c>
      <c r="H264" s="51" t="str">
        <f aca="false">IF(H$254&lt;$A264,"",Orders!H68*H21)</f>
        <v/>
      </c>
      <c r="I264" s="51" t="str">
        <f aca="false">IF(I$254&lt;$A264,"",Orders!I68*I21)</f>
        <v/>
      </c>
      <c r="J264" s="51" t="str">
        <f aca="false">IF(J$254&lt;$A264,"",Orders!J68*J21)</f>
        <v/>
      </c>
      <c r="K264" s="51" t="n">
        <f aca="false">IF(K$254&lt;$A264,"",Orders!K68*K21)</f>
        <v>174.600992640357</v>
      </c>
      <c r="L264" s="51" t="n">
        <f aca="false">IF(L$254&lt;$A264,"",Orders!L68*L21)</f>
        <v>155.679453552032</v>
      </c>
      <c r="M264" s="51" t="n">
        <f aca="false">IF(M$254&lt;$A264,"",Orders!M68*M21)</f>
        <v>150.929867503397</v>
      </c>
      <c r="N264" s="51" t="n">
        <f aca="false">IF(N$254&lt;$A264,"",Orders!N68*N21)</f>
        <v>146.079559075126</v>
      </c>
      <c r="O264" s="51" t="n">
        <f aca="false">IF(O$254&lt;$A264,"",Orders!O68*O21)</f>
        <v>131.333631135777</v>
      </c>
      <c r="P264" s="51" t="n">
        <f aca="false">IF(P$254&lt;$A264,"",Orders!P68*P21)</f>
        <v>126.240611241052</v>
      </c>
      <c r="Q264" s="51" t="n">
        <f aca="false">IF(Q$254&lt;$A264,"",Orders!Q68*Q21)</f>
        <v>121.128790426522</v>
      </c>
      <c r="R264" s="51" t="n">
        <f aca="false">IF(R$254&lt;$A264,"",Orders!R68*R21)</f>
        <v>116.016437507537</v>
      </c>
      <c r="S264" s="51" t="n">
        <f aca="false">IF(S$254&lt;$A264,"",Orders!S68*S21)</f>
        <v>110.921820800784</v>
      </c>
      <c r="T264" s="51" t="n">
        <f aca="false">IF(T$254&lt;$A264,"",Orders!T68*T21)</f>
        <v>105.862948691887</v>
      </c>
      <c r="U264" s="51" t="n">
        <f aca="false">IF(U$254&lt;$A264,"",Orders!U68*U21)</f>
        <v>89.5159910244865</v>
      </c>
      <c r="V264" s="51" t="n">
        <f aca="false">IF(V$254&lt;$A264,"",Orders!V68*V21)</f>
        <v>84.8028045218722</v>
      </c>
      <c r="W264" s="51" t="n">
        <f aca="false">IF(W$254&lt;$A264,"",Orders!W68*W21)</f>
        <v>80.2073094025863</v>
      </c>
      <c r="X264" s="51" t="n">
        <f aca="false">IF(X$254&lt;$A264,"",Orders!X68*X21)</f>
        <v>83.185970434546</v>
      </c>
      <c r="Y264" s="51" t="n">
        <f aca="false">IF(Y$254&lt;$A264,"",Orders!Y68*Y21)</f>
        <v>78.6338774958008</v>
      </c>
      <c r="Z264" s="51" t="n">
        <f aca="false">IF(Z$254&lt;$A264,"",Orders!Z68*Z21)</f>
        <v>74.2145902564533</v>
      </c>
      <c r="AA264" s="51" t="n">
        <f aca="false">IF(AA$254&lt;$A264,"",Orders!AA68*AA21)</f>
        <v>84.5538494539963</v>
      </c>
      <c r="AB264" s="51" t="n">
        <f aca="false">IF(AB$254&lt;$A264,"",Orders!AB68*AB21)</f>
        <v>79.9637097822664</v>
      </c>
      <c r="AC264" s="51" t="n">
        <f aca="false">IF(AC$254&lt;$A264,"",Orders!AC68*AC21)</f>
        <v>75.5034348673551</v>
      </c>
      <c r="AD264" s="51" t="n">
        <f aca="false">IF(AD$254&lt;$A264,"",Orders!AD68*AD21)</f>
        <v>71.1828288554079</v>
      </c>
      <c r="AE264" s="51" t="n">
        <f aca="false">IF(AE$254&lt;$A264,"",Orders!AE68*AE21)</f>
        <v>67.0101247891285</v>
      </c>
      <c r="AF264" s="51" t="n">
        <f aca="false">IF(AF$254&lt;$A264,"",Orders!AF68*AF21)</f>
        <v>62.9919815039159</v>
      </c>
      <c r="AG264" s="51" t="n">
        <f aca="false">IF(AG$254&lt;$A264,"",Orders!AG68*AG21)</f>
        <v>50.8002351831319</v>
      </c>
      <c r="AH264" s="51" t="n">
        <f aca="false">IF(AH$254&lt;$A264,"",Orders!AH68*AH21)</f>
        <v>47.4910532662283</v>
      </c>
      <c r="AI264" s="51" t="n">
        <f aca="false">IF(AI$254&lt;$A264,"",Orders!AI68*AI21)</f>
        <v>44.3475312540935</v>
      </c>
      <c r="AJ264" s="51" t="n">
        <f aca="false">IF(AJ$254&lt;$A264,"",Orders!AJ68*AJ21)</f>
        <v>46.3739200932386</v>
      </c>
      <c r="AK264" s="51" t="n">
        <f aca="false">IF(AK$254&lt;$A264,"",Orders!AK68*AK21)</f>
        <v>43.2877940183402</v>
      </c>
      <c r="AL264" s="51" t="n">
        <f aca="false">IF(AL$254&lt;$A264,"",Orders!AL68*AL21)</f>
        <v>40.3647636368199</v>
      </c>
      <c r="AM264" s="51" t="n">
        <f aca="false">IF(AM$254&lt;$A264,"",Orders!AM68*AM21)</f>
        <v>39.4450218451272</v>
      </c>
      <c r="AN264" s="51" t="n">
        <f aca="false">IF(AN$254&lt;$A264,"",Orders!AN68*AN21)</f>
        <v>36.7335839800547</v>
      </c>
      <c r="AO264" s="51" t="n">
        <f aca="false">IF(AO$254&lt;$A264,"",Orders!AO68*AO21)</f>
        <v>34.1771599469008</v>
      </c>
    </row>
    <row r="265" customFormat="false" ht="15" hidden="false" customHeight="false" outlineLevel="0" collapsed="false">
      <c r="A265" s="0" t="n">
        <f aca="false">A264+1</f>
        <v>10</v>
      </c>
      <c r="B265" s="0" t="s">
        <v>14</v>
      </c>
      <c r="C265" s="51" t="str">
        <f aca="false">IF(C$254&lt;$A265,"",Orders!C69*C22)</f>
        <v/>
      </c>
      <c r="D265" s="51" t="str">
        <f aca="false">IF(D$254&lt;$A265,"",Orders!D69*D22)</f>
        <v/>
      </c>
      <c r="E265" s="51" t="str">
        <f aca="false">IF(E$254&lt;$A265,"",Orders!E69*E22)</f>
        <v/>
      </c>
      <c r="F265" s="51" t="str">
        <f aca="false">IF(F$254&lt;$A265,"",Orders!F69*F22)</f>
        <v/>
      </c>
      <c r="G265" s="51" t="str">
        <f aca="false">IF(G$254&lt;$A265,"",Orders!G69*G22)</f>
        <v/>
      </c>
      <c r="H265" s="51" t="str">
        <f aca="false">IF(H$254&lt;$A265,"",Orders!H69*H22)</f>
        <v/>
      </c>
      <c r="I265" s="51" t="str">
        <f aca="false">IF(I$254&lt;$A265,"",Orders!I69*I22)</f>
        <v/>
      </c>
      <c r="J265" s="51" t="str">
        <f aca="false">IF(J$254&lt;$A265,"",Orders!J69*J22)</f>
        <v/>
      </c>
      <c r="K265" s="51" t="str">
        <f aca="false">IF(K$254&lt;$A265,"",Orders!K69*K22)</f>
        <v/>
      </c>
      <c r="L265" s="51" t="n">
        <f aca="false">IF(L$254&lt;$A265,"",Orders!L69*L22)</f>
        <v>179.140965999235</v>
      </c>
      <c r="M265" s="51" t="n">
        <f aca="false">IF(M$254&lt;$A265,"",Orders!M69*M22)</f>
        <v>154.257800647473</v>
      </c>
      <c r="N265" s="51" t="n">
        <f aca="false">IF(N$254&lt;$A265,"",Orders!N69*N22)</f>
        <v>149.505143460278</v>
      </c>
      <c r="O265" s="51" t="n">
        <f aca="false">IF(O$254&lt;$A265,"",Orders!O69*O22)</f>
        <v>134.974378698289</v>
      </c>
      <c r="P265" s="51" t="n">
        <f aca="false">IF(P$254&lt;$A265,"",Orders!P69*P22)</f>
        <v>129.927765423641</v>
      </c>
      <c r="Q265" s="51" t="n">
        <f aca="false">IF(Q$254&lt;$A265,"",Orders!Q69*Q22)</f>
        <v>124.847786102429</v>
      </c>
      <c r="R265" s="51" t="n">
        <f aca="false">IF(R$254&lt;$A265,"",Orders!R69*R22)</f>
        <v>119.752454705735</v>
      </c>
      <c r="S265" s="51" t="n">
        <f aca="false">IF(S$254&lt;$A265,"",Orders!S69*S22)</f>
        <v>114.659995444366</v>
      </c>
      <c r="T265" s="51" t="n">
        <f aca="false">IF(T$254&lt;$A265,"",Orders!T69*T22)</f>
        <v>109.588583583944</v>
      </c>
      <c r="U265" s="51" t="n">
        <f aca="false">IF(U$254&lt;$A265,"",Orders!U69*U22)</f>
        <v>93.0997716654808</v>
      </c>
      <c r="V265" s="51" t="n">
        <f aca="false">IF(V$254&lt;$A265,"",Orders!V69*V22)</f>
        <v>88.3171553743791</v>
      </c>
      <c r="W265" s="51" t="n">
        <f aca="false">IF(W$254&lt;$A265,"",Orders!W69*W22)</f>
        <v>83.6414771910395</v>
      </c>
      <c r="X265" s="51" t="n">
        <f aca="false">IF(X$254&lt;$A265,"",Orders!X69*X22)</f>
        <v>86.6738973354147</v>
      </c>
      <c r="Y265" s="51" t="n">
        <f aca="false">IF(Y$254&lt;$A265,"",Orders!Y69*Y22)</f>
        <v>82.0380893105538</v>
      </c>
      <c r="Z265" s="51" t="n">
        <f aca="false">IF(Z$254&lt;$A265,"",Orders!Z69*Z22)</f>
        <v>77.5259003309462</v>
      </c>
      <c r="AA265" s="51" t="n">
        <f aca="false">IF(AA$254&lt;$A265,"",Orders!AA69*AA22)</f>
        <v>88.0653436900684</v>
      </c>
      <c r="AB265" s="51" t="n">
        <f aca="false">IF(AB$254&lt;$A265,"",Orders!AB69*AB22)</f>
        <v>83.3943320569235</v>
      </c>
      <c r="AC265" s="51" t="n">
        <f aca="false">IF(AC$254&lt;$A265,"",Orders!AC69*AC22)</f>
        <v>78.8436497568359</v>
      </c>
      <c r="AD265" s="51" t="n">
        <f aca="false">IF(AD$254&lt;$A265,"",Orders!AD69*AD22)</f>
        <v>74.4243149345262</v>
      </c>
      <c r="AE265" s="51" t="n">
        <f aca="false">IF(AE$254&lt;$A265,"",Orders!AE69*AE22)</f>
        <v>70.1458070556277</v>
      </c>
      <c r="AF265" s="51" t="n">
        <f aca="false">IF(AF$254&lt;$A265,"",Orders!AF69*AF22)</f>
        <v>66.0160369856793</v>
      </c>
      <c r="AG265" s="51" t="n">
        <f aca="false">IF(AG$254&lt;$A265,"",Orders!AG69*AG22)</f>
        <v>53.4265681775338</v>
      </c>
      <c r="AH265" s="51" t="n">
        <f aca="false">IF(AH$254&lt;$A265,"",Orders!AH69*AH22)</f>
        <v>49.9941630011031</v>
      </c>
      <c r="AI265" s="51" t="n">
        <f aca="false">IF(AI$254&lt;$A265,"",Orders!AI69*AI22)</f>
        <v>46.7274836277008</v>
      </c>
      <c r="AJ265" s="51" t="n">
        <f aca="false">IF(AJ$254&lt;$A265,"",Orders!AJ69*AJ22)</f>
        <v>48.8340645530841</v>
      </c>
      <c r="AK265" s="51" t="n">
        <f aca="false">IF(AK$254&lt;$A265,"",Orders!AK69*AK22)</f>
        <v>45.6249897018028</v>
      </c>
      <c r="AL265" s="51" t="n">
        <f aca="false">IF(AL$254&lt;$A265,"",Orders!AL69*AL22)</f>
        <v>42.5802061278359</v>
      </c>
      <c r="AM265" s="51" t="n">
        <f aca="false">IF(AM$254&lt;$A265,"",Orders!AM69*AM22)</f>
        <v>41.6211209418625</v>
      </c>
      <c r="AN265" s="51" t="n">
        <f aca="false">IF(AN$254&lt;$A265,"",Orders!AN69*AN22)</f>
        <v>38.7906046032814</v>
      </c>
      <c r="AO265" s="51" t="n">
        <f aca="false">IF(AO$254&lt;$A265,"",Orders!AO69*AO22)</f>
        <v>36.1178231456833</v>
      </c>
    </row>
    <row r="266" customFormat="false" ht="15" hidden="false" customHeight="false" outlineLevel="0" collapsed="false">
      <c r="A266" s="0" t="n">
        <f aca="false">A265+1</f>
        <v>11</v>
      </c>
      <c r="B266" s="0" t="s">
        <v>15</v>
      </c>
      <c r="C266" s="51" t="str">
        <f aca="false">IF(C$254&lt;$A266,"",Orders!C70*C23)</f>
        <v/>
      </c>
      <c r="D266" s="51" t="str">
        <f aca="false">IF(D$254&lt;$A266,"",Orders!D70*D23)</f>
        <v/>
      </c>
      <c r="E266" s="51" t="str">
        <f aca="false">IF(E$254&lt;$A266,"",Orders!E70*E23)</f>
        <v/>
      </c>
      <c r="F266" s="51" t="str">
        <f aca="false">IF(F$254&lt;$A266,"",Orders!F70*F23)</f>
        <v/>
      </c>
      <c r="G266" s="51" t="str">
        <f aca="false">IF(G$254&lt;$A266,"",Orders!G70*G23)</f>
        <v/>
      </c>
      <c r="H266" s="51" t="str">
        <f aca="false">IF(H$254&lt;$A266,"",Orders!H70*H23)</f>
        <v/>
      </c>
      <c r="I266" s="51" t="str">
        <f aca="false">IF(I$254&lt;$A266,"",Orders!I70*I23)</f>
        <v/>
      </c>
      <c r="J266" s="51" t="str">
        <f aca="false">IF(J$254&lt;$A266,"",Orders!J70*J23)</f>
        <v/>
      </c>
      <c r="K266" s="51" t="str">
        <f aca="false">IF(K$254&lt;$A266,"",Orders!K70*K23)</f>
        <v/>
      </c>
      <c r="L266" s="51" t="str">
        <f aca="false">IF(L$254&lt;$A266,"",Orders!L70*L23)</f>
        <v/>
      </c>
      <c r="M266" s="51" t="n">
        <f aca="false">IF(M$254&lt;$A266,"",Orders!M70*M23)</f>
        <v>177.870153428465</v>
      </c>
      <c r="N266" s="51" t="n">
        <f aca="false">IF(N$254&lt;$A266,"",Orders!N70*N23)</f>
        <v>152.84035814946</v>
      </c>
      <c r="O266" s="51" t="n">
        <f aca="false">IF(O$254&lt;$A266,"",Orders!O70*O23)</f>
        <v>138.554308894019</v>
      </c>
      <c r="P266" s="51" t="n">
        <f aca="false">IF(P$254&lt;$A266,"",Orders!P70*P23)</f>
        <v>133.565418138805</v>
      </c>
      <c r="Q266" s="51" t="n">
        <f aca="false">IF(Q$254&lt;$A266,"",Orders!Q70*Q23)</f>
        <v>128.529004583289</v>
      </c>
      <c r="R266" s="51" t="n">
        <f aca="false">IF(R$254&lt;$A266,"",Orders!R70*R23)</f>
        <v>123.462661969334</v>
      </c>
      <c r="S266" s="51" t="n">
        <f aca="false">IF(S$254&lt;$A266,"",Orders!S70*S23)</f>
        <v>118.384399407223</v>
      </c>
      <c r="T266" s="51" t="n">
        <f aca="false">IF(T$254&lt;$A266,"",Orders!T70*T23)</f>
        <v>113.312387588651</v>
      </c>
      <c r="U266" s="51" t="n">
        <f aca="false">IF(U$254&lt;$A266,"",Orders!U70*U23)</f>
        <v>96.7186001211993</v>
      </c>
      <c r="V266" s="51" t="n">
        <f aca="false">IF(V$254&lt;$A266,"",Orders!V70*V23)</f>
        <v>91.8762972107321</v>
      </c>
      <c r="W266" s="51" t="n">
        <f aca="false">IF(W$254&lt;$A266,"",Orders!W70*W23)</f>
        <v>87.1293522545012</v>
      </c>
      <c r="X266" s="51" t="n">
        <f aca="false">IF(X$254&lt;$A266,"",Orders!X70*X23)</f>
        <v>90.2098620241713</v>
      </c>
      <c r="Y266" s="51" t="n">
        <f aca="false">IF(Y$254&lt;$A266,"",Orders!Y70*Y23)</f>
        <v>85.4989463963549</v>
      </c>
      <c r="Z266" s="51" t="n">
        <f aca="false">IF(Z$254&lt;$A266,"",Orders!Z70*Z23)</f>
        <v>80.9015390065554</v>
      </c>
      <c r="AA266" s="51" t="n">
        <f aca="false">IF(AA$254&lt;$A266,"",Orders!AA70*AA23)</f>
        <v>91.6222452007605</v>
      </c>
      <c r="AB266" s="51" t="n">
        <f aca="false">IF(AB$254&lt;$A266,"",Orders!AB70*AB23)</f>
        <v>86.8792274713563</v>
      </c>
      <c r="AC266" s="51" t="n">
        <f aca="false">IF(AC$254&lt;$A266,"",Orders!AC70*AC23)</f>
        <v>82.2460963485336</v>
      </c>
      <c r="AD266" s="51" t="n">
        <f aca="false">IF(AD$254&lt;$A266,"",Orders!AD70*AD23)</f>
        <v>77.735032653598</v>
      </c>
      <c r="AE266" s="51" t="n">
        <f aca="false">IF(AE$254&lt;$A266,"",Orders!AE70*AE23)</f>
        <v>73.3567337146918</v>
      </c>
      <c r="AF266" s="51" t="n">
        <f aca="false">IF(AF$254&lt;$A266,"",Orders!AF70*AF23)</f>
        <v>69.1203554479434</v>
      </c>
      <c r="AG266" s="51" t="n">
        <f aca="false">IF(AG$254&lt;$A266,"",Orders!AG70*AG23)</f>
        <v>56.1429593049952</v>
      </c>
      <c r="AH266" s="51" t="n">
        <f aca="false">IF(AH$254&lt;$A266,"",Orders!AH70*AH23)</f>
        <v>52.5884023810351</v>
      </c>
      <c r="AI266" s="51" t="n">
        <f aca="false">IF(AI$254&lt;$A266,"",Orders!AI70*AI23)</f>
        <v>49.1988764310702</v>
      </c>
      <c r="AJ266" s="51" t="n">
        <f aca="false">IF(AJ$254&lt;$A266,"",Orders!AJ70*AJ23)</f>
        <v>51.3855478672973</v>
      </c>
      <c r="AK266" s="51" t="n">
        <f aca="false">IF(AK$254&lt;$A266,"",Orders!AK70*AK23)</f>
        <v>48.0535845293394</v>
      </c>
      <c r="AL266" s="51" t="n">
        <f aca="false">IF(AL$254&lt;$A266,"",Orders!AL70*AL23)</f>
        <v>44.8864476653493</v>
      </c>
      <c r="AM266" s="51" t="n">
        <f aca="false">IF(AM$254&lt;$A266,"",Orders!AM70*AM23)</f>
        <v>43.8876986097562</v>
      </c>
      <c r="AN266" s="51" t="n">
        <f aca="false">IF(AN$254&lt;$A266,"",Orders!AN70*AN23)</f>
        <v>40.9367461921683</v>
      </c>
      <c r="AO266" s="51" t="n">
        <f aca="false">IF(AO$254&lt;$A266,"",Orders!AO70*AO23)</f>
        <v>38.1457687932355</v>
      </c>
    </row>
    <row r="267" customFormat="false" ht="15" hidden="false" customHeight="false" outlineLevel="0" collapsed="false">
      <c r="A267" s="0" t="n">
        <f aca="false">A266+1</f>
        <v>12</v>
      </c>
      <c r="B267" s="0" t="s">
        <v>16</v>
      </c>
      <c r="C267" s="51" t="str">
        <f aca="false">IF(C$254&lt;$A267,"",Orders!C71*C24)</f>
        <v/>
      </c>
      <c r="D267" s="51" t="str">
        <f aca="false">IF(D$254&lt;$A267,"",Orders!D71*D24)</f>
        <v/>
      </c>
      <c r="E267" s="51" t="str">
        <f aca="false">IF(E$254&lt;$A267,"",Orders!E71*E24)</f>
        <v/>
      </c>
      <c r="F267" s="51" t="str">
        <f aca="false">IF(F$254&lt;$A267,"",Orders!F71*F24)</f>
        <v/>
      </c>
      <c r="G267" s="51" t="str">
        <f aca="false">IF(G$254&lt;$A267,"",Orders!G71*G24)</f>
        <v/>
      </c>
      <c r="H267" s="51" t="str">
        <f aca="false">IF(H$254&lt;$A267,"",Orders!H71*H24)</f>
        <v/>
      </c>
      <c r="I267" s="51" t="str">
        <f aca="false">IF(I$254&lt;$A267,"",Orders!I71*I24)</f>
        <v/>
      </c>
      <c r="J267" s="51" t="str">
        <f aca="false">IF(J$254&lt;$A267,"",Orders!J71*J24)</f>
        <v/>
      </c>
      <c r="K267" s="51" t="str">
        <f aca="false">IF(K$254&lt;$A267,"",Orders!K71*K24)</f>
        <v/>
      </c>
      <c r="L267" s="51" t="str">
        <f aca="false">IF(L$254&lt;$A267,"",Orders!L71*L24)</f>
        <v/>
      </c>
      <c r="M267" s="51" t="str">
        <f aca="false">IF(M$254&lt;$A267,"",Orders!M71*M24)</f>
        <v/>
      </c>
      <c r="N267" s="51" t="n">
        <f aca="false">IF(N$254&lt;$A267,"",Orders!N71*N24)</f>
        <v>176.602953539433</v>
      </c>
      <c r="O267" s="51" t="n">
        <f aca="false">IF(O$254&lt;$A267,"",Orders!O71*O24)</f>
        <v>142.064869512444</v>
      </c>
      <c r="P267" s="51" t="n">
        <f aca="false">IF(P$254&lt;$A267,"",Orders!P71*P24)</f>
        <v>137.144531858955</v>
      </c>
      <c r="Q267" s="51" t="n">
        <f aca="false">IF(Q$254&lt;$A267,"",Orders!Q71*Q24)</f>
        <v>132.163048148302</v>
      </c>
      <c r="R267" s="51" t="n">
        <f aca="false">IF(R$254&lt;$A267,"",Orders!R71*R24)</f>
        <v>127.137435255548</v>
      </c>
      <c r="S267" s="51" t="n">
        <f aca="false">IF(S$254&lt;$A267,"",Orders!S71*S24)</f>
        <v>122.085320963481</v>
      </c>
      <c r="T267" s="51" t="n">
        <f aca="false">IF(T$254&lt;$A267,"",Orders!T71*T24)</f>
        <v>117.024700518448</v>
      </c>
      <c r="U267" s="51" t="n">
        <f aca="false">IF(U$254&lt;$A267,"",Orders!U71*U24)</f>
        <v>100.363914033344</v>
      </c>
      <c r="V267" s="51" t="n">
        <f aca="false">IF(V$254&lt;$A267,"",Orders!V71*V24)</f>
        <v>95.4722323613866</v>
      </c>
      <c r="W267" s="51" t="n">
        <f aca="false">IF(W$254&lt;$A267,"",Orders!W71*W24)</f>
        <v>90.6635826807908</v>
      </c>
      <c r="X267" s="51" t="n">
        <f aca="false">IF(X$254&lt;$A267,"",Orders!X71*X24)</f>
        <v>93.7860844357539</v>
      </c>
      <c r="Y267" s="51" t="n">
        <f aca="false">IF(Y$254&lt;$A267,"",Orders!Y71*Y24)</f>
        <v>89.0093388417474</v>
      </c>
      <c r="Z267" s="51" t="n">
        <f aca="false">IF(Z$254&lt;$A267,"",Orders!Z71*Z24)</f>
        <v>84.3351229699177</v>
      </c>
      <c r="AA267" s="51" t="n">
        <f aca="false">IF(AA$254&lt;$A267,"",Orders!AA71*AA24)</f>
        <v>95.2165907143271</v>
      </c>
      <c r="AB267" s="51" t="n">
        <f aca="false">IF(AB$254&lt;$A267,"",Orders!AB71*AB24)</f>
        <v>90.4110834109548</v>
      </c>
      <c r="AC267" s="51" t="n">
        <f aca="false">IF(AC$254&lt;$A267,"",Orders!AC71*AC24)</f>
        <v>85.7041745067095</v>
      </c>
      <c r="AD267" s="51" t="n">
        <f aca="false">IF(AD$254&lt;$A267,"",Orders!AD71*AD24)</f>
        <v>81.1091375815934</v>
      </c>
      <c r="AE267" s="51" t="n">
        <f aca="false">IF(AE$254&lt;$A267,"",Orders!AE71*AE24)</f>
        <v>76.6378409687816</v>
      </c>
      <c r="AF267" s="51" t="n">
        <f aca="false">IF(AF$254&lt;$A267,"",Orders!AF71*AF24)</f>
        <v>72.300661295895</v>
      </c>
      <c r="AG267" s="51" t="n">
        <f aca="false">IF(AG$254&lt;$A267,"",Orders!AG71*AG24)</f>
        <v>58.947616815676</v>
      </c>
      <c r="AH267" s="51" t="n">
        <f aca="false">IF(AH$254&lt;$A267,"",Orders!AH71*AH24)</f>
        <v>55.2726430714843</v>
      </c>
      <c r="AI267" s="51" t="n">
        <f aca="false">IF(AI$254&lt;$A267,"",Orders!AI71*AI24)</f>
        <v>51.7611915797108</v>
      </c>
      <c r="AJ267" s="51" t="n">
        <f aca="false">IF(AJ$254&lt;$A267,"",Orders!AJ71*AJ24)</f>
        <v>54.0274627355218</v>
      </c>
      <c r="AK267" s="51" t="n">
        <f aca="false">IF(AK$254&lt;$A267,"",Orders!AK71*AK24)</f>
        <v>50.5732616648555</v>
      </c>
      <c r="AL267" s="51" t="n">
        <f aca="false">IF(AL$254&lt;$A267,"",Orders!AL71*AL24)</f>
        <v>47.283703112663</v>
      </c>
      <c r="AM267" s="51" t="n">
        <f aca="false">IF(AM$254&lt;$A267,"",Orders!AM71*AM24)</f>
        <v>46.2451307972461</v>
      </c>
      <c r="AN267" s="51" t="n">
        <f aca="false">IF(AN$254&lt;$A267,"",Orders!AN71*AN24)</f>
        <v>43.1728358208055</v>
      </c>
      <c r="AO267" s="51" t="n">
        <f aca="false">IF(AO$254&lt;$A267,"",Orders!AO71*AO24)</f>
        <v>40.2622145186526</v>
      </c>
    </row>
    <row r="268" customFormat="false" ht="15" hidden="false" customHeight="false" outlineLevel="0" collapsed="false">
      <c r="A268" s="0" t="n">
        <f aca="false">A267+1</f>
        <v>13</v>
      </c>
      <c r="B268" s="0" t="s">
        <v>17</v>
      </c>
      <c r="C268" s="51" t="str">
        <f aca="false">IF(C$254&lt;$A268,"",Orders!C72*C25)</f>
        <v/>
      </c>
      <c r="D268" s="51" t="str">
        <f aca="false">IF(D$254&lt;$A268,"",Orders!D72*D25)</f>
        <v/>
      </c>
      <c r="E268" s="51" t="str">
        <f aca="false">IF(E$254&lt;$A268,"",Orders!E72*E25)</f>
        <v/>
      </c>
      <c r="F268" s="51" t="str">
        <f aca="false">IF(F$254&lt;$A268,"",Orders!F72*F25)</f>
        <v/>
      </c>
      <c r="G268" s="51" t="str">
        <f aca="false">IF(G$254&lt;$A268,"",Orders!G72*G25)</f>
        <v/>
      </c>
      <c r="H268" s="51" t="str">
        <f aca="false">IF(H$254&lt;$A268,"",Orders!H72*H25)</f>
        <v/>
      </c>
      <c r="I268" s="51" t="str">
        <f aca="false">IF(I$254&lt;$A268,"",Orders!I72*I25)</f>
        <v/>
      </c>
      <c r="J268" s="51" t="str">
        <f aca="false">IF(J$254&lt;$A268,"",Orders!J72*J25)</f>
        <v/>
      </c>
      <c r="K268" s="51" t="str">
        <f aca="false">IF(K$254&lt;$A268,"",Orders!K72*K25)</f>
        <v/>
      </c>
      <c r="L268" s="51" t="str">
        <f aca="false">IF(L$254&lt;$A268,"",Orders!L72*L25)</f>
        <v/>
      </c>
      <c r="M268" s="51" t="str">
        <f aca="false">IF(M$254&lt;$A268,"",Orders!M72*M25)</f>
        <v/>
      </c>
      <c r="N268" s="51" t="str">
        <f aca="false">IF(N$254&lt;$A268,"",Orders!N72*N25)</f>
        <v/>
      </c>
      <c r="O268" s="51" t="n">
        <f aca="false">IF(O$254&lt;$A268,"",Orders!O72*O25)</f>
        <v>186.761383972885</v>
      </c>
      <c r="P268" s="51" t="n">
        <f aca="false">IF(P$254&lt;$A268,"",Orders!P72*P25)</f>
        <v>155.957225552092</v>
      </c>
      <c r="Q268" s="51" t="n">
        <f aca="false">IF(Q$254&lt;$A268,"",Orders!Q72*Q25)</f>
        <v>150.506845595069</v>
      </c>
      <c r="R268" s="51" t="n">
        <f aca="false">IF(R$254&lt;$A268,"",Orders!R72*R25)</f>
        <v>144.992349436924</v>
      </c>
      <c r="S268" s="51" t="n">
        <f aca="false">IF(S$254&lt;$A268,"",Orders!S72*S25)</f>
        <v>139.432684181367</v>
      </c>
      <c r="T268" s="51" t="n">
        <f aca="false">IF(T$254&lt;$A268,"",Orders!T72*T25)</f>
        <v>133.847423040221</v>
      </c>
      <c r="U268" s="51" t="n">
        <f aca="false">IF(U$254&lt;$A268,"",Orders!U72*U25)</f>
        <v>115.342923853352</v>
      </c>
      <c r="V268" s="51" t="n">
        <f aca="false">IF(V$254&lt;$A268,"",Orders!V72*V25)</f>
        <v>109.876336747266</v>
      </c>
      <c r="W268" s="51" t="n">
        <f aca="false">IF(W$254&lt;$A268,"",Orders!W72*W25)</f>
        <v>104.487425066631</v>
      </c>
      <c r="X268" s="51" t="n">
        <f aca="false">IF(X$254&lt;$A268,"",Orders!X72*X25)</f>
        <v>107.988965654052</v>
      </c>
      <c r="Y268" s="51" t="n">
        <f aca="false">IF(Y$254&lt;$A268,"",Orders!Y72*Y25)</f>
        <v>102.630571892789</v>
      </c>
      <c r="Z268" s="51" t="n">
        <f aca="false">IF(Z$254&lt;$A268,"",Orders!Z72*Z25)</f>
        <v>97.3728051896367</v>
      </c>
      <c r="AA268" s="51" t="n">
        <f aca="false">IF(AA$254&lt;$A268,"",Orders!AA72*AA25)</f>
        <v>109.591877800385</v>
      </c>
      <c r="AB268" s="51" t="n">
        <f aca="false">IF(AB$254&lt;$A268,"",Orders!AB72*AB25)</f>
        <v>104.205536011882</v>
      </c>
      <c r="AC268" s="51" t="n">
        <f aca="false">IF(AC$254&lt;$A268,"",Orders!AC72*AC25)</f>
        <v>98.9151493564788</v>
      </c>
      <c r="AD268" s="51" t="n">
        <f aca="false">IF(AD$254&lt;$A268,"",Orders!AD72*AD25)</f>
        <v>93.7365492051161</v>
      </c>
      <c r="AE268" s="51" t="n">
        <f aca="false">IF(AE$254&lt;$A268,"",Orders!AE72*AE25)</f>
        <v>88.6841208292991</v>
      </c>
      <c r="AF268" s="51" t="n">
        <f aca="false">IF(AF$254&lt;$A268,"",Orders!AF72*AF25)</f>
        <v>83.7706760774352</v>
      </c>
      <c r="AG268" s="51" t="n">
        <f aca="false">IF(AG$254&lt;$A268,"",Orders!AG72*AG25)</f>
        <v>68.56499657902</v>
      </c>
      <c r="AH268" s="51" t="n">
        <f aca="false">IF(AH$254&lt;$A268,"",Orders!AH72*AH25)</f>
        <v>64.3594391143158</v>
      </c>
      <c r="AI268" s="51" t="n">
        <f aca="false">IF(AI$254&lt;$A268,"",Orders!AI72*AI25)</f>
        <v>60.3325637786867</v>
      </c>
      <c r="AJ268" s="51" t="n">
        <f aca="false">IF(AJ$254&lt;$A268,"",Orders!AJ72*AJ25)</f>
        <v>62.9326144614805</v>
      </c>
      <c r="AK268" s="51" t="n">
        <f aca="false">IF(AK$254&lt;$A268,"",Orders!AK72*AK25)</f>
        <v>58.9685511862614</v>
      </c>
      <c r="AL268" s="51" t="n">
        <f aca="false">IF(AL$254&lt;$A268,"",Orders!AL72*AL25)</f>
        <v>55.1859773336023</v>
      </c>
      <c r="AM268" s="51" t="n">
        <f aca="false">IF(AM$254&lt;$A268,"",Orders!AM72*AM25)</f>
        <v>53.9902919209228</v>
      </c>
      <c r="AN268" s="51" t="n">
        <f aca="false">IF(AN$254&lt;$A268,"",Orders!AN72*AN25)</f>
        <v>50.4487957093752</v>
      </c>
      <c r="AO268" s="51" t="n">
        <f aca="false">IF(AO$254&lt;$A268,"",Orders!AO72*AO25)</f>
        <v>47.0877759191439</v>
      </c>
    </row>
    <row r="269" customFormat="false" ht="15" hidden="false" customHeight="false" outlineLevel="0" collapsed="false">
      <c r="A269" s="0" t="n">
        <f aca="false">A268+1</f>
        <v>14</v>
      </c>
      <c r="B269" s="0" t="s">
        <v>18</v>
      </c>
      <c r="C269" s="51" t="str">
        <f aca="false">IF(C$254&lt;$A269,"",Orders!C73*C26)</f>
        <v/>
      </c>
      <c r="D269" s="51" t="str">
        <f aca="false">IF(D$254&lt;$A269,"",Orders!D73*D26)</f>
        <v/>
      </c>
      <c r="E269" s="51" t="str">
        <f aca="false">IF(E$254&lt;$A269,"",Orders!E73*E26)</f>
        <v/>
      </c>
      <c r="F269" s="51" t="str">
        <f aca="false">IF(F$254&lt;$A269,"",Orders!F73*F26)</f>
        <v/>
      </c>
      <c r="G269" s="51" t="str">
        <f aca="false">IF(G$254&lt;$A269,"",Orders!G73*G26)</f>
        <v/>
      </c>
      <c r="H269" s="51" t="str">
        <f aca="false">IF(H$254&lt;$A269,"",Orders!H73*H26)</f>
        <v/>
      </c>
      <c r="I269" s="51" t="str">
        <f aca="false">IF(I$254&lt;$A269,"",Orders!I73*I26)</f>
        <v/>
      </c>
      <c r="J269" s="51" t="str">
        <f aca="false">IF(J$254&lt;$A269,"",Orders!J73*J26)</f>
        <v/>
      </c>
      <c r="K269" s="51" t="str">
        <f aca="false">IF(K$254&lt;$A269,"",Orders!K73*K26)</f>
        <v/>
      </c>
      <c r="L269" s="51" t="str">
        <f aca="false">IF(L$254&lt;$A269,"",Orders!L73*L26)</f>
        <v/>
      </c>
      <c r="M269" s="51" t="str">
        <f aca="false">IF(M$254&lt;$A269,"",Orders!M73*M26)</f>
        <v/>
      </c>
      <c r="N269" s="51" t="str">
        <f aca="false">IF(N$254&lt;$A269,"",Orders!N73*N26)</f>
        <v/>
      </c>
      <c r="O269" s="51" t="str">
        <f aca="false">IF(O$254&lt;$A269,"",Orders!O73*O26)</f>
        <v/>
      </c>
      <c r="P269" s="51" t="n">
        <f aca="false">IF(P$254&lt;$A269,"",Orders!P73*P26)</f>
        <v>185.361535398679</v>
      </c>
      <c r="Q269" s="51" t="n">
        <f aca="false">IF(Q$254&lt;$A269,"",Orders!Q73*Q26)</f>
        <v>154.401818961253</v>
      </c>
      <c r="R269" s="51" t="n">
        <f aca="false">IF(R$254&lt;$A269,"",Orders!R73*R26)</f>
        <v>148.957293061298</v>
      </c>
      <c r="S269" s="51" t="n">
        <f aca="false">IF(S$254&lt;$A269,"",Orders!S73*S26)</f>
        <v>143.45233783628</v>
      </c>
      <c r="T269" s="51" t="n">
        <f aca="false">IF(T$254&lt;$A269,"",Orders!T73*T26)</f>
        <v>137.905969918706</v>
      </c>
      <c r="U269" s="51" t="n">
        <f aca="false">IF(U$254&lt;$A269,"",Orders!U73*U26)</f>
        <v>119.413532700775</v>
      </c>
      <c r="V269" s="51" t="n">
        <f aca="false">IF(V$254&lt;$A269,"",Orders!V73*V26)</f>
        <v>113.916565888461</v>
      </c>
      <c r="W269" s="51" t="n">
        <f aca="false">IF(W$254&lt;$A269,"",Orders!W73*W26)</f>
        <v>108.48228194743</v>
      </c>
      <c r="X269" s="51" t="n">
        <f aca="false">IF(X$254&lt;$A269,"",Orders!X73*X26)</f>
        <v>112.015628373048</v>
      </c>
      <c r="Y269" s="51" t="n">
        <f aca="false">IF(Y$254&lt;$A269,"",Orders!Y73*Y26)</f>
        <v>106.60676068957</v>
      </c>
      <c r="Z269" s="51" t="n">
        <f aca="false">IF(Z$254&lt;$A269,"",Orders!Z73*Z26)</f>
        <v>101.284675503608</v>
      </c>
      <c r="AA269" s="51" t="n">
        <f aca="false">IF(AA$254&lt;$A269,"",Orders!AA73*AA26)</f>
        <v>113.631879376267</v>
      </c>
      <c r="AB269" s="51" t="n">
        <f aca="false">IF(AB$254&lt;$A269,"",Orders!AB73*AB26)</f>
        <v>108.19921418602</v>
      </c>
      <c r="AC269" s="51" t="n">
        <f aca="false">IF(AC$254&lt;$A269,"",Orders!AC73*AC26)</f>
        <v>102.848382496058</v>
      </c>
      <c r="AD269" s="51" t="n">
        <f aca="false">IF(AD$254&lt;$A269,"",Orders!AD73*AD26)</f>
        <v>97.5962125262097</v>
      </c>
      <c r="AE269" s="51" t="n">
        <f aca="false">IF(AE$254&lt;$A269,"",Orders!AE73*AE26)</f>
        <v>92.4582226626369</v>
      </c>
      <c r="AF269" s="51" t="n">
        <f aca="false">IF(AF$254&lt;$A269,"",Orders!AF73*AF26)</f>
        <v>87.448463695434</v>
      </c>
      <c r="AG269" s="51" t="n">
        <f aca="false">IF(AG$254&lt;$A269,"",Orders!AG73*AG26)</f>
        <v>71.8619884858025</v>
      </c>
      <c r="AH269" s="51" t="n">
        <f aca="false">IF(AH$254&lt;$A269,"",Orders!AH73*AH26)</f>
        <v>67.5291223158818</v>
      </c>
      <c r="AI269" s="51" t="n">
        <f aca="false">IF(AI$254&lt;$A269,"",Orders!AI73*AI26)</f>
        <v>63.371309316542</v>
      </c>
      <c r="AJ269" s="51" t="n">
        <f aca="false">IF(AJ$254&lt;$A269,"",Orders!AJ73*AJ26)</f>
        <v>66.0571169064409</v>
      </c>
      <c r="AK269" s="51" t="n">
        <f aca="false">IF(AK$254&lt;$A269,"",Orders!AK73*AK26)</f>
        <v>61.9611118177525</v>
      </c>
      <c r="AL269" s="51" t="n">
        <f aca="false">IF(AL$254&lt;$A269,"",Orders!AL73*AL26)</f>
        <v>58.0446172250173</v>
      </c>
      <c r="AM269" s="51" t="n">
        <f aca="false">IF(AM$254&lt;$A269,"",Orders!AM73*AM26)</f>
        <v>56.805026810783</v>
      </c>
      <c r="AN269" s="51" t="n">
        <f aca="false">IF(AN$254&lt;$A269,"",Orders!AN73*AN26)</f>
        <v>53.128689641429</v>
      </c>
      <c r="AO269" s="51" t="n">
        <f aca="false">IF(AO$254&lt;$A269,"",Orders!AO73*AO26)</f>
        <v>49.6333105851987</v>
      </c>
    </row>
    <row r="270" customFormat="false" ht="15" hidden="false" customHeight="false" outlineLevel="0" collapsed="false">
      <c r="A270" s="0" t="n">
        <f aca="false">A269+1</f>
        <v>15</v>
      </c>
      <c r="B270" s="0" t="s">
        <v>19</v>
      </c>
      <c r="C270" s="51" t="str">
        <f aca="false">IF(C$254&lt;$A270,"",Orders!C74*C27)</f>
        <v/>
      </c>
      <c r="D270" s="51" t="str">
        <f aca="false">IF(D$254&lt;$A270,"",Orders!D74*D27)</f>
        <v/>
      </c>
      <c r="E270" s="51" t="str">
        <f aca="false">IF(E$254&lt;$A270,"",Orders!E74*E27)</f>
        <v/>
      </c>
      <c r="F270" s="51" t="str">
        <f aca="false">IF(F$254&lt;$A270,"",Orders!F74*F27)</f>
        <v/>
      </c>
      <c r="G270" s="51" t="str">
        <f aca="false">IF(G$254&lt;$A270,"",Orders!G74*G27)</f>
        <v/>
      </c>
      <c r="H270" s="51" t="str">
        <f aca="false">IF(H$254&lt;$A270,"",Orders!H74*H27)</f>
        <v/>
      </c>
      <c r="I270" s="51" t="str">
        <f aca="false">IF(I$254&lt;$A270,"",Orders!I74*I27)</f>
        <v/>
      </c>
      <c r="J270" s="51" t="str">
        <f aca="false">IF(J$254&lt;$A270,"",Orders!J74*J27)</f>
        <v/>
      </c>
      <c r="K270" s="51" t="str">
        <f aca="false">IF(K$254&lt;$A270,"",Orders!K74*K27)</f>
        <v/>
      </c>
      <c r="L270" s="51" t="str">
        <f aca="false">IF(L$254&lt;$A270,"",Orders!L74*L27)</f>
        <v/>
      </c>
      <c r="M270" s="51" t="str">
        <f aca="false">IF(M$254&lt;$A270,"",Orders!M74*M27)</f>
        <v/>
      </c>
      <c r="N270" s="51" t="str">
        <f aca="false">IF(N$254&lt;$A270,"",Orders!N74*N27)</f>
        <v/>
      </c>
      <c r="O270" s="51" t="str">
        <f aca="false">IF(O$254&lt;$A270,"",Orders!O74*O27)</f>
        <v/>
      </c>
      <c r="P270" s="51" t="str">
        <f aca="false">IF(P$254&lt;$A270,"",Orders!P74*P27)</f>
        <v/>
      </c>
      <c r="Q270" s="51" t="n">
        <f aca="false">IF(Q$254&lt;$A270,"",Orders!Q74*Q27)</f>
        <v>183.966784497557</v>
      </c>
      <c r="R270" s="51" t="n">
        <f aca="false">IF(R$254&lt;$A270,"",Orders!R74*R27)</f>
        <v>152.852694887857</v>
      </c>
      <c r="S270" s="51" t="n">
        <f aca="false">IF(S$254&lt;$A270,"",Orders!S74*S27)</f>
        <v>147.414680018599</v>
      </c>
      <c r="T270" s="51" t="n">
        <f aca="false">IF(T$254&lt;$A270,"",Orders!T74*T27)</f>
        <v>141.919926430326</v>
      </c>
      <c r="U270" s="51" t="n">
        <f aca="false">IF(U$254&lt;$A270,"",Orders!U74*U27)</f>
        <v>123.482995539725</v>
      </c>
      <c r="V270" s="51" t="n">
        <f aca="false">IF(V$254&lt;$A270,"",Orders!V74*V27)</f>
        <v>117.968382624024</v>
      </c>
      <c r="W270" s="51" t="n">
        <f aca="false">IF(W$254&lt;$A270,"",Orders!W74*W27)</f>
        <v>112.500986313406</v>
      </c>
      <c r="X270" s="51" t="n">
        <f aca="false">IF(X$254&lt;$A270,"",Orders!X74*X27)</f>
        <v>116.058260552482</v>
      </c>
      <c r="Y270" s="51" t="n">
        <f aca="false">IF(Y$254&lt;$A270,"",Orders!Y74*Y27)</f>
        <v>110.610976323034</v>
      </c>
      <c r="Z270" s="51" t="n">
        <f aca="false">IF(Z$254&lt;$A270,"",Orders!Z74*Z27)</f>
        <v>105.235950412724</v>
      </c>
      <c r="AA270" s="51" t="n">
        <f aca="false">IF(AA$254&lt;$A270,"",Orders!AA74*AA27)</f>
        <v>117.684269268946</v>
      </c>
      <c r="AB270" s="51" t="n">
        <f aca="false">IF(AB$254&lt;$A270,"",Orders!AB74*AB27)</f>
        <v>112.217511771598</v>
      </c>
      <c r="AC270" s="51" t="n">
        <f aca="false">IF(AC$254&lt;$A270,"",Orders!AC74*AC27)</f>
        <v>106.817827345377</v>
      </c>
      <c r="AD270" s="51" t="n">
        <f aca="false">IF(AD$254&lt;$A270,"",Orders!AD74*AD27)</f>
        <v>101.502906260137</v>
      </c>
      <c r="AE270" s="51" t="n">
        <f aca="false">IF(AE$254&lt;$A270,"",Orders!AE74*AE27)</f>
        <v>96.2892877794315</v>
      </c>
      <c r="AF270" s="51" t="n">
        <f aca="false">IF(AF$254&lt;$A270,"",Orders!AF74*AF27)</f>
        <v>91.1921738364429</v>
      </c>
      <c r="AG270" s="51" t="n">
        <f aca="false">IF(AG$254&lt;$A270,"",Orders!AG74*AG27)</f>
        <v>75.2470316780885</v>
      </c>
      <c r="AH270" s="51" t="n">
        <f aca="false">IF(AH$254&lt;$A270,"",Orders!AH74*AH27)</f>
        <v>70.7911994010622</v>
      </c>
      <c r="AI270" s="51" t="n">
        <f aca="false">IF(AI$254&lt;$A270,"",Orders!AI74*AI27)</f>
        <v>66.5057544507405</v>
      </c>
      <c r="AJ270" s="51" t="n">
        <f aca="false">IF(AJ$254&lt;$A270,"",Orders!AJ74*AJ27)</f>
        <v>69.2753102795907</v>
      </c>
      <c r="AK270" s="51" t="n">
        <f aca="false">IF(AK$254&lt;$A270,"",Orders!AK74*AK27)</f>
        <v>65.0503157492145</v>
      </c>
      <c r="AL270" s="51" t="n">
        <f aca="false">IF(AL$254&lt;$A270,"",Orders!AL74*AL27)</f>
        <v>61.0018866411756</v>
      </c>
      <c r="AM270" s="51" t="n">
        <f aca="false">IF(AM$254&lt;$A270,"",Orders!AM74*AM27)</f>
        <v>59.7188502284463</v>
      </c>
      <c r="AN270" s="51" t="n">
        <f aca="false">IF(AN$254&lt;$A270,"",Orders!AN74*AN27)</f>
        <v>55.9084802674851</v>
      </c>
      <c r="AO270" s="51" t="n">
        <f aca="false">IF(AO$254&lt;$A270,"",Orders!AO74*AO27)</f>
        <v>52.2787519459518</v>
      </c>
    </row>
    <row r="271" customFormat="false" ht="15" hidden="false" customHeight="false" outlineLevel="0" collapsed="false">
      <c r="A271" s="0" t="n">
        <f aca="false">A270+1</f>
        <v>16</v>
      </c>
      <c r="B271" s="0" t="s">
        <v>20</v>
      </c>
      <c r="C271" s="51" t="str">
        <f aca="false">IF(C$254&lt;$A271,"",Orders!C75*C28)</f>
        <v/>
      </c>
      <c r="D271" s="51" t="str">
        <f aca="false">IF(D$254&lt;$A271,"",Orders!D75*D28)</f>
        <v/>
      </c>
      <c r="E271" s="51" t="str">
        <f aca="false">IF(E$254&lt;$A271,"",Orders!E75*E28)</f>
        <v/>
      </c>
      <c r="F271" s="51" t="str">
        <f aca="false">IF(F$254&lt;$A271,"",Orders!F75*F28)</f>
        <v/>
      </c>
      <c r="G271" s="51" t="str">
        <f aca="false">IF(G$254&lt;$A271,"",Orders!G75*G28)</f>
        <v/>
      </c>
      <c r="H271" s="51" t="str">
        <f aca="false">IF(H$254&lt;$A271,"",Orders!H75*H28)</f>
        <v/>
      </c>
      <c r="I271" s="51" t="str">
        <f aca="false">IF(I$254&lt;$A271,"",Orders!I75*I28)</f>
        <v/>
      </c>
      <c r="J271" s="51" t="str">
        <f aca="false">IF(J$254&lt;$A271,"",Orders!J75*J28)</f>
        <v/>
      </c>
      <c r="K271" s="51" t="str">
        <f aca="false">IF(K$254&lt;$A271,"",Orders!K75*K28)</f>
        <v/>
      </c>
      <c r="L271" s="51" t="str">
        <f aca="false">IF(L$254&lt;$A271,"",Orders!L75*L28)</f>
        <v/>
      </c>
      <c r="M271" s="51" t="str">
        <f aca="false">IF(M$254&lt;$A271,"",Orders!M75*M28)</f>
        <v/>
      </c>
      <c r="N271" s="51" t="str">
        <f aca="false">IF(N$254&lt;$A271,"",Orders!N75*N28)</f>
        <v/>
      </c>
      <c r="O271" s="51" t="str">
        <f aca="false">IF(O$254&lt;$A271,"",Orders!O75*O28)</f>
        <v/>
      </c>
      <c r="P271" s="51" t="str">
        <f aca="false">IF(P$254&lt;$A271,"",Orders!P75*P28)</f>
        <v/>
      </c>
      <c r="Q271" s="51" t="str">
        <f aca="false">IF(Q$254&lt;$A271,"",Orders!Q75*Q28)</f>
        <v/>
      </c>
      <c r="R271" s="51" t="n">
        <f aca="false">IF(R$254&lt;$A271,"",Orders!R75*R28)</f>
        <v>182.577202473885</v>
      </c>
      <c r="S271" s="51" t="n">
        <f aca="false">IF(S$254&lt;$A271,"",Orders!S75*S28)</f>
        <v>151.309952611337</v>
      </c>
      <c r="T271" s="51" t="n">
        <f aca="false">IF(T$254&lt;$A271,"",Orders!T75*T28)</f>
        <v>145.879104837712</v>
      </c>
      <c r="U271" s="51" t="n">
        <f aca="false">IF(U$254&lt;$A271,"",Orders!U75*U28)</f>
        <v>127.540762926692</v>
      </c>
      <c r="V271" s="51" t="n">
        <f aca="false">IF(V$254&lt;$A271,"",Orders!V75*V28)</f>
        <v>122.021451644026</v>
      </c>
      <c r="W271" s="51" t="n">
        <f aca="false">IF(W$254&lt;$A271,"",Orders!W75*W28)</f>
        <v>116.533556293341</v>
      </c>
      <c r="X271" s="51" t="n">
        <f aca="false">IF(X$254&lt;$A271,"",Orders!X75*X28)</f>
        <v>120.106634121951</v>
      </c>
      <c r="Y271" s="51" t="n">
        <f aca="false">IF(Y$254&lt;$A271,"",Orders!Y75*Y28)</f>
        <v>114.633390522211</v>
      </c>
      <c r="Z271" s="51" t="n">
        <f aca="false">IF(Z$254&lt;$A271,"",Orders!Z75*Z28)</f>
        <v>109.217323283885</v>
      </c>
      <c r="AA271" s="51" t="n">
        <f aca="false">IF(AA$254&lt;$A271,"",Orders!AA75*AA28)</f>
        <v>121.738724914767</v>
      </c>
      <c r="AB271" s="51" t="n">
        <f aca="false">IF(AB$254&lt;$A271,"",Orders!AB75*AB28)</f>
        <v>116.250468304213</v>
      </c>
      <c r="AC271" s="51" t="n">
        <f aca="false">IF(AC$254&lt;$A271,"",Orders!AC75*AC28)</f>
        <v>110.814011668405</v>
      </c>
      <c r="AD271" s="51" t="n">
        <f aca="false">IF(AD$254&lt;$A271,"",Orders!AD75*AD28)</f>
        <v>105.447756810719</v>
      </c>
      <c r="AE271" s="51" t="n">
        <f aca="false">IF(AE$254&lt;$A271,"",Orders!AE75*AE28)</f>
        <v>100.169133549381</v>
      </c>
      <c r="AF271" s="51" t="n">
        <f aca="false">IF(AF$254&lt;$A271,"",Orders!AF75*AF28)</f>
        <v>94.9943875489199</v>
      </c>
      <c r="AG271" s="51" t="n">
        <f aca="false">IF(AG$254&lt;$A271,"",Orders!AG75*AG28)</f>
        <v>78.7155098415072</v>
      </c>
      <c r="AH271" s="51" t="n">
        <f aca="false">IF(AH$254&lt;$A271,"",Orders!AH75*AH28)</f>
        <v>74.1419052827501</v>
      </c>
      <c r="AI271" s="51" t="n">
        <f aca="false">IF(AI$254&lt;$A271,"",Orders!AI75*AI28)</f>
        <v>69.7329599444272</v>
      </c>
      <c r="AJ271" s="51" t="n">
        <f aca="false">IF(AJ$254&lt;$A271,"",Orders!AJ75*AJ28)</f>
        <v>72.5837232366182</v>
      </c>
      <c r="AK271" s="51" t="n">
        <f aca="false">IF(AK$254&lt;$A271,"",Orders!AK75*AK28)</f>
        <v>68.2335055145636</v>
      </c>
      <c r="AL271" s="51" t="n">
        <f aca="false">IF(AL$254&lt;$A271,"",Orders!AL75*AL28)</f>
        <v>64.0558998114777</v>
      </c>
      <c r="AM271" s="51" t="n">
        <f aca="false">IF(AM$254&lt;$A271,"",Orders!AM75*AM28)</f>
        <v>62.7301182643133</v>
      </c>
      <c r="AN271" s="51" t="n">
        <f aca="false">IF(AN$254&lt;$A271,"",Orders!AN75*AN28)</f>
        <v>58.7872251606044</v>
      </c>
      <c r="AO271" s="51" t="n">
        <f aca="false">IF(AO$254&lt;$A271,"",Orders!AO75*AO28)</f>
        <v>55.0237985494475</v>
      </c>
    </row>
    <row r="272" customFormat="false" ht="15" hidden="false" customHeight="false" outlineLevel="0" collapsed="false">
      <c r="A272" s="0" t="n">
        <f aca="false">A271+1</f>
        <v>17</v>
      </c>
      <c r="B272" s="0" t="s">
        <v>21</v>
      </c>
      <c r="C272" s="51" t="str">
        <f aca="false">IF(C$254&lt;$A272,"",Orders!C76*C29)</f>
        <v/>
      </c>
      <c r="D272" s="51" t="str">
        <f aca="false">IF(D$254&lt;$A272,"",Orders!D76*D29)</f>
        <v/>
      </c>
      <c r="E272" s="51" t="str">
        <f aca="false">IF(E$254&lt;$A272,"",Orders!E76*E29)</f>
        <v/>
      </c>
      <c r="F272" s="51" t="str">
        <f aca="false">IF(F$254&lt;$A272,"",Orders!F76*F29)</f>
        <v/>
      </c>
      <c r="G272" s="51" t="str">
        <f aca="false">IF(G$254&lt;$A272,"",Orders!G76*G29)</f>
        <v/>
      </c>
      <c r="H272" s="51" t="str">
        <f aca="false">IF(H$254&lt;$A272,"",Orders!H76*H29)</f>
        <v/>
      </c>
      <c r="I272" s="51" t="str">
        <f aca="false">IF(I$254&lt;$A272,"",Orders!I76*I29)</f>
        <v/>
      </c>
      <c r="J272" s="51" t="str">
        <f aca="false">IF(J$254&lt;$A272,"",Orders!J76*J29)</f>
        <v/>
      </c>
      <c r="K272" s="51" t="str">
        <f aca="false">IF(K$254&lt;$A272,"",Orders!K76*K29)</f>
        <v/>
      </c>
      <c r="L272" s="51" t="str">
        <f aca="false">IF(L$254&lt;$A272,"",Orders!L76*L29)</f>
        <v/>
      </c>
      <c r="M272" s="51" t="str">
        <f aca="false">IF(M$254&lt;$A272,"",Orders!M76*M29)</f>
        <v/>
      </c>
      <c r="N272" s="51" t="str">
        <f aca="false">IF(N$254&lt;$A272,"",Orders!N76*N29)</f>
        <v/>
      </c>
      <c r="O272" s="51" t="str">
        <f aca="false">IF(O$254&lt;$A272,"",Orders!O76*O29)</f>
        <v/>
      </c>
      <c r="P272" s="51" t="str">
        <f aca="false">IF(P$254&lt;$A272,"",Orders!P76*P29)</f>
        <v/>
      </c>
      <c r="Q272" s="51" t="str">
        <f aca="false">IF(Q$254&lt;$A272,"",Orders!Q76*Q29)</f>
        <v/>
      </c>
      <c r="R272" s="51" t="str">
        <f aca="false">IF(R$254&lt;$A272,"",Orders!R76*R29)</f>
        <v/>
      </c>
      <c r="S272" s="51" t="n">
        <f aca="false">IF(S$254&lt;$A272,"",Orders!S76*S29)</f>
        <v>181.192860454995</v>
      </c>
      <c r="T272" s="51" t="n">
        <f aca="false">IF(T$254&lt;$A272,"",Orders!T76*T29)</f>
        <v>149.773691024033</v>
      </c>
      <c r="U272" s="51" t="n">
        <f aca="false">IF(U$254&lt;$A272,"",Orders!U76*U29)</f>
        <v>131.576257327159</v>
      </c>
      <c r="V272" s="51" t="n">
        <f aca="false">IF(V$254&lt;$A272,"",Orders!V76*V29)</f>
        <v>126.065289410608</v>
      </c>
      <c r="W272" s="51" t="n">
        <f aca="false">IF(W$254&lt;$A272,"",Orders!W76*W29)</f>
        <v>120.569748380882</v>
      </c>
      <c r="X272" s="51" t="n">
        <f aca="false">IF(X$254&lt;$A272,"",Orders!X76*X29)</f>
        <v>124.150331882468</v>
      </c>
      <c r="Y272" s="51" t="n">
        <f aca="false">IF(Y$254&lt;$A272,"",Orders!Y76*Y29)</f>
        <v>118.663875592867</v>
      </c>
      <c r="Z272" s="51" t="n">
        <f aca="false">IF(Z$254&lt;$A272,"",Orders!Z76*Z29)</f>
        <v>113.219088577958</v>
      </c>
      <c r="AA272" s="51" t="n">
        <f aca="false">IF(AA$254&lt;$A272,"",Orders!AA76*AA29)</f>
        <v>125.784768003896</v>
      </c>
      <c r="AB272" s="51" t="n">
        <f aca="false">IF(AB$254&lt;$A272,"",Orders!AB76*AB29)</f>
        <v>120.287854640957</v>
      </c>
      <c r="AC272" s="51" t="n">
        <f aca="false">IF(AC$254&lt;$A272,"",Orders!AC76*AC29)</f>
        <v>114.827091639228</v>
      </c>
      <c r="AD272" s="51" t="n">
        <f aca="false">IF(AD$254&lt;$A272,"",Orders!AD76*AD29)</f>
        <v>109.421428649774</v>
      </c>
      <c r="AE272" s="51" t="n">
        <f aca="false">IF(AE$254&lt;$A272,"",Orders!AE76*AE29)</f>
        <v>104.089039559189</v>
      </c>
      <c r="AF272" s="51" t="n">
        <f aca="false">IF(AF$254&lt;$A272,"",Orders!AF76*AF29)</f>
        <v>98.8470879813076</v>
      </c>
      <c r="AG272" s="51" t="n">
        <f aca="false">IF(AG$254&lt;$A272,"",Orders!AG76*AG29)</f>
        <v>82.2621245800369</v>
      </c>
      <c r="AH272" s="51" t="n">
        <f aca="false">IF(AH$254&lt;$A272,"",Orders!AH76*AH29)</f>
        <v>77.5767993016841</v>
      </c>
      <c r="AI272" s="51" t="n">
        <f aca="false">IF(AI$254&lt;$A272,"",Orders!AI76*AI29)</f>
        <v>73.0493297388377</v>
      </c>
      <c r="AJ272" s="51" t="n">
        <f aca="false">IF(AJ$254&lt;$A272,"",Orders!AJ76*AJ29)</f>
        <v>75.9782140362394</v>
      </c>
      <c r="AK272" s="51" t="n">
        <f aca="false">IF(AK$254&lt;$A272,"",Orders!AK76*AK29)</f>
        <v>71.5073758788231</v>
      </c>
      <c r="AL272" s="51" t="n">
        <f aca="false">IF(AL$254&lt;$A272,"",Orders!AL76*AL29)</f>
        <v>67.2041555121504</v>
      </c>
      <c r="AM272" s="51" t="n">
        <f aca="false">IF(AM$254&lt;$A272,"",Orders!AM76*AM29)</f>
        <v>65.836583869199</v>
      </c>
      <c r="AN272" s="51" t="n">
        <f aca="false">IF(AN$254&lt;$A272,"",Orders!AN76*AN29)</f>
        <v>61.7634208573219</v>
      </c>
      <c r="AO272" s="51" t="n">
        <f aca="false">IF(AO$254&lt;$A272,"",Orders!AO76*AO29)</f>
        <v>57.8676351066214</v>
      </c>
    </row>
    <row r="273" customFormat="false" ht="15" hidden="false" customHeight="false" outlineLevel="0" collapsed="false">
      <c r="A273" s="0" t="n">
        <f aca="false">A272+1</f>
        <v>18</v>
      </c>
      <c r="B273" s="0" t="s">
        <v>22</v>
      </c>
      <c r="C273" s="51" t="str">
        <f aca="false">IF(C$254&lt;$A273,"",Orders!C77*C30)</f>
        <v/>
      </c>
      <c r="D273" s="51" t="str">
        <f aca="false">IF(D$254&lt;$A273,"",Orders!D77*D30)</f>
        <v/>
      </c>
      <c r="E273" s="51" t="str">
        <f aca="false">IF(E$254&lt;$A273,"",Orders!E77*E30)</f>
        <v/>
      </c>
      <c r="F273" s="51" t="str">
        <f aca="false">IF(F$254&lt;$A273,"",Orders!F77*F30)</f>
        <v/>
      </c>
      <c r="G273" s="51" t="str">
        <f aca="false">IF(G$254&lt;$A273,"",Orders!G77*G30)</f>
        <v/>
      </c>
      <c r="H273" s="51" t="str">
        <f aca="false">IF(H$254&lt;$A273,"",Orders!H77*H30)</f>
        <v/>
      </c>
      <c r="I273" s="51" t="str">
        <f aca="false">IF(I$254&lt;$A273,"",Orders!I77*I30)</f>
        <v/>
      </c>
      <c r="J273" s="51" t="str">
        <f aca="false">IF(J$254&lt;$A273,"",Orders!J77*J30)</f>
        <v/>
      </c>
      <c r="K273" s="51" t="str">
        <f aca="false">IF(K$254&lt;$A273,"",Orders!K77*K30)</f>
        <v/>
      </c>
      <c r="L273" s="51" t="str">
        <f aca="false">IF(L$254&lt;$A273,"",Orders!L77*L30)</f>
        <v/>
      </c>
      <c r="M273" s="51" t="str">
        <f aca="false">IF(M$254&lt;$A273,"",Orders!M77*M30)</f>
        <v/>
      </c>
      <c r="N273" s="51" t="str">
        <f aca="false">IF(N$254&lt;$A273,"",Orders!N77*N30)</f>
        <v/>
      </c>
      <c r="O273" s="51" t="str">
        <f aca="false">IF(O$254&lt;$A273,"",Orders!O77*O30)</f>
        <v/>
      </c>
      <c r="P273" s="51" t="str">
        <f aca="false">IF(P$254&lt;$A273,"",Orders!P77*P30)</f>
        <v/>
      </c>
      <c r="Q273" s="51" t="str">
        <f aca="false">IF(Q$254&lt;$A273,"",Orders!Q77*Q30)</f>
        <v/>
      </c>
      <c r="R273" s="51" t="str">
        <f aca="false">IF(R$254&lt;$A273,"",Orders!R77*R30)</f>
        <v/>
      </c>
      <c r="S273" s="51" t="str">
        <f aca="false">IF(S$254&lt;$A273,"",Orders!S77*S30)</f>
        <v/>
      </c>
      <c r="T273" s="51" t="n">
        <f aca="false">IF(T$254&lt;$A273,"",Orders!T77*T30)</f>
        <v>179.813829449142</v>
      </c>
      <c r="U273" s="51" t="n">
        <f aca="false">IF(U$254&lt;$A273,"",Orders!U77*U30)</f>
        <v>135.578973157159</v>
      </c>
      <c r="V273" s="51" t="n">
        <f aca="false">IF(V$254&lt;$A273,"",Orders!V77*V30)</f>
        <v>130.089361717124</v>
      </c>
      <c r="W273" s="51" t="n">
        <f aca="false">IF(W$254&lt;$A273,"",Orders!W77*W30)</f>
        <v>124.599149682565</v>
      </c>
      <c r="X273" s="51" t="n">
        <f aca="false">IF(X$254&lt;$A273,"",Orders!X77*X30)</f>
        <v>128.178843522588</v>
      </c>
      <c r="Y273" s="51" t="n">
        <f aca="false">IF(Y$254&lt;$A273,"",Orders!Y77*Y30)</f>
        <v>122.692094192939</v>
      </c>
      <c r="Z273" s="51" t="n">
        <f aca="false">IF(Z$254&lt;$A273,"",Orders!Z77*Z30)</f>
        <v>117.231223003482</v>
      </c>
      <c r="AA273" s="51" t="n">
        <f aca="false">IF(AA$254&lt;$A273,"",Orders!AA77*AA30)</f>
        <v>129.811861837195</v>
      </c>
      <c r="AB273" s="51" t="n">
        <f aca="false">IF(AB$254&lt;$A273,"",Orders!AB77*AB30)</f>
        <v>124.319264832778</v>
      </c>
      <c r="AC273" s="51" t="n">
        <f aca="false">IF(AC$254&lt;$A273,"",Orders!AC77*AC30)</f>
        <v>118.846935734138</v>
      </c>
      <c r="AD273" s="51" t="n">
        <f aca="false">IF(AD$254&lt;$A273,"",Orders!AD77*AD30)</f>
        <v>113.414198162383</v>
      </c>
      <c r="AE273" s="51" t="n">
        <f aca="false">IF(AE$254&lt;$A273,"",Orders!AE77*AE30)</f>
        <v>108.039809851599</v>
      </c>
      <c r="AF273" s="51" t="n">
        <f aca="false">IF(AF$254&lt;$A273,"",Orders!AF77*AF30)</f>
        <v>102.741710004133</v>
      </c>
      <c r="AG273" s="51" t="n">
        <f aca="false">IF(AG$254&lt;$A273,"",Orders!AG77*AG30)</f>
        <v>85.8809026773214</v>
      </c>
      <c r="AH273" s="51" t="n">
        <f aca="false">IF(AH$254&lt;$A273,"",Orders!AH77*AH30)</f>
        <v>81.0907613204922</v>
      </c>
      <c r="AI273" s="51" t="n">
        <f aca="false">IF(AI$254&lt;$A273,"",Orders!AI77*AI30)</f>
        <v>76.4505971906126</v>
      </c>
      <c r="AJ273" s="51" t="n">
        <f aca="false">IF(AJ$254&lt;$A273,"",Orders!AJ77*AJ30)</f>
        <v>79.4539630017724</v>
      </c>
      <c r="AK273" s="51" t="n">
        <f aca="false">IF(AK$254&lt;$A273,"",Orders!AK77*AK30)</f>
        <v>74.8679569500688</v>
      </c>
      <c r="AL273" s="51" t="n">
        <f aca="false">IF(AL$254&lt;$A273,"",Orders!AL77*AL30)</f>
        <v>70.4435123596974</v>
      </c>
      <c r="AM273" s="51" t="n">
        <f aca="false">IF(AM$254&lt;$A273,"",Orders!AM77*AM30)</f>
        <v>69.0353699295271</v>
      </c>
      <c r="AN273" s="51" t="n">
        <f aca="false">IF(AN$254&lt;$A273,"",Orders!AN77*AN30)</f>
        <v>64.8349702255305</v>
      </c>
      <c r="AO273" s="51" t="n">
        <f aca="false">IF(AO$254&lt;$A273,"",Orders!AO77*AO30)</f>
        <v>60.8088957061849</v>
      </c>
    </row>
    <row r="274" customFormat="false" ht="15" hidden="false" customHeight="false" outlineLevel="0" collapsed="false">
      <c r="A274" s="0" t="n">
        <f aca="false">A273+1</f>
        <v>19</v>
      </c>
      <c r="B274" s="0" t="s">
        <v>23</v>
      </c>
      <c r="C274" s="51" t="str">
        <f aca="false">IF(C$254&lt;$A274,"",Orders!C78*C31)</f>
        <v/>
      </c>
      <c r="D274" s="51" t="str">
        <f aca="false">IF(D$254&lt;$A274,"",Orders!D78*D31)</f>
        <v/>
      </c>
      <c r="E274" s="51" t="str">
        <f aca="false">IF(E$254&lt;$A274,"",Orders!E78*E31)</f>
        <v/>
      </c>
      <c r="F274" s="51" t="str">
        <f aca="false">IF(F$254&lt;$A274,"",Orders!F78*F31)</f>
        <v/>
      </c>
      <c r="G274" s="51" t="str">
        <f aca="false">IF(G$254&lt;$A274,"",Orders!G78*G31)</f>
        <v/>
      </c>
      <c r="H274" s="51" t="str">
        <f aca="false">IF(H$254&lt;$A274,"",Orders!H78*H31)</f>
        <v/>
      </c>
      <c r="I274" s="51" t="str">
        <f aca="false">IF(I$254&lt;$A274,"",Orders!I78*I31)</f>
        <v/>
      </c>
      <c r="J274" s="51" t="str">
        <f aca="false">IF(J$254&lt;$A274,"",Orders!J78*J31)</f>
        <v/>
      </c>
      <c r="K274" s="51" t="str">
        <f aca="false">IF(K$254&lt;$A274,"",Orders!K78*K31)</f>
        <v/>
      </c>
      <c r="L274" s="51" t="str">
        <f aca="false">IF(L$254&lt;$A274,"",Orders!L78*L31)</f>
        <v/>
      </c>
      <c r="M274" s="51" t="str">
        <f aca="false">IF(M$254&lt;$A274,"",Orders!M78*M31)</f>
        <v/>
      </c>
      <c r="N274" s="51" t="str">
        <f aca="false">IF(N$254&lt;$A274,"",Orders!N78*N31)</f>
        <v/>
      </c>
      <c r="O274" s="51" t="str">
        <f aca="false">IF(O$254&lt;$A274,"",Orders!O78*O31)</f>
        <v/>
      </c>
      <c r="P274" s="51" t="str">
        <f aca="false">IF(P$254&lt;$A274,"",Orders!P78*P31)</f>
        <v/>
      </c>
      <c r="Q274" s="51" t="str">
        <f aca="false">IF(Q$254&lt;$A274,"",Orders!Q78*Q31)</f>
        <v/>
      </c>
      <c r="R274" s="51" t="str">
        <f aca="false">IF(R$254&lt;$A274,"",Orders!R78*R31)</f>
        <v/>
      </c>
      <c r="S274" s="51" t="str">
        <f aca="false">IF(S$254&lt;$A274,"",Orders!S78*S31)</f>
        <v/>
      </c>
      <c r="T274" s="51" t="str">
        <f aca="false">IF(T$254&lt;$A274,"",Orders!T78*T31)</f>
        <v/>
      </c>
      <c r="U274" s="51" t="n">
        <f aca="false">IF(U$254&lt;$A274,"",Orders!U78*U31)</f>
        <v>169.032155056872</v>
      </c>
      <c r="V274" s="51" t="n">
        <f aca="false">IF(V$254&lt;$A274,"",Orders!V78*V31)</f>
        <v>134.08318314042</v>
      </c>
      <c r="W274" s="51" t="n">
        <f aca="false">IF(W$254&lt;$A274,"",Orders!W78*W31)</f>
        <v>128.611274353334</v>
      </c>
      <c r="X274" s="51" t="n">
        <f aca="false">IF(X$254&lt;$A274,"",Orders!X78*X31)</f>
        <v>132.181664358181</v>
      </c>
      <c r="Y274" s="51" t="n">
        <f aca="false">IF(Y$254&lt;$A274,"",Orders!Y78*Y31)</f>
        <v>126.70759404918</v>
      </c>
      <c r="Z274" s="51" t="n">
        <f aca="false">IF(Z$254&lt;$A274,"",Orders!Z78*Z31)</f>
        <v>121.243473541955</v>
      </c>
      <c r="AA274" s="51" t="n">
        <f aca="false">IF(AA$254&lt;$A274,"",Orders!AA78*AA31)</f>
        <v>133.809510728424</v>
      </c>
      <c r="AB274" s="51" t="n">
        <f aca="false">IF(AB$254&lt;$A274,"",Orders!AB78*AB31)</f>
        <v>128.334212324863</v>
      </c>
      <c r="AC274" s="51" t="n">
        <f aca="false">IF(AC$254&lt;$A274,"",Orders!AC78*AC31)</f>
        <v>122.863214975248</v>
      </c>
      <c r="AD274" s="51" t="n">
        <f aca="false">IF(AD$254&lt;$A274,"",Orders!AD78*AD31)</f>
        <v>117.416035519054</v>
      </c>
      <c r="AE274" s="51" t="n">
        <f aca="false">IF(AE$254&lt;$A274,"",Orders!AE78*AE31)</f>
        <v>112.011844456224</v>
      </c>
      <c r="AF274" s="51" t="n">
        <f aca="false">IF(AF$254&lt;$A274,"",Orders!AF78*AF31)</f>
        <v>106.669199945498</v>
      </c>
      <c r="AG274" s="51" t="n">
        <f aca="false">IF(AG$254&lt;$A274,"",Orders!AG78*AG31)</f>
        <v>89.5652131634985</v>
      </c>
      <c r="AH274" s="51" t="n">
        <f aca="false">IF(AH$254&lt;$A274,"",Orders!AH78*AH31)</f>
        <v>84.6779967965775</v>
      </c>
      <c r="AI274" s="51" t="n">
        <f aca="false">IF(AI$254&lt;$A274,"",Orders!AI78*AI31)</f>
        <v>79.9318192423717</v>
      </c>
      <c r="AJ274" s="51" t="n">
        <f aca="false">IF(AJ$254&lt;$A274,"",Orders!AJ78*AJ31)</f>
        <v>83.0054736160633</v>
      </c>
      <c r="AK274" s="51" t="n">
        <f aca="false">IF(AK$254&lt;$A274,"",Orders!AK78*AK31)</f>
        <v>78.3106048199368</v>
      </c>
      <c r="AL274" s="51" t="n">
        <f aca="false">IF(AL$254&lt;$A274,"",Orders!AL78*AL31)</f>
        <v>73.7701704107919</v>
      </c>
      <c r="AM274" s="51" t="n">
        <f aca="false">IF(AM$254&lt;$A274,"",Orders!AM78*AM31)</f>
        <v>72.3229482354705</v>
      </c>
      <c r="AN274" s="51" t="n">
        <f aca="false">IF(AN$254&lt;$A274,"",Orders!AN78*AN31)</f>
        <v>67.9991544536842</v>
      </c>
      <c r="AO274" s="51" t="n">
        <f aca="false">IF(AO$254&lt;$A274,"",Orders!AO78*AO31)</f>
        <v>63.8456304102648</v>
      </c>
    </row>
    <row r="275" customFormat="false" ht="15" hidden="false" customHeight="false" outlineLevel="0" collapsed="false">
      <c r="A275" s="0" t="n">
        <f aca="false">A274+1</f>
        <v>20</v>
      </c>
      <c r="B275" s="0" t="s">
        <v>24</v>
      </c>
      <c r="C275" s="51" t="str">
        <f aca="false">IF(C$254&lt;$A275,"",Orders!C79*C32)</f>
        <v/>
      </c>
      <c r="D275" s="51" t="str">
        <f aca="false">IF(D$254&lt;$A275,"",Orders!D79*D32)</f>
        <v/>
      </c>
      <c r="E275" s="51" t="str">
        <f aca="false">IF(E$254&lt;$A275,"",Orders!E79*E32)</f>
        <v/>
      </c>
      <c r="F275" s="51" t="str">
        <f aca="false">IF(F$254&lt;$A275,"",Orders!F79*F32)</f>
        <v/>
      </c>
      <c r="G275" s="51" t="str">
        <f aca="false">IF(G$254&lt;$A275,"",Orders!G79*G32)</f>
        <v/>
      </c>
      <c r="H275" s="51" t="str">
        <f aca="false">IF(H$254&lt;$A275,"",Orders!H79*H32)</f>
        <v/>
      </c>
      <c r="I275" s="51" t="str">
        <f aca="false">IF(I$254&lt;$A275,"",Orders!I79*I32)</f>
        <v/>
      </c>
      <c r="J275" s="51" t="str">
        <f aca="false">IF(J$254&lt;$A275,"",Orders!J79*J32)</f>
        <v/>
      </c>
      <c r="K275" s="51" t="str">
        <f aca="false">IF(K$254&lt;$A275,"",Orders!K79*K32)</f>
        <v/>
      </c>
      <c r="L275" s="51" t="str">
        <f aca="false">IF(L$254&lt;$A275,"",Orders!L79*L32)</f>
        <v/>
      </c>
      <c r="M275" s="51" t="str">
        <f aca="false">IF(M$254&lt;$A275,"",Orders!M79*M32)</f>
        <v/>
      </c>
      <c r="N275" s="51" t="str">
        <f aca="false">IF(N$254&lt;$A275,"",Orders!N79*N32)</f>
        <v/>
      </c>
      <c r="O275" s="51" t="str">
        <f aca="false">IF(O$254&lt;$A275,"",Orders!O79*O32)</f>
        <v/>
      </c>
      <c r="P275" s="51" t="str">
        <f aca="false">IF(P$254&lt;$A275,"",Orders!P79*P32)</f>
        <v/>
      </c>
      <c r="Q275" s="51" t="str">
        <f aca="false">IF(Q$254&lt;$A275,"",Orders!Q79*Q32)</f>
        <v/>
      </c>
      <c r="R275" s="51" t="str">
        <f aca="false">IF(R$254&lt;$A275,"",Orders!R79*R32)</f>
        <v/>
      </c>
      <c r="S275" s="51" t="str">
        <f aca="false">IF(S$254&lt;$A275,"",Orders!S79*S32)</f>
        <v/>
      </c>
      <c r="T275" s="51" t="str">
        <f aca="false">IF(T$254&lt;$A275,"",Orders!T79*T32)</f>
        <v/>
      </c>
      <c r="U275" s="51" t="str">
        <f aca="false">IF(U$254&lt;$A275,"",Orders!U79*U32)</f>
        <v/>
      </c>
      <c r="V275" s="51" t="n">
        <f aca="false">IF(V$254&lt;$A275,"",Orders!V79*V32)</f>
        <v>167.679915426585</v>
      </c>
      <c r="W275" s="51" t="n">
        <f aca="false">IF(W$254&lt;$A275,"",Orders!W79*W32)</f>
        <v>132.595662359085</v>
      </c>
      <c r="X275" s="51" t="n">
        <f aca="false">IF(X$254&lt;$A275,"",Orders!X79*X32)</f>
        <v>136.148394848994</v>
      </c>
      <c r="Y275" s="51" t="n">
        <f aca="false">IF(Y$254&lt;$A275,"",Orders!Y79*Y32)</f>
        <v>130.699905817142</v>
      </c>
      <c r="Z275" s="51" t="n">
        <f aca="false">IF(Z$254&lt;$A275,"",Orders!Z79*Z32)</f>
        <v>125.24545078016</v>
      </c>
      <c r="AA275" s="51" t="n">
        <f aca="false">IF(AA$254&lt;$A275,"",Orders!AA79*AA32)</f>
        <v>137.767359478897</v>
      </c>
      <c r="AB275" s="51" t="n">
        <f aca="false">IF(AB$254&lt;$A275,"",Orders!AB79*AB32)</f>
        <v>132.322228634115</v>
      </c>
      <c r="AC275" s="51" t="n">
        <f aca="false">IF(AC$254&lt;$A275,"",Orders!AC79*AC32)</f>
        <v>126.865497885489</v>
      </c>
      <c r="AD275" s="51" t="n">
        <f aca="false">IF(AD$254&lt;$A275,"",Orders!AD79*AD32)</f>
        <v>121.416693216951</v>
      </c>
      <c r="AE275" s="51" t="n">
        <f aca="false">IF(AE$254&lt;$A275,"",Orders!AE79*AE32)</f>
        <v>115.995219186498</v>
      </c>
      <c r="AF275" s="51" t="n">
        <f aca="false">IF(AF$254&lt;$A275,"",Orders!AF79*AF32)</f>
        <v>110.620084772353</v>
      </c>
      <c r="AG275" s="51" t="n">
        <f aca="false">IF(AG$254&lt;$A275,"",Orders!AG79*AG32)</f>
        <v>93.3077946111545</v>
      </c>
      <c r="AH275" s="51" t="n">
        <f aca="false">IF(AH$254&lt;$A275,"",Orders!AH79*AH32)</f>
        <v>88.332051492424</v>
      </c>
      <c r="AI275" s="51" t="n">
        <f aca="false">IF(AI$254&lt;$A275,"",Orders!AI79*AI32)</f>
        <v>83.4873793605516</v>
      </c>
      <c r="AJ275" s="51" t="n">
        <f aca="false">IF(AJ$254&lt;$A275,"",Orders!AJ79*AJ32)</f>
        <v>86.6265829771849</v>
      </c>
      <c r="AK275" s="51" t="n">
        <f aca="false">IF(AK$254&lt;$A275,"",Orders!AK79*AK32)</f>
        <v>81.830000614096</v>
      </c>
      <c r="AL275" s="51" t="n">
        <f aca="false">IF(AL$254&lt;$A275,"",Orders!AL79*AL32)</f>
        <v>77.1796600438608</v>
      </c>
      <c r="AM275" s="51" t="n">
        <f aca="false">IF(AM$254&lt;$A275,"",Orders!AM79*AM32)</f>
        <v>75.6951253356658</v>
      </c>
      <c r="AN275" s="51" t="n">
        <f aca="false">IF(AN$254&lt;$A275,"",Orders!AN79*AN32)</f>
        <v>71.2526106760807</v>
      </c>
      <c r="AO275" s="51" t="n">
        <f aca="false">IF(AO$254&lt;$A275,"",Orders!AO79*AO32)</f>
        <v>66.9752762207109</v>
      </c>
    </row>
    <row r="276" customFormat="false" ht="15" hidden="false" customHeight="false" outlineLevel="0" collapsed="false">
      <c r="A276" s="0" t="n">
        <f aca="false">A275+1</f>
        <v>21</v>
      </c>
      <c r="B276" s="0" t="s">
        <v>25</v>
      </c>
      <c r="C276" s="51" t="str">
        <f aca="false">IF(C$254&lt;$A276,"",Orders!C80*C33)</f>
        <v/>
      </c>
      <c r="D276" s="51" t="str">
        <f aca="false">IF(D$254&lt;$A276,"",Orders!D80*D33)</f>
        <v/>
      </c>
      <c r="E276" s="51" t="str">
        <f aca="false">IF(E$254&lt;$A276,"",Orders!E80*E33)</f>
        <v/>
      </c>
      <c r="F276" s="51" t="str">
        <f aca="false">IF(F$254&lt;$A276,"",Orders!F80*F33)</f>
        <v/>
      </c>
      <c r="G276" s="51" t="str">
        <f aca="false">IF(G$254&lt;$A276,"",Orders!G80*G33)</f>
        <v/>
      </c>
      <c r="H276" s="51" t="str">
        <f aca="false">IF(H$254&lt;$A276,"",Orders!H80*H33)</f>
        <v/>
      </c>
      <c r="I276" s="51" t="str">
        <f aca="false">IF(I$254&lt;$A276,"",Orders!I80*I33)</f>
        <v/>
      </c>
      <c r="J276" s="51" t="str">
        <f aca="false">IF(J$254&lt;$A276,"",Orders!J80*J33)</f>
        <v/>
      </c>
      <c r="K276" s="51" t="str">
        <f aca="false">IF(K$254&lt;$A276,"",Orders!K80*K33)</f>
        <v/>
      </c>
      <c r="L276" s="51" t="str">
        <f aca="false">IF(L$254&lt;$A276,"",Orders!L80*L33)</f>
        <v/>
      </c>
      <c r="M276" s="51" t="str">
        <f aca="false">IF(M$254&lt;$A276,"",Orders!M80*M33)</f>
        <v/>
      </c>
      <c r="N276" s="51" t="str">
        <f aca="false">IF(N$254&lt;$A276,"",Orders!N80*N33)</f>
        <v/>
      </c>
      <c r="O276" s="51" t="str">
        <f aca="false">IF(O$254&lt;$A276,"",Orders!O80*O33)</f>
        <v/>
      </c>
      <c r="P276" s="51" t="str">
        <f aca="false">IF(P$254&lt;$A276,"",Orders!P80*P33)</f>
        <v/>
      </c>
      <c r="Q276" s="51" t="str">
        <f aca="false">IF(Q$254&lt;$A276,"",Orders!Q80*Q33)</f>
        <v/>
      </c>
      <c r="R276" s="51" t="str">
        <f aca="false">IF(R$254&lt;$A276,"",Orders!R80*R33)</f>
        <v/>
      </c>
      <c r="S276" s="51" t="str">
        <f aca="false">IF(S$254&lt;$A276,"",Orders!S80*S33)</f>
        <v/>
      </c>
      <c r="T276" s="51" t="str">
        <f aca="false">IF(T$254&lt;$A276,"",Orders!T80*T33)</f>
        <v/>
      </c>
      <c r="U276" s="51" t="str">
        <f aca="false">IF(U$254&lt;$A276,"",Orders!U80*U33)</f>
        <v/>
      </c>
      <c r="V276" s="51" t="str">
        <f aca="false">IF(V$254&lt;$A276,"",Orders!V80*V33)</f>
        <v/>
      </c>
      <c r="W276" s="51" t="n">
        <f aca="false">IF(W$254&lt;$A276,"",Orders!W80*W33)</f>
        <v>166.334320293468</v>
      </c>
      <c r="X276" s="51" t="n">
        <f aca="false">IF(X$254&lt;$A276,"",Orders!X80*X33)</f>
        <v>140.068838902407</v>
      </c>
      <c r="Y276" s="51" t="n">
        <f aca="false">IF(Y$254&lt;$A276,"",Orders!Y80*Y33)</f>
        <v>134.658642165062</v>
      </c>
      <c r="Z276" s="51" t="n">
        <f aca="false">IF(Z$254&lt;$A276,"",Orders!Z80*Z33)</f>
        <v>129.226725795429</v>
      </c>
      <c r="AA276" s="51" t="n">
        <f aca="false">IF(AA$254&lt;$A276,"",Orders!AA80*AA33)</f>
        <v>141.675290932913</v>
      </c>
      <c r="AB276" s="51" t="n">
        <f aca="false">IF(AB$254&lt;$A276,"",Orders!AB80*AB33)</f>
        <v>136.272962553129</v>
      </c>
      <c r="AC276" s="51" t="n">
        <f aca="false">IF(AC$254&lt;$A276,"",Orders!AC80*AC33)</f>
        <v>130.843348343458</v>
      </c>
      <c r="AD276" s="51" t="n">
        <f aca="false">IF(AD$254&lt;$A276,"",Orders!AD80*AD33)</f>
        <v>125.405799703468</v>
      </c>
      <c r="AE276" s="51" t="n">
        <f aca="false">IF(AE$254&lt;$A276,"",Orders!AE80*AE33)</f>
        <v>119.979772408348</v>
      </c>
      <c r="AF276" s="51" t="n">
        <f aca="false">IF(AF$254&lt;$A276,"",Orders!AF80*AF33)</f>
        <v>114.584549760795</v>
      </c>
      <c r="AG276" s="51" t="n">
        <f aca="false">IF(AG$254&lt;$A276,"",Orders!AG80*AG33)</f>
        <v>97.1007928523502</v>
      </c>
      <c r="AH276" s="51" t="n">
        <f aca="false">IF(AH$254&lt;$A276,"",Orders!AH80*AH33)</f>
        <v>92.0458362933958</v>
      </c>
      <c r="AI276" s="51" t="n">
        <f aca="false">IF(AI$254&lt;$A276,"",Orders!AI80*AI33)</f>
        <v>87.1109999339665</v>
      </c>
      <c r="AJ276" s="51" t="n">
        <f aca="false">IF(AJ$254&lt;$A276,"",Orders!AJ80*AJ33)</f>
        <v>90.3104821703568</v>
      </c>
      <c r="AK276" s="51" t="n">
        <f aca="false">IF(AK$254&lt;$A276,"",Orders!AK80*AK33)</f>
        <v>85.4201587107852</v>
      </c>
      <c r="AL276" s="51" t="n">
        <f aca="false">IF(AL$254&lt;$A276,"",Orders!AL80*AL33)</f>
        <v>80.6668390225693</v>
      </c>
      <c r="AM276" s="51" t="n">
        <f aca="false">IF(AM$254&lt;$A276,"",Orders!AM80*AM33)</f>
        <v>79.1470362122467</v>
      </c>
      <c r="AN276" s="51" t="n">
        <f aca="false">IF(AN$254&lt;$A276,"",Orders!AN80*AN33)</f>
        <v>74.5913162321382</v>
      </c>
      <c r="AO276" s="51" t="n">
        <f aca="false">IF(AO$254&lt;$A276,"",Orders!AO80*AO33)</f>
        <v>70.1946334258595</v>
      </c>
    </row>
    <row r="277" customFormat="false" ht="15" hidden="false" customHeight="false" outlineLevel="0" collapsed="false">
      <c r="A277" s="0" t="n">
        <f aca="false">A276+1</f>
        <v>22</v>
      </c>
      <c r="B277" s="0" t="s">
        <v>26</v>
      </c>
      <c r="C277" s="51" t="str">
        <f aca="false">IF(C$254&lt;$A277,"",Orders!C81*C34)</f>
        <v/>
      </c>
      <c r="D277" s="51" t="str">
        <f aca="false">IF(D$254&lt;$A277,"",Orders!D81*D34)</f>
        <v/>
      </c>
      <c r="E277" s="51" t="str">
        <f aca="false">IF(E$254&lt;$A277,"",Orders!E81*E34)</f>
        <v/>
      </c>
      <c r="F277" s="51" t="str">
        <f aca="false">IF(F$254&lt;$A277,"",Orders!F81*F34)</f>
        <v/>
      </c>
      <c r="G277" s="51" t="str">
        <f aca="false">IF(G$254&lt;$A277,"",Orders!G81*G34)</f>
        <v/>
      </c>
      <c r="H277" s="51" t="str">
        <f aca="false">IF(H$254&lt;$A277,"",Orders!H81*H34)</f>
        <v/>
      </c>
      <c r="I277" s="51" t="str">
        <f aca="false">IF(I$254&lt;$A277,"",Orders!I81*I34)</f>
        <v/>
      </c>
      <c r="J277" s="51" t="str">
        <f aca="false">IF(J$254&lt;$A277,"",Orders!J81*J34)</f>
        <v/>
      </c>
      <c r="K277" s="51" t="str">
        <f aca="false">IF(K$254&lt;$A277,"",Orders!K81*K34)</f>
        <v/>
      </c>
      <c r="L277" s="51" t="str">
        <f aca="false">IF(L$254&lt;$A277,"",Orders!L81*L34)</f>
        <v/>
      </c>
      <c r="M277" s="51" t="str">
        <f aca="false">IF(M$254&lt;$A277,"",Orders!M81*M34)</f>
        <v/>
      </c>
      <c r="N277" s="51" t="str">
        <f aca="false">IF(N$254&lt;$A277,"",Orders!N81*N34)</f>
        <v/>
      </c>
      <c r="O277" s="51" t="str">
        <f aca="false">IF(O$254&lt;$A277,"",Orders!O81*O34)</f>
        <v/>
      </c>
      <c r="P277" s="51" t="str">
        <f aca="false">IF(P$254&lt;$A277,"",Orders!P81*P34)</f>
        <v/>
      </c>
      <c r="Q277" s="51" t="str">
        <f aca="false">IF(Q$254&lt;$A277,"",Orders!Q81*Q34)</f>
        <v/>
      </c>
      <c r="R277" s="51" t="str">
        <f aca="false">IF(R$254&lt;$A277,"",Orders!R81*R34)</f>
        <v/>
      </c>
      <c r="S277" s="51" t="str">
        <f aca="false">IF(S$254&lt;$A277,"",Orders!S81*S34)</f>
        <v/>
      </c>
      <c r="T277" s="51" t="str">
        <f aca="false">IF(T$254&lt;$A277,"",Orders!T81*T34)</f>
        <v/>
      </c>
      <c r="U277" s="51" t="str">
        <f aca="false">IF(U$254&lt;$A277,"",Orders!U81*U34)</f>
        <v/>
      </c>
      <c r="V277" s="51" t="str">
        <f aca="false">IF(V$254&lt;$A277,"",Orders!V81*V34)</f>
        <v/>
      </c>
      <c r="W277" s="51" t="str">
        <f aca="false">IF(W$254&lt;$A277,"",Orders!W81*W34)</f>
        <v/>
      </c>
      <c r="X277" s="51" t="n">
        <f aca="false">IF(X$254&lt;$A277,"",Orders!X81*X34)</f>
        <v>171.660053738459</v>
      </c>
      <c r="Y277" s="51" t="n">
        <f aca="false">IF(Y$254&lt;$A277,"",Orders!Y81*Y34)</f>
        <v>138.573596104517</v>
      </c>
      <c r="Z277" s="51" t="n">
        <f aca="false">IF(Z$254&lt;$A277,"",Orders!Z81*Z34)</f>
        <v>133.176928705053</v>
      </c>
      <c r="AA277" s="51" t="n">
        <f aca="false">IF(AA$254&lt;$A277,"",Orders!AA81*AA34)</f>
        <v>145.523519671583</v>
      </c>
      <c r="AB277" s="51" t="n">
        <f aca="false">IF(AB$254&lt;$A277,"",Orders!AB81*AB34)</f>
        <v>140.176277895889</v>
      </c>
      <c r="AC277" s="51" t="n">
        <f aca="false">IF(AC$254&lt;$A277,"",Orders!AC81*AC34)</f>
        <v>134.786424413089</v>
      </c>
      <c r="AD277" s="51" t="n">
        <f aca="false">IF(AD$254&lt;$A277,"",Orders!AD81*AD34)</f>
        <v>129.372956312748</v>
      </c>
      <c r="AE277" s="51" t="n">
        <f aca="false">IF(AE$254&lt;$A277,"",Orders!AE81*AE34)</f>
        <v>123.95519724929</v>
      </c>
      <c r="AF277" s="51" t="n">
        <f aca="false">IF(AF$254&lt;$A277,"",Orders!AF81*AF34)</f>
        <v>118.55252342557</v>
      </c>
      <c r="AG277" s="51" t="n">
        <f aca="false">IF(AG$254&lt;$A277,"",Orders!AG81*AG34)</f>
        <v>100.935809049243</v>
      </c>
      <c r="AH277" s="51" t="n">
        <f aca="false">IF(AH$254&lt;$A277,"",Orders!AH81*AH34)</f>
        <v>95.8116623797195</v>
      </c>
      <c r="AI277" s="51" t="n">
        <f aca="false">IF(AI$254&lt;$A277,"",Orders!AI81*AI34)</f>
        <v>90.7957646473817</v>
      </c>
      <c r="AJ277" s="51" t="n">
        <f aca="false">IF(AJ$254&lt;$A277,"",Orders!AJ81*AJ34)</f>
        <v>94.0497469029582</v>
      </c>
      <c r="AK277" s="51" t="n">
        <f aca="false">IF(AK$254&lt;$A277,"",Orders!AK81*AK34)</f>
        <v>89.0744447230518</v>
      </c>
      <c r="AL277" s="51" t="n">
        <f aca="false">IF(AL$254&lt;$A277,"",Orders!AL81*AL34)</f>
        <v>84.2258985276427</v>
      </c>
      <c r="AM277" s="51" t="n">
        <f aca="false">IF(AM$254&lt;$A277,"",Orders!AM81*AM34)</f>
        <v>82.6731466120554</v>
      </c>
      <c r="AN277" s="51" t="n">
        <f aca="false">IF(AN$254&lt;$A277,"",Orders!AN81*AN34)</f>
        <v>78.0105805063193</v>
      </c>
      <c r="AO277" s="51" t="n">
        <f aca="false">IF(AO$254&lt;$A277,"",Orders!AO81*AO34)</f>
        <v>73.4998483280987</v>
      </c>
    </row>
    <row r="278" customFormat="false" ht="15" hidden="false" customHeight="false" outlineLevel="0" collapsed="false">
      <c r="A278" s="0" t="n">
        <f aca="false">A277+1</f>
        <v>23</v>
      </c>
      <c r="B278" s="0" t="s">
        <v>27</v>
      </c>
      <c r="C278" s="51" t="str">
        <f aca="false">IF(C$254&lt;$A278,"",Orders!C82*C35)</f>
        <v/>
      </c>
      <c r="D278" s="51" t="str">
        <f aca="false">IF(D$254&lt;$A278,"",Orders!D82*D35)</f>
        <v/>
      </c>
      <c r="E278" s="51" t="str">
        <f aca="false">IF(E$254&lt;$A278,"",Orders!E82*E35)</f>
        <v/>
      </c>
      <c r="F278" s="51" t="str">
        <f aca="false">IF(F$254&lt;$A278,"",Orders!F82*F35)</f>
        <v/>
      </c>
      <c r="G278" s="51" t="str">
        <f aca="false">IF(G$254&lt;$A278,"",Orders!G82*G35)</f>
        <v/>
      </c>
      <c r="H278" s="51" t="str">
        <f aca="false">IF(H$254&lt;$A278,"",Orders!H82*H35)</f>
        <v/>
      </c>
      <c r="I278" s="51" t="str">
        <f aca="false">IF(I$254&lt;$A278,"",Orders!I82*I35)</f>
        <v/>
      </c>
      <c r="J278" s="51" t="str">
        <f aca="false">IF(J$254&lt;$A278,"",Orders!J82*J35)</f>
        <v/>
      </c>
      <c r="K278" s="51" t="str">
        <f aca="false">IF(K$254&lt;$A278,"",Orders!K82*K35)</f>
        <v/>
      </c>
      <c r="L278" s="51" t="str">
        <f aca="false">IF(L$254&lt;$A278,"",Orders!L82*L35)</f>
        <v/>
      </c>
      <c r="M278" s="51" t="str">
        <f aca="false">IF(M$254&lt;$A278,"",Orders!M82*M35)</f>
        <v/>
      </c>
      <c r="N278" s="51" t="str">
        <f aca="false">IF(N$254&lt;$A278,"",Orders!N82*N35)</f>
        <v/>
      </c>
      <c r="O278" s="51" t="str">
        <f aca="false">IF(O$254&lt;$A278,"",Orders!O82*O35)</f>
        <v/>
      </c>
      <c r="P278" s="51" t="str">
        <f aca="false">IF(P$254&lt;$A278,"",Orders!P82*P35)</f>
        <v/>
      </c>
      <c r="Q278" s="51" t="str">
        <f aca="false">IF(Q$254&lt;$A278,"",Orders!Q82*Q35)</f>
        <v/>
      </c>
      <c r="R278" s="51" t="str">
        <f aca="false">IF(R$254&lt;$A278,"",Orders!R82*R35)</f>
        <v/>
      </c>
      <c r="S278" s="51" t="str">
        <f aca="false">IF(S$254&lt;$A278,"",Orders!S82*S35)</f>
        <v/>
      </c>
      <c r="T278" s="51" t="str">
        <f aca="false">IF(T$254&lt;$A278,"",Orders!T82*T35)</f>
        <v/>
      </c>
      <c r="U278" s="51" t="str">
        <f aca="false">IF(U$254&lt;$A278,"",Orders!U82*U35)</f>
        <v/>
      </c>
      <c r="V278" s="51" t="str">
        <f aca="false">IF(V$254&lt;$A278,"",Orders!V82*V35)</f>
        <v/>
      </c>
      <c r="W278" s="51" t="str">
        <f aca="false">IF(W$254&lt;$A278,"",Orders!W82*W35)</f>
        <v/>
      </c>
      <c r="X278" s="51" t="str">
        <f aca="false">IF(X$254&lt;$A278,"",Orders!X82*X35)</f>
        <v/>
      </c>
      <c r="Y278" s="51" t="n">
        <f aca="false">IF(Y$254&lt;$A278,"",Orders!Y82*Y35)</f>
        <v>170.312724309691</v>
      </c>
      <c r="Z278" s="51" t="n">
        <f aca="false">IF(Z$254&lt;$A278,"",Orders!Z82*Z35)</f>
        <v>137.085846918531</v>
      </c>
      <c r="AA278" s="51" t="n">
        <f aca="false">IF(AA$254&lt;$A278,"",Orders!AA82*AA35)</f>
        <v>149.302680018021</v>
      </c>
      <c r="AB278" s="51" t="n">
        <f aca="false">IF(AB$254&lt;$A278,"",Orders!AB82*AB35)</f>
        <v>144.022347834004</v>
      </c>
      <c r="AC278" s="51" t="n">
        <f aca="false">IF(AC$254&lt;$A278,"",Orders!AC82*AC35)</f>
        <v>138.684576173805</v>
      </c>
      <c r="AD278" s="51" t="n">
        <f aca="false">IF(AD$254&lt;$A278,"",Orders!AD82*AD35)</f>
        <v>133.307835618865</v>
      </c>
      <c r="AE278" s="51" t="n">
        <f aca="false">IF(AE$254&lt;$A278,"",Orders!AE82*AE35)</f>
        <v>127.91113752326</v>
      </c>
      <c r="AF278" s="51" t="n">
        <f aca="false">IF(AF$254&lt;$A278,"",Orders!AF82*AF35)</f>
        <v>122.513768234707</v>
      </c>
      <c r="AG278" s="51" t="n">
        <f aca="false">IF(AG$254&lt;$A278,"",Orders!AG82*AG35)</f>
        <v>104.803957771977</v>
      </c>
      <c r="AH278" s="51" t="n">
        <f aca="false">IF(AH$254&lt;$A278,"",Orders!AH82*AH35)</f>
        <v>99.6212867467094</v>
      </c>
      <c r="AI278" s="51" t="n">
        <f aca="false">IF(AI$254&lt;$A278,"",Orders!AI82*AI35)</f>
        <v>94.5341511295151</v>
      </c>
      <c r="AJ278" s="51" t="n">
        <f aca="false">IF(AJ$254&lt;$A278,"",Orders!AJ82*AJ35)</f>
        <v>97.8363785090201</v>
      </c>
      <c r="AK278" s="51" t="n">
        <f aca="false">IF(AK$254&lt;$A278,"",Orders!AK82*AK35)</f>
        <v>92.7856036406804</v>
      </c>
      <c r="AL278" s="51" t="n">
        <f aca="false">IF(AL$254&lt;$A278,"",Orders!AL82*AL35)</f>
        <v>87.8503787905445</v>
      </c>
      <c r="AM278" s="51" t="n">
        <f aca="false">IF(AM$254&lt;$A278,"",Orders!AM82*AM35)</f>
        <v>86.2672647328573</v>
      </c>
      <c r="AN278" s="51" t="n">
        <f aca="false">IF(AN$254&lt;$A278,"",Orders!AN82*AN35)</f>
        <v>81.5050452067145</v>
      </c>
      <c r="AO278" s="51" t="n">
        <f aca="false">IF(AO$254&lt;$A278,"",Orders!AO82*AO35)</f>
        <v>76.8864033097003</v>
      </c>
    </row>
    <row r="279" customFormat="false" ht="15" hidden="false" customHeight="false" outlineLevel="0" collapsed="false">
      <c r="A279" s="0" t="n">
        <f aca="false">A278+1</f>
        <v>24</v>
      </c>
      <c r="B279" s="0" t="s">
        <v>28</v>
      </c>
      <c r="C279" s="51" t="str">
        <f aca="false">IF(C$254&lt;$A279,"",Orders!C83*C36)</f>
        <v/>
      </c>
      <c r="D279" s="51" t="str">
        <f aca="false">IF(D$254&lt;$A279,"",Orders!D83*D36)</f>
        <v/>
      </c>
      <c r="E279" s="51" t="str">
        <f aca="false">IF(E$254&lt;$A279,"",Orders!E83*E36)</f>
        <v/>
      </c>
      <c r="F279" s="51" t="str">
        <f aca="false">IF(F$254&lt;$A279,"",Orders!F83*F36)</f>
        <v/>
      </c>
      <c r="G279" s="51" t="str">
        <f aca="false">IF(G$254&lt;$A279,"",Orders!G83*G36)</f>
        <v/>
      </c>
      <c r="H279" s="51" t="str">
        <f aca="false">IF(H$254&lt;$A279,"",Orders!H83*H36)</f>
        <v/>
      </c>
      <c r="I279" s="51" t="str">
        <f aca="false">IF(I$254&lt;$A279,"",Orders!I83*I36)</f>
        <v/>
      </c>
      <c r="J279" s="51" t="str">
        <f aca="false">IF(J$254&lt;$A279,"",Orders!J83*J36)</f>
        <v/>
      </c>
      <c r="K279" s="51" t="str">
        <f aca="false">IF(K$254&lt;$A279,"",Orders!K83*K36)</f>
        <v/>
      </c>
      <c r="L279" s="51" t="str">
        <f aca="false">IF(L$254&lt;$A279,"",Orders!L83*L36)</f>
        <v/>
      </c>
      <c r="M279" s="51" t="str">
        <f aca="false">IF(M$254&lt;$A279,"",Orders!M83*M36)</f>
        <v/>
      </c>
      <c r="N279" s="51" t="str">
        <f aca="false">IF(N$254&lt;$A279,"",Orders!N83*N36)</f>
        <v/>
      </c>
      <c r="O279" s="51" t="str">
        <f aca="false">IF(O$254&lt;$A279,"",Orders!O83*O36)</f>
        <v/>
      </c>
      <c r="P279" s="51" t="str">
        <f aca="false">IF(P$254&lt;$A279,"",Orders!P83*P36)</f>
        <v/>
      </c>
      <c r="Q279" s="51" t="str">
        <f aca="false">IF(Q$254&lt;$A279,"",Orders!Q83*Q36)</f>
        <v/>
      </c>
      <c r="R279" s="51" t="str">
        <f aca="false">IF(R$254&lt;$A279,"",Orders!R83*R36)</f>
        <v/>
      </c>
      <c r="S279" s="51" t="str">
        <f aca="false">IF(S$254&lt;$A279,"",Orders!S83*S36)</f>
        <v/>
      </c>
      <c r="T279" s="51" t="str">
        <f aca="false">IF(T$254&lt;$A279,"",Orders!T83*T36)</f>
        <v/>
      </c>
      <c r="U279" s="51" t="str">
        <f aca="false">IF(U$254&lt;$A279,"",Orders!U83*U36)</f>
        <v/>
      </c>
      <c r="V279" s="51" t="str">
        <f aca="false">IF(V$254&lt;$A279,"",Orders!V83*V36)</f>
        <v/>
      </c>
      <c r="W279" s="51" t="str">
        <f aca="false">IF(W$254&lt;$A279,"",Orders!W83*W36)</f>
        <v/>
      </c>
      <c r="X279" s="51" t="str">
        <f aca="false">IF(X$254&lt;$A279,"",Orders!X83*X36)</f>
        <v/>
      </c>
      <c r="Y279" s="51" t="str">
        <f aca="false">IF(Y$254&lt;$A279,"",Orders!Y83*Y36)</f>
        <v/>
      </c>
      <c r="Z279" s="51" t="n">
        <f aca="false">IF(Z$254&lt;$A279,"",Orders!Z83*Z36)</f>
        <v>168.971449518537</v>
      </c>
      <c r="AA279" s="51" t="n">
        <f aca="false">IF(AA$254&lt;$A279,"",Orders!AA83*AA36)</f>
        <v>153.00390670294</v>
      </c>
      <c r="AB279" s="51" t="n">
        <f aca="false">IF(AB$254&lt;$A279,"",Orders!AB83*AB36)</f>
        <v>147.801743972444</v>
      </c>
      <c r="AC279" s="51" t="n">
        <f aca="false">IF(AC$254&lt;$A279,"",Orders!AC83*AC36)</f>
        <v>142.527940594779</v>
      </c>
      <c r="AD279" s="51" t="n">
        <f aca="false">IF(AD$254&lt;$A279,"",Orders!AD83*AD36)</f>
        <v>137.200279245265</v>
      </c>
      <c r="AE279" s="51" t="n">
        <f aca="false">IF(AE$254&lt;$A279,"",Orders!AE83*AE36)</f>
        <v>131.837285506766</v>
      </c>
      <c r="AF279" s="51" t="n">
        <f aca="false">IF(AF$254&lt;$A279,"",Orders!AF83*AF36)</f>
        <v>126.457975431823</v>
      </c>
      <c r="AG279" s="51" t="n">
        <f aca="false">IF(AG$254&lt;$A279,"",Orders!AG83*AG36)</f>
        <v>108.695934449428</v>
      </c>
      <c r="AH279" s="51" t="n">
        <f aca="false">IF(AH$254&lt;$A279,"",Orders!AH83*AH36)</f>
        <v>103.465967793252</v>
      </c>
      <c r="AI279" s="51" t="n">
        <f aca="false">IF(AI$254&lt;$A279,"",Orders!AI83*AI36)</f>
        <v>98.3180739294077</v>
      </c>
      <c r="AJ279" s="51" t="n">
        <f aca="false">IF(AJ$254&lt;$A279,"",Orders!AJ83*AJ36)</f>
        <v>101.661855164077</v>
      </c>
      <c r="AK279" s="51" t="n">
        <f aca="false">IF(AK$254&lt;$A279,"",Orders!AK83*AK36)</f>
        <v>96.5457982951024</v>
      </c>
      <c r="AL279" s="51" t="n">
        <f aca="false">IF(AL$254&lt;$A279,"",Orders!AL83*AL36)</f>
        <v>91.5331947719395</v>
      </c>
      <c r="AM279" s="51" t="n">
        <f aca="false">IF(AM$254&lt;$A279,"",Orders!AM83*AM36)</f>
        <v>89.9225627878826</v>
      </c>
      <c r="AN279" s="51" t="n">
        <f aca="false">IF(AN$254&lt;$A279,"",Orders!AN83*AN36)</f>
        <v>85.0686938128045</v>
      </c>
      <c r="AO279" s="51" t="n">
        <f aca="false">IF(AO$254&lt;$A279,"",Orders!AO83*AO36)</f>
        <v>80.3491151148403</v>
      </c>
    </row>
    <row r="280" customFormat="false" ht="15" hidden="false" customHeight="false" outlineLevel="0" collapsed="false">
      <c r="A280" s="0" t="n">
        <f aca="false">A279+1</f>
        <v>25</v>
      </c>
      <c r="B280" s="0" t="s">
        <v>29</v>
      </c>
      <c r="C280" s="51" t="str">
        <f aca="false">IF(C$254&lt;$A280,"",Orders!C84*C37)</f>
        <v/>
      </c>
      <c r="D280" s="51" t="str">
        <f aca="false">IF(D$254&lt;$A280,"",Orders!D84*D37)</f>
        <v/>
      </c>
      <c r="E280" s="51" t="str">
        <f aca="false">IF(E$254&lt;$A280,"",Orders!E84*E37)</f>
        <v/>
      </c>
      <c r="F280" s="51" t="str">
        <f aca="false">IF(F$254&lt;$A280,"",Orders!F84*F37)</f>
        <v/>
      </c>
      <c r="G280" s="51" t="str">
        <f aca="false">IF(G$254&lt;$A280,"",Orders!G84*G37)</f>
        <v/>
      </c>
      <c r="H280" s="51" t="str">
        <f aca="false">IF(H$254&lt;$A280,"",Orders!H84*H37)</f>
        <v/>
      </c>
      <c r="I280" s="51" t="str">
        <f aca="false">IF(I$254&lt;$A280,"",Orders!I84*I37)</f>
        <v/>
      </c>
      <c r="J280" s="51" t="str">
        <f aca="false">IF(J$254&lt;$A280,"",Orders!J84*J37)</f>
        <v/>
      </c>
      <c r="K280" s="51" t="str">
        <f aca="false">IF(K$254&lt;$A280,"",Orders!K84*K37)</f>
        <v/>
      </c>
      <c r="L280" s="51" t="str">
        <f aca="false">IF(L$254&lt;$A280,"",Orders!L84*L37)</f>
        <v/>
      </c>
      <c r="M280" s="51" t="str">
        <f aca="false">IF(M$254&lt;$A280,"",Orders!M84*M37)</f>
        <v/>
      </c>
      <c r="N280" s="51" t="str">
        <f aca="false">IF(N$254&lt;$A280,"",Orders!N84*N37)</f>
        <v/>
      </c>
      <c r="O280" s="51" t="str">
        <f aca="false">IF(O$254&lt;$A280,"",Orders!O84*O37)</f>
        <v/>
      </c>
      <c r="P280" s="51" t="str">
        <f aca="false">IF(P$254&lt;$A280,"",Orders!P84*P37)</f>
        <v/>
      </c>
      <c r="Q280" s="51" t="str">
        <f aca="false">IF(Q$254&lt;$A280,"",Orders!Q84*Q37)</f>
        <v/>
      </c>
      <c r="R280" s="51" t="str">
        <f aca="false">IF(R$254&lt;$A280,"",Orders!R84*R37)</f>
        <v/>
      </c>
      <c r="S280" s="51" t="str">
        <f aca="false">IF(S$254&lt;$A280,"",Orders!S84*S37)</f>
        <v/>
      </c>
      <c r="T280" s="51" t="str">
        <f aca="false">IF(T$254&lt;$A280,"",Orders!T84*T37)</f>
        <v/>
      </c>
      <c r="U280" s="51" t="str">
        <f aca="false">IF(U$254&lt;$A280,"",Orders!U84*U37)</f>
        <v/>
      </c>
      <c r="V280" s="51" t="str">
        <f aca="false">IF(V$254&lt;$A280,"",Orders!V84*V37)</f>
        <v/>
      </c>
      <c r="W280" s="51" t="str">
        <f aca="false">IF(W$254&lt;$A280,"",Orders!W84*W37)</f>
        <v/>
      </c>
      <c r="X280" s="51" t="str">
        <f aca="false">IF(X$254&lt;$A280,"",Orders!X84*X37)</f>
        <v/>
      </c>
      <c r="Y280" s="51" t="str">
        <f aca="false">IF(Y$254&lt;$A280,"",Orders!Y84*Y37)</f>
        <v/>
      </c>
      <c r="Z280" s="51" t="str">
        <f aca="false">IF(Z$254&lt;$A280,"",Orders!Z84*Z37)</f>
        <v/>
      </c>
      <c r="AA280" s="51" t="n">
        <f aca="false">IF(AA$254&lt;$A280,"",Orders!AA84*AA37)</f>
        <v>164.724790530918</v>
      </c>
      <c r="AB280" s="51" t="n">
        <f aca="false">IF(AB$254&lt;$A280,"",Orders!AB84*AB37)</f>
        <v>138.242200811472</v>
      </c>
      <c r="AC280" s="51" t="n">
        <f aca="false">IF(AC$254&lt;$A280,"",Orders!AC84*AC37)</f>
        <v>133.498807459487</v>
      </c>
      <c r="AD280" s="51" t="n">
        <f aca="false">IF(AD$254&lt;$A280,"",Orders!AD84*AD37)</f>
        <v>128.693228811925</v>
      </c>
      <c r="AE280" s="51" t="n">
        <f aca="false">IF(AE$254&lt;$A280,"",Orders!AE84*AE37)</f>
        <v>123.841776284231</v>
      </c>
      <c r="AF280" s="51" t="n">
        <f aca="false">IF(AF$254&lt;$A280,"",Orders!AF84*AF37)</f>
        <v>118.961395291438</v>
      </c>
      <c r="AG280" s="51" t="n">
        <f aca="false">IF(AG$254&lt;$A280,"",Orders!AG84*AG37)</f>
        <v>102.744514326029</v>
      </c>
      <c r="AH280" s="51" t="n">
        <f aca="false">IF(AH$254&lt;$A280,"",Orders!AH84*AH37)</f>
        <v>97.9399188954803</v>
      </c>
      <c r="AI280" s="51" t="n">
        <f aca="false">IF(AI$254&lt;$A280,"",Orders!AI84*AI37)</f>
        <v>93.1973413595395</v>
      </c>
      <c r="AJ280" s="51" t="n">
        <f aca="false">IF(AJ$254&lt;$A280,"",Orders!AJ84*AJ37)</f>
        <v>96.2798524601482</v>
      </c>
      <c r="AK280" s="51" t="n">
        <f aca="false">IF(AK$254&lt;$A280,"",Orders!AK84*AK37)</f>
        <v>91.5619641623179</v>
      </c>
      <c r="AL280" s="51" t="n">
        <f aca="false">IF(AL$254&lt;$A280,"",Orders!AL84*AL37)</f>
        <v>86.926697773322</v>
      </c>
      <c r="AM280" s="51" t="n">
        <f aca="false">IF(AM$254&lt;$A280,"",Orders!AM84*AM37)</f>
        <v>85.4347735371768</v>
      </c>
      <c r="AN280" s="51" t="n">
        <f aca="false">IF(AN$254&lt;$A280,"",Orders!AN84*AN37)</f>
        <v>80.9302146711252</v>
      </c>
      <c r="AO280" s="51" t="n">
        <f aca="false">IF(AO$254&lt;$A280,"",Orders!AO84*AO37)</f>
        <v>76.5388089517074</v>
      </c>
    </row>
    <row r="281" customFormat="false" ht="15" hidden="false" customHeight="false" outlineLevel="0" collapsed="false">
      <c r="A281" s="0" t="n">
        <f aca="false">A280+1</f>
        <v>26</v>
      </c>
      <c r="B281" s="0" t="s">
        <v>30</v>
      </c>
      <c r="C281" s="51" t="str">
        <f aca="false">IF(C$254&lt;$A281,"",Orders!C85*C38)</f>
        <v/>
      </c>
      <c r="D281" s="51" t="str">
        <f aca="false">IF(D$254&lt;$A281,"",Orders!D85*D38)</f>
        <v/>
      </c>
      <c r="E281" s="51" t="str">
        <f aca="false">IF(E$254&lt;$A281,"",Orders!E85*E38)</f>
        <v/>
      </c>
      <c r="F281" s="51" t="str">
        <f aca="false">IF(F$254&lt;$A281,"",Orders!F85*F38)</f>
        <v/>
      </c>
      <c r="G281" s="51" t="str">
        <f aca="false">IF(G$254&lt;$A281,"",Orders!G85*G38)</f>
        <v/>
      </c>
      <c r="H281" s="51" t="str">
        <f aca="false">IF(H$254&lt;$A281,"",Orders!H85*H38)</f>
        <v/>
      </c>
      <c r="I281" s="51" t="str">
        <f aca="false">IF(I$254&lt;$A281,"",Orders!I85*I38)</f>
        <v/>
      </c>
      <c r="J281" s="51" t="str">
        <f aca="false">IF(J$254&lt;$A281,"",Orders!J85*J38)</f>
        <v/>
      </c>
      <c r="K281" s="51" t="str">
        <f aca="false">IF(K$254&lt;$A281,"",Orders!K85*K38)</f>
        <v/>
      </c>
      <c r="L281" s="51" t="str">
        <f aca="false">IF(L$254&lt;$A281,"",Orders!L85*L38)</f>
        <v/>
      </c>
      <c r="M281" s="51" t="str">
        <f aca="false">IF(M$254&lt;$A281,"",Orders!M85*M38)</f>
        <v/>
      </c>
      <c r="N281" s="51" t="str">
        <f aca="false">IF(N$254&lt;$A281,"",Orders!N85*N38)</f>
        <v/>
      </c>
      <c r="O281" s="51" t="str">
        <f aca="false">IF(O$254&lt;$A281,"",Orders!O85*O38)</f>
        <v/>
      </c>
      <c r="P281" s="51" t="str">
        <f aca="false">IF(P$254&lt;$A281,"",Orders!P85*P38)</f>
        <v/>
      </c>
      <c r="Q281" s="51" t="str">
        <f aca="false">IF(Q$254&lt;$A281,"",Orders!Q85*Q38)</f>
        <v/>
      </c>
      <c r="R281" s="51" t="str">
        <f aca="false">IF(R$254&lt;$A281,"",Orders!R85*R38)</f>
        <v/>
      </c>
      <c r="S281" s="51" t="str">
        <f aca="false">IF(S$254&lt;$A281,"",Orders!S85*S38)</f>
        <v/>
      </c>
      <c r="T281" s="51" t="str">
        <f aca="false">IF(T$254&lt;$A281,"",Orders!T85*T38)</f>
        <v/>
      </c>
      <c r="U281" s="51" t="str">
        <f aca="false">IF(U$254&lt;$A281,"",Orders!U85*U38)</f>
        <v/>
      </c>
      <c r="V281" s="51" t="str">
        <f aca="false">IF(V$254&lt;$A281,"",Orders!V85*V38)</f>
        <v/>
      </c>
      <c r="W281" s="51" t="str">
        <f aca="false">IF(W$254&lt;$A281,"",Orders!W85*W38)</f>
        <v/>
      </c>
      <c r="X281" s="51" t="str">
        <f aca="false">IF(X$254&lt;$A281,"",Orders!X85*X38)</f>
        <v/>
      </c>
      <c r="Y281" s="51" t="str">
        <f aca="false">IF(Y$254&lt;$A281,"",Orders!Y85*Y38)</f>
        <v/>
      </c>
      <c r="Z281" s="51" t="str">
        <f aca="false">IF(Z$254&lt;$A281,"",Orders!Z85*Z38)</f>
        <v/>
      </c>
      <c r="AA281" s="51" t="str">
        <f aca="false">IF(AA$254&lt;$A281,"",Orders!AA85*AA38)</f>
        <v/>
      </c>
      <c r="AB281" s="51" t="n">
        <f aca="false">IF(AB$254&lt;$A281,"",Orders!AB85*AB38)</f>
        <v>163.499920517881</v>
      </c>
      <c r="AC281" s="51" t="n">
        <f aca="false">IF(AC$254&lt;$A281,"",Orders!AC85*AC38)</f>
        <v>136.880181497194</v>
      </c>
      <c r="AD281" s="51" t="n">
        <f aca="false">IF(AD$254&lt;$A281,"",Orders!AD85*AD38)</f>
        <v>132.140713603498</v>
      </c>
      <c r="AE281" s="51" t="n">
        <f aca="false">IF(AE$254&lt;$A281,"",Orders!AE85*AE38)</f>
        <v>127.342251964938</v>
      </c>
      <c r="AF281" s="51" t="n">
        <f aca="false">IF(AF$254&lt;$A281,"",Orders!AF85*AF38)</f>
        <v>122.501185263536</v>
      </c>
      <c r="AG281" s="51" t="n">
        <f aca="false">IF(AG$254&lt;$A281,"",Orders!AG85*AG38)</f>
        <v>106.312610911784</v>
      </c>
      <c r="AH281" s="51" t="n">
        <f aca="false">IF(AH$254&lt;$A281,"",Orders!AH85*AH38)</f>
        <v>101.486554717836</v>
      </c>
      <c r="AI281" s="51" t="n">
        <f aca="false">IF(AI$254&lt;$A281,"",Orders!AI85*AI38)</f>
        <v>96.7091692522817</v>
      </c>
      <c r="AJ281" s="51" t="n">
        <f aca="false">IF(AJ$254&lt;$A281,"",Orders!AJ85*AJ38)</f>
        <v>99.8163721391694</v>
      </c>
      <c r="AK281" s="51" t="n">
        <f aca="false">IF(AK$254&lt;$A281,"",Orders!AK85*AK38)</f>
        <v>95.0591174471687</v>
      </c>
      <c r="AL281" s="51" t="n">
        <f aca="false">IF(AL$254&lt;$A281,"",Orders!AL85*AL38)</f>
        <v>90.3720617152248</v>
      </c>
      <c r="AM281" s="51" t="n">
        <f aca="false">IF(AM$254&lt;$A281,"",Orders!AM85*AM38)</f>
        <v>88.8608650347423</v>
      </c>
      <c r="AN281" s="51" t="n">
        <f aca="false">IF(AN$254&lt;$A281,"",Orders!AN85*AN38)</f>
        <v>84.2893686153706</v>
      </c>
      <c r="AO281" s="51" t="n">
        <f aca="false">IF(AO$254&lt;$A281,"",Orders!AO85*AO38)</f>
        <v>79.8207864629778</v>
      </c>
    </row>
    <row r="282" customFormat="false" ht="15" hidden="false" customHeight="false" outlineLevel="0" collapsed="false">
      <c r="A282" s="0" t="n">
        <f aca="false">A281+1</f>
        <v>27</v>
      </c>
      <c r="B282" s="0" t="s">
        <v>31</v>
      </c>
      <c r="C282" s="51" t="str">
        <f aca="false">IF(C$254&lt;$A282,"",Orders!C86*C39)</f>
        <v/>
      </c>
      <c r="D282" s="51" t="str">
        <f aca="false">IF(D$254&lt;$A282,"",Orders!D86*D39)</f>
        <v/>
      </c>
      <c r="E282" s="51" t="str">
        <f aca="false">IF(E$254&lt;$A282,"",Orders!E86*E39)</f>
        <v/>
      </c>
      <c r="F282" s="51" t="str">
        <f aca="false">IF(F$254&lt;$A282,"",Orders!F86*F39)</f>
        <v/>
      </c>
      <c r="G282" s="51" t="str">
        <f aca="false">IF(G$254&lt;$A282,"",Orders!G86*G39)</f>
        <v/>
      </c>
      <c r="H282" s="51" t="str">
        <f aca="false">IF(H$254&lt;$A282,"",Orders!H86*H39)</f>
        <v/>
      </c>
      <c r="I282" s="51" t="str">
        <f aca="false">IF(I$254&lt;$A282,"",Orders!I86*I39)</f>
        <v/>
      </c>
      <c r="J282" s="51" t="str">
        <f aca="false">IF(J$254&lt;$A282,"",Orders!J86*J39)</f>
        <v/>
      </c>
      <c r="K282" s="51" t="str">
        <f aca="false">IF(K$254&lt;$A282,"",Orders!K86*K39)</f>
        <v/>
      </c>
      <c r="L282" s="51" t="str">
        <f aca="false">IF(L$254&lt;$A282,"",Orders!L86*L39)</f>
        <v/>
      </c>
      <c r="M282" s="51" t="str">
        <f aca="false">IF(M$254&lt;$A282,"",Orders!M86*M39)</f>
        <v/>
      </c>
      <c r="N282" s="51" t="str">
        <f aca="false">IF(N$254&lt;$A282,"",Orders!N86*N39)</f>
        <v/>
      </c>
      <c r="O282" s="51" t="str">
        <f aca="false">IF(O$254&lt;$A282,"",Orders!O86*O39)</f>
        <v/>
      </c>
      <c r="P282" s="51" t="str">
        <f aca="false">IF(P$254&lt;$A282,"",Orders!P86*P39)</f>
        <v/>
      </c>
      <c r="Q282" s="51" t="str">
        <f aca="false">IF(Q$254&lt;$A282,"",Orders!Q86*Q39)</f>
        <v/>
      </c>
      <c r="R282" s="51" t="str">
        <f aca="false">IF(R$254&lt;$A282,"",Orders!R86*R39)</f>
        <v/>
      </c>
      <c r="S282" s="51" t="str">
        <f aca="false">IF(S$254&lt;$A282,"",Orders!S86*S39)</f>
        <v/>
      </c>
      <c r="T282" s="51" t="str">
        <f aca="false">IF(T$254&lt;$A282,"",Orders!T86*T39)</f>
        <v/>
      </c>
      <c r="U282" s="51" t="str">
        <f aca="false">IF(U$254&lt;$A282,"",Orders!U86*U39)</f>
        <v/>
      </c>
      <c r="V282" s="51" t="str">
        <f aca="false">IF(V$254&lt;$A282,"",Orders!V86*V39)</f>
        <v/>
      </c>
      <c r="W282" s="51" t="str">
        <f aca="false">IF(W$254&lt;$A282,"",Orders!W86*W39)</f>
        <v/>
      </c>
      <c r="X282" s="51" t="str">
        <f aca="false">IF(X$254&lt;$A282,"",Orders!X86*X39)</f>
        <v/>
      </c>
      <c r="Y282" s="51" t="str">
        <f aca="false">IF(Y$254&lt;$A282,"",Orders!Y86*Y39)</f>
        <v/>
      </c>
      <c r="Z282" s="51" t="str">
        <f aca="false">IF(Z$254&lt;$A282,"",Orders!Z86*Z39)</f>
        <v/>
      </c>
      <c r="AA282" s="51" t="str">
        <f aca="false">IF(AA$254&lt;$A282,"",Orders!AA86*AA39)</f>
        <v/>
      </c>
      <c r="AB282" s="51" t="str">
        <f aca="false">IF(AB$254&lt;$A282,"",Orders!AB86*AB39)</f>
        <v/>
      </c>
      <c r="AC282" s="51" t="n">
        <f aca="false">IF(AC$254&lt;$A282,"",Orders!AC86*AC39)</f>
        <v>162.27935328253</v>
      </c>
      <c r="AD282" s="51" t="n">
        <f aca="false">IF(AD$254&lt;$A282,"",Orders!AD86*AD39)</f>
        <v>135.52344396175</v>
      </c>
      <c r="AE282" s="51" t="n">
        <f aca="false">IF(AE$254&lt;$A282,"",Orders!AE86*AE39)</f>
        <v>130.78847299566</v>
      </c>
      <c r="AF282" s="51" t="n">
        <f aca="false">IF(AF$254&lt;$A282,"",Orders!AF86*AF39)</f>
        <v>125.997706184703</v>
      </c>
      <c r="AG282" s="51" t="n">
        <f aca="false">IF(AG$254&lt;$A282,"",Orders!AG86*AG39)</f>
        <v>109.875409138971</v>
      </c>
      <c r="AH282" s="51" t="n">
        <f aca="false">IF(AH$254&lt;$A282,"",Orders!AH86*AH39)</f>
        <v>105.039151925351</v>
      </c>
      <c r="AI282" s="51" t="n">
        <f aca="false">IF(AI$254&lt;$A282,"",Orders!AI86*AI39)</f>
        <v>100.237859051965</v>
      </c>
      <c r="AJ282" s="51" t="n">
        <f aca="false">IF(AJ$254&lt;$A282,"",Orders!AJ86*AJ39)</f>
        <v>103.362741486288</v>
      </c>
      <c r="AK282" s="51" t="n">
        <f aca="false">IF(AK$254&lt;$A282,"",Orders!AK86*AK39)</f>
        <v>98.5768619619177</v>
      </c>
      <c r="AL282" s="51" t="n">
        <f aca="false">IF(AL$254&lt;$A282,"",Orders!AL86*AL39)</f>
        <v>93.8482112349306</v>
      </c>
      <c r="AM282" s="51" t="n">
        <f aca="false">IF(AM$254&lt;$A282,"",Orders!AM86*AM39)</f>
        <v>92.3209449215418</v>
      </c>
      <c r="AN282" s="51" t="n">
        <f aca="false">IF(AN$254&lt;$A282,"",Orders!AN86*AN39)</f>
        <v>87.6917979922349</v>
      </c>
      <c r="AO282" s="51" t="n">
        <f aca="false">IF(AO$254&lt;$A282,"",Orders!AO86*AO39)</f>
        <v>83.1545313879339</v>
      </c>
    </row>
    <row r="283" customFormat="false" ht="15" hidden="false" customHeight="false" outlineLevel="0" collapsed="false">
      <c r="A283" s="0" t="n">
        <f aca="false">A282+1</f>
        <v>28</v>
      </c>
      <c r="B283" s="0" t="s">
        <v>32</v>
      </c>
      <c r="C283" s="51" t="str">
        <f aca="false">IF(C$254&lt;$A283,"",Orders!C87*C40)</f>
        <v/>
      </c>
      <c r="D283" s="51" t="str">
        <f aca="false">IF(D$254&lt;$A283,"",Orders!D87*D40)</f>
        <v/>
      </c>
      <c r="E283" s="51" t="str">
        <f aca="false">IF(E$254&lt;$A283,"",Orders!E87*E40)</f>
        <v/>
      </c>
      <c r="F283" s="51" t="str">
        <f aca="false">IF(F$254&lt;$A283,"",Orders!F87*F40)</f>
        <v/>
      </c>
      <c r="G283" s="51" t="str">
        <f aca="false">IF(G$254&lt;$A283,"",Orders!G87*G40)</f>
        <v/>
      </c>
      <c r="H283" s="51" t="str">
        <f aca="false">IF(H$254&lt;$A283,"",Orders!H87*H40)</f>
        <v/>
      </c>
      <c r="I283" s="51" t="str">
        <f aca="false">IF(I$254&lt;$A283,"",Orders!I87*I40)</f>
        <v/>
      </c>
      <c r="J283" s="51" t="str">
        <f aca="false">IF(J$254&lt;$A283,"",Orders!J87*J40)</f>
        <v/>
      </c>
      <c r="K283" s="51" t="str">
        <f aca="false">IF(K$254&lt;$A283,"",Orders!K87*K40)</f>
        <v/>
      </c>
      <c r="L283" s="51" t="str">
        <f aca="false">IF(L$254&lt;$A283,"",Orders!L87*L40)</f>
        <v/>
      </c>
      <c r="M283" s="51" t="str">
        <f aca="false">IF(M$254&lt;$A283,"",Orders!M87*M40)</f>
        <v/>
      </c>
      <c r="N283" s="51" t="str">
        <f aca="false">IF(N$254&lt;$A283,"",Orders!N87*N40)</f>
        <v/>
      </c>
      <c r="O283" s="51" t="str">
        <f aca="false">IF(O$254&lt;$A283,"",Orders!O87*O40)</f>
        <v/>
      </c>
      <c r="P283" s="51" t="str">
        <f aca="false">IF(P$254&lt;$A283,"",Orders!P87*P40)</f>
        <v/>
      </c>
      <c r="Q283" s="51" t="str">
        <f aca="false">IF(Q$254&lt;$A283,"",Orders!Q87*Q40)</f>
        <v/>
      </c>
      <c r="R283" s="51" t="str">
        <f aca="false">IF(R$254&lt;$A283,"",Orders!R87*R40)</f>
        <v/>
      </c>
      <c r="S283" s="51" t="str">
        <f aca="false">IF(S$254&lt;$A283,"",Orders!S87*S40)</f>
        <v/>
      </c>
      <c r="T283" s="51" t="str">
        <f aca="false">IF(T$254&lt;$A283,"",Orders!T87*T40)</f>
        <v/>
      </c>
      <c r="U283" s="51" t="str">
        <f aca="false">IF(U$254&lt;$A283,"",Orders!U87*U40)</f>
        <v/>
      </c>
      <c r="V283" s="51" t="str">
        <f aca="false">IF(V$254&lt;$A283,"",Orders!V87*V40)</f>
        <v/>
      </c>
      <c r="W283" s="51" t="str">
        <f aca="false">IF(W$254&lt;$A283,"",Orders!W87*W40)</f>
        <v/>
      </c>
      <c r="X283" s="51" t="str">
        <f aca="false">IF(X$254&lt;$A283,"",Orders!X87*X40)</f>
        <v/>
      </c>
      <c r="Y283" s="51" t="str">
        <f aca="false">IF(Y$254&lt;$A283,"",Orders!Y87*Y40)</f>
        <v/>
      </c>
      <c r="Z283" s="51" t="str">
        <f aca="false">IF(Z$254&lt;$A283,"",Orders!Z87*Z40)</f>
        <v/>
      </c>
      <c r="AA283" s="51" t="str">
        <f aca="false">IF(AA$254&lt;$A283,"",Orders!AA87*AA40)</f>
        <v/>
      </c>
      <c r="AB283" s="51" t="str">
        <f aca="false">IF(AB$254&lt;$A283,"",Orders!AB87*AB40)</f>
        <v/>
      </c>
      <c r="AC283" s="51" t="str">
        <f aca="false">IF(AC$254&lt;$A283,"",Orders!AC87*AC40)</f>
        <v/>
      </c>
      <c r="AD283" s="51" t="n">
        <f aca="false">IF(AD$254&lt;$A283,"",Orders!AD87*AD40)</f>
        <v>161.063150705515</v>
      </c>
      <c r="AE283" s="51" t="n">
        <f aca="false">IF(AE$254&lt;$A283,"",Orders!AE87*AE40)</f>
        <v>134.172074979601</v>
      </c>
      <c r="AF283" s="51" t="n">
        <f aca="false">IF(AF$254&lt;$A283,"",Orders!AF87*AF40)</f>
        <v>129.442172185789</v>
      </c>
      <c r="AG283" s="51" t="n">
        <f aca="false">IF(AG$254&lt;$A283,"",Orders!AG87*AG40)</f>
        <v>113.423641314437</v>
      </c>
      <c r="AH283" s="51" t="n">
        <f aca="false">IF(AH$254&lt;$A283,"",Orders!AH87*AH40)</f>
        <v>108.588581893861</v>
      </c>
      <c r="AI283" s="51" t="n">
        <f aca="false">IF(AI$254&lt;$A283,"",Orders!AI87*AI40)</f>
        <v>103.774546330144</v>
      </c>
      <c r="AJ283" s="51" t="n">
        <f aca="false">IF(AJ$254&lt;$A283,"",Orders!AJ87*AJ40)</f>
        <v>106.909909391746</v>
      </c>
      <c r="AK283" s="51" t="n">
        <f aca="false">IF(AK$254&lt;$A283,"",Orders!AK87*AK40)</f>
        <v>102.106452787785</v>
      </c>
      <c r="AL283" s="51" t="n">
        <f aca="false">IF(AL$254&lt;$A283,"",Orders!AL87*AL40)</f>
        <v>97.3468190325753</v>
      </c>
      <c r="AM283" s="51" t="n">
        <f aca="false">IF(AM$254&lt;$A283,"",Orders!AM87*AM40)</f>
        <v>95.8068441320913</v>
      </c>
      <c r="AN283" s="51" t="n">
        <f aca="false">IF(AN$254&lt;$A283,"",Orders!AN87*AN40)</f>
        <v>91.1298780506215</v>
      </c>
      <c r="AO283" s="51" t="n">
        <f aca="false">IF(AO$254&lt;$A283,"",Orders!AO87*AO40)</f>
        <v>86.533040063048</v>
      </c>
    </row>
    <row r="284" customFormat="false" ht="15" hidden="false" customHeight="false" outlineLevel="0" collapsed="false">
      <c r="A284" s="0" t="n">
        <f aca="false">A283+1</f>
        <v>29</v>
      </c>
      <c r="B284" s="0" t="s">
        <v>33</v>
      </c>
      <c r="C284" s="51" t="str">
        <f aca="false">IF(C$254&lt;$A284,"",Orders!C88*C41)</f>
        <v/>
      </c>
      <c r="D284" s="51" t="str">
        <f aca="false">IF(D$254&lt;$A284,"",Orders!D88*D41)</f>
        <v/>
      </c>
      <c r="E284" s="51" t="str">
        <f aca="false">IF(E$254&lt;$A284,"",Orders!E88*E41)</f>
        <v/>
      </c>
      <c r="F284" s="51" t="str">
        <f aca="false">IF(F$254&lt;$A284,"",Orders!F88*F41)</f>
        <v/>
      </c>
      <c r="G284" s="51" t="str">
        <f aca="false">IF(G$254&lt;$A284,"",Orders!G88*G41)</f>
        <v/>
      </c>
      <c r="H284" s="51" t="str">
        <f aca="false">IF(H$254&lt;$A284,"",Orders!H88*H41)</f>
        <v/>
      </c>
      <c r="I284" s="51" t="str">
        <f aca="false">IF(I$254&lt;$A284,"",Orders!I88*I41)</f>
        <v/>
      </c>
      <c r="J284" s="51" t="str">
        <f aca="false">IF(J$254&lt;$A284,"",Orders!J88*J41)</f>
        <v/>
      </c>
      <c r="K284" s="51" t="str">
        <f aca="false">IF(K$254&lt;$A284,"",Orders!K88*K41)</f>
        <v/>
      </c>
      <c r="L284" s="51" t="str">
        <f aca="false">IF(L$254&lt;$A284,"",Orders!L88*L41)</f>
        <v/>
      </c>
      <c r="M284" s="51" t="str">
        <f aca="false">IF(M$254&lt;$A284,"",Orders!M88*M41)</f>
        <v/>
      </c>
      <c r="N284" s="51" t="str">
        <f aca="false">IF(N$254&lt;$A284,"",Orders!N88*N41)</f>
        <v/>
      </c>
      <c r="O284" s="51" t="str">
        <f aca="false">IF(O$254&lt;$A284,"",Orders!O88*O41)</f>
        <v/>
      </c>
      <c r="P284" s="51" t="str">
        <f aca="false">IF(P$254&lt;$A284,"",Orders!P88*P41)</f>
        <v/>
      </c>
      <c r="Q284" s="51" t="str">
        <f aca="false">IF(Q$254&lt;$A284,"",Orders!Q88*Q41)</f>
        <v/>
      </c>
      <c r="R284" s="51" t="str">
        <f aca="false">IF(R$254&lt;$A284,"",Orders!R88*R41)</f>
        <v/>
      </c>
      <c r="S284" s="51" t="str">
        <f aca="false">IF(S$254&lt;$A284,"",Orders!S88*S41)</f>
        <v/>
      </c>
      <c r="T284" s="51" t="str">
        <f aca="false">IF(T$254&lt;$A284,"",Orders!T88*T41)</f>
        <v/>
      </c>
      <c r="U284" s="51" t="str">
        <f aca="false">IF(U$254&lt;$A284,"",Orders!U88*U41)</f>
        <v/>
      </c>
      <c r="V284" s="51" t="str">
        <f aca="false">IF(V$254&lt;$A284,"",Orders!V88*V41)</f>
        <v/>
      </c>
      <c r="W284" s="51" t="str">
        <f aca="false">IF(W$254&lt;$A284,"",Orders!W88*W41)</f>
        <v/>
      </c>
      <c r="X284" s="51" t="str">
        <f aca="false">IF(X$254&lt;$A284,"",Orders!X88*X41)</f>
        <v/>
      </c>
      <c r="Y284" s="51" t="str">
        <f aca="false">IF(Y$254&lt;$A284,"",Orders!Y88*Y41)</f>
        <v/>
      </c>
      <c r="Z284" s="51" t="str">
        <f aca="false">IF(Z$254&lt;$A284,"",Orders!Z88*Z41)</f>
        <v/>
      </c>
      <c r="AA284" s="51" t="str">
        <f aca="false">IF(AA$254&lt;$A284,"",Orders!AA88*AA41)</f>
        <v/>
      </c>
      <c r="AB284" s="51" t="str">
        <f aca="false">IF(AB$254&lt;$A284,"",Orders!AB88*AB41)</f>
        <v/>
      </c>
      <c r="AC284" s="51" t="str">
        <f aca="false">IF(AC$254&lt;$A284,"",Orders!AC88*AC41)</f>
        <v/>
      </c>
      <c r="AD284" s="51" t="str">
        <f aca="false">IF(AD$254&lt;$A284,"",Orders!AD88*AD41)</f>
        <v/>
      </c>
      <c r="AE284" s="51" t="n">
        <f aca="false">IF(AE$254&lt;$A284,"",Orders!AE88*AE41)</f>
        <v>159.851374674071</v>
      </c>
      <c r="AF284" s="51" t="n">
        <f aca="false">IF(AF$254&lt;$A284,"",Orders!AF88*AF41)</f>
        <v>132.826161090411</v>
      </c>
      <c r="AG284" s="51" t="n">
        <f aca="false">IF(AG$254&lt;$A284,"",Orders!AG88*AG41)</f>
        <v>116.948055876093</v>
      </c>
      <c r="AH284" s="51" t="n">
        <f aca="false">IF(AH$254&lt;$A284,"",Orders!AH88*AH41)</f>
        <v>112.125625569907</v>
      </c>
      <c r="AI284" s="51" t="n">
        <f aca="false">IF(AI$254&lt;$A284,"",Orders!AI88*AI41)</f>
        <v>107.310174433643</v>
      </c>
      <c r="AJ284" s="51" t="n">
        <f aca="false">IF(AJ$254&lt;$A284,"",Orders!AJ88*AJ41)</f>
        <v>110.448697754548</v>
      </c>
      <c r="AK284" s="51" t="n">
        <f aca="false">IF(AK$254&lt;$A284,"",Orders!AK88*AK41)</f>
        <v>105.638918578054</v>
      </c>
      <c r="AL284" s="51" t="n">
        <f aca="false">IF(AL$254&lt;$A284,"",Orders!AL88*AL41)</f>
        <v>100.859240483471</v>
      </c>
      <c r="AM284" s="51" t="n">
        <f aca="false">IF(AM$254&lt;$A284,"",Orders!AM88*AM41)</f>
        <v>99.3100487254367</v>
      </c>
      <c r="AN284" s="51" t="n">
        <f aca="false">IF(AN$254&lt;$A284,"",Orders!AN88*AN41)</f>
        <v>94.5955630238722</v>
      </c>
      <c r="AO284" s="51" t="n">
        <f aca="false">IF(AO$254&lt;$A284,"",Orders!AO88*AO41)</f>
        <v>89.9488246574946</v>
      </c>
    </row>
    <row r="285" customFormat="false" ht="15" hidden="false" customHeight="false" outlineLevel="0" collapsed="false">
      <c r="A285" s="0" t="n">
        <f aca="false">A284+1</f>
        <v>30</v>
      </c>
      <c r="B285" s="0" t="s">
        <v>34</v>
      </c>
      <c r="C285" s="51" t="str">
        <f aca="false">IF(C$254&lt;$A285,"",Orders!C89*C42)</f>
        <v/>
      </c>
      <c r="D285" s="51" t="str">
        <f aca="false">IF(D$254&lt;$A285,"",Orders!D89*D42)</f>
        <v/>
      </c>
      <c r="E285" s="51" t="str">
        <f aca="false">IF(E$254&lt;$A285,"",Orders!E89*E42)</f>
        <v/>
      </c>
      <c r="F285" s="51" t="str">
        <f aca="false">IF(F$254&lt;$A285,"",Orders!F89*F42)</f>
        <v/>
      </c>
      <c r="G285" s="51" t="str">
        <f aca="false">IF(G$254&lt;$A285,"",Orders!G89*G42)</f>
        <v/>
      </c>
      <c r="H285" s="51" t="str">
        <f aca="false">IF(H$254&lt;$A285,"",Orders!H89*H42)</f>
        <v/>
      </c>
      <c r="I285" s="51" t="str">
        <f aca="false">IF(I$254&lt;$A285,"",Orders!I89*I42)</f>
        <v/>
      </c>
      <c r="J285" s="51" t="str">
        <f aca="false">IF(J$254&lt;$A285,"",Orders!J89*J42)</f>
        <v/>
      </c>
      <c r="K285" s="51" t="str">
        <f aca="false">IF(K$254&lt;$A285,"",Orders!K89*K42)</f>
        <v/>
      </c>
      <c r="L285" s="51" t="str">
        <f aca="false">IF(L$254&lt;$A285,"",Orders!L89*L42)</f>
        <v/>
      </c>
      <c r="M285" s="51" t="str">
        <f aca="false">IF(M$254&lt;$A285,"",Orders!M89*M42)</f>
        <v/>
      </c>
      <c r="N285" s="51" t="str">
        <f aca="false">IF(N$254&lt;$A285,"",Orders!N89*N42)</f>
        <v/>
      </c>
      <c r="O285" s="51" t="str">
        <f aca="false">IF(O$254&lt;$A285,"",Orders!O89*O42)</f>
        <v/>
      </c>
      <c r="P285" s="51" t="str">
        <f aca="false">IF(P$254&lt;$A285,"",Orders!P89*P42)</f>
        <v/>
      </c>
      <c r="Q285" s="51" t="str">
        <f aca="false">IF(Q$254&lt;$A285,"",Orders!Q89*Q42)</f>
        <v/>
      </c>
      <c r="R285" s="51" t="str">
        <f aca="false">IF(R$254&lt;$A285,"",Orders!R89*R42)</f>
        <v/>
      </c>
      <c r="S285" s="51" t="str">
        <f aca="false">IF(S$254&lt;$A285,"",Orders!S89*S42)</f>
        <v/>
      </c>
      <c r="T285" s="51" t="str">
        <f aca="false">IF(T$254&lt;$A285,"",Orders!T89*T42)</f>
        <v/>
      </c>
      <c r="U285" s="51" t="str">
        <f aca="false">IF(U$254&lt;$A285,"",Orders!U89*U42)</f>
        <v/>
      </c>
      <c r="V285" s="51" t="str">
        <f aca="false">IF(V$254&lt;$A285,"",Orders!V89*V42)</f>
        <v/>
      </c>
      <c r="W285" s="51" t="str">
        <f aca="false">IF(W$254&lt;$A285,"",Orders!W89*W42)</f>
        <v/>
      </c>
      <c r="X285" s="51" t="str">
        <f aca="false">IF(X$254&lt;$A285,"",Orders!X89*X42)</f>
        <v/>
      </c>
      <c r="Y285" s="51" t="str">
        <f aca="false">IF(Y$254&lt;$A285,"",Orders!Y89*Y42)</f>
        <v/>
      </c>
      <c r="Z285" s="51" t="str">
        <f aca="false">IF(Z$254&lt;$A285,"",Orders!Z89*Z42)</f>
        <v/>
      </c>
      <c r="AA285" s="51" t="str">
        <f aca="false">IF(AA$254&lt;$A285,"",Orders!AA89*AA42)</f>
        <v/>
      </c>
      <c r="AB285" s="51" t="str">
        <f aca="false">IF(AB$254&lt;$A285,"",Orders!AB89*AB42)</f>
        <v/>
      </c>
      <c r="AC285" s="51" t="str">
        <f aca="false">IF(AC$254&lt;$A285,"",Orders!AC89*AC42)</f>
        <v/>
      </c>
      <c r="AD285" s="51" t="str">
        <f aca="false">IF(AD$254&lt;$A285,"",Orders!AD89*AD42)</f>
        <v/>
      </c>
      <c r="AE285" s="51" t="str">
        <f aca="false">IF(AE$254&lt;$A285,"",Orders!AE89*AE42)</f>
        <v/>
      </c>
      <c r="AF285" s="51" t="n">
        <f aca="false">IF(AF$254&lt;$A285,"",Orders!AF89*AF42)</f>
        <v>158.644087045942</v>
      </c>
      <c r="AG285" s="51" t="n">
        <f aca="false">IF(AG$254&lt;$A285,"",Orders!AG89*AG42)</f>
        <v>120.439505065086</v>
      </c>
      <c r="AH285" s="51" t="n">
        <f aca="false">IF(AH$254&lt;$A285,"",Orders!AH89*AH42)</f>
        <v>115.641059954488</v>
      </c>
      <c r="AI285" s="51" t="n">
        <f aca="false">IF(AI$254&lt;$A285,"",Orders!AI89*AI42)</f>
        <v>110.835577232527</v>
      </c>
      <c r="AJ285" s="51" t="n">
        <f aca="false">IF(AJ$254&lt;$A285,"",Orders!AJ89*AJ42)</f>
        <v>113.969886947889</v>
      </c>
      <c r="AK285" s="51" t="n">
        <f aca="false">IF(AK$254&lt;$A285,"",Orders!AK89*AK42)</f>
        <v>109.165142438304</v>
      </c>
      <c r="AL285" s="51" t="n">
        <f aca="false">IF(AL$254&lt;$A285,"",Orders!AL89*AL42)</f>
        <v>104.376587720856</v>
      </c>
      <c r="AM285" s="51" t="n">
        <f aca="false">IF(AM$254&lt;$A285,"",Orders!AM89*AM42)</f>
        <v>102.821771324779</v>
      </c>
      <c r="AN285" s="51" t="n">
        <f aca="false">IF(AN$254&lt;$A285,"",Orders!AN89*AN42)</f>
        <v>98.0804484152588</v>
      </c>
      <c r="AO285" s="51" t="n">
        <f aca="false">IF(AO$254&lt;$A285,"",Orders!AO89*AO42)</f>
        <v>93.393965052475</v>
      </c>
    </row>
    <row r="286" customFormat="false" ht="15" hidden="false" customHeight="false" outlineLevel="0" collapsed="false">
      <c r="A286" s="0" t="n">
        <f aca="false">A285+1</f>
        <v>31</v>
      </c>
      <c r="B286" s="0" t="s">
        <v>35</v>
      </c>
      <c r="C286" s="51" t="str">
        <f aca="false">IF(C$254&lt;$A286,"",Orders!C90*C43)</f>
        <v/>
      </c>
      <c r="D286" s="51" t="str">
        <f aca="false">IF(D$254&lt;$A286,"",Orders!D90*D43)</f>
        <v/>
      </c>
      <c r="E286" s="51" t="str">
        <f aca="false">IF(E$254&lt;$A286,"",Orders!E90*E43)</f>
        <v/>
      </c>
      <c r="F286" s="51" t="str">
        <f aca="false">IF(F$254&lt;$A286,"",Orders!F90*F43)</f>
        <v/>
      </c>
      <c r="G286" s="51" t="str">
        <f aca="false">IF(G$254&lt;$A286,"",Orders!G90*G43)</f>
        <v/>
      </c>
      <c r="H286" s="51" t="str">
        <f aca="false">IF(H$254&lt;$A286,"",Orders!H90*H43)</f>
        <v/>
      </c>
      <c r="I286" s="51" t="str">
        <f aca="false">IF(I$254&lt;$A286,"",Orders!I90*I43)</f>
        <v/>
      </c>
      <c r="J286" s="51" t="str">
        <f aca="false">IF(J$254&lt;$A286,"",Orders!J90*J43)</f>
        <v/>
      </c>
      <c r="K286" s="51" t="str">
        <f aca="false">IF(K$254&lt;$A286,"",Orders!K90*K43)</f>
        <v/>
      </c>
      <c r="L286" s="51" t="str">
        <f aca="false">IF(L$254&lt;$A286,"",Orders!L90*L43)</f>
        <v/>
      </c>
      <c r="M286" s="51" t="str">
        <f aca="false">IF(M$254&lt;$A286,"",Orders!M90*M43)</f>
        <v/>
      </c>
      <c r="N286" s="51" t="str">
        <f aca="false">IF(N$254&lt;$A286,"",Orders!N90*N43)</f>
        <v/>
      </c>
      <c r="O286" s="51" t="str">
        <f aca="false">IF(O$254&lt;$A286,"",Orders!O90*O43)</f>
        <v/>
      </c>
      <c r="P286" s="51" t="str">
        <f aca="false">IF(P$254&lt;$A286,"",Orders!P90*P43)</f>
        <v/>
      </c>
      <c r="Q286" s="51" t="str">
        <f aca="false">IF(Q$254&lt;$A286,"",Orders!Q90*Q43)</f>
        <v/>
      </c>
      <c r="R286" s="51" t="str">
        <f aca="false">IF(R$254&lt;$A286,"",Orders!R90*R43)</f>
        <v/>
      </c>
      <c r="S286" s="51" t="str">
        <f aca="false">IF(S$254&lt;$A286,"",Orders!S90*S43)</f>
        <v/>
      </c>
      <c r="T286" s="51" t="str">
        <f aca="false">IF(T$254&lt;$A286,"",Orders!T90*T43)</f>
        <v/>
      </c>
      <c r="U286" s="51" t="str">
        <f aca="false">IF(U$254&lt;$A286,"",Orders!U90*U43)</f>
        <v/>
      </c>
      <c r="V286" s="51" t="str">
        <f aca="false">IF(V$254&lt;$A286,"",Orders!V90*V43)</f>
        <v/>
      </c>
      <c r="W286" s="51" t="str">
        <f aca="false">IF(W$254&lt;$A286,"",Orders!W90*W43)</f>
        <v/>
      </c>
      <c r="X286" s="51" t="str">
        <f aca="false">IF(X$254&lt;$A286,"",Orders!X90*X43)</f>
        <v/>
      </c>
      <c r="Y286" s="51" t="str">
        <f aca="false">IF(Y$254&lt;$A286,"",Orders!Y90*Y43)</f>
        <v/>
      </c>
      <c r="Z286" s="51" t="str">
        <f aca="false">IF(Z$254&lt;$A286,"",Orders!Z90*Z43)</f>
        <v/>
      </c>
      <c r="AA286" s="51" t="str">
        <f aca="false">IF(AA$254&lt;$A286,"",Orders!AA90*AA43)</f>
        <v/>
      </c>
      <c r="AB286" s="51" t="str">
        <f aca="false">IF(AB$254&lt;$A286,"",Orders!AB90*AB43)</f>
        <v/>
      </c>
      <c r="AC286" s="51" t="str">
        <f aca="false">IF(AC$254&lt;$A286,"",Orders!AC90*AC43)</f>
        <v/>
      </c>
      <c r="AD286" s="51" t="str">
        <f aca="false">IF(AD$254&lt;$A286,"",Orders!AD90*AD43)</f>
        <v/>
      </c>
      <c r="AE286" s="51" t="str">
        <f aca="false">IF(AE$254&lt;$A286,"",Orders!AE90*AE43)</f>
        <v/>
      </c>
      <c r="AF286" s="51" t="str">
        <f aca="false">IF(AF$254&lt;$A286,"",Orders!AF90*AF43)</f>
        <v/>
      </c>
      <c r="AG286" s="51" t="n">
        <f aca="false">IF(AG$254&lt;$A286,"",Orders!AG90*AG43)</f>
        <v>149.243324614656</v>
      </c>
      <c r="AH286" s="51" t="n">
        <f aca="false">IF(AH$254&lt;$A286,"",Orders!AH90*AH43)</f>
        <v>119.125745445176</v>
      </c>
      <c r="AI286" s="51" t="n">
        <f aca="false">IF(AI$254&lt;$A286,"",Orders!AI90*AI43)</f>
        <v>114.341564792963</v>
      </c>
      <c r="AJ286" s="51" t="n">
        <f aca="false">IF(AJ$254&lt;$A286,"",Orders!AJ90*AJ43)</f>
        <v>117.464302885884</v>
      </c>
      <c r="AK286" s="51" t="n">
        <f aca="false">IF(AK$254&lt;$A286,"",Orders!AK90*AK43)</f>
        <v>112.675946420367</v>
      </c>
      <c r="AL286" s="51" t="n">
        <f aca="false">IF(AL$254&lt;$A286,"",Orders!AL90*AL43)</f>
        <v>107.889809126085</v>
      </c>
      <c r="AM286" s="51" t="n">
        <f aca="false">IF(AM$254&lt;$A286,"",Orders!AM90*AM43)</f>
        <v>106.333028491045</v>
      </c>
      <c r="AN286" s="51" t="n">
        <f aca="false">IF(AN$254&lt;$A286,"",Orders!AN90*AN43)</f>
        <v>101.575840601526</v>
      </c>
      <c r="AO286" s="51" t="n">
        <f aca="false">IF(AO$254&lt;$A286,"",Orders!AO90*AO43)</f>
        <v>96.8601690544654</v>
      </c>
    </row>
    <row r="287" customFormat="false" ht="15" hidden="false" customHeight="false" outlineLevel="0" collapsed="false">
      <c r="A287" s="0" t="n">
        <f aca="false">A286+1</f>
        <v>32</v>
      </c>
      <c r="B287" s="0" t="s">
        <v>36</v>
      </c>
      <c r="C287" s="51" t="str">
        <f aca="false">IF(C$254&lt;$A287,"",Orders!C91*C44)</f>
        <v/>
      </c>
      <c r="D287" s="51" t="str">
        <f aca="false">IF(D$254&lt;$A287,"",Orders!D91*D44)</f>
        <v/>
      </c>
      <c r="E287" s="51" t="str">
        <f aca="false">IF(E$254&lt;$A287,"",Orders!E91*E44)</f>
        <v/>
      </c>
      <c r="F287" s="51" t="str">
        <f aca="false">IF(F$254&lt;$A287,"",Orders!F91*F44)</f>
        <v/>
      </c>
      <c r="G287" s="51" t="str">
        <f aca="false">IF(G$254&lt;$A287,"",Orders!G91*G44)</f>
        <v/>
      </c>
      <c r="H287" s="51" t="str">
        <f aca="false">IF(H$254&lt;$A287,"",Orders!H91*H44)</f>
        <v/>
      </c>
      <c r="I287" s="51" t="str">
        <f aca="false">IF(I$254&lt;$A287,"",Orders!I91*I44)</f>
        <v/>
      </c>
      <c r="J287" s="51" t="str">
        <f aca="false">IF(J$254&lt;$A287,"",Orders!J91*J44)</f>
        <v/>
      </c>
      <c r="K287" s="51" t="str">
        <f aca="false">IF(K$254&lt;$A287,"",Orders!K91*K44)</f>
        <v/>
      </c>
      <c r="L287" s="51" t="str">
        <f aca="false">IF(L$254&lt;$A287,"",Orders!L91*L44)</f>
        <v/>
      </c>
      <c r="M287" s="51" t="str">
        <f aca="false">IF(M$254&lt;$A287,"",Orders!M91*M44)</f>
        <v/>
      </c>
      <c r="N287" s="51" t="str">
        <f aca="false">IF(N$254&lt;$A287,"",Orders!N91*N44)</f>
        <v/>
      </c>
      <c r="O287" s="51" t="str">
        <f aca="false">IF(O$254&lt;$A287,"",Orders!O91*O44)</f>
        <v/>
      </c>
      <c r="P287" s="51" t="str">
        <f aca="false">IF(P$254&lt;$A287,"",Orders!P91*P44)</f>
        <v/>
      </c>
      <c r="Q287" s="51" t="str">
        <f aca="false">IF(Q$254&lt;$A287,"",Orders!Q91*Q44)</f>
        <v/>
      </c>
      <c r="R287" s="51" t="str">
        <f aca="false">IF(R$254&lt;$A287,"",Orders!R91*R44)</f>
        <v/>
      </c>
      <c r="S287" s="51" t="str">
        <f aca="false">IF(S$254&lt;$A287,"",Orders!S91*S44)</f>
        <v/>
      </c>
      <c r="T287" s="51" t="str">
        <f aca="false">IF(T$254&lt;$A287,"",Orders!T91*T44)</f>
        <v/>
      </c>
      <c r="U287" s="51" t="str">
        <f aca="false">IF(U$254&lt;$A287,"",Orders!U91*U44)</f>
        <v/>
      </c>
      <c r="V287" s="51" t="str">
        <f aca="false">IF(V$254&lt;$A287,"",Orders!V91*V44)</f>
        <v/>
      </c>
      <c r="W287" s="51" t="str">
        <f aca="false">IF(W$254&lt;$A287,"",Orders!W91*W44)</f>
        <v/>
      </c>
      <c r="X287" s="51" t="str">
        <f aca="false">IF(X$254&lt;$A287,"",Orders!X91*X44)</f>
        <v/>
      </c>
      <c r="Y287" s="51" t="str">
        <f aca="false">IF(Y$254&lt;$A287,"",Orders!Y91*Y44)</f>
        <v/>
      </c>
      <c r="Z287" s="51" t="str">
        <f aca="false">IF(Z$254&lt;$A287,"",Orders!Z91*Z44)</f>
        <v/>
      </c>
      <c r="AA287" s="51" t="str">
        <f aca="false">IF(AA$254&lt;$A287,"",Orders!AA91*AA44)</f>
        <v/>
      </c>
      <c r="AB287" s="51" t="str">
        <f aca="false">IF(AB$254&lt;$A287,"",Orders!AB91*AB44)</f>
        <v/>
      </c>
      <c r="AC287" s="51" t="str">
        <f aca="false">IF(AC$254&lt;$A287,"",Orders!AC91*AC44)</f>
        <v/>
      </c>
      <c r="AD287" s="51" t="str">
        <f aca="false">IF(AD$254&lt;$A287,"",Orders!AD91*AD44)</f>
        <v/>
      </c>
      <c r="AE287" s="51" t="str">
        <f aca="false">IF(AE$254&lt;$A287,"",Orders!AE91*AE44)</f>
        <v/>
      </c>
      <c r="AF287" s="51" t="str">
        <f aca="false">IF(AF$254&lt;$A287,"",Orders!AF91*AF44)</f>
        <v/>
      </c>
      <c r="AG287" s="51" t="str">
        <f aca="false">IF(AG$254&lt;$A287,"",Orders!AG91*AG44)</f>
        <v/>
      </c>
      <c r="AH287" s="51" t="n">
        <f aca="false">IF(AH$254&lt;$A287,"",Orders!AH91*AH44)</f>
        <v>148.057073376446</v>
      </c>
      <c r="AI287" s="51" t="n">
        <f aca="false">IF(AI$254&lt;$A287,"",Orders!AI91*AI44)</f>
        <v>117.819010298966</v>
      </c>
      <c r="AJ287" s="51" t="n">
        <f aca="false">IF(AJ$254&lt;$A287,"",Orders!AJ91*AJ44)</f>
        <v>120.922903960671</v>
      </c>
      <c r="AK287" s="51" t="n">
        <f aca="false">IF(AK$254&lt;$A287,"",Orders!AK91*AK44)</f>
        <v>116.162177998173</v>
      </c>
      <c r="AL287" s="51" t="n">
        <f aca="false">IF(AL$254&lt;$A287,"",Orders!AL91*AL44)</f>
        <v>111.389772772347</v>
      </c>
      <c r="AM287" s="51" t="n">
        <f aca="false">IF(AM$254&lt;$A287,"",Orders!AM91*AM44)</f>
        <v>109.834722649446</v>
      </c>
      <c r="AN287" s="51" t="n">
        <f aca="false">IF(AN$254&lt;$A287,"",Orders!AN91*AN44)</f>
        <v>105.072832632662</v>
      </c>
      <c r="AO287" s="51" t="n">
        <f aca="false">IF(AO$254&lt;$A287,"",Orders!AO91*AO44)</f>
        <v>100.338840118409</v>
      </c>
    </row>
    <row r="288" customFormat="false" ht="15" hidden="false" customHeight="false" outlineLevel="0" collapsed="false">
      <c r="A288" s="0" t="n">
        <f aca="false">A287+1</f>
        <v>33</v>
      </c>
      <c r="B288" s="0" t="s">
        <v>37</v>
      </c>
      <c r="C288" s="51" t="str">
        <f aca="false">IF(C$254&lt;$A288,"",Orders!C92*C45)</f>
        <v/>
      </c>
      <c r="D288" s="51" t="str">
        <f aca="false">IF(D$254&lt;$A288,"",Orders!D92*D45)</f>
        <v/>
      </c>
      <c r="E288" s="51" t="str">
        <f aca="false">IF(E$254&lt;$A288,"",Orders!E92*E45)</f>
        <v/>
      </c>
      <c r="F288" s="51" t="str">
        <f aca="false">IF(F$254&lt;$A288,"",Orders!F92*F45)</f>
        <v/>
      </c>
      <c r="G288" s="51" t="str">
        <f aca="false">IF(G$254&lt;$A288,"",Orders!G92*G45)</f>
        <v/>
      </c>
      <c r="H288" s="51" t="str">
        <f aca="false">IF(H$254&lt;$A288,"",Orders!H92*H45)</f>
        <v/>
      </c>
      <c r="I288" s="51" t="str">
        <f aca="false">IF(I$254&lt;$A288,"",Orders!I92*I45)</f>
        <v/>
      </c>
      <c r="J288" s="51" t="str">
        <f aca="false">IF(J$254&lt;$A288,"",Orders!J92*J45)</f>
        <v/>
      </c>
      <c r="K288" s="51" t="str">
        <f aca="false">IF(K$254&lt;$A288,"",Orders!K92*K45)</f>
        <v/>
      </c>
      <c r="L288" s="51" t="str">
        <f aca="false">IF(L$254&lt;$A288,"",Orders!L92*L45)</f>
        <v/>
      </c>
      <c r="M288" s="51" t="str">
        <f aca="false">IF(M$254&lt;$A288,"",Orders!M92*M45)</f>
        <v/>
      </c>
      <c r="N288" s="51" t="str">
        <f aca="false">IF(N$254&lt;$A288,"",Orders!N92*N45)</f>
        <v/>
      </c>
      <c r="O288" s="51" t="str">
        <f aca="false">IF(O$254&lt;$A288,"",Orders!O92*O45)</f>
        <v/>
      </c>
      <c r="P288" s="51" t="str">
        <f aca="false">IF(P$254&lt;$A288,"",Orders!P92*P45)</f>
        <v/>
      </c>
      <c r="Q288" s="51" t="str">
        <f aca="false">IF(Q$254&lt;$A288,"",Orders!Q92*Q45)</f>
        <v/>
      </c>
      <c r="R288" s="51" t="str">
        <f aca="false">IF(R$254&lt;$A288,"",Orders!R92*R45)</f>
        <v/>
      </c>
      <c r="S288" s="51" t="str">
        <f aca="false">IF(S$254&lt;$A288,"",Orders!S92*S45)</f>
        <v/>
      </c>
      <c r="T288" s="51" t="str">
        <f aca="false">IF(T$254&lt;$A288,"",Orders!T92*T45)</f>
        <v/>
      </c>
      <c r="U288" s="51" t="str">
        <f aca="false">IF(U$254&lt;$A288,"",Orders!U92*U45)</f>
        <v/>
      </c>
      <c r="V288" s="51" t="str">
        <f aca="false">IF(V$254&lt;$A288,"",Orders!V92*V45)</f>
        <v/>
      </c>
      <c r="W288" s="51" t="str">
        <f aca="false">IF(W$254&lt;$A288,"",Orders!W92*W45)</f>
        <v/>
      </c>
      <c r="X288" s="51" t="str">
        <f aca="false">IF(X$254&lt;$A288,"",Orders!X92*X45)</f>
        <v/>
      </c>
      <c r="Y288" s="51" t="str">
        <f aca="false">IF(Y$254&lt;$A288,"",Orders!Y92*Y45)</f>
        <v/>
      </c>
      <c r="Z288" s="51" t="str">
        <f aca="false">IF(Z$254&lt;$A288,"",Orders!Z92*Z45)</f>
        <v/>
      </c>
      <c r="AA288" s="51" t="str">
        <f aca="false">IF(AA$254&lt;$A288,"",Orders!AA92*AA45)</f>
        <v/>
      </c>
      <c r="AB288" s="51" t="str">
        <f aca="false">IF(AB$254&lt;$A288,"",Orders!AB92*AB45)</f>
        <v/>
      </c>
      <c r="AC288" s="51" t="str">
        <f aca="false">IF(AC$254&lt;$A288,"",Orders!AC92*AC45)</f>
        <v/>
      </c>
      <c r="AD288" s="51" t="str">
        <f aca="false">IF(AD$254&lt;$A288,"",Orders!AD92*AD45)</f>
        <v/>
      </c>
      <c r="AE288" s="51" t="str">
        <f aca="false">IF(AE$254&lt;$A288,"",Orders!AE92*AE45)</f>
        <v/>
      </c>
      <c r="AF288" s="51" t="str">
        <f aca="false">IF(AF$254&lt;$A288,"",Orders!AF92*AF45)</f>
        <v/>
      </c>
      <c r="AG288" s="51" t="str">
        <f aca="false">IF(AG$254&lt;$A288,"",Orders!AG92*AG45)</f>
        <v/>
      </c>
      <c r="AH288" s="51" t="str">
        <f aca="false">IF(AH$254&lt;$A288,"",Orders!AH92*AH45)</f>
        <v/>
      </c>
      <c r="AI288" s="51" t="n">
        <f aca="false">IF(AI$254&lt;$A288,"",Orders!AI92*AI45)</f>
        <v>146.876476030746</v>
      </c>
      <c r="AJ288" s="51" t="n">
        <f aca="false">IF(AJ$254&lt;$A288,"",Orders!AJ92*AJ45)</f>
        <v>124.33686610906</v>
      </c>
      <c r="AK288" s="51" t="n">
        <f aca="false">IF(AK$254&lt;$A288,"",Orders!AK92*AK45)</f>
        <v>119.614796812576</v>
      </c>
      <c r="AL288" s="51" t="n">
        <f aca="false">IF(AL$254&lt;$A288,"",Orders!AL92*AL45)</f>
        <v>114.867352223247</v>
      </c>
      <c r="AM288" s="51" t="n">
        <f aca="false">IF(AM$254&lt;$A288,"",Orders!AM92*AM45)</f>
        <v>113.317727024949</v>
      </c>
      <c r="AN288" s="51" t="n">
        <f aca="false">IF(AN$254&lt;$A288,"",Orders!AN92*AN45)</f>
        <v>108.56238489609</v>
      </c>
      <c r="AO288" s="51" t="n">
        <f aca="false">IF(AO$254&lt;$A288,"",Orders!AO92*AO45)</f>
        <v>103.821151516013</v>
      </c>
    </row>
    <row r="289" customFormat="false" ht="15" hidden="false" customHeight="false" outlineLevel="0" collapsed="false">
      <c r="A289" s="0" t="n">
        <f aca="false">A288+1</f>
        <v>34</v>
      </c>
      <c r="B289" s="0" t="s">
        <v>38</v>
      </c>
      <c r="C289" s="51" t="str">
        <f aca="false">IF(C$254&lt;$A289,"",Orders!C93*C46)</f>
        <v/>
      </c>
      <c r="D289" s="51" t="str">
        <f aca="false">IF(D$254&lt;$A289,"",Orders!D93*D46)</f>
        <v/>
      </c>
      <c r="E289" s="51" t="str">
        <f aca="false">IF(E$254&lt;$A289,"",Orders!E93*E46)</f>
        <v/>
      </c>
      <c r="F289" s="51" t="str">
        <f aca="false">IF(F$254&lt;$A289,"",Orders!F93*F46)</f>
        <v/>
      </c>
      <c r="G289" s="51" t="str">
        <f aca="false">IF(G$254&lt;$A289,"",Orders!G93*G46)</f>
        <v/>
      </c>
      <c r="H289" s="51" t="str">
        <f aca="false">IF(H$254&lt;$A289,"",Orders!H93*H46)</f>
        <v/>
      </c>
      <c r="I289" s="51" t="str">
        <f aca="false">IF(I$254&lt;$A289,"",Orders!I93*I46)</f>
        <v/>
      </c>
      <c r="J289" s="51" t="str">
        <f aca="false">IF(J$254&lt;$A289,"",Orders!J93*J46)</f>
        <v/>
      </c>
      <c r="K289" s="51" t="str">
        <f aca="false">IF(K$254&lt;$A289,"",Orders!K93*K46)</f>
        <v/>
      </c>
      <c r="L289" s="51" t="str">
        <f aca="false">IF(L$254&lt;$A289,"",Orders!L93*L46)</f>
        <v/>
      </c>
      <c r="M289" s="51" t="str">
        <f aca="false">IF(M$254&lt;$A289,"",Orders!M93*M46)</f>
        <v/>
      </c>
      <c r="N289" s="51" t="str">
        <f aca="false">IF(N$254&lt;$A289,"",Orders!N93*N46)</f>
        <v/>
      </c>
      <c r="O289" s="51" t="str">
        <f aca="false">IF(O$254&lt;$A289,"",Orders!O93*O46)</f>
        <v/>
      </c>
      <c r="P289" s="51" t="str">
        <f aca="false">IF(P$254&lt;$A289,"",Orders!P93*P46)</f>
        <v/>
      </c>
      <c r="Q289" s="51" t="str">
        <f aca="false">IF(Q$254&lt;$A289,"",Orders!Q93*Q46)</f>
        <v/>
      </c>
      <c r="R289" s="51" t="str">
        <f aca="false">IF(R$254&lt;$A289,"",Orders!R93*R46)</f>
        <v/>
      </c>
      <c r="S289" s="51" t="str">
        <f aca="false">IF(S$254&lt;$A289,"",Orders!S93*S46)</f>
        <v/>
      </c>
      <c r="T289" s="51" t="str">
        <f aca="false">IF(T$254&lt;$A289,"",Orders!T93*T46)</f>
        <v/>
      </c>
      <c r="U289" s="51" t="str">
        <f aca="false">IF(U$254&lt;$A289,"",Orders!U93*U46)</f>
        <v/>
      </c>
      <c r="V289" s="51" t="str">
        <f aca="false">IF(V$254&lt;$A289,"",Orders!V93*V46)</f>
        <v/>
      </c>
      <c r="W289" s="51" t="str">
        <f aca="false">IF(W$254&lt;$A289,"",Orders!W93*W46)</f>
        <v/>
      </c>
      <c r="X289" s="51" t="str">
        <f aca="false">IF(X$254&lt;$A289,"",Orders!X93*X46)</f>
        <v/>
      </c>
      <c r="Y289" s="51" t="str">
        <f aca="false">IF(Y$254&lt;$A289,"",Orders!Y93*Y46)</f>
        <v/>
      </c>
      <c r="Z289" s="51" t="str">
        <f aca="false">IF(Z$254&lt;$A289,"",Orders!Z93*Z46)</f>
        <v/>
      </c>
      <c r="AA289" s="51" t="str">
        <f aca="false">IF(AA$254&lt;$A289,"",Orders!AA93*AA46)</f>
        <v/>
      </c>
      <c r="AB289" s="51" t="str">
        <f aca="false">IF(AB$254&lt;$A289,"",Orders!AB93*AB46)</f>
        <v/>
      </c>
      <c r="AC289" s="51" t="str">
        <f aca="false">IF(AC$254&lt;$A289,"",Orders!AC93*AC46)</f>
        <v/>
      </c>
      <c r="AD289" s="51" t="str">
        <f aca="false">IF(AD$254&lt;$A289,"",Orders!AD93*AD46)</f>
        <v/>
      </c>
      <c r="AE289" s="51" t="str">
        <f aca="false">IF(AE$254&lt;$A289,"",Orders!AE93*AE46)</f>
        <v/>
      </c>
      <c r="AF289" s="51" t="str">
        <f aca="false">IF(AF$254&lt;$A289,"",Orders!AF93*AF46)</f>
        <v/>
      </c>
      <c r="AG289" s="51" t="str">
        <f aca="false">IF(AG$254&lt;$A289,"",Orders!AG93*AG46)</f>
        <v/>
      </c>
      <c r="AH289" s="51" t="str">
        <f aca="false">IF(AH$254&lt;$A289,"",Orders!AH93*AH46)</f>
        <v/>
      </c>
      <c r="AI289" s="51" t="str">
        <f aca="false">IF(AI$254&lt;$A289,"",Orders!AI93*AI46)</f>
        <v/>
      </c>
      <c r="AJ289" s="51" t="n">
        <f aca="false">IF(AJ$254&lt;$A289,"",Orders!AJ93*AJ46)</f>
        <v>151.515975372173</v>
      </c>
      <c r="AK289" s="51" t="n">
        <f aca="false">IF(AK$254&lt;$A289,"",Orders!AK93*AK46)</f>
        <v>123.024959948866</v>
      </c>
      <c r="AL289" s="51" t="n">
        <f aca="false">IF(AL$254&lt;$A289,"",Orders!AL93*AL46)</f>
        <v>118.313512994327</v>
      </c>
      <c r="AM289" s="51" t="n">
        <f aca="false">IF(AM$254&lt;$A289,"",Orders!AM93*AM46)</f>
        <v>116.772971927936</v>
      </c>
      <c r="AN289" s="51" t="n">
        <f aca="false">IF(AN$254&lt;$A289,"",Orders!AN93*AN46)</f>
        <v>112.035409141114</v>
      </c>
      <c r="AO289" s="51" t="n">
        <f aca="false">IF(AO$254&lt;$A289,"",Orders!AO93*AO46)</f>
        <v>107.298125668081</v>
      </c>
    </row>
    <row r="290" customFormat="false" ht="15" hidden="false" customHeight="false" outlineLevel="0" collapsed="false">
      <c r="A290" s="0" t="n">
        <f aca="false">A289+1</f>
        <v>35</v>
      </c>
      <c r="B290" s="0" t="s">
        <v>39</v>
      </c>
      <c r="C290" s="51" t="str">
        <f aca="false">IF(C$254&lt;$A290,"",Orders!C94*C47)</f>
        <v/>
      </c>
      <c r="D290" s="51" t="str">
        <f aca="false">IF(D$254&lt;$A290,"",Orders!D94*D47)</f>
        <v/>
      </c>
      <c r="E290" s="51" t="str">
        <f aca="false">IF(E$254&lt;$A290,"",Orders!E94*E47)</f>
        <v/>
      </c>
      <c r="F290" s="51" t="str">
        <f aca="false">IF(F$254&lt;$A290,"",Orders!F94*F47)</f>
        <v/>
      </c>
      <c r="G290" s="51" t="str">
        <f aca="false">IF(G$254&lt;$A290,"",Orders!G94*G47)</f>
        <v/>
      </c>
      <c r="H290" s="51" t="str">
        <f aca="false">IF(H$254&lt;$A290,"",Orders!H94*H47)</f>
        <v/>
      </c>
      <c r="I290" s="51" t="str">
        <f aca="false">IF(I$254&lt;$A290,"",Orders!I94*I47)</f>
        <v/>
      </c>
      <c r="J290" s="51" t="str">
        <f aca="false">IF(J$254&lt;$A290,"",Orders!J94*J47)</f>
        <v/>
      </c>
      <c r="K290" s="51" t="str">
        <f aca="false">IF(K$254&lt;$A290,"",Orders!K94*K47)</f>
        <v/>
      </c>
      <c r="L290" s="51" t="str">
        <f aca="false">IF(L$254&lt;$A290,"",Orders!L94*L47)</f>
        <v/>
      </c>
      <c r="M290" s="51" t="str">
        <f aca="false">IF(M$254&lt;$A290,"",Orders!M94*M47)</f>
        <v/>
      </c>
      <c r="N290" s="51" t="str">
        <f aca="false">IF(N$254&lt;$A290,"",Orders!N94*N47)</f>
        <v/>
      </c>
      <c r="O290" s="51" t="str">
        <f aca="false">IF(O$254&lt;$A290,"",Orders!O94*O47)</f>
        <v/>
      </c>
      <c r="P290" s="51" t="str">
        <f aca="false">IF(P$254&lt;$A290,"",Orders!P94*P47)</f>
        <v/>
      </c>
      <c r="Q290" s="51" t="str">
        <f aca="false">IF(Q$254&lt;$A290,"",Orders!Q94*Q47)</f>
        <v/>
      </c>
      <c r="R290" s="51" t="str">
        <f aca="false">IF(R$254&lt;$A290,"",Orders!R94*R47)</f>
        <v/>
      </c>
      <c r="S290" s="51" t="str">
        <f aca="false">IF(S$254&lt;$A290,"",Orders!S94*S47)</f>
        <v/>
      </c>
      <c r="T290" s="51" t="str">
        <f aca="false">IF(T$254&lt;$A290,"",Orders!T94*T47)</f>
        <v/>
      </c>
      <c r="U290" s="51" t="str">
        <f aca="false">IF(U$254&lt;$A290,"",Orders!U94*U47)</f>
        <v/>
      </c>
      <c r="V290" s="51" t="str">
        <f aca="false">IF(V$254&lt;$A290,"",Orders!V94*V47)</f>
        <v/>
      </c>
      <c r="W290" s="51" t="str">
        <f aca="false">IF(W$254&lt;$A290,"",Orders!W94*W47)</f>
        <v/>
      </c>
      <c r="X290" s="51" t="str">
        <f aca="false">IF(X$254&lt;$A290,"",Orders!X94*X47)</f>
        <v/>
      </c>
      <c r="Y290" s="51" t="str">
        <f aca="false">IF(Y$254&lt;$A290,"",Orders!Y94*Y47)</f>
        <v/>
      </c>
      <c r="Z290" s="51" t="str">
        <f aca="false">IF(Z$254&lt;$A290,"",Orders!Z94*Z47)</f>
        <v/>
      </c>
      <c r="AA290" s="51" t="str">
        <f aca="false">IF(AA$254&lt;$A290,"",Orders!AA94*AA47)</f>
        <v/>
      </c>
      <c r="AB290" s="51" t="str">
        <f aca="false">IF(AB$254&lt;$A290,"",Orders!AB94*AB47)</f>
        <v/>
      </c>
      <c r="AC290" s="51" t="str">
        <f aca="false">IF(AC$254&lt;$A290,"",Orders!AC94*AC47)</f>
        <v/>
      </c>
      <c r="AD290" s="51" t="str">
        <f aca="false">IF(AD$254&lt;$A290,"",Orders!AD94*AD47)</f>
        <v/>
      </c>
      <c r="AE290" s="51" t="str">
        <f aca="false">IF(AE$254&lt;$A290,"",Orders!AE94*AE47)</f>
        <v/>
      </c>
      <c r="AF290" s="51" t="str">
        <f aca="false">IF(AF$254&lt;$A290,"",Orders!AF94*AF47)</f>
        <v/>
      </c>
      <c r="AG290" s="51" t="str">
        <f aca="false">IF(AG$254&lt;$A290,"",Orders!AG94*AG47)</f>
        <v/>
      </c>
      <c r="AH290" s="51" t="str">
        <f aca="false">IF(AH$254&lt;$A290,"",Orders!AH94*AH47)</f>
        <v/>
      </c>
      <c r="AI290" s="51" t="str">
        <f aca="false">IF(AI$254&lt;$A290,"",Orders!AI94*AI47)</f>
        <v/>
      </c>
      <c r="AJ290" s="51" t="str">
        <f aca="false">IF(AJ$254&lt;$A290,"",Orders!AJ94*AJ47)</f>
        <v/>
      </c>
      <c r="AK290" s="51" t="n">
        <f aca="false">IF(AK$254&lt;$A290,"",Orders!AK94*AK47)</f>
        <v>150.335034966514</v>
      </c>
      <c r="AL290" s="51" t="n">
        <f aca="false">IF(AL$254&lt;$A290,"",Orders!AL94*AL47)</f>
        <v>121.719397948843</v>
      </c>
      <c r="AM290" s="51" t="n">
        <f aca="false">IF(AM$254&lt;$A290,"",Orders!AM94*AM47)</f>
        <v>120.191530671468</v>
      </c>
      <c r="AN290" s="51" t="n">
        <f aca="false">IF(AN$254&lt;$A290,"",Orders!AN94*AN47)</f>
        <v>115.482854233599</v>
      </c>
      <c r="AO290" s="51" t="n">
        <f aca="false">IF(AO$254&lt;$A290,"",Orders!AO94*AO47)</f>
        <v>110.760717178723</v>
      </c>
    </row>
    <row r="291" customFormat="false" ht="15" hidden="false" customHeight="false" outlineLevel="0" collapsed="false">
      <c r="A291" s="0" t="n">
        <f aca="false">A290+1</f>
        <v>36</v>
      </c>
      <c r="B291" s="0" t="s">
        <v>40</v>
      </c>
      <c r="C291" s="51" t="str">
        <f aca="false">IF(C$254&lt;$A291,"",Orders!C95*C48)</f>
        <v/>
      </c>
      <c r="D291" s="51" t="str">
        <f aca="false">IF(D$254&lt;$A291,"",Orders!D95*D48)</f>
        <v/>
      </c>
      <c r="E291" s="51" t="str">
        <f aca="false">IF(E$254&lt;$A291,"",Orders!E95*E48)</f>
        <v/>
      </c>
      <c r="F291" s="51" t="str">
        <f aca="false">IF(F$254&lt;$A291,"",Orders!F95*F48)</f>
        <v/>
      </c>
      <c r="G291" s="51" t="str">
        <f aca="false">IF(G$254&lt;$A291,"",Orders!G95*G48)</f>
        <v/>
      </c>
      <c r="H291" s="51" t="str">
        <f aca="false">IF(H$254&lt;$A291,"",Orders!H95*H48)</f>
        <v/>
      </c>
      <c r="I291" s="51" t="str">
        <f aca="false">IF(I$254&lt;$A291,"",Orders!I95*I48)</f>
        <v/>
      </c>
      <c r="J291" s="51" t="str">
        <f aca="false">IF(J$254&lt;$A291,"",Orders!J95*J48)</f>
        <v/>
      </c>
      <c r="K291" s="51" t="str">
        <f aca="false">IF(K$254&lt;$A291,"",Orders!K95*K48)</f>
        <v/>
      </c>
      <c r="L291" s="51" t="str">
        <f aca="false">IF(L$254&lt;$A291,"",Orders!L95*L48)</f>
        <v/>
      </c>
      <c r="M291" s="51" t="str">
        <f aca="false">IF(M$254&lt;$A291,"",Orders!M95*M48)</f>
        <v/>
      </c>
      <c r="N291" s="51" t="str">
        <f aca="false">IF(N$254&lt;$A291,"",Orders!N95*N48)</f>
        <v/>
      </c>
      <c r="O291" s="51" t="str">
        <f aca="false">IF(O$254&lt;$A291,"",Orders!O95*O48)</f>
        <v/>
      </c>
      <c r="P291" s="51" t="str">
        <f aca="false">IF(P$254&lt;$A291,"",Orders!P95*P48)</f>
        <v/>
      </c>
      <c r="Q291" s="51" t="str">
        <f aca="false">IF(Q$254&lt;$A291,"",Orders!Q95*Q48)</f>
        <v/>
      </c>
      <c r="R291" s="51" t="str">
        <f aca="false">IF(R$254&lt;$A291,"",Orders!R95*R48)</f>
        <v/>
      </c>
      <c r="S291" s="51" t="str">
        <f aca="false">IF(S$254&lt;$A291,"",Orders!S95*S48)</f>
        <v/>
      </c>
      <c r="T291" s="51" t="str">
        <f aca="false">IF(T$254&lt;$A291,"",Orders!T95*T48)</f>
        <v/>
      </c>
      <c r="U291" s="51" t="str">
        <f aca="false">IF(U$254&lt;$A291,"",Orders!U95*U48)</f>
        <v/>
      </c>
      <c r="V291" s="51" t="str">
        <f aca="false">IF(V$254&lt;$A291,"",Orders!V95*V48)</f>
        <v/>
      </c>
      <c r="W291" s="51" t="str">
        <f aca="false">IF(W$254&lt;$A291,"",Orders!W95*W48)</f>
        <v/>
      </c>
      <c r="X291" s="51" t="str">
        <f aca="false">IF(X$254&lt;$A291,"",Orders!X95*X48)</f>
        <v/>
      </c>
      <c r="Y291" s="51" t="str">
        <f aca="false">IF(Y$254&lt;$A291,"",Orders!Y95*Y48)</f>
        <v/>
      </c>
      <c r="Z291" s="51" t="str">
        <f aca="false">IF(Z$254&lt;$A291,"",Orders!Z95*Z48)</f>
        <v/>
      </c>
      <c r="AA291" s="51" t="str">
        <f aca="false">IF(AA$254&lt;$A291,"",Orders!AA95*AA48)</f>
        <v/>
      </c>
      <c r="AB291" s="51" t="str">
        <f aca="false">IF(AB$254&lt;$A291,"",Orders!AB95*AB48)</f>
        <v/>
      </c>
      <c r="AC291" s="51" t="str">
        <f aca="false">IF(AC$254&lt;$A291,"",Orders!AC95*AC48)</f>
        <v/>
      </c>
      <c r="AD291" s="51" t="str">
        <f aca="false">IF(AD$254&lt;$A291,"",Orders!AD95*AD48)</f>
        <v/>
      </c>
      <c r="AE291" s="51" t="str">
        <f aca="false">IF(AE$254&lt;$A291,"",Orders!AE95*AE48)</f>
        <v/>
      </c>
      <c r="AF291" s="51" t="str">
        <f aca="false">IF(AF$254&lt;$A291,"",Orders!AF95*AF48)</f>
        <v/>
      </c>
      <c r="AG291" s="51" t="str">
        <f aca="false">IF(AG$254&lt;$A291,"",Orders!AG95*AG48)</f>
        <v/>
      </c>
      <c r="AH291" s="51" t="str">
        <f aca="false">IF(AH$254&lt;$A291,"",Orders!AH95*AH48)</f>
        <v/>
      </c>
      <c r="AI291" s="51" t="str">
        <f aca="false">IF(AI$254&lt;$A291,"",Orders!AI95*AI48)</f>
        <v/>
      </c>
      <c r="AJ291" s="51" t="str">
        <f aca="false">IF(AJ$254&lt;$A291,"",Orders!AJ95*AJ48)</f>
        <v/>
      </c>
      <c r="AK291" s="51" t="str">
        <f aca="false">IF(AK$254&lt;$A291,"",Orders!AK95*AK48)</f>
        <v/>
      </c>
      <c r="AL291" s="51" t="n">
        <f aca="false">IF(AL$254&lt;$A291,"",Orders!AL95*AL48)</f>
        <v>149.159232897537</v>
      </c>
      <c r="AM291" s="51" t="n">
        <f aca="false">IF(AM$254&lt;$A291,"",Orders!AM95*AM48)</f>
        <v>123.564703399972</v>
      </c>
      <c r="AN291" s="51" t="n">
        <f aca="false">IF(AN$254&lt;$A291,"",Orders!AN95*AN48)</f>
        <v>118.895791938328</v>
      </c>
      <c r="AO291" s="51" t="n">
        <f aca="false">IF(AO$254&lt;$A291,"",Orders!AO95*AO48)</f>
        <v>114.199897972732</v>
      </c>
    </row>
    <row r="292" customFormat="false" ht="15" hidden="false" customHeight="false" outlineLevel="0" collapsed="false">
      <c r="A292" s="0" t="n">
        <f aca="false">A291+1</f>
        <v>37</v>
      </c>
      <c r="B292" s="0" t="s">
        <v>41</v>
      </c>
      <c r="C292" s="51" t="str">
        <f aca="false">IF(C$254&lt;$A292,"",Orders!C96*C49)</f>
        <v/>
      </c>
      <c r="D292" s="51" t="str">
        <f aca="false">IF(D$254&lt;$A292,"",Orders!D96*D49)</f>
        <v/>
      </c>
      <c r="E292" s="51" t="str">
        <f aca="false">IF(E$254&lt;$A292,"",Orders!E96*E49)</f>
        <v/>
      </c>
      <c r="F292" s="51" t="str">
        <f aca="false">IF(F$254&lt;$A292,"",Orders!F96*F49)</f>
        <v/>
      </c>
      <c r="G292" s="51" t="str">
        <f aca="false">IF(G$254&lt;$A292,"",Orders!G96*G49)</f>
        <v/>
      </c>
      <c r="H292" s="51" t="str">
        <f aca="false">IF(H$254&lt;$A292,"",Orders!H96*H49)</f>
        <v/>
      </c>
      <c r="I292" s="51" t="str">
        <f aca="false">IF(I$254&lt;$A292,"",Orders!I96*I49)</f>
        <v/>
      </c>
      <c r="J292" s="51" t="str">
        <f aca="false">IF(J$254&lt;$A292,"",Orders!J96*J49)</f>
        <v/>
      </c>
      <c r="K292" s="51" t="str">
        <f aca="false">IF(K$254&lt;$A292,"",Orders!K96*K49)</f>
        <v/>
      </c>
      <c r="L292" s="51" t="str">
        <f aca="false">IF(L$254&lt;$A292,"",Orders!L96*L49)</f>
        <v/>
      </c>
      <c r="M292" s="51" t="str">
        <f aca="false">IF(M$254&lt;$A292,"",Orders!M96*M49)</f>
        <v/>
      </c>
      <c r="N292" s="51" t="str">
        <f aca="false">IF(N$254&lt;$A292,"",Orders!N96*N49)</f>
        <v/>
      </c>
      <c r="O292" s="51" t="str">
        <f aca="false">IF(O$254&lt;$A292,"",Orders!O96*O49)</f>
        <v/>
      </c>
      <c r="P292" s="51" t="str">
        <f aca="false">IF(P$254&lt;$A292,"",Orders!P96*P49)</f>
        <v/>
      </c>
      <c r="Q292" s="51" t="str">
        <f aca="false">IF(Q$254&lt;$A292,"",Orders!Q96*Q49)</f>
        <v/>
      </c>
      <c r="R292" s="51" t="str">
        <f aca="false">IF(R$254&lt;$A292,"",Orders!R96*R49)</f>
        <v/>
      </c>
      <c r="S292" s="51" t="str">
        <f aca="false">IF(S$254&lt;$A292,"",Orders!S96*S49)</f>
        <v/>
      </c>
      <c r="T292" s="51" t="str">
        <f aca="false">IF(T$254&lt;$A292,"",Orders!T96*T49)</f>
        <v/>
      </c>
      <c r="U292" s="51" t="str">
        <f aca="false">IF(U$254&lt;$A292,"",Orders!U96*U49)</f>
        <v/>
      </c>
      <c r="V292" s="51" t="str">
        <f aca="false">IF(V$254&lt;$A292,"",Orders!V96*V49)</f>
        <v/>
      </c>
      <c r="W292" s="51" t="str">
        <f aca="false">IF(W$254&lt;$A292,"",Orders!W96*W49)</f>
        <v/>
      </c>
      <c r="X292" s="51" t="str">
        <f aca="false">IF(X$254&lt;$A292,"",Orders!X96*X49)</f>
        <v/>
      </c>
      <c r="Y292" s="51" t="str">
        <f aca="false">IF(Y$254&lt;$A292,"",Orders!Y96*Y49)</f>
        <v/>
      </c>
      <c r="Z292" s="51" t="str">
        <f aca="false">IF(Z$254&lt;$A292,"",Orders!Z96*Z49)</f>
        <v/>
      </c>
      <c r="AA292" s="51" t="str">
        <f aca="false">IF(AA$254&lt;$A292,"",Orders!AA96*AA49)</f>
        <v/>
      </c>
      <c r="AB292" s="51" t="str">
        <f aca="false">IF(AB$254&lt;$A292,"",Orders!AB96*AB49)</f>
        <v/>
      </c>
      <c r="AC292" s="51" t="str">
        <f aca="false">IF(AC$254&lt;$A292,"",Orders!AC96*AC49)</f>
        <v/>
      </c>
      <c r="AD292" s="51" t="str">
        <f aca="false">IF(AD$254&lt;$A292,"",Orders!AD96*AD49)</f>
        <v/>
      </c>
      <c r="AE292" s="51" t="str">
        <f aca="false">IF(AE$254&lt;$A292,"",Orders!AE96*AE49)</f>
        <v/>
      </c>
      <c r="AF292" s="51" t="str">
        <f aca="false">IF(AF$254&lt;$A292,"",Orders!AF96*AF49)</f>
        <v/>
      </c>
      <c r="AG292" s="51" t="str">
        <f aca="false">IF(AG$254&lt;$A292,"",Orders!AG96*AG49)</f>
        <v/>
      </c>
      <c r="AH292" s="51" t="str">
        <f aca="false">IF(AH$254&lt;$A292,"",Orders!AH96*AH49)</f>
        <v/>
      </c>
      <c r="AI292" s="51" t="str">
        <f aca="false">IF(AI$254&lt;$A292,"",Orders!AI96*AI49)</f>
        <v/>
      </c>
      <c r="AJ292" s="51" t="str">
        <f aca="false">IF(AJ$254&lt;$A292,"",Orders!AJ96*AJ49)</f>
        <v/>
      </c>
      <c r="AK292" s="51" t="str">
        <f aca="false">IF(AK$254&lt;$A292,"",Orders!AK96*AK49)</f>
        <v/>
      </c>
      <c r="AL292" s="51" t="str">
        <f aca="false">IF(AL$254&lt;$A292,"",Orders!AL96*AL49)</f>
        <v/>
      </c>
      <c r="AM292" s="51" t="n">
        <f aca="false">IF(AM$254&lt;$A292,"",Orders!AM96*AM49)</f>
        <v>150.323921937819</v>
      </c>
      <c r="AN292" s="51" t="n">
        <f aca="false">IF(AN$254&lt;$A292,"",Orders!AN96*AN49)</f>
        <v>122.265501011454</v>
      </c>
      <c r="AO292" s="51" t="n">
        <f aca="false">IF(AO$254&lt;$A292,"",Orders!AO96*AO49)</f>
        <v>117.606742852503</v>
      </c>
    </row>
    <row r="293" customFormat="false" ht="15" hidden="false" customHeight="false" outlineLevel="0" collapsed="false">
      <c r="A293" s="0" t="n">
        <f aca="false">A292+1</f>
        <v>38</v>
      </c>
      <c r="B293" s="0" t="s">
        <v>42</v>
      </c>
      <c r="C293" s="51" t="str">
        <f aca="false">IF(C$254&lt;$A293,"",Orders!C97*C50)</f>
        <v/>
      </c>
      <c r="D293" s="51" t="str">
        <f aca="false">IF(D$254&lt;$A293,"",Orders!D97*D50)</f>
        <v/>
      </c>
      <c r="E293" s="51" t="str">
        <f aca="false">IF(E$254&lt;$A293,"",Orders!E97*E50)</f>
        <v/>
      </c>
      <c r="F293" s="51" t="str">
        <f aca="false">IF(F$254&lt;$A293,"",Orders!F97*F50)</f>
        <v/>
      </c>
      <c r="G293" s="51" t="str">
        <f aca="false">IF(G$254&lt;$A293,"",Orders!G97*G50)</f>
        <v/>
      </c>
      <c r="H293" s="51" t="str">
        <f aca="false">IF(H$254&lt;$A293,"",Orders!H97*H50)</f>
        <v/>
      </c>
      <c r="I293" s="51" t="str">
        <f aca="false">IF(I$254&lt;$A293,"",Orders!I97*I50)</f>
        <v/>
      </c>
      <c r="J293" s="51" t="str">
        <f aca="false">IF(J$254&lt;$A293,"",Orders!J97*J50)</f>
        <v/>
      </c>
      <c r="K293" s="51" t="str">
        <f aca="false">IF(K$254&lt;$A293,"",Orders!K97*K50)</f>
        <v/>
      </c>
      <c r="L293" s="51" t="str">
        <f aca="false">IF(L$254&lt;$A293,"",Orders!L97*L50)</f>
        <v/>
      </c>
      <c r="M293" s="51" t="str">
        <f aca="false">IF(M$254&lt;$A293,"",Orders!M97*M50)</f>
        <v/>
      </c>
      <c r="N293" s="51" t="str">
        <f aca="false">IF(N$254&lt;$A293,"",Orders!N97*N50)</f>
        <v/>
      </c>
      <c r="O293" s="51" t="str">
        <f aca="false">IF(O$254&lt;$A293,"",Orders!O97*O50)</f>
        <v/>
      </c>
      <c r="P293" s="51" t="str">
        <f aca="false">IF(P$254&lt;$A293,"",Orders!P97*P50)</f>
        <v/>
      </c>
      <c r="Q293" s="51" t="str">
        <f aca="false">IF(Q$254&lt;$A293,"",Orders!Q97*Q50)</f>
        <v/>
      </c>
      <c r="R293" s="51" t="str">
        <f aca="false">IF(R$254&lt;$A293,"",Orders!R97*R50)</f>
        <v/>
      </c>
      <c r="S293" s="51" t="str">
        <f aca="false">IF(S$254&lt;$A293,"",Orders!S97*S50)</f>
        <v/>
      </c>
      <c r="T293" s="51" t="str">
        <f aca="false">IF(T$254&lt;$A293,"",Orders!T97*T50)</f>
        <v/>
      </c>
      <c r="U293" s="51" t="str">
        <f aca="false">IF(U$254&lt;$A293,"",Orders!U97*U50)</f>
        <v/>
      </c>
      <c r="V293" s="51" t="str">
        <f aca="false">IF(V$254&lt;$A293,"",Orders!V97*V50)</f>
        <v/>
      </c>
      <c r="W293" s="51" t="str">
        <f aca="false">IF(W$254&lt;$A293,"",Orders!W97*W50)</f>
        <v/>
      </c>
      <c r="X293" s="51" t="str">
        <f aca="false">IF(X$254&lt;$A293,"",Orders!X97*X50)</f>
        <v/>
      </c>
      <c r="Y293" s="51" t="str">
        <f aca="false">IF(Y$254&lt;$A293,"",Orders!Y97*Y50)</f>
        <v/>
      </c>
      <c r="Z293" s="51" t="str">
        <f aca="false">IF(Z$254&lt;$A293,"",Orders!Z97*Z50)</f>
        <v/>
      </c>
      <c r="AA293" s="51" t="str">
        <f aca="false">IF(AA$254&lt;$A293,"",Orders!AA97*AA50)</f>
        <v/>
      </c>
      <c r="AB293" s="51" t="str">
        <f aca="false">IF(AB$254&lt;$A293,"",Orders!AB97*AB50)</f>
        <v/>
      </c>
      <c r="AC293" s="51" t="str">
        <f aca="false">IF(AC$254&lt;$A293,"",Orders!AC97*AC50)</f>
        <v/>
      </c>
      <c r="AD293" s="51" t="str">
        <f aca="false">IF(AD$254&lt;$A293,"",Orders!AD97*AD50)</f>
        <v/>
      </c>
      <c r="AE293" s="51" t="str">
        <f aca="false">IF(AE$254&lt;$A293,"",Orders!AE97*AE50)</f>
        <v/>
      </c>
      <c r="AF293" s="51" t="str">
        <f aca="false">IF(AF$254&lt;$A293,"",Orders!AF97*AF50)</f>
        <v/>
      </c>
      <c r="AG293" s="51" t="str">
        <f aca="false">IF(AG$254&lt;$A293,"",Orders!AG97*AG50)</f>
        <v/>
      </c>
      <c r="AH293" s="51" t="str">
        <f aca="false">IF(AH$254&lt;$A293,"",Orders!AH97*AH50)</f>
        <v/>
      </c>
      <c r="AI293" s="51" t="str">
        <f aca="false">IF(AI$254&lt;$A293,"",Orders!AI97*AI50)</f>
        <v/>
      </c>
      <c r="AJ293" s="51" t="str">
        <f aca="false">IF(AJ$254&lt;$A293,"",Orders!AJ97*AJ50)</f>
        <v/>
      </c>
      <c r="AK293" s="51" t="str">
        <f aca="false">IF(AK$254&lt;$A293,"",Orders!AK97*AK50)</f>
        <v/>
      </c>
      <c r="AL293" s="51" t="str">
        <f aca="false">IF(AL$254&lt;$A293,"",Orders!AL97*AL50)</f>
        <v/>
      </c>
      <c r="AM293" s="51" t="str">
        <f aca="false">IF(AM$254&lt;$A293,"",Orders!AM97*AM50)</f>
        <v/>
      </c>
      <c r="AN293" s="51" t="n">
        <f aca="false">IF(AN$254&lt;$A293,"",Orders!AN97*AN50)</f>
        <v>149.154752813814</v>
      </c>
      <c r="AO293" s="51" t="n">
        <f aca="false">IF(AO$254&lt;$A293,"",Orders!AO97*AO50)</f>
        <v>120.972513762616</v>
      </c>
    </row>
    <row r="294" customFormat="false" ht="15" hidden="false" customHeight="false" outlineLevel="0" collapsed="false">
      <c r="A294" s="0" t="n">
        <f aca="false">A293+1</f>
        <v>39</v>
      </c>
      <c r="B294" s="0" t="s">
        <v>43</v>
      </c>
      <c r="C294" s="51" t="str">
        <f aca="false">IF(C$254&lt;$A294,"",Orders!C98*C51)</f>
        <v/>
      </c>
      <c r="D294" s="51" t="str">
        <f aca="false">IF(D$254&lt;$A294,"",Orders!D98*D51)</f>
        <v/>
      </c>
      <c r="E294" s="51" t="str">
        <f aca="false">IF(E$254&lt;$A294,"",Orders!E98*E51)</f>
        <v/>
      </c>
      <c r="F294" s="51" t="str">
        <f aca="false">IF(F$254&lt;$A294,"",Orders!F98*F51)</f>
        <v/>
      </c>
      <c r="G294" s="51" t="str">
        <f aca="false">IF(G$254&lt;$A294,"",Orders!G98*G51)</f>
        <v/>
      </c>
      <c r="H294" s="51" t="str">
        <f aca="false">IF(H$254&lt;$A294,"",Orders!H98*H51)</f>
        <v/>
      </c>
      <c r="I294" s="51" t="str">
        <f aca="false">IF(I$254&lt;$A294,"",Orders!I98*I51)</f>
        <v/>
      </c>
      <c r="J294" s="51" t="str">
        <f aca="false">IF(J$254&lt;$A294,"",Orders!J98*J51)</f>
        <v/>
      </c>
      <c r="K294" s="51" t="str">
        <f aca="false">IF(K$254&lt;$A294,"",Orders!K98*K51)</f>
        <v/>
      </c>
      <c r="L294" s="51" t="str">
        <f aca="false">IF(L$254&lt;$A294,"",Orders!L98*L51)</f>
        <v/>
      </c>
      <c r="M294" s="51" t="str">
        <f aca="false">IF(M$254&lt;$A294,"",Orders!M98*M51)</f>
        <v/>
      </c>
      <c r="N294" s="51" t="str">
        <f aca="false">IF(N$254&lt;$A294,"",Orders!N98*N51)</f>
        <v/>
      </c>
      <c r="O294" s="51" t="str">
        <f aca="false">IF(O$254&lt;$A294,"",Orders!O98*O51)</f>
        <v/>
      </c>
      <c r="P294" s="51" t="str">
        <f aca="false">IF(P$254&lt;$A294,"",Orders!P98*P51)</f>
        <v/>
      </c>
      <c r="Q294" s="51" t="str">
        <f aca="false">IF(Q$254&lt;$A294,"",Orders!Q98*Q51)</f>
        <v/>
      </c>
      <c r="R294" s="51" t="str">
        <f aca="false">IF(R$254&lt;$A294,"",Orders!R98*R51)</f>
        <v/>
      </c>
      <c r="S294" s="51" t="str">
        <f aca="false">IF(S$254&lt;$A294,"",Orders!S98*S51)</f>
        <v/>
      </c>
      <c r="T294" s="51" t="str">
        <f aca="false">IF(T$254&lt;$A294,"",Orders!T98*T51)</f>
        <v/>
      </c>
      <c r="U294" s="51" t="str">
        <f aca="false">IF(U$254&lt;$A294,"",Orders!U98*U51)</f>
        <v/>
      </c>
      <c r="V294" s="51" t="str">
        <f aca="false">IF(V$254&lt;$A294,"",Orders!V98*V51)</f>
        <v/>
      </c>
      <c r="W294" s="51" t="str">
        <f aca="false">IF(W$254&lt;$A294,"",Orders!W98*W51)</f>
        <v/>
      </c>
      <c r="X294" s="51" t="str">
        <f aca="false">IF(X$254&lt;$A294,"",Orders!X98*X51)</f>
        <v/>
      </c>
      <c r="Y294" s="51" t="str">
        <f aca="false">IF(Y$254&lt;$A294,"",Orders!Y98*Y51)</f>
        <v/>
      </c>
      <c r="Z294" s="51" t="str">
        <f aca="false">IF(Z$254&lt;$A294,"",Orders!Z98*Z51)</f>
        <v/>
      </c>
      <c r="AA294" s="51" t="str">
        <f aca="false">IF(AA$254&lt;$A294,"",Orders!AA98*AA51)</f>
        <v/>
      </c>
      <c r="AB294" s="51" t="str">
        <f aca="false">IF(AB$254&lt;$A294,"",Orders!AB98*AB51)</f>
        <v/>
      </c>
      <c r="AC294" s="51" t="str">
        <f aca="false">IF(AC$254&lt;$A294,"",Orders!AC98*AC51)</f>
        <v/>
      </c>
      <c r="AD294" s="51" t="str">
        <f aca="false">IF(AD$254&lt;$A294,"",Orders!AD98*AD51)</f>
        <v/>
      </c>
      <c r="AE294" s="51" t="str">
        <f aca="false">IF(AE$254&lt;$A294,"",Orders!AE98*AE51)</f>
        <v/>
      </c>
      <c r="AF294" s="51" t="str">
        <f aca="false">IF(AF$254&lt;$A294,"",Orders!AF98*AF51)</f>
        <v/>
      </c>
      <c r="AG294" s="51" t="str">
        <f aca="false">IF(AG$254&lt;$A294,"",Orders!AG98*AG51)</f>
        <v/>
      </c>
      <c r="AH294" s="51" t="str">
        <f aca="false">IF(AH$254&lt;$A294,"",Orders!AH98*AH51)</f>
        <v/>
      </c>
      <c r="AI294" s="51" t="str">
        <f aca="false">IF(AI$254&lt;$A294,"",Orders!AI98*AI51)</f>
        <v/>
      </c>
      <c r="AJ294" s="51" t="str">
        <f aca="false">IF(AJ$254&lt;$A294,"",Orders!AJ98*AJ51)</f>
        <v/>
      </c>
      <c r="AK294" s="51" t="str">
        <f aca="false">IF(AK$254&lt;$A294,"",Orders!AK98*AK51)</f>
        <v/>
      </c>
      <c r="AL294" s="51" t="str">
        <f aca="false">IF(AL$254&lt;$A294,"",Orders!AL98*AL51)</f>
        <v/>
      </c>
      <c r="AM294" s="51" t="str">
        <f aca="false">IF(AM$254&lt;$A294,"",Orders!AM98*AM51)</f>
        <v/>
      </c>
      <c r="AN294" s="51" t="str">
        <f aca="false">IF(AN$254&lt;$A294,"",Orders!AN98*AN51)</f>
        <v/>
      </c>
      <c r="AO294" s="51" t="n">
        <f aca="false">IF(AO$254&lt;$A294,"",Orders!AO98*AO51)</f>
        <v>147.990621443099</v>
      </c>
    </row>
    <row r="296" customFormat="false" ht="18.75" hidden="false" customHeight="false" outlineLevel="0" collapsed="false">
      <c r="A296" s="1" t="s">
        <v>173</v>
      </c>
    </row>
    <row r="297" customFormat="false" ht="15" hidden="false" customHeight="false" outlineLevel="0" collapsed="false">
      <c r="C297" s="0" t="n">
        <v>1</v>
      </c>
      <c r="D297" s="0" t="n">
        <f aca="false">C297+1</f>
        <v>2</v>
      </c>
      <c r="E297" s="0" t="n">
        <f aca="false">D297+1</f>
        <v>3</v>
      </c>
      <c r="F297" s="0" t="n">
        <f aca="false">E297+1</f>
        <v>4</v>
      </c>
      <c r="G297" s="0" t="n">
        <f aca="false">F297+1</f>
        <v>5</v>
      </c>
      <c r="H297" s="0" t="n">
        <f aca="false">G297+1</f>
        <v>6</v>
      </c>
      <c r="I297" s="0" t="n">
        <f aca="false">H297+1</f>
        <v>7</v>
      </c>
      <c r="J297" s="0" t="n">
        <f aca="false">I297+1</f>
        <v>8</v>
      </c>
      <c r="K297" s="0" t="n">
        <f aca="false">J297+1</f>
        <v>9</v>
      </c>
      <c r="L297" s="0" t="n">
        <f aca="false">K297+1</f>
        <v>10</v>
      </c>
      <c r="M297" s="0" t="n">
        <f aca="false">L297+1</f>
        <v>11</v>
      </c>
      <c r="N297" s="0" t="n">
        <f aca="false">M297+1</f>
        <v>12</v>
      </c>
      <c r="O297" s="0" t="n">
        <f aca="false">N297+1</f>
        <v>13</v>
      </c>
      <c r="P297" s="0" t="n">
        <f aca="false">O297+1</f>
        <v>14</v>
      </c>
      <c r="Q297" s="0" t="n">
        <f aca="false">P297+1</f>
        <v>15</v>
      </c>
      <c r="R297" s="0" t="n">
        <f aca="false">Q297+1</f>
        <v>16</v>
      </c>
      <c r="S297" s="0" t="n">
        <f aca="false">R297+1</f>
        <v>17</v>
      </c>
      <c r="T297" s="0" t="n">
        <f aca="false">S297+1</f>
        <v>18</v>
      </c>
      <c r="U297" s="0" t="n">
        <f aca="false">T297+1</f>
        <v>19</v>
      </c>
      <c r="V297" s="0" t="n">
        <f aca="false">U297+1</f>
        <v>20</v>
      </c>
      <c r="W297" s="0" t="n">
        <f aca="false">V297+1</f>
        <v>21</v>
      </c>
      <c r="X297" s="0" t="n">
        <f aca="false">W297+1</f>
        <v>22</v>
      </c>
      <c r="Y297" s="0" t="n">
        <f aca="false">X297+1</f>
        <v>23</v>
      </c>
      <c r="Z297" s="0" t="n">
        <f aca="false">Y297+1</f>
        <v>24</v>
      </c>
      <c r="AA297" s="0" t="n">
        <f aca="false">Z297+1</f>
        <v>25</v>
      </c>
      <c r="AB297" s="0" t="n">
        <f aca="false">AA297+1</f>
        <v>26</v>
      </c>
      <c r="AC297" s="0" t="n">
        <f aca="false">AB297+1</f>
        <v>27</v>
      </c>
      <c r="AD297" s="0" t="n">
        <f aca="false">AC297+1</f>
        <v>28</v>
      </c>
      <c r="AE297" s="0" t="n">
        <f aca="false">AD297+1</f>
        <v>29</v>
      </c>
      <c r="AF297" s="0" t="n">
        <f aca="false">AE297+1</f>
        <v>30</v>
      </c>
      <c r="AG297" s="0" t="n">
        <f aca="false">AF297+1</f>
        <v>31</v>
      </c>
      <c r="AH297" s="0" t="n">
        <f aca="false">AG297+1</f>
        <v>32</v>
      </c>
      <c r="AI297" s="0" t="n">
        <f aca="false">AH297+1</f>
        <v>33</v>
      </c>
      <c r="AJ297" s="0" t="n">
        <f aca="false">AI297+1</f>
        <v>34</v>
      </c>
      <c r="AK297" s="0" t="n">
        <f aca="false">AJ297+1</f>
        <v>35</v>
      </c>
      <c r="AL297" s="0" t="n">
        <f aca="false">AK297+1</f>
        <v>36</v>
      </c>
      <c r="AM297" s="0" t="n">
        <f aca="false">AL297+1</f>
        <v>37</v>
      </c>
      <c r="AN297" s="0" t="n">
        <f aca="false">AM297+1</f>
        <v>38</v>
      </c>
      <c r="AO297" s="0" t="n">
        <f aca="false">AN297+1</f>
        <v>39</v>
      </c>
    </row>
    <row r="298" customFormat="false" ht="15" hidden="false" customHeight="false" outlineLevel="0" collapsed="false">
      <c r="A298" s="0" t="s">
        <v>157</v>
      </c>
      <c r="B298" s="0" t="s">
        <v>145</v>
      </c>
      <c r="C298" s="8" t="s">
        <v>5</v>
      </c>
      <c r="D298" s="8" t="s">
        <v>6</v>
      </c>
      <c r="E298" s="8" t="s">
        <v>7</v>
      </c>
      <c r="F298" s="8" t="s">
        <v>8</v>
      </c>
      <c r="G298" s="8" t="s">
        <v>9</v>
      </c>
      <c r="H298" s="8" t="s">
        <v>10</v>
      </c>
      <c r="I298" s="8" t="s">
        <v>11</v>
      </c>
      <c r="J298" s="8" t="s">
        <v>12</v>
      </c>
      <c r="K298" s="8" t="s">
        <v>13</v>
      </c>
      <c r="L298" s="8" t="s">
        <v>14</v>
      </c>
      <c r="M298" s="8" t="s">
        <v>15</v>
      </c>
      <c r="N298" s="8" t="s">
        <v>16</v>
      </c>
      <c r="O298" s="8" t="s">
        <v>17</v>
      </c>
      <c r="P298" s="8" t="s">
        <v>18</v>
      </c>
      <c r="Q298" s="8" t="s">
        <v>19</v>
      </c>
      <c r="R298" s="8" t="s">
        <v>20</v>
      </c>
      <c r="S298" s="8" t="s">
        <v>21</v>
      </c>
      <c r="T298" s="8" t="s">
        <v>22</v>
      </c>
      <c r="U298" s="8" t="s">
        <v>23</v>
      </c>
      <c r="V298" s="8" t="s">
        <v>24</v>
      </c>
      <c r="W298" s="8" t="s">
        <v>25</v>
      </c>
      <c r="X298" s="8" t="s">
        <v>26</v>
      </c>
      <c r="Y298" s="8" t="s">
        <v>27</v>
      </c>
      <c r="Z298" s="8" t="s">
        <v>28</v>
      </c>
      <c r="AA298" s="8" t="s">
        <v>29</v>
      </c>
      <c r="AB298" s="8" t="s">
        <v>30</v>
      </c>
      <c r="AC298" s="8" t="s">
        <v>31</v>
      </c>
      <c r="AD298" s="8" t="s">
        <v>32</v>
      </c>
      <c r="AE298" s="8" t="s">
        <v>33</v>
      </c>
      <c r="AF298" s="8" t="s">
        <v>34</v>
      </c>
      <c r="AG298" s="8" t="s">
        <v>35</v>
      </c>
      <c r="AH298" s="8" t="s">
        <v>36</v>
      </c>
      <c r="AI298" s="8" t="s">
        <v>37</v>
      </c>
      <c r="AJ298" s="8" t="s">
        <v>38</v>
      </c>
      <c r="AK298" s="8" t="s">
        <v>39</v>
      </c>
      <c r="AL298" s="8" t="s">
        <v>40</v>
      </c>
      <c r="AM298" s="8" t="s">
        <v>41</v>
      </c>
      <c r="AN298" s="8" t="s">
        <v>42</v>
      </c>
      <c r="AO298" s="8" t="s">
        <v>43</v>
      </c>
    </row>
    <row r="299" customFormat="false" ht="15" hidden="false" customHeight="false" outlineLevel="0" collapsed="false">
      <c r="A299" s="0" t="n">
        <v>1</v>
      </c>
      <c r="B299" s="0" t="s">
        <v>5</v>
      </c>
      <c r="C299" s="51" t="n">
        <f aca="false">IF(C$254&lt;$A299,"",IF(C$254=$A299,C256,B299+C256))</f>
        <v>192.994286761932</v>
      </c>
      <c r="D299" s="51" t="n">
        <f aca="false">IF(D$254&lt;$A299,"",IF(D$254=$A299,D256,C299+D256))</f>
        <v>363.289611111962</v>
      </c>
      <c r="E299" s="51" t="n">
        <f aca="false">IF(E$254&lt;$A299,"",IF(E$254=$A299,E256,D299+E256))</f>
        <v>528.968764340466</v>
      </c>
      <c r="F299" s="51" t="n">
        <f aca="false">IF(F$254&lt;$A299,"",IF(F$254=$A299,F256,E299+F256))</f>
        <v>689.900129743787</v>
      </c>
      <c r="G299" s="51" t="n">
        <f aca="false">IF(G$254&lt;$A299,"",IF(G$254=$A299,G256,F299+G256))</f>
        <v>845.964174539242</v>
      </c>
      <c r="H299" s="51" t="n">
        <f aca="false">IF(H$254&lt;$A299,"",IF(H$254=$A299,H256,G299+H256))</f>
        <v>997.05493026487</v>
      </c>
      <c r="I299" s="51" t="n">
        <f aca="false">IF(I$254&lt;$A299,"",IF(I$254=$A299,I256,H299+I256))</f>
        <v>1131.03672146953</v>
      </c>
      <c r="J299" s="51" t="n">
        <f aca="false">IF(J$254&lt;$A299,"",IF(J$254=$A299,J256,I299+J256))</f>
        <v>1259.77410835254</v>
      </c>
      <c r="K299" s="51" t="n">
        <f aca="false">IF(K$254&lt;$A299,"",IF(K$254=$A299,K256,J299+K256))</f>
        <v>1383.25172755052</v>
      </c>
      <c r="L299" s="51" t="n">
        <f aca="false">IF(L$254&lt;$A299,"",IF(L$254=$A299,L256,K299+L256))</f>
        <v>1510.16123022198</v>
      </c>
      <c r="M299" s="51" t="n">
        <f aca="false">IF(M$254&lt;$A299,"",IF(M$254=$A299,M256,L299+M256))</f>
        <v>1631.80906853746</v>
      </c>
      <c r="N299" s="51" t="n">
        <f aca="false">IF(N$254&lt;$A299,"",IF(N$254=$A299,N256,M299+N256))</f>
        <v>1748.20531903229</v>
      </c>
      <c r="O299" s="51" t="n">
        <f aca="false">IF(O$254&lt;$A299,"",IF(O$254=$A299,O256,N299+O256))</f>
        <v>1849.35469054449</v>
      </c>
      <c r="P299" s="51" t="n">
        <f aca="false">IF(P$254&lt;$A299,"",IF(P$254=$A299,P256,O299+P256))</f>
        <v>1945.47025591521</v>
      </c>
      <c r="Q299" s="51" t="n">
        <f aca="false">IF(Q$254&lt;$A299,"",IF(Q$254=$A299,Q256,P299+Q256))</f>
        <v>2036.64805443958</v>
      </c>
      <c r="R299" s="51" t="n">
        <f aca="false">IF(R$254&lt;$A299,"",IF(R$254=$A299,R256,Q299+R256))</f>
        <v>2122.99851711259</v>
      </c>
      <c r="S299" s="51" t="n">
        <f aca="false">IF(S$254&lt;$A299,"",IF(S$254=$A299,S256,R299+S256))</f>
        <v>2204.64505686817</v>
      </c>
      <c r="T299" s="51" t="n">
        <f aca="false">IF(T$254&lt;$A299,"",IF(T$254=$A299,T256,S299+T256))</f>
        <v>2281.72255293695</v>
      </c>
      <c r="U299" s="51" t="n">
        <f aca="false">IF(U$254&lt;$A299,"",IF(U$254=$A299,U256,T299+U256))</f>
        <v>2344.69445953267</v>
      </c>
      <c r="V299" s="51" t="n">
        <f aca="false">IF(V$254&lt;$A299,"",IF(V$254=$A299,V256,U299+V256))</f>
        <v>2403.77409593837</v>
      </c>
      <c r="W299" s="51" t="n">
        <f aca="false">IF(W$254&lt;$A299,"",IF(W$254=$A299,W256,V299+W256))</f>
        <v>2459.13051006372</v>
      </c>
      <c r="X299" s="51" t="n">
        <f aca="false">IF(X$254&lt;$A299,"",IF(X$254=$A299,X256,W299+X256))</f>
        <v>2516.89042307478</v>
      </c>
      <c r="Y299" s="51" t="n">
        <f aca="false">IF(Y$254&lt;$A299,"",IF(Y$254=$A299,Y256,X299+Y256))</f>
        <v>2570.98642476246</v>
      </c>
      <c r="Z299" s="51" t="n">
        <f aca="false">IF(Z$254&lt;$A299,"",IF(Z$254=$A299,Z256,Y299+Z256))</f>
        <v>2621.58950452175</v>
      </c>
      <c r="AA299" s="51" t="n">
        <f aca="false">IF(AA$254&lt;$A299,"",IF(AA$254=$A299,AA256,Z299+AA256))</f>
        <v>2680.46004877103</v>
      </c>
      <c r="AB299" s="51" t="n">
        <f aca="false">IF(AB$254&lt;$A299,"",IF(AB$254=$A299,AB256,AA299+AB256))</f>
        <v>2735.61613418179</v>
      </c>
      <c r="AC299" s="51" t="n">
        <f aca="false">IF(AC$254&lt;$A299,"",IF(AC$254=$A299,AC256,AB299+AC256))</f>
        <v>2787.22860917114</v>
      </c>
      <c r="AD299" s="51" t="n">
        <f aca="false">IF(AD$254&lt;$A299,"",IF(AD$254=$A299,AD256,AC299+AD256))</f>
        <v>2835.4685805637</v>
      </c>
      <c r="AE299" s="51" t="n">
        <f aca="false">IF(AE$254&lt;$A299,"",IF(AE$254=$A299,AE256,AD299+AE256))</f>
        <v>2880.5062269713</v>
      </c>
      <c r="AF299" s="51" t="n">
        <f aca="false">IF(AF$254&lt;$A299,"",IF(AF$254=$A299,AF256,AE299+AF256))</f>
        <v>2922.50973677994</v>
      </c>
      <c r="AG299" s="51" t="n">
        <f aca="false">IF(AG$254&lt;$A299,"",IF(AG$254=$A299,AG256,AF299+AG256))</f>
        <v>2955.59393570889</v>
      </c>
      <c r="AH299" s="51" t="n">
        <f aca="false">IF(AH$254&lt;$A299,"",IF(AH$254=$A299,AH256,AG299+AH256))</f>
        <v>2986.32829076919</v>
      </c>
      <c r="AI299" s="51" t="n">
        <f aca="false">IF(AI$254&lt;$A299,"",IF(AI$254=$A299,AI256,AH299+AI256))</f>
        <v>3014.85769469453</v>
      </c>
      <c r="AJ299" s="51" t="n">
        <f aca="false">IF(AJ$254&lt;$A299,"",IF(AJ$254=$A299,AJ256,AI299+AJ256))</f>
        <v>3044.80496375703</v>
      </c>
      <c r="AK299" s="51" t="n">
        <f aca="false">IF(AK$254&lt;$A299,"",IF(AK$254=$A299,AK256,AJ299+AK256))</f>
        <v>3072.59652422868</v>
      </c>
      <c r="AL299" s="51" t="n">
        <f aca="false">IF(AL$254&lt;$A299,"",IF(AL$254=$A299,AL256,AK299+AL256))</f>
        <v>3098.36933764014</v>
      </c>
      <c r="AM299" s="51" t="n">
        <f aca="false">IF(AM$254&lt;$A299,"",IF(AM$254=$A299,AM256,AL299+AM256))</f>
        <v>3123.5113812067</v>
      </c>
      <c r="AN299" s="51" t="n">
        <f aca="false">IF(AN$254&lt;$A299,"",IF(AN$254=$A299,AN256,AM299+AN256))</f>
        <v>3146.80690375332</v>
      </c>
      <c r="AO299" s="51" t="n">
        <f aca="false">IF(AO$254&lt;$A299,"",IF(AO$254=$A299,AO256,AN299+AO256))</f>
        <v>3168.3784868858</v>
      </c>
    </row>
    <row r="300" customFormat="false" ht="15" hidden="false" customHeight="false" outlineLevel="0" collapsed="false">
      <c r="A300" s="0" t="n">
        <f aca="false">A299+1</f>
        <v>2</v>
      </c>
      <c r="B300" s="0" t="s">
        <v>6</v>
      </c>
      <c r="C300" s="51" t="str">
        <f aca="false">IF(C$254&lt;$A300,"",IF(C$254=$A300,C257,B300+C257))</f>
        <v/>
      </c>
      <c r="D300" s="51" t="n">
        <f aca="false">IF(D$254&lt;$A300,"",IF(D$254=$A300,D257,C300+D257))</f>
        <v>191.699272886175</v>
      </c>
      <c r="E300" s="51" t="n">
        <f aca="false">IF(E$254&lt;$A300,"",IF(E$254=$A300,E257,D300+E257))</f>
        <v>360.548552886264</v>
      </c>
      <c r="F300" s="51" t="n">
        <f aca="false">IF(F$254&lt;$A300,"",IF(F$254=$A300,F257,E300+F257))</f>
        <v>524.772592668762</v>
      </c>
      <c r="G300" s="51" t="n">
        <f aca="false">IF(G$254&lt;$A300,"",IF(G$254=$A300,G257,F300+G257))</f>
        <v>684.242367404555</v>
      </c>
      <c r="H300" s="51" t="n">
        <f aca="false">IF(H$254&lt;$A300,"",IF(H$254=$A300,H257,G300+H257))</f>
        <v>838.841176265467</v>
      </c>
      <c r="I300" s="51" t="n">
        <f aca="false">IF(I$254&lt;$A300,"",IF(I$254=$A300,I257,H300+I257))</f>
        <v>976.579245872783</v>
      </c>
      <c r="J300" s="51" t="n">
        <f aca="false">IF(J$254&lt;$A300,"",IF(J$254=$A300,J257,I300+J257))</f>
        <v>1109.11749792648</v>
      </c>
      <c r="K300" s="51" t="n">
        <f aca="false">IF(K$254&lt;$A300,"",IF(K$254=$A300,K257,J300+K257))</f>
        <v>1236.42551368536</v>
      </c>
      <c r="L300" s="51" t="n">
        <f aca="false">IF(L$254&lt;$A300,"",IF(L$254=$A300,L257,K300+L257))</f>
        <v>1367.14870997864</v>
      </c>
      <c r="M300" s="51" t="n">
        <f aca="false">IF(M$254&lt;$A300,"",IF(M$254=$A300,M257,L300+M257))</f>
        <v>1492.63441427685</v>
      </c>
      <c r="N300" s="51" t="n">
        <f aca="false">IF(N$254&lt;$A300,"",IF(N$254=$A300,N257,M300+N257))</f>
        <v>1612.87740390821</v>
      </c>
      <c r="O300" s="51" t="n">
        <f aca="false">IF(O$254&lt;$A300,"",IF(O$254=$A300,O257,N300+O257))</f>
        <v>1717.81173389336</v>
      </c>
      <c r="P300" s="51" t="n">
        <f aca="false">IF(P$254&lt;$A300,"",IF(P$254=$A300,P257,O300+P257))</f>
        <v>1817.66355844295</v>
      </c>
      <c r="Q300" s="51" t="n">
        <f aca="false">IF(Q$254&lt;$A300,"",IF(Q$254=$A300,Q257,P300+Q257))</f>
        <v>1912.5159728519</v>
      </c>
      <c r="R300" s="51" t="n">
        <f aca="false">IF(R$254&lt;$A300,"",IF(R$254=$A300,R257,Q300+R257))</f>
        <v>2002.46745348527</v>
      </c>
      <c r="S300" s="51" t="n">
        <f aca="false">IF(S$254&lt;$A300,"",IF(S$254=$A300,S257,R300+S257))</f>
        <v>2087.63056553185</v>
      </c>
      <c r="T300" s="51" t="n">
        <f aca="false">IF(T$254&lt;$A300,"",IF(T$254=$A300,T257,S300+T257))</f>
        <v>2168.1305357481</v>
      </c>
      <c r="U300" s="51" t="n">
        <f aca="false">IF(U$254&lt;$A300,"",IF(U$254=$A300,U257,T300+U257))</f>
        <v>2234.1585841328</v>
      </c>
      <c r="V300" s="51" t="n">
        <f aca="false">IF(V$254&lt;$A300,"",IF(V$254=$A300,V257,U300+V257))</f>
        <v>2296.17318855287</v>
      </c>
      <c r="W300" s="51" t="n">
        <f aca="false">IF(W$254&lt;$A300,"",IF(W$254=$A300,W257,V300+W257))</f>
        <v>2354.34043138213</v>
      </c>
      <c r="X300" s="51" t="n">
        <f aca="false">IF(X$254&lt;$A300,"",IF(X$254=$A300,X257,W300+X257))</f>
        <v>2414.99241221451</v>
      </c>
      <c r="Y300" s="51" t="n">
        <f aca="false">IF(Y$254&lt;$A300,"",IF(Y$254=$A300,Y257,X300+Y257))</f>
        <v>2471.85554918307</v>
      </c>
      <c r="Z300" s="51" t="n">
        <f aca="false">IF(Z$254&lt;$A300,"",IF(Z$254=$A300,Z257,Y300+Z257))</f>
        <v>2525.0993799572</v>
      </c>
      <c r="AA300" s="51" t="n">
        <f aca="false">IF(AA$254&lt;$A300,"",IF(AA$254=$A300,AA257,Z300+AA257))</f>
        <v>2586.8986942517</v>
      </c>
      <c r="AB300" s="51" t="n">
        <f aca="false">IF(AB$254&lt;$A300,"",IF(AB$254=$A300,AB257,AA300+AB257))</f>
        <v>2644.85919306983</v>
      </c>
      <c r="AC300" s="51" t="n">
        <f aca="false">IF(AC$254&lt;$A300,"",IF(AC$254=$A300,AC257,AB300+AC257))</f>
        <v>2699.14996131671</v>
      </c>
      <c r="AD300" s="51" t="n">
        <f aca="false">IF(AD$254&lt;$A300,"",IF(AD$254=$A300,AD257,AC300+AD257))</f>
        <v>2749.94138991278</v>
      </c>
      <c r="AE300" s="51" t="n">
        <f aca="false">IF(AE$254&lt;$A300,"",IF(AE$254=$A300,AE257,AD300+AE257))</f>
        <v>2797.40389765386</v>
      </c>
      <c r="AF300" s="51" t="n">
        <f aca="false">IF(AF$254&lt;$A300,"",IF(AF$254=$A300,AF257,AE300+AF257))</f>
        <v>2841.70677147262</v>
      </c>
      <c r="AG300" s="51" t="n">
        <f aca="false">IF(AG$254&lt;$A300,"",IF(AG$254=$A300,AG257,AF300+AG257))</f>
        <v>2876.68993155828</v>
      </c>
      <c r="AH300" s="51" t="n">
        <f aca="false">IF(AH$254&lt;$A300,"",IF(AH$254=$A300,AH257,AG300+AH257))</f>
        <v>2909.20996431201</v>
      </c>
      <c r="AI300" s="51" t="n">
        <f aca="false">IF(AI$254&lt;$A300,"",IF(AI$254=$A300,AI257,AH300+AI257))</f>
        <v>2939.41576709332</v>
      </c>
      <c r="AJ300" s="51" t="n">
        <f aca="false">IF(AJ$254&lt;$A300,"",IF(AJ$254=$A300,AJ257,AI300+AJ257))</f>
        <v>2971.11008593095</v>
      </c>
      <c r="AK300" s="51" t="n">
        <f aca="false">IF(AK$254&lt;$A300,"",IF(AK$254=$A300,AK257,AJ300+AK257))</f>
        <v>3000.54087430891</v>
      </c>
      <c r="AL300" s="51" t="n">
        <f aca="false">IF(AL$254&lt;$A300,"",IF(AL$254=$A300,AL257,AK300+AL257))</f>
        <v>3027.84943780733</v>
      </c>
      <c r="AM300" s="51" t="n">
        <f aca="false">IF(AM$254&lt;$A300,"",IF(AM$254=$A300,AM257,AL300+AM257))</f>
        <v>3054.49441566724</v>
      </c>
      <c r="AN300" s="51" t="n">
        <f aca="false">IF(AN$254&lt;$A300,"",IF(AN$254=$A300,AN257,AM300+AN257))</f>
        <v>3079.19540002441</v>
      </c>
      <c r="AO300" s="51" t="n">
        <f aca="false">IF(AO$254&lt;$A300,"",IF(AO$254=$A300,AO257,AN300+AO257))</f>
        <v>3102.07960618761</v>
      </c>
    </row>
    <row r="301" customFormat="false" ht="15" hidden="false" customHeight="false" outlineLevel="0" collapsed="false">
      <c r="A301" s="0" t="n">
        <f aca="false">A300+1</f>
        <v>3</v>
      </c>
      <c r="B301" s="0" t="s">
        <v>7</v>
      </c>
      <c r="C301" s="51" t="str">
        <f aca="false">IF(C$254&lt;$A301,"",IF(C$254=$A301,C258,B301+C258))</f>
        <v/>
      </c>
      <c r="D301" s="51" t="str">
        <f aca="false">IF(D$254&lt;$A301,"",IF(D$254=$A301,D258,C301+D258))</f>
        <v/>
      </c>
      <c r="E301" s="51" t="n">
        <f aca="false">IF(E$254&lt;$A301,"",IF(E$254=$A301,E258,D301+E258))</f>
        <v>190.40713150681</v>
      </c>
      <c r="F301" s="51" t="n">
        <f aca="false">IF(F$254&lt;$A301,"",IF(F$254=$A301,F258,E301+F258))</f>
        <v>357.813581831989</v>
      </c>
      <c r="G301" s="51" t="n">
        <f aca="false">IF(G$254&lt;$A301,"",IF(G$254=$A301,G258,F301+G258))</f>
        <v>520.586217262912</v>
      </c>
      <c r="H301" s="51" t="n">
        <f aca="false">IF(H$254&lt;$A301,"",IF(H$254=$A301,H258,G301+H258))</f>
        <v>678.598641930513</v>
      </c>
      <c r="I301" s="51" t="n">
        <f aca="false">IF(I$254&lt;$A301,"",IF(I$254=$A301,I258,H301+I258))</f>
        <v>820.0328599576</v>
      </c>
      <c r="J301" s="51" t="n">
        <f aca="false">IF(J$254&lt;$A301,"",IF(J$254=$A301,J258,I301+J258))</f>
        <v>956.323589780954</v>
      </c>
      <c r="K301" s="51" t="n">
        <f aca="false">IF(K$254&lt;$A301,"",IF(K$254=$A301,K258,J301+K258))</f>
        <v>1087.4257419681</v>
      </c>
      <c r="L301" s="51" t="n">
        <f aca="false">IF(L$254&lt;$A301,"",IF(L$254=$A301,L258,K301+L258))</f>
        <v>1221.91847104901</v>
      </c>
      <c r="M301" s="51" t="n">
        <f aca="false">IF(M$254&lt;$A301,"",IF(M$254=$A301,M258,L301+M258))</f>
        <v>1351.21010490828</v>
      </c>
      <c r="N301" s="51" t="n">
        <f aca="false">IF(N$254&lt;$A301,"",IF(N$254=$A301,N258,M301+N258))</f>
        <v>1475.2802727452</v>
      </c>
      <c r="O301" s="51" t="n">
        <f aca="false">IF(O$254&lt;$A301,"",IF(O$254=$A301,O258,N301+O258))</f>
        <v>1584.01563031986</v>
      </c>
      <c r="P301" s="51" t="n">
        <f aca="false">IF(P$254&lt;$A301,"",IF(P$254=$A301,P258,O301+P258))</f>
        <v>1687.63107585276</v>
      </c>
      <c r="Q301" s="51" t="n">
        <f aca="false">IF(Q$254&lt;$A301,"",IF(Q$254=$A301,Q258,P301+Q258))</f>
        <v>1786.19610947252</v>
      </c>
      <c r="R301" s="51" t="n">
        <f aca="false">IF(R$254&lt;$A301,"",IF(R$254=$A301,R258,Q301+R258))</f>
        <v>1879.7964827259</v>
      </c>
      <c r="S301" s="51" t="n">
        <f aca="false">IF(S$254&lt;$A301,"",IF(S$254=$A301,S258,R301+S258))</f>
        <v>1968.53304585173</v>
      </c>
      <c r="T301" s="51" t="n">
        <f aca="false">IF(T$254&lt;$A301,"",IF(T$254=$A301,T258,S301+T258))</f>
        <v>2052.52043230541</v>
      </c>
      <c r="U301" s="51" t="n">
        <f aca="false">IF(U$254&lt;$A301,"",IF(U$254=$A301,U258,T301+U258))</f>
        <v>2121.68910293585</v>
      </c>
      <c r="V301" s="51" t="n">
        <f aca="false">IF(V$254&lt;$A301,"",IF(V$254=$A301,V258,U301+V258))</f>
        <v>2186.72686639335</v>
      </c>
      <c r="W301" s="51" t="n">
        <f aca="false">IF(W$254&lt;$A301,"",IF(W$254=$A301,W258,V301+W258))</f>
        <v>2247.79588049357</v>
      </c>
      <c r="X301" s="51" t="n">
        <f aca="false">IF(X$254&lt;$A301,"",IF(X$254=$A301,X258,W301+X258))</f>
        <v>2311.42921227013</v>
      </c>
      <c r="Y301" s="51" t="n">
        <f aca="false">IF(Y$254&lt;$A301,"",IF(Y$254=$A301,Y258,X301+Y258))</f>
        <v>2371.15119372537</v>
      </c>
      <c r="Z301" s="51" t="n">
        <f aca="false">IF(Z$254&lt;$A301,"",IF(Z$254=$A301,Z258,Y301+Z258))</f>
        <v>2427.12902469603</v>
      </c>
      <c r="AA301" s="51" t="n">
        <f aca="false">IF(AA$254&lt;$A301,"",IF(AA$254=$A301,AA258,Z301+AA258))</f>
        <v>2491.94555119186</v>
      </c>
      <c r="AB301" s="51" t="n">
        <f aca="false">IF(AB$254&lt;$A301,"",IF(AB$254=$A301,AB258,AA301+AB258))</f>
        <v>2552.80159935023</v>
      </c>
      <c r="AC301" s="51" t="n">
        <f aca="false">IF(AC$254&lt;$A301,"",IF(AC$254=$A301,AC258,AB301+AC258))</f>
        <v>2609.86358675687</v>
      </c>
      <c r="AD301" s="51" t="n">
        <f aca="false">IF(AD$254&lt;$A301,"",IF(AD$254=$A301,AD258,AC301+AD258))</f>
        <v>2663.30034820711</v>
      </c>
      <c r="AE301" s="51" t="n">
        <f aca="false">IF(AE$254&lt;$A301,"",IF(AE$254=$A301,AE258,AD301+AE258))</f>
        <v>2713.28177391307</v>
      </c>
      <c r="AF301" s="51" t="n">
        <f aca="false">IF(AF$254&lt;$A301,"",IF(AF$254=$A301,AF258,AE301+AF258))</f>
        <v>2759.9775571623</v>
      </c>
      <c r="AG301" s="51" t="n">
        <f aca="false">IF(AG$254&lt;$A301,"",IF(AG$254=$A301,AG258,AF301+AG258))</f>
        <v>2796.94754606362</v>
      </c>
      <c r="AH301" s="51" t="n">
        <f aca="false">IF(AH$254&lt;$A301,"",IF(AH$254=$A301,AH258,AG301+AH258))</f>
        <v>2831.3385255725</v>
      </c>
      <c r="AI301" s="51" t="n">
        <f aca="false">IF(AI$254&lt;$A301,"",IF(AI$254=$A301,AI258,AH301+AI258))</f>
        <v>2863.30311051616</v>
      </c>
      <c r="AJ301" s="51" t="n">
        <f aca="false">IF(AJ$254&lt;$A301,"",IF(AJ$254=$A301,AJ258,AI301+AJ258))</f>
        <v>2896.82877691276</v>
      </c>
      <c r="AK301" s="51" t="n">
        <f aca="false">IF(AK$254&lt;$A301,"",IF(AK$254=$A301,AK258,AJ301+AK258))</f>
        <v>2927.9801191628</v>
      </c>
      <c r="AL301" s="51" t="n">
        <f aca="false">IF(AL$254&lt;$A301,"",IF(AL$254=$A301,AL258,AK301+AL258))</f>
        <v>2956.90258526485</v>
      </c>
      <c r="AM301" s="51" t="n">
        <f aca="false">IF(AM$254&lt;$A301,"",IF(AM$254=$A301,AM258,AL301+AM258))</f>
        <v>2985.12758181583</v>
      </c>
      <c r="AN301" s="51" t="n">
        <f aca="false">IF(AN$254&lt;$A301,"",IF(AN$254=$A301,AN258,AM301+AN258))</f>
        <v>3011.30775724923</v>
      </c>
      <c r="AO301" s="51" t="n">
        <f aca="false">IF(AO$254&lt;$A301,"",IF(AO$254=$A301,AO258,AN301+AO258))</f>
        <v>3035.57488111874</v>
      </c>
    </row>
    <row r="302" customFormat="false" ht="15" hidden="false" customHeight="false" outlineLevel="0" collapsed="false">
      <c r="A302" s="0" t="n">
        <f aca="false">A301+1</f>
        <v>4</v>
      </c>
      <c r="B302" s="0" t="s">
        <v>8</v>
      </c>
      <c r="C302" s="51" t="str">
        <f aca="false">IF(C$254&lt;$A302,"",IF(C$254=$A302,C259,B302+C259))</f>
        <v/>
      </c>
      <c r="D302" s="51" t="str">
        <f aca="false">IF(D$254&lt;$A302,"",IF(D$254=$A302,D259,C302+D259))</f>
        <v/>
      </c>
      <c r="E302" s="51" t="str">
        <f aca="false">IF(E$254&lt;$A302,"",IF(E$254=$A302,E259,D302+E259))</f>
        <v/>
      </c>
      <c r="F302" s="51" t="n">
        <f aca="false">IF(F$254&lt;$A302,"",IF(F$254=$A302,F259,E302+F259))</f>
        <v>189.117914079127</v>
      </c>
      <c r="G302" s="51" t="n">
        <f aca="false">IF(G$254&lt;$A302,"",IF(G$254=$A302,G259,F302+G259))</f>
        <v>355.084826978755</v>
      </c>
      <c r="H302" s="51" t="n">
        <f aca="false">IF(H$254&lt;$A302,"",IF(H$254=$A302,H259,G302+H259))</f>
        <v>516.409850203871</v>
      </c>
      <c r="I302" s="51" t="n">
        <f aca="false">IF(I$254&lt;$A302,"",IF(I$254=$A302,I259,H302+I259))</f>
        <v>661.471173624336</v>
      </c>
      <c r="J302" s="51" t="n">
        <f aca="false">IF(J$254&lt;$A302,"",IF(J$254=$A302,J259,I302+J259))</f>
        <v>801.456607946377</v>
      </c>
      <c r="K302" s="51" t="n">
        <f aca="false">IF(K$254&lt;$A302,"",IF(K$254=$A302,K259,J302+K259))</f>
        <v>936.306908670806</v>
      </c>
      <c r="L302" s="51" t="n">
        <f aca="false">IF(L$254&lt;$A302,"",IF(L$254=$A302,L259,K302+L259))</f>
        <v>1074.51548627904</v>
      </c>
      <c r="M302" s="51" t="n">
        <f aca="false">IF(M$254&lt;$A302,"",IF(M$254=$A302,M259,L302+M259))</f>
        <v>1207.57129616032</v>
      </c>
      <c r="N302" s="51" t="n">
        <f aca="false">IF(N$254&lt;$A302,"",IF(N$254=$A302,N259,M302+N259))</f>
        <v>1335.43911147984</v>
      </c>
      <c r="O302" s="51" t="n">
        <f aca="false">IF(O$254&lt;$A302,"",IF(O$254=$A302,O259,N302+O259))</f>
        <v>1447.98197099843</v>
      </c>
      <c r="P302" s="51" t="n">
        <f aca="false">IF(P$254&lt;$A302,"",IF(P$254=$A302,P259,O302+P259))</f>
        <v>1555.3791916106</v>
      </c>
      <c r="Q302" s="51" t="n">
        <f aca="false">IF(Q$254&lt;$A302,"",IF(Q$254=$A302,Q259,P302+Q259))</f>
        <v>1657.68614045712</v>
      </c>
      <c r="R302" s="51" t="n">
        <f aca="false">IF(R$254&lt;$A302,"",IF(R$254=$A302,R259,Q302+R259))</f>
        <v>1754.97517170588</v>
      </c>
      <c r="S302" s="51" t="n">
        <f aca="false">IF(S$254&lt;$A302,"",IF(S$254=$A302,S259,R302+S259))</f>
        <v>1847.33463341986</v>
      </c>
      <c r="T302" s="51" t="n">
        <f aca="false">IF(T$254&lt;$A302,"",IF(T$254=$A302,T259,S302+T259))</f>
        <v>1934.86768612403</v>
      </c>
      <c r="U302" s="51" t="n">
        <f aca="false">IF(U$254&lt;$A302,"",IF(U$254=$A302,U259,T302+U259))</f>
        <v>2007.25742262846</v>
      </c>
      <c r="V302" s="51" t="n">
        <f aca="false">IF(V$254&lt;$A302,"",IF(V$254=$A302,V259,U302+V259))</f>
        <v>2075.40329247281</v>
      </c>
      <c r="W302" s="51" t="n">
        <f aca="false">IF(W$254&lt;$A302,"",IF(W$254=$A302,W259,V302+W259))</f>
        <v>2139.46254117696</v>
      </c>
      <c r="X302" s="51" t="n">
        <f aca="false">IF(X$254&lt;$A302,"",IF(X$254=$A302,X259,W302+X259))</f>
        <v>2206.16353585374</v>
      </c>
      <c r="Y302" s="51" t="n">
        <f aca="false">IF(Y$254&lt;$A302,"",IF(Y$254=$A302,Y259,X302+Y259))</f>
        <v>2268.83385151083</v>
      </c>
      <c r="Z302" s="51" t="n">
        <f aca="false">IF(Z$254&lt;$A302,"",IF(Z$254=$A302,Z259,Y302+Z259))</f>
        <v>2327.6374207096</v>
      </c>
      <c r="AA302" s="51" t="n">
        <f aca="false">IF(AA$254&lt;$A302,"",IF(AA$254=$A302,AA259,Z302+AA259))</f>
        <v>2395.55640563948</v>
      </c>
      <c r="AB302" s="51" t="n">
        <f aca="false">IF(AB$254&lt;$A302,"",IF(AB$254=$A302,AB259,AA302+AB259))</f>
        <v>2459.39670577942</v>
      </c>
      <c r="AC302" s="51" t="n">
        <f aca="false">IF(AC$254&lt;$A302,"",IF(AC$254=$A302,AC259,AB302+AC259))</f>
        <v>2519.32112699775</v>
      </c>
      <c r="AD302" s="51" t="n">
        <f aca="false">IF(AD$254&lt;$A302,"",IF(AD$254=$A302,AD259,AC302+AD259))</f>
        <v>2575.49605842454</v>
      </c>
      <c r="AE302" s="51" t="n">
        <f aca="false">IF(AE$254&lt;$A302,"",IF(AE$254=$A302,AE259,AD302+AE259))</f>
        <v>2628.0900371886</v>
      </c>
      <c r="AF302" s="51" t="n">
        <f aca="false">IF(AF$254&lt;$A302,"",IF(AF$254=$A302,AF259,AE302+AF259))</f>
        <v>2677.27241078786</v>
      </c>
      <c r="AG302" s="51" t="n">
        <f aca="false">IF(AG$254&lt;$A302,"",IF(AG$254=$A302,AG259,AF302+AG259))</f>
        <v>2716.31863498117</v>
      </c>
      <c r="AH302" s="51" t="n">
        <f aca="false">IF(AH$254&lt;$A302,"",IF(AH$254=$A302,AH259,AG302+AH259))</f>
        <v>2752.66766192632</v>
      </c>
      <c r="AI302" s="51" t="n">
        <f aca="false">IF(AI$254&lt;$A302,"",IF(AI$254=$A302,AI259,AH302+AI259))</f>
        <v>2786.47548178855</v>
      </c>
      <c r="AJ302" s="51" t="n">
        <f aca="false">IF(AJ$254&lt;$A302,"",IF(AJ$254=$A302,AJ259,AI302+AJ259))</f>
        <v>2821.91871530817</v>
      </c>
      <c r="AK302" s="51" t="n">
        <f aca="false">IF(AK$254&lt;$A302,"",IF(AK$254=$A302,AK259,AJ302+AK259))</f>
        <v>2854.87407863391</v>
      </c>
      <c r="AL302" s="51" t="n">
        <f aca="false">IF(AL$254&lt;$A302,"",IF(AL$254=$A302,AL259,AK302+AL259))</f>
        <v>2885.49091116792</v>
      </c>
      <c r="AM302" s="51" t="n">
        <f aca="false">IF(AM$254&lt;$A302,"",IF(AM$254=$A302,AM259,AL302+AM259))</f>
        <v>2915.37536803943</v>
      </c>
      <c r="AN302" s="51" t="n">
        <f aca="false">IF(AN$254&lt;$A302,"",IF(AN$254=$A302,AN259,AM302+AN259))</f>
        <v>2943.11093263191</v>
      </c>
      <c r="AO302" s="51" t="n">
        <f aca="false">IF(AO$254&lt;$A302,"",IF(AO$254=$A302,AO259,AN302+AO259))</f>
        <v>2968.83381070473</v>
      </c>
    </row>
    <row r="303" customFormat="false" ht="15" hidden="false" customHeight="false" outlineLevel="0" collapsed="false">
      <c r="A303" s="0" t="n">
        <f aca="false">A302+1</f>
        <v>5</v>
      </c>
      <c r="B303" s="0" t="s">
        <v>9</v>
      </c>
      <c r="C303" s="51" t="str">
        <f aca="false">IF(C$254&lt;$A303,"",IF(C$254=$A303,C260,B303+C260))</f>
        <v/>
      </c>
      <c r="D303" s="51" t="str">
        <f aca="false">IF(D$254&lt;$A303,"",IF(D$254=$A303,D260,C303+D260))</f>
        <v/>
      </c>
      <c r="E303" s="51" t="str">
        <f aca="false">IF(E$254&lt;$A303,"",IF(E$254=$A303,E260,D303+E260))</f>
        <v/>
      </c>
      <c r="F303" s="51" t="str">
        <f aca="false">IF(F$254&lt;$A303,"",IF(F$254=$A303,F260,E303+F260))</f>
        <v/>
      </c>
      <c r="G303" s="51" t="n">
        <f aca="false">IF(G$254&lt;$A303,"",IF(G$254=$A303,G260,F303+G260))</f>
        <v>187.831672774144</v>
      </c>
      <c r="H303" s="51" t="n">
        <f aca="false">IF(H$254&lt;$A303,"",IF(H$254=$A303,H260,G303+H260))</f>
        <v>352.362418880963</v>
      </c>
      <c r="I303" s="51" t="n">
        <f aca="false">IF(I$254&lt;$A303,"",IF(I$254=$A303,I260,H303+I260))</f>
        <v>500.973394397674</v>
      </c>
      <c r="J303" s="51" t="n">
        <f aca="false">IF(J$254&lt;$A303,"",IF(J$254=$A303,J260,I303+J260))</f>
        <v>644.586780984291</v>
      </c>
      <c r="K303" s="51" t="n">
        <f aca="false">IF(K$254&lt;$A303,"",IF(K$254=$A303,K260,J303+K260))</f>
        <v>783.129815762248</v>
      </c>
      <c r="L303" s="51" t="n">
        <f aca="false">IF(L$254&lt;$A303,"",IF(L$254=$A303,L260,K303+L260))</f>
        <v>924.991404932615</v>
      </c>
      <c r="M303" s="51" t="n">
        <f aca="false">IF(M$254&lt;$A303,"",IF(M$254=$A303,M260,L303+M260))</f>
        <v>1061.76008237507</v>
      </c>
      <c r="N303" s="51" t="n">
        <f aca="false">IF(N$254&lt;$A303,"",IF(N$254=$A303,N260,M303+N260))</f>
        <v>1193.38619269213</v>
      </c>
      <c r="O303" s="51" t="n">
        <f aca="false">IF(O$254&lt;$A303,"",IF(O$254=$A303,O260,N303+O260))</f>
        <v>1309.73324611035</v>
      </c>
      <c r="P303" s="51" t="n">
        <f aca="false">IF(P$254&lt;$A303,"",IF(P$254=$A303,P260,O303+P260))</f>
        <v>1420.92089758626</v>
      </c>
      <c r="Q303" s="51" t="n">
        <f aca="false">IF(Q$254&lt;$A303,"",IF(Q$254=$A303,Q260,P303+Q260))</f>
        <v>1526.98996719263</v>
      </c>
      <c r="R303" s="51" t="n">
        <f aca="false">IF(R$254&lt;$A303,"",IF(R$254=$A303,R260,Q303+R260))</f>
        <v>1627.99884936516</v>
      </c>
      <c r="S303" s="51" t="n">
        <f aca="false">IF(S$254&lt;$A303,"",IF(S$254=$A303,S260,R303+S260))</f>
        <v>1724.0226968926</v>
      </c>
      <c r="T303" s="51" t="n">
        <f aca="false">IF(T$254&lt;$A303,"",IF(T$254=$A303,T260,S303+T260))</f>
        <v>1815.15239400956</v>
      </c>
      <c r="U303" s="51" t="n">
        <f aca="false">IF(U$254&lt;$A303,"",IF(U$254=$A303,U260,T303+U260))</f>
        <v>1890.838962513</v>
      </c>
      <c r="V303" s="51" t="n">
        <f aca="false">IF(V$254&lt;$A303,"",IF(V$254=$A303,V260,U303+V260))</f>
        <v>1962.17401242207</v>
      </c>
      <c r="W303" s="51" t="n">
        <f aca="false">IF(W$254&lt;$A303,"",IF(W$254=$A303,W260,V303+W260))</f>
        <v>2029.30887137554</v>
      </c>
      <c r="X303" s="51" t="n">
        <f aca="false">IF(X$254&lt;$A303,"",IF(X$254=$A303,X260,W303+X260))</f>
        <v>2099.16024606604</v>
      </c>
      <c r="Y303" s="51" t="n">
        <f aca="false">IF(Y$254&lt;$A303,"",IF(Y$254=$A303,Y260,X303+Y260))</f>
        <v>2164.86556742454</v>
      </c>
      <c r="Z303" s="51" t="n">
        <f aca="false">IF(Z$254&lt;$A303,"",IF(Z$254=$A303,Z260,Y303+Z260))</f>
        <v>2226.58453636402</v>
      </c>
      <c r="AA303" s="51" t="n">
        <f aca="false">IF(AA$254&lt;$A303,"",IF(AA$254=$A303,AA260,Z303+AA260))</f>
        <v>2297.68740075732</v>
      </c>
      <c r="AB303" s="51" t="n">
        <f aca="false">IF(AB$254&lt;$A303,"",IF(AB$254=$A303,AB260,AA303+AB260))</f>
        <v>2364.59761513517</v>
      </c>
      <c r="AC303" s="51" t="n">
        <f aca="false">IF(AC$254&lt;$A303,"",IF(AC$254=$A303,AC260,AB303+AC260))</f>
        <v>2427.47339760771</v>
      </c>
      <c r="AD303" s="51" t="n">
        <f aca="false">IF(AD$254&lt;$A303,"",IF(AD$254=$A303,AD260,AC303+AD260))</f>
        <v>2486.47775985183</v>
      </c>
      <c r="AE303" s="51" t="n">
        <f aca="false">IF(AE$254&lt;$A303,"",IF(AE$254=$A303,AE260,AD303+AE260))</f>
        <v>2541.77701090362</v>
      </c>
      <c r="AF303" s="51" t="n">
        <f aca="false">IF(AF$254&lt;$A303,"",IF(AF$254=$A303,AF260,AE303+AF260))</f>
        <v>2593.53934384594</v>
      </c>
      <c r="AG303" s="51" t="n">
        <f aca="false">IF(AG$254&lt;$A303,"",IF(AG$254=$A303,AG260,AF303+AG260))</f>
        <v>2634.75246304087</v>
      </c>
      <c r="AH303" s="51" t="n">
        <f aca="false">IF(AH$254&lt;$A303,"",IF(AH$254=$A303,AH260,AG303+AH260))</f>
        <v>2673.14823023993</v>
      </c>
      <c r="AI303" s="51" t="n">
        <f aca="false">IF(AI$254&lt;$A303,"",IF(AI$254=$A303,AI260,AH303+AI260))</f>
        <v>2708.88561118958</v>
      </c>
      <c r="AJ303" s="51" t="n">
        <f aca="false">IF(AJ$254&lt;$A303,"",IF(AJ$254=$A303,AJ260,AI303+AJ260))</f>
        <v>2746.33432928167</v>
      </c>
      <c r="AK303" s="51" t="n">
        <f aca="false">IF(AK$254&lt;$A303,"",IF(AK$254=$A303,AK260,AJ303+AK260))</f>
        <v>2781.17914062034</v>
      </c>
      <c r="AL303" s="51" t="n">
        <f aca="false">IF(AL$254&lt;$A303,"",IF(AL$254=$A303,AL260,AK303+AL260))</f>
        <v>2813.57297232615</v>
      </c>
      <c r="AM303" s="51" t="n">
        <f aca="false">IF(AM$254&lt;$A303,"",IF(AM$254=$A303,AM260,AL303+AM260))</f>
        <v>2845.19855801711</v>
      </c>
      <c r="AN303" s="51" t="n">
        <f aca="false">IF(AN$254&lt;$A303,"",IF(AN$254=$A303,AN260,AM303+AN260))</f>
        <v>2874.56808266183</v>
      </c>
      <c r="AO303" s="51" t="n">
        <f aca="false">IF(AO$254&lt;$A303,"",IF(AO$254=$A303,AO260,AN303+AO260))</f>
        <v>2901.82202791228</v>
      </c>
    </row>
    <row r="304" customFormat="false" ht="15" hidden="false" customHeight="false" outlineLevel="0" collapsed="false">
      <c r="A304" s="0" t="n">
        <f aca="false">A303+1</f>
        <v>6</v>
      </c>
      <c r="B304" s="0" t="s">
        <v>10</v>
      </c>
      <c r="C304" s="51" t="str">
        <f aca="false">IF(C$254&lt;$A304,"",IF(C$254=$A304,C261,B304+C261))</f>
        <v/>
      </c>
      <c r="D304" s="51" t="str">
        <f aca="false">IF(D$254&lt;$A304,"",IF(D$254=$A304,D261,C304+D261))</f>
        <v/>
      </c>
      <c r="E304" s="51" t="str">
        <f aca="false">IF(E$254&lt;$A304,"",IF(E$254=$A304,E261,D304+E261))</f>
        <v/>
      </c>
      <c r="F304" s="51" t="str">
        <f aca="false">IF(F$254&lt;$A304,"",IF(F$254=$A304,F261,E304+F261))</f>
        <v/>
      </c>
      <c r="G304" s="51" t="str">
        <f aca="false">IF(G$254&lt;$A304,"",IF(G$254=$A304,G261,F304+G261))</f>
        <v/>
      </c>
      <c r="H304" s="51" t="n">
        <f aca="false">IF(H$254&lt;$A304,"",IF(H$254=$A304,H261,G304+H261))</f>
        <v>186.548460456754</v>
      </c>
      <c r="I304" s="51" t="n">
        <f aca="false">IF(I$254&lt;$A304,"",IF(I$254=$A304,I261,H304+I261))</f>
        <v>338.62379414053</v>
      </c>
      <c r="J304" s="51" t="n">
        <f aca="false">IF(J$254&lt;$A304,"",IF(J$254=$A304,J261,I304+J261))</f>
        <v>485.789885859408</v>
      </c>
      <c r="K304" s="51" t="n">
        <f aca="false">IF(K$254&lt;$A304,"",IF(K$254=$A304,K261,J304+K261))</f>
        <v>627.961200102122</v>
      </c>
      <c r="L304" s="51" t="n">
        <f aca="false">IF(L$254&lt;$A304,"",IF(L$254=$A304,L261,K304+L261))</f>
        <v>773.404262197094</v>
      </c>
      <c r="M304" s="51" t="n">
        <f aca="false">IF(M$254&lt;$A304,"",IF(M$254=$A304,M261,L304+M261))</f>
        <v>913.825293647248</v>
      </c>
      <c r="N304" s="51" t="n">
        <f aca="false">IF(N$254&lt;$A304,"",IF(N$254=$A304,N261,M304+N261))</f>
        <v>1049.16076510036</v>
      </c>
      <c r="O304" s="51" t="n">
        <f aca="false">IF(O$254&lt;$A304,"",IF(O$254=$A304,O261,N304+O261))</f>
        <v>1169.29882425281</v>
      </c>
      <c r="P304" s="51" t="n">
        <f aca="false">IF(P$254&lt;$A304,"",IF(P$254=$A304,P261,O304+P261))</f>
        <v>1284.27585728772</v>
      </c>
      <c r="Q304" s="51" t="n">
        <f aca="false">IF(Q$254&lt;$A304,"",IF(Q$254=$A304,Q261,P304+Q261))</f>
        <v>1394.11785506309</v>
      </c>
      <c r="R304" s="51" t="n">
        <f aca="false">IF(R$254&lt;$A304,"",IF(R$254=$A304,R261,Q304+R261))</f>
        <v>1498.8688109457</v>
      </c>
      <c r="S304" s="51" t="n">
        <f aca="false">IF(S$254&lt;$A304,"",IF(S$254=$A304,S261,R304+S261))</f>
        <v>1598.59009635395</v>
      </c>
      <c r="T304" s="51" t="n">
        <f aca="false">IF(T$254&lt;$A304,"",IF(T$254=$A304,T261,S304+T261))</f>
        <v>1693.35960646104</v>
      </c>
      <c r="U304" s="51" t="n">
        <f aca="false">IF(U$254&lt;$A304,"",IF(U$254=$A304,U261,T304+U261))</f>
        <v>1772.41345763295</v>
      </c>
      <c r="V304" s="51" t="n">
        <f aca="false">IF(V$254&lt;$A304,"",IF(V$254=$A304,V261,U304+V261))</f>
        <v>1847.01425027548</v>
      </c>
      <c r="W304" s="51" t="n">
        <f aca="false">IF(W$254&lt;$A304,"",IF(W$254=$A304,W261,V304+W261))</f>
        <v>1917.30638288743</v>
      </c>
      <c r="X304" s="51" t="n">
        <f aca="false">IF(X$254&lt;$A304,"",IF(X$254=$A304,X261,W304+X261))</f>
        <v>1990.38662560471</v>
      </c>
      <c r="Y304" s="51" t="n">
        <f aca="false">IF(Y$254&lt;$A304,"",IF(Y$254=$A304,Y261,X304+Y261))</f>
        <v>2059.21018838121</v>
      </c>
      <c r="Z304" s="51" t="n">
        <f aca="false">IF(Z$254&lt;$A304,"",IF(Z$254=$A304,Z261,Y304+Z261))</f>
        <v>2123.93155105399</v>
      </c>
      <c r="AA304" s="51" t="n">
        <f aca="false">IF(AA$254&lt;$A304,"",IF(AA$254=$A304,AA261,Z304+AA261))</f>
        <v>2198.29525351629</v>
      </c>
      <c r="AB304" s="51" t="n">
        <f aca="false">IF(AB$254&lt;$A304,"",IF(AB$254=$A304,AB261,AA304+AB261))</f>
        <v>2268.3573802977</v>
      </c>
      <c r="AC304" s="51" t="n">
        <f aca="false">IF(AC$254&lt;$A304,"",IF(AC$254=$A304,AC261,AB304+AC261))</f>
        <v>2334.27056446336</v>
      </c>
      <c r="AD304" s="51" t="n">
        <f aca="false">IF(AD$254&lt;$A304,"",IF(AD$254=$A304,AD261,AC304+AD261))</f>
        <v>2396.19347477077</v>
      </c>
      <c r="AE304" s="51" t="n">
        <f aca="false">IF(AE$254&lt;$A304,"",IF(AE$254=$A304,AE261,AD304+AE261))</f>
        <v>2454.2892733426</v>
      </c>
      <c r="AF304" s="51" t="n">
        <f aca="false">IF(AF$254&lt;$A304,"",IF(AF$254=$A304,AF261,AE304+AF261))</f>
        <v>2508.72413860933</v>
      </c>
      <c r="AG304" s="51" t="n">
        <f aca="false">IF(AG$254&lt;$A304,"",IF(AG$254=$A304,AG261,AF304+AG261))</f>
        <v>2552.19574231529</v>
      </c>
      <c r="AH304" s="51" t="n">
        <f aca="false">IF(AH$254&lt;$A304,"",IF(AH$254=$A304,AH261,AG304+AH261))</f>
        <v>2592.72825888053</v>
      </c>
      <c r="AI304" s="51" t="n">
        <f aca="false">IF(AI$254&lt;$A304,"",IF(AI$254=$A304,AI261,AH304+AI261))</f>
        <v>2630.48317014915</v>
      </c>
      <c r="AJ304" s="51" t="n">
        <f aca="false">IF(AJ$254&lt;$A304,"",IF(AJ$254=$A304,AJ261,AI304+AJ261))</f>
        <v>2670.02672855366</v>
      </c>
      <c r="AK304" s="51" t="n">
        <f aca="false">IF(AK$254&lt;$A304,"",IF(AK$254=$A304,AK261,AJ304+AK261))</f>
        <v>2706.84815957631</v>
      </c>
      <c r="AL304" s="51" t="n">
        <f aca="false">IF(AL$254&lt;$A304,"",IF(AL$254=$A304,AL261,AK304+AL261))</f>
        <v>2741.10361876379</v>
      </c>
      <c r="AM304" s="51" t="n">
        <f aca="false">IF(AM$254&lt;$A304,"",IF(AM$254=$A304,AM261,AL304+AM261))</f>
        <v>2774.55406822674</v>
      </c>
      <c r="AN304" s="51" t="n">
        <f aca="false">IF(AN$254&lt;$A304,"",IF(AN$254=$A304,AN261,AM304+AN261))</f>
        <v>2805.63837338396</v>
      </c>
      <c r="AO304" s="51" t="n">
        <f aca="false">IF(AO$254&lt;$A304,"",IF(AO$254=$A304,AO261,AN304+AO261))</f>
        <v>2834.50108557167</v>
      </c>
    </row>
    <row r="305" customFormat="false" ht="15" hidden="false" customHeight="false" outlineLevel="0" collapsed="false">
      <c r="A305" s="0" t="n">
        <f aca="false">A304+1</f>
        <v>7</v>
      </c>
      <c r="B305" s="0" t="s">
        <v>11</v>
      </c>
      <c r="C305" s="51" t="str">
        <f aca="false">IF(C$254&lt;$A305,"",IF(C$254=$A305,C262,B305+C262))</f>
        <v/>
      </c>
      <c r="D305" s="51" t="str">
        <f aca="false">IF(D$254&lt;$A305,"",IF(D$254=$A305,D262,C305+D262))</f>
        <v/>
      </c>
      <c r="E305" s="51" t="str">
        <f aca="false">IF(E$254&lt;$A305,"",IF(E$254=$A305,E262,D305+E262))</f>
        <v/>
      </c>
      <c r="F305" s="51" t="str">
        <f aca="false">IF(F$254&lt;$A305,"",IF(F$254=$A305,F262,E305+F262))</f>
        <v/>
      </c>
      <c r="G305" s="51" t="str">
        <f aca="false">IF(G$254&lt;$A305,"",IF(G$254=$A305,G262,F305+G262))</f>
        <v/>
      </c>
      <c r="H305" s="51" t="str">
        <f aca="false">IF(H$254&lt;$A305,"",IF(H$254=$A305,H262,G305+H262))</f>
        <v/>
      </c>
      <c r="I305" s="51" t="n">
        <f aca="false">IF(I$254&lt;$A305,"",IF(I$254=$A305,I262,H305+I262))</f>
        <v>177.173156379121</v>
      </c>
      <c r="J305" s="51" t="n">
        <f aca="false">IF(J$254&lt;$A305,"",IF(J$254=$A305,J262,I305+J262))</f>
        <v>327.808763948587</v>
      </c>
      <c r="K305" s="51" t="n">
        <f aca="false">IF(K$254&lt;$A305,"",IF(K$254=$A305,K262,J305+K262))</f>
        <v>473.535328027243</v>
      </c>
      <c r="L305" s="51" t="n">
        <f aca="false">IF(L$254&lt;$A305,"",IF(L$254=$A305,L262,K305+L262))</f>
        <v>622.480146174318</v>
      </c>
      <c r="M305" s="51" t="n">
        <f aca="false">IF(M$254&lt;$A305,"",IF(M$254=$A305,M262,L305+M262))</f>
        <v>766.48424438794</v>
      </c>
      <c r="N305" s="51" t="n">
        <f aca="false">IF(N$254&lt;$A305,"",IF(N$254=$A305,N262,M305+N262))</f>
        <v>905.4708905321</v>
      </c>
      <c r="O305" s="51" t="n">
        <f aca="false">IF(O$254&lt;$A305,"",IF(O$254=$A305,O262,N305+O262))</f>
        <v>1029.37688208301</v>
      </c>
      <c r="P305" s="51" t="n">
        <f aca="false">IF(P$254&lt;$A305,"",IF(P$254=$A305,P262,O305+P262))</f>
        <v>1148.13242415578</v>
      </c>
      <c r="Q305" s="51" t="n">
        <f aca="false">IF(Q$254&lt;$A305,"",IF(Q$254=$A305,Q262,P305+Q262))</f>
        <v>1261.74853388858</v>
      </c>
      <c r="R305" s="51" t="n">
        <f aca="false">IF(R$254&lt;$A305,"",IF(R$254=$A305,R262,Q305+R262))</f>
        <v>1370.25449194596</v>
      </c>
      <c r="S305" s="51" t="n">
        <f aca="false">IF(S$254&lt;$A305,"",IF(S$254=$A305,S262,R305+S262))</f>
        <v>1473.69742048149</v>
      </c>
      <c r="T305" s="51" t="n">
        <f aca="false">IF(T$254&lt;$A305,"",IF(T$254=$A305,T262,S305+T262))</f>
        <v>1572.14161657099</v>
      </c>
      <c r="U305" s="51" t="n">
        <f aca="false">IF(U$254&lt;$A305,"",IF(U$254=$A305,U262,T305+U262))</f>
        <v>1654.62725935237</v>
      </c>
      <c r="V305" s="51" t="n">
        <f aca="false">IF(V$254&lt;$A305,"",IF(V$254=$A305,V262,U305+V262))</f>
        <v>1732.5652098038</v>
      </c>
      <c r="W305" s="51" t="n">
        <f aca="false">IF(W$254&lt;$A305,"",IF(W$254=$A305,W262,V305+W262))</f>
        <v>1806.0919336537</v>
      </c>
      <c r="X305" s="51" t="n">
        <f aca="false">IF(X$254&lt;$A305,"",IF(X$254=$A305,X262,W305+X262))</f>
        <v>1882.47466621443</v>
      </c>
      <c r="Y305" s="51" t="n">
        <f aca="false">IF(Y$254&lt;$A305,"",IF(Y$254=$A305,Y262,X305+Y262))</f>
        <v>1954.49564058791</v>
      </c>
      <c r="Z305" s="51" t="n">
        <f aca="false">IF(Z$254&lt;$A305,"",IF(Z$254=$A305,Z262,Y305+Z262))</f>
        <v>2022.30311231483</v>
      </c>
      <c r="AA305" s="51" t="n">
        <f aca="false">IF(AA$254&lt;$A305,"",IF(AA$254=$A305,AA262,Z305+AA262))</f>
        <v>2099.99951190289</v>
      </c>
      <c r="AB305" s="51" t="n">
        <f aca="false">IF(AB$254&lt;$A305,"",IF(AB$254=$A305,AB262,AA305+AB262))</f>
        <v>2173.2912518285</v>
      </c>
      <c r="AC305" s="51" t="n">
        <f aca="false">IF(AC$254&lt;$A305,"",IF(AC$254=$A305,AC262,AB305+AC262))</f>
        <v>2242.32437332033</v>
      </c>
      <c r="AD305" s="51" t="n">
        <f aca="false">IF(AD$254&lt;$A305,"",IF(AD$254=$A305,AD262,AC305+AD262))</f>
        <v>2307.25221310039</v>
      </c>
      <c r="AE305" s="51" t="n">
        <f aca="false">IF(AE$254&lt;$A305,"",IF(AE$254=$A305,AE262,AD305+AE262))</f>
        <v>2368.23383193818</v>
      </c>
      <c r="AF305" s="51" t="n">
        <f aca="false">IF(AF$254&lt;$A305,"",IF(AF$254=$A305,AF262,AE305+AF262))</f>
        <v>2425.43248809227</v>
      </c>
      <c r="AG305" s="51" t="n">
        <f aca="false">IF(AG$254&lt;$A305,"",IF(AG$254=$A305,AG262,AF305+AG262))</f>
        <v>2471.25473378414</v>
      </c>
      <c r="AH305" s="51" t="n">
        <f aca="false">IF(AH$254&lt;$A305,"",IF(AH$254=$A305,AH262,AG305+AH262))</f>
        <v>2514.01501179161</v>
      </c>
      <c r="AI305" s="51" t="n">
        <f aca="false">IF(AI$254&lt;$A305,"",IF(AI$254=$A305,AI262,AH305+AI262))</f>
        <v>2553.87679943547</v>
      </c>
      <c r="AJ305" s="51" t="n">
        <f aca="false">IF(AJ$254&lt;$A305,"",IF(AJ$254=$A305,AJ262,AI305+AJ262))</f>
        <v>2595.60569558593</v>
      </c>
      <c r="AK305" s="51" t="n">
        <f aca="false">IF(AK$254&lt;$A305,"",IF(AK$254=$A305,AK262,AJ305+AK262))</f>
        <v>2634.49241249963</v>
      </c>
      <c r="AL305" s="51" t="n">
        <f aca="false">IF(AL$254&lt;$A305,"",IF(AL$254=$A305,AL262,AK305+AL262))</f>
        <v>2670.69591678181</v>
      </c>
      <c r="AM305" s="51" t="n">
        <f aca="false">IF(AM$254&lt;$A305,"",IF(AM$254=$A305,AM262,AL305+AM262))</f>
        <v>2706.05683890074</v>
      </c>
      <c r="AN305" s="51" t="n">
        <f aca="false">IF(AN$254&lt;$A305,"",IF(AN$254=$A305,AN262,AM305+AN262))</f>
        <v>2738.9388419202</v>
      </c>
      <c r="AO305" s="51" t="n">
        <f aca="false">IF(AO$254&lt;$A305,"",IF(AO$254=$A305,AO262,AN305+AO262))</f>
        <v>2769.49029129161</v>
      </c>
    </row>
    <row r="306" customFormat="false" ht="15" hidden="false" customHeight="false" outlineLevel="0" collapsed="false">
      <c r="A306" s="0" t="n">
        <f aca="false">A305+1</f>
        <v>8</v>
      </c>
      <c r="B306" s="0" t="s">
        <v>12</v>
      </c>
      <c r="C306" s="51" t="str">
        <f aca="false">IF(C$254&lt;$A306,"",IF(C$254=$A306,C263,B306+C263))</f>
        <v/>
      </c>
      <c r="D306" s="51" t="str">
        <f aca="false">IF(D$254&lt;$A306,"",IF(D$254=$A306,D263,C306+D263))</f>
        <v/>
      </c>
      <c r="E306" s="51" t="str">
        <f aca="false">IF(E$254&lt;$A306,"",IF(E$254=$A306,E263,D306+E263))</f>
        <v/>
      </c>
      <c r="F306" s="51" t="str">
        <f aca="false">IF(F$254&lt;$A306,"",IF(F$254=$A306,F263,E306+F263))</f>
        <v/>
      </c>
      <c r="G306" s="51" t="str">
        <f aca="false">IF(G$254&lt;$A306,"",IF(G$254=$A306,G263,F306+G263))</f>
        <v/>
      </c>
      <c r="H306" s="51" t="str">
        <f aca="false">IF(H$254&lt;$A306,"",IF(H$254=$A306,H263,G306+H263))</f>
        <v/>
      </c>
      <c r="I306" s="51" t="str">
        <f aca="false">IF(I$254&lt;$A306,"",IF(I$254=$A306,I263,H306+I263))</f>
        <v/>
      </c>
      <c r="J306" s="51" t="n">
        <f aca="false">IF(J$254&lt;$A306,"",IF(J$254=$A306,J263,I306+J263))</f>
        <v>175.885029943232</v>
      </c>
      <c r="K306" s="51" t="n">
        <f aca="false">IF(K$254&lt;$A306,"",IF(K$254=$A306,K263,J306+K263))</f>
        <v>325.085774681443</v>
      </c>
      <c r="L306" s="51" t="n">
        <f aca="false">IF(L$254&lt;$A306,"",IF(L$254=$A306,L263,K306+L263))</f>
        <v>477.445040497736</v>
      </c>
      <c r="M306" s="51" t="n">
        <f aca="false">IF(M$254&lt;$A306,"",IF(M$254=$A306,M263,L306+M263))</f>
        <v>624.954649954109</v>
      </c>
      <c r="N306" s="51" t="n">
        <f aca="false">IF(N$254&lt;$A306,"",IF(N$254=$A306,N263,M306+N263))</f>
        <v>767.525443296696</v>
      </c>
      <c r="O306" s="51" t="n">
        <f aca="false">IF(O$254&lt;$A306,"",IF(O$254=$A306,O263,N306+O263))</f>
        <v>895.166497300129</v>
      </c>
      <c r="P306" s="51" t="n">
        <f aca="false">IF(P$254&lt;$A306,"",IF(P$254=$A306,P263,O306+P263))</f>
        <v>1017.67982634651</v>
      </c>
      <c r="Q306" s="51" t="n">
        <f aca="false">IF(Q$254&lt;$A306,"",IF(Q$254=$A306,Q263,P306+Q263))</f>
        <v>1135.06147001585</v>
      </c>
      <c r="R306" s="51" t="n">
        <f aca="false">IF(R$254&lt;$A306,"",IF(R$254=$A306,R263,Q306+R263))</f>
        <v>1247.32582061161</v>
      </c>
      <c r="S306" s="51" t="n">
        <f aca="false">IF(S$254&lt;$A306,"",IF(S$254=$A306,S263,R306+S263))</f>
        <v>1354.50541049167</v>
      </c>
      <c r="T306" s="51" t="n">
        <f aca="false">IF(T$254&lt;$A306,"",IF(T$254=$A306,T263,S306+T263))</f>
        <v>1456.65044490055</v>
      </c>
      <c r="U306" s="51" t="n">
        <f aca="false">IF(U$254&lt;$A306,"",IF(U$254=$A306,U263,T306+U263))</f>
        <v>1542.62584135588</v>
      </c>
      <c r="V306" s="51" t="n">
        <f aca="false">IF(V$254&lt;$A306,"",IF(V$254=$A306,V263,U306+V263))</f>
        <v>1623.96659004924</v>
      </c>
      <c r="W306" s="51" t="n">
        <f aca="false">IF(W$254&lt;$A306,"",IF(W$254=$A306,W263,V306+W263))</f>
        <v>1700.8002421309</v>
      </c>
      <c r="X306" s="51" t="n">
        <f aca="false">IF(X$254&lt;$A306,"",IF(X$254=$A306,X263,W306+X263))</f>
        <v>1780.55358871126</v>
      </c>
      <c r="Y306" s="51" t="n">
        <f aca="false">IF(Y$254&lt;$A306,"",IF(Y$254=$A306,Y263,X306+Y263))</f>
        <v>1855.84644490523</v>
      </c>
      <c r="Z306" s="51" t="n">
        <f aca="false">IF(Z$254&lt;$A306,"",IF(Z$254=$A306,Z263,Y306+Z263))</f>
        <v>1926.81983745097</v>
      </c>
      <c r="AA306" s="51" t="n">
        <f aca="false">IF(AA$254&lt;$A306,"",IF(AA$254=$A306,AA263,Z306+AA263))</f>
        <v>2007.91506537881</v>
      </c>
      <c r="AB306" s="51" t="n">
        <f aca="false">IF(AB$254&lt;$A306,"",IF(AB$254=$A306,AB263,AA306+AB263))</f>
        <v>2084.50918662446</v>
      </c>
      <c r="AC306" s="51" t="n">
        <f aca="false">IF(AC$254&lt;$A306,"",IF(AC$254=$A306,AC263,AB306+AC263))</f>
        <v>2156.74064720949</v>
      </c>
      <c r="AD306" s="51" t="n">
        <f aca="false">IF(AD$254&lt;$A306,"",IF(AD$254=$A306,AD263,AC306+AD263))</f>
        <v>2224.75645045028</v>
      </c>
      <c r="AE306" s="51" t="n">
        <f aca="false">IF(AE$254&lt;$A306,"",IF(AE$254=$A306,AE263,AD306+AE263))</f>
        <v>2288.71057536245</v>
      </c>
      <c r="AF306" s="51" t="n">
        <f aca="false">IF(AF$254&lt;$A306,"",IF(AF$254=$A306,AF263,AE306+AF263))</f>
        <v>2348.76241704767</v>
      </c>
      <c r="AG306" s="51" t="n">
        <f aca="false">IF(AG$254&lt;$A306,"",IF(AG$254=$A306,AG263,AF306+AG263))</f>
        <v>2397.02762995213</v>
      </c>
      <c r="AH306" s="51" t="n">
        <f aca="false">IF(AH$254&lt;$A306,"",IF(AH$254=$A306,AH263,AG306+AH263))</f>
        <v>2442.10733295453</v>
      </c>
      <c r="AI306" s="51" t="n">
        <f aca="false">IF(AI$254&lt;$A306,"",IF(AI$254=$A306,AI263,AH306+AI263))</f>
        <v>2484.1664165099</v>
      </c>
      <c r="AJ306" s="51" t="n">
        <f aca="false">IF(AJ$254&lt;$A306,"",IF(AJ$254=$A306,AJ263,AI306+AJ263))</f>
        <v>2528.17195505752</v>
      </c>
      <c r="AK306" s="51" t="n">
        <f aca="false">IF(AK$254&lt;$A306,"",IF(AK$254=$A306,AK263,AJ306+AK263))</f>
        <v>2569.2138318282</v>
      </c>
      <c r="AL306" s="51" t="n">
        <f aca="false">IF(AL$254&lt;$A306,"",IF(AL$254=$A306,AL263,AK306+AL263))</f>
        <v>2607.4533471717</v>
      </c>
      <c r="AM306" s="51" t="n">
        <f aca="false">IF(AM$254&lt;$A306,"",IF(AM$254=$A306,AM263,AL306+AM263))</f>
        <v>2644.81199827849</v>
      </c>
      <c r="AN306" s="51" t="n">
        <f aca="false">IF(AN$254&lt;$A306,"",IF(AN$254=$A306,AN263,AM306+AN263))</f>
        <v>2679.57652920768</v>
      </c>
      <c r="AO306" s="51" t="n">
        <f aca="false">IF(AO$254&lt;$A306,"",IF(AO$254=$A306,AO263,AN306+AO263))</f>
        <v>2711.89881138372</v>
      </c>
    </row>
    <row r="307" customFormat="false" ht="15" hidden="false" customHeight="false" outlineLevel="0" collapsed="false">
      <c r="A307" s="0" t="n">
        <f aca="false">A306+1</f>
        <v>9</v>
      </c>
      <c r="B307" s="0" t="s">
        <v>13</v>
      </c>
      <c r="C307" s="51" t="str">
        <f aca="false">IF(C$254&lt;$A307,"",IF(C$254=$A307,C264,B307+C264))</f>
        <v/>
      </c>
      <c r="D307" s="51" t="str">
        <f aca="false">IF(D$254&lt;$A307,"",IF(D$254=$A307,D264,C307+D264))</f>
        <v/>
      </c>
      <c r="E307" s="51" t="str">
        <f aca="false">IF(E$254&lt;$A307,"",IF(E$254=$A307,E264,D307+E264))</f>
        <v/>
      </c>
      <c r="F307" s="51" t="str">
        <f aca="false">IF(F$254&lt;$A307,"",IF(F$254=$A307,F264,E307+F264))</f>
        <v/>
      </c>
      <c r="G307" s="51" t="str">
        <f aca="false">IF(G$254&lt;$A307,"",IF(G$254=$A307,G264,F307+G264))</f>
        <v/>
      </c>
      <c r="H307" s="51" t="str">
        <f aca="false">IF(H$254&lt;$A307,"",IF(H$254=$A307,H264,G307+H264))</f>
        <v/>
      </c>
      <c r="I307" s="51" t="str">
        <f aca="false">IF(I$254&lt;$A307,"",IF(I$254=$A307,I264,H307+I264))</f>
        <v/>
      </c>
      <c r="J307" s="51" t="str">
        <f aca="false">IF(J$254&lt;$A307,"",IF(J$254=$A307,J264,I307+J264))</f>
        <v/>
      </c>
      <c r="K307" s="51" t="n">
        <f aca="false">IF(K$254&lt;$A307,"",IF(K$254=$A307,K264,J307+K264))</f>
        <v>174.600992640357</v>
      </c>
      <c r="L307" s="51" t="n">
        <f aca="false">IF(L$254&lt;$A307,"",IF(L$254=$A307,L264,K307+L264))</f>
        <v>330.280446192389</v>
      </c>
      <c r="M307" s="51" t="n">
        <f aca="false">IF(M$254&lt;$A307,"",IF(M$254=$A307,M264,L307+M264))</f>
        <v>481.210313695786</v>
      </c>
      <c r="N307" s="51" t="n">
        <f aca="false">IF(N$254&lt;$A307,"",IF(N$254=$A307,N264,M307+N264))</f>
        <v>627.289872770912</v>
      </c>
      <c r="O307" s="51" t="n">
        <f aca="false">IF(O$254&lt;$A307,"",IF(O$254=$A307,O264,N307+O264))</f>
        <v>758.623503906689</v>
      </c>
      <c r="P307" s="51" t="n">
        <f aca="false">IF(P$254&lt;$A307,"",IF(P$254=$A307,P264,O307+P264))</f>
        <v>884.864115147741</v>
      </c>
      <c r="Q307" s="51" t="n">
        <f aca="false">IF(Q$254&lt;$A307,"",IF(Q$254=$A307,Q264,P307+Q264))</f>
        <v>1005.99290557426</v>
      </c>
      <c r="R307" s="51" t="n">
        <f aca="false">IF(R$254&lt;$A307,"",IF(R$254=$A307,R264,Q307+R264))</f>
        <v>1122.0093430818</v>
      </c>
      <c r="S307" s="51" t="n">
        <f aca="false">IF(S$254&lt;$A307,"",IF(S$254=$A307,S264,R307+S264))</f>
        <v>1232.93116388258</v>
      </c>
      <c r="T307" s="51" t="n">
        <f aca="false">IF(T$254&lt;$A307,"",IF(T$254=$A307,T264,S307+T264))</f>
        <v>1338.79411257447</v>
      </c>
      <c r="U307" s="51" t="n">
        <f aca="false">IF(U$254&lt;$A307,"",IF(U$254=$A307,U264,T307+U264))</f>
        <v>1428.31010359896</v>
      </c>
      <c r="V307" s="51" t="n">
        <f aca="false">IF(V$254&lt;$A307,"",IF(V$254=$A307,V264,U307+V264))</f>
        <v>1513.11290812083</v>
      </c>
      <c r="W307" s="51" t="n">
        <f aca="false">IF(W$254&lt;$A307,"",IF(W$254=$A307,W264,V307+W264))</f>
        <v>1593.32021752342</v>
      </c>
      <c r="X307" s="51" t="n">
        <f aca="false">IF(X$254&lt;$A307,"",IF(X$254=$A307,X264,W307+X264))</f>
        <v>1676.50618795796</v>
      </c>
      <c r="Y307" s="51" t="n">
        <f aca="false">IF(Y$254&lt;$A307,"",IF(Y$254=$A307,Y264,X307+Y264))</f>
        <v>1755.14006545376</v>
      </c>
      <c r="Z307" s="51" t="n">
        <f aca="false">IF(Z$254&lt;$A307,"",IF(Z$254=$A307,Z264,Y307+Z264))</f>
        <v>1829.35465571022</v>
      </c>
      <c r="AA307" s="51" t="n">
        <f aca="false">IF(AA$254&lt;$A307,"",IF(AA$254=$A307,AA264,Z307+AA264))</f>
        <v>1913.90850516421</v>
      </c>
      <c r="AB307" s="51" t="n">
        <f aca="false">IF(AB$254&lt;$A307,"",IF(AB$254=$A307,AB264,AA307+AB264))</f>
        <v>1993.87221494648</v>
      </c>
      <c r="AC307" s="51" t="n">
        <f aca="false">IF(AC$254&lt;$A307,"",IF(AC$254=$A307,AC264,AB307+AC264))</f>
        <v>2069.37564981383</v>
      </c>
      <c r="AD307" s="51" t="n">
        <f aca="false">IF(AD$254&lt;$A307,"",IF(AD$254=$A307,AD264,AC307+AD264))</f>
        <v>2140.55847866924</v>
      </c>
      <c r="AE307" s="51" t="n">
        <f aca="false">IF(AE$254&lt;$A307,"",IF(AE$254=$A307,AE264,AD307+AE264))</f>
        <v>2207.56860345837</v>
      </c>
      <c r="AF307" s="51" t="n">
        <f aca="false">IF(AF$254&lt;$A307,"",IF(AF$254=$A307,AF264,AE307+AF264))</f>
        <v>2270.56058496229</v>
      </c>
      <c r="AG307" s="51" t="n">
        <f aca="false">IF(AG$254&lt;$A307,"",IF(AG$254=$A307,AG264,AF307+AG264))</f>
        <v>2321.36082014542</v>
      </c>
      <c r="AH307" s="51" t="n">
        <f aca="false">IF(AH$254&lt;$A307,"",IF(AH$254=$A307,AH264,AG307+AH264))</f>
        <v>2368.85187341165</v>
      </c>
      <c r="AI307" s="51" t="n">
        <f aca="false">IF(AI$254&lt;$A307,"",IF(AI$254=$A307,AI264,AH307+AI264))</f>
        <v>2413.19940466574</v>
      </c>
      <c r="AJ307" s="51" t="n">
        <f aca="false">IF(AJ$254&lt;$A307,"",IF(AJ$254=$A307,AJ264,AI307+AJ264))</f>
        <v>2459.57332475898</v>
      </c>
      <c r="AK307" s="51" t="n">
        <f aca="false">IF(AK$254&lt;$A307,"",IF(AK$254=$A307,AK264,AJ307+AK264))</f>
        <v>2502.86111877732</v>
      </c>
      <c r="AL307" s="51" t="n">
        <f aca="false">IF(AL$254&lt;$A307,"",IF(AL$254=$A307,AL264,AK307+AL264))</f>
        <v>2543.22588241414</v>
      </c>
      <c r="AM307" s="51" t="n">
        <f aca="false">IF(AM$254&lt;$A307,"",IF(AM$254=$A307,AM264,AL307+AM264))</f>
        <v>2582.67090425926</v>
      </c>
      <c r="AN307" s="51" t="n">
        <f aca="false">IF(AN$254&lt;$A307,"",IF(AN$254=$A307,AN264,AM307+AN264))</f>
        <v>2619.40448823932</v>
      </c>
      <c r="AO307" s="51" t="n">
        <f aca="false">IF(AO$254&lt;$A307,"",IF(AO$254=$A307,AO264,AN307+AO264))</f>
        <v>2653.58164818622</v>
      </c>
    </row>
    <row r="308" customFormat="false" ht="15" hidden="false" customHeight="false" outlineLevel="0" collapsed="false">
      <c r="A308" s="0" t="n">
        <f aca="false">A307+1</f>
        <v>10</v>
      </c>
      <c r="B308" s="0" t="s">
        <v>14</v>
      </c>
      <c r="C308" s="51" t="str">
        <f aca="false">IF(C$254&lt;$A308,"",IF(C$254=$A308,C265,B308+C265))</f>
        <v/>
      </c>
      <c r="D308" s="51" t="str">
        <f aca="false">IF(D$254&lt;$A308,"",IF(D$254=$A308,D265,C308+D265))</f>
        <v/>
      </c>
      <c r="E308" s="51" t="str">
        <f aca="false">IF(E$254&lt;$A308,"",IF(E$254=$A308,E265,D308+E265))</f>
        <v/>
      </c>
      <c r="F308" s="51" t="str">
        <f aca="false">IF(F$254&lt;$A308,"",IF(F$254=$A308,F265,E308+F265))</f>
        <v/>
      </c>
      <c r="G308" s="51" t="str">
        <f aca="false">IF(G$254&lt;$A308,"",IF(G$254=$A308,G265,F308+G265))</f>
        <v/>
      </c>
      <c r="H308" s="51" t="str">
        <f aca="false">IF(H$254&lt;$A308,"",IF(H$254=$A308,H265,G308+H265))</f>
        <v/>
      </c>
      <c r="I308" s="51" t="str">
        <f aca="false">IF(I$254&lt;$A308,"",IF(I$254=$A308,I265,H308+I265))</f>
        <v/>
      </c>
      <c r="J308" s="51" t="str">
        <f aca="false">IF(J$254&lt;$A308,"",IF(J$254=$A308,J265,I308+J265))</f>
        <v/>
      </c>
      <c r="K308" s="51" t="str">
        <f aca="false">IF(K$254&lt;$A308,"",IF(K$254=$A308,K265,J308+K265))</f>
        <v/>
      </c>
      <c r="L308" s="51" t="n">
        <f aca="false">IF(L$254&lt;$A308,"",IF(L$254=$A308,L265,K308+L265))</f>
        <v>179.140965999235</v>
      </c>
      <c r="M308" s="51" t="n">
        <f aca="false">IF(M$254&lt;$A308,"",IF(M$254=$A308,M265,L308+M265))</f>
        <v>333.398766646708</v>
      </c>
      <c r="N308" s="51" t="n">
        <f aca="false">IF(N$254&lt;$A308,"",IF(N$254=$A308,N265,M308+N265))</f>
        <v>482.903910106987</v>
      </c>
      <c r="O308" s="51" t="n">
        <f aca="false">IF(O$254&lt;$A308,"",IF(O$254=$A308,O265,N308+O265))</f>
        <v>617.878288805275</v>
      </c>
      <c r="P308" s="51" t="n">
        <f aca="false">IF(P$254&lt;$A308,"",IF(P$254=$A308,P265,O308+P265))</f>
        <v>747.806054228916</v>
      </c>
      <c r="Q308" s="51" t="n">
        <f aca="false">IF(Q$254&lt;$A308,"",IF(Q$254=$A308,Q265,P308+Q265))</f>
        <v>872.653840331345</v>
      </c>
      <c r="R308" s="51" t="n">
        <f aca="false">IF(R$254&lt;$A308,"",IF(R$254=$A308,R265,Q308+R265))</f>
        <v>992.40629503708</v>
      </c>
      <c r="S308" s="51" t="n">
        <f aca="false">IF(S$254&lt;$A308,"",IF(S$254=$A308,S265,R308+S265))</f>
        <v>1107.06629048145</v>
      </c>
      <c r="T308" s="51" t="n">
        <f aca="false">IF(T$254&lt;$A308,"",IF(T$254=$A308,T265,S308+T265))</f>
        <v>1216.65487406539</v>
      </c>
      <c r="U308" s="51" t="n">
        <f aca="false">IF(U$254&lt;$A308,"",IF(U$254=$A308,U265,T308+U265))</f>
        <v>1309.75464573087</v>
      </c>
      <c r="V308" s="51" t="n">
        <f aca="false">IF(V$254&lt;$A308,"",IF(V$254=$A308,V265,U308+V265))</f>
        <v>1398.07180110525</v>
      </c>
      <c r="W308" s="51" t="n">
        <f aca="false">IF(W$254&lt;$A308,"",IF(W$254=$A308,W265,V308+W265))</f>
        <v>1481.71327829629</v>
      </c>
      <c r="X308" s="51" t="n">
        <f aca="false">IF(X$254&lt;$A308,"",IF(X$254=$A308,X265,W308+X265))</f>
        <v>1568.3871756317</v>
      </c>
      <c r="Y308" s="51" t="n">
        <f aca="false">IF(Y$254&lt;$A308,"",IF(Y$254=$A308,Y265,X308+Y265))</f>
        <v>1650.42526494226</v>
      </c>
      <c r="Z308" s="51" t="n">
        <f aca="false">IF(Z$254&lt;$A308,"",IF(Z$254=$A308,Z265,Y308+Z265))</f>
        <v>1727.9511652732</v>
      </c>
      <c r="AA308" s="51" t="n">
        <f aca="false">IF(AA$254&lt;$A308,"",IF(AA$254=$A308,AA265,Z308+AA265))</f>
        <v>1816.01650896327</v>
      </c>
      <c r="AB308" s="51" t="n">
        <f aca="false">IF(AB$254&lt;$A308,"",IF(AB$254=$A308,AB265,AA308+AB265))</f>
        <v>1899.4108410202</v>
      </c>
      <c r="AC308" s="51" t="n">
        <f aca="false">IF(AC$254&lt;$A308,"",IF(AC$254=$A308,AC265,AB308+AC265))</f>
        <v>1978.25449077703</v>
      </c>
      <c r="AD308" s="51" t="n">
        <f aca="false">IF(AD$254&lt;$A308,"",IF(AD$254=$A308,AD265,AC308+AD265))</f>
        <v>2052.67880571156</v>
      </c>
      <c r="AE308" s="51" t="n">
        <f aca="false">IF(AE$254&lt;$A308,"",IF(AE$254=$A308,AE265,AD308+AE265))</f>
        <v>2122.82461276718</v>
      </c>
      <c r="AF308" s="51" t="n">
        <f aca="false">IF(AF$254&lt;$A308,"",IF(AF$254=$A308,AF265,AE308+AF265))</f>
        <v>2188.84064975286</v>
      </c>
      <c r="AG308" s="51" t="n">
        <f aca="false">IF(AG$254&lt;$A308,"",IF(AG$254=$A308,AG265,AF308+AG265))</f>
        <v>2242.2672179304</v>
      </c>
      <c r="AH308" s="51" t="n">
        <f aca="false">IF(AH$254&lt;$A308,"",IF(AH$254=$A308,AH265,AG308+AH265))</f>
        <v>2292.2613809315</v>
      </c>
      <c r="AI308" s="51" t="n">
        <f aca="false">IF(AI$254&lt;$A308,"",IF(AI$254=$A308,AI265,AH308+AI265))</f>
        <v>2338.9888645592</v>
      </c>
      <c r="AJ308" s="51" t="n">
        <f aca="false">IF(AJ$254&lt;$A308,"",IF(AJ$254=$A308,AJ265,AI308+AJ265))</f>
        <v>2387.82292911229</v>
      </c>
      <c r="AK308" s="51" t="n">
        <f aca="false">IF(AK$254&lt;$A308,"",IF(AK$254=$A308,AK265,AJ308+AK265))</f>
        <v>2433.44791881409</v>
      </c>
      <c r="AL308" s="51" t="n">
        <f aca="false">IF(AL$254&lt;$A308,"",IF(AL$254=$A308,AL265,AK308+AL265))</f>
        <v>2476.02812494192</v>
      </c>
      <c r="AM308" s="51" t="n">
        <f aca="false">IF(AM$254&lt;$A308,"",IF(AM$254=$A308,AM265,AL308+AM265))</f>
        <v>2517.64924588379</v>
      </c>
      <c r="AN308" s="51" t="n">
        <f aca="false">IF(AN$254&lt;$A308,"",IF(AN$254=$A308,AN265,AM308+AN265))</f>
        <v>2556.43985048707</v>
      </c>
      <c r="AO308" s="51" t="n">
        <f aca="false">IF(AO$254&lt;$A308,"",IF(AO$254=$A308,AO265,AN308+AO265))</f>
        <v>2592.55767363275</v>
      </c>
    </row>
    <row r="309" customFormat="false" ht="15" hidden="false" customHeight="false" outlineLevel="0" collapsed="false">
      <c r="A309" s="0" t="n">
        <f aca="false">A308+1</f>
        <v>11</v>
      </c>
      <c r="B309" s="0" t="s">
        <v>15</v>
      </c>
      <c r="C309" s="51" t="str">
        <f aca="false">IF(C$254&lt;$A309,"",IF(C$254=$A309,C266,B309+C266))</f>
        <v/>
      </c>
      <c r="D309" s="51" t="str">
        <f aca="false">IF(D$254&lt;$A309,"",IF(D$254=$A309,D266,C309+D266))</f>
        <v/>
      </c>
      <c r="E309" s="51" t="str">
        <f aca="false">IF(E$254&lt;$A309,"",IF(E$254=$A309,E266,D309+E266))</f>
        <v/>
      </c>
      <c r="F309" s="51" t="str">
        <f aca="false">IF(F$254&lt;$A309,"",IF(F$254=$A309,F266,E309+F266))</f>
        <v/>
      </c>
      <c r="G309" s="51" t="str">
        <f aca="false">IF(G$254&lt;$A309,"",IF(G$254=$A309,G266,F309+G266))</f>
        <v/>
      </c>
      <c r="H309" s="51" t="str">
        <f aca="false">IF(H$254&lt;$A309,"",IF(H$254=$A309,H266,G309+H266))</f>
        <v/>
      </c>
      <c r="I309" s="51" t="str">
        <f aca="false">IF(I$254&lt;$A309,"",IF(I$254=$A309,I266,H309+I266))</f>
        <v/>
      </c>
      <c r="J309" s="51" t="str">
        <f aca="false">IF(J$254&lt;$A309,"",IF(J$254=$A309,J266,I309+J266))</f>
        <v/>
      </c>
      <c r="K309" s="51" t="str">
        <f aca="false">IF(K$254&lt;$A309,"",IF(K$254=$A309,K266,J309+K266))</f>
        <v/>
      </c>
      <c r="L309" s="51" t="str">
        <f aca="false">IF(L$254&lt;$A309,"",IF(L$254=$A309,L266,K309+L266))</f>
        <v/>
      </c>
      <c r="M309" s="51" t="n">
        <f aca="false">IF(M$254&lt;$A309,"",IF(M$254=$A309,M266,L309+M266))</f>
        <v>177.870153428465</v>
      </c>
      <c r="N309" s="51" t="n">
        <f aca="false">IF(N$254&lt;$A309,"",IF(N$254=$A309,N266,M309+N266))</f>
        <v>330.710511577925</v>
      </c>
      <c r="O309" s="51" t="n">
        <f aca="false">IF(O$254&lt;$A309,"",IF(O$254=$A309,O266,N309+O266))</f>
        <v>469.264820471944</v>
      </c>
      <c r="P309" s="51" t="n">
        <f aca="false">IF(P$254&lt;$A309,"",IF(P$254=$A309,P266,O309+P266))</f>
        <v>602.830238610749</v>
      </c>
      <c r="Q309" s="51" t="n">
        <f aca="false">IF(Q$254&lt;$A309,"",IF(Q$254=$A309,Q266,P309+Q266))</f>
        <v>731.359243194038</v>
      </c>
      <c r="R309" s="51" t="n">
        <f aca="false">IF(R$254&lt;$A309,"",IF(R$254=$A309,R266,Q309+R266))</f>
        <v>854.821905163372</v>
      </c>
      <c r="S309" s="51" t="n">
        <f aca="false">IF(S$254&lt;$A309,"",IF(S$254=$A309,S266,R309+S266))</f>
        <v>973.206304570595</v>
      </c>
      <c r="T309" s="51" t="n">
        <f aca="false">IF(T$254&lt;$A309,"",IF(T$254=$A309,T266,S309+T266))</f>
        <v>1086.51869215925</v>
      </c>
      <c r="U309" s="51" t="n">
        <f aca="false">IF(U$254&lt;$A309,"",IF(U$254=$A309,U266,T309+U266))</f>
        <v>1183.23729228044</v>
      </c>
      <c r="V309" s="51" t="n">
        <f aca="false">IF(V$254&lt;$A309,"",IF(V$254=$A309,V266,U309+V266))</f>
        <v>1275.11358949118</v>
      </c>
      <c r="W309" s="51" t="n">
        <f aca="false">IF(W$254&lt;$A309,"",IF(W$254=$A309,W266,V309+W266))</f>
        <v>1362.24294174568</v>
      </c>
      <c r="X309" s="51" t="n">
        <f aca="false">IF(X$254&lt;$A309,"",IF(X$254=$A309,X266,W309+X266))</f>
        <v>1452.45280376985</v>
      </c>
      <c r="Y309" s="51" t="n">
        <f aca="false">IF(Y$254&lt;$A309,"",IF(Y$254=$A309,Y266,X309+Y266))</f>
        <v>1537.9517501662</v>
      </c>
      <c r="Z309" s="51" t="n">
        <f aca="false">IF(Z$254&lt;$A309,"",IF(Z$254=$A309,Z266,Y309+Z266))</f>
        <v>1618.85328917276</v>
      </c>
      <c r="AA309" s="51" t="n">
        <f aca="false">IF(AA$254&lt;$A309,"",IF(AA$254=$A309,AA266,Z309+AA266))</f>
        <v>1710.47553437352</v>
      </c>
      <c r="AB309" s="51" t="n">
        <f aca="false">IF(AB$254&lt;$A309,"",IF(AB$254=$A309,AB266,AA309+AB266))</f>
        <v>1797.35476184488</v>
      </c>
      <c r="AC309" s="51" t="n">
        <f aca="false">IF(AC$254&lt;$A309,"",IF(AC$254=$A309,AC266,AB309+AC266))</f>
        <v>1879.60085819341</v>
      </c>
      <c r="AD309" s="51" t="n">
        <f aca="false">IF(AD$254&lt;$A309,"",IF(AD$254=$A309,AD266,AC309+AD266))</f>
        <v>1957.33589084701</v>
      </c>
      <c r="AE309" s="51" t="n">
        <f aca="false">IF(AE$254&lt;$A309,"",IF(AE$254=$A309,AE266,AD309+AE266))</f>
        <v>2030.6926245617</v>
      </c>
      <c r="AF309" s="51" t="n">
        <f aca="false">IF(AF$254&lt;$A309,"",IF(AF$254=$A309,AF266,AE309+AF266))</f>
        <v>2099.81298000964</v>
      </c>
      <c r="AG309" s="51" t="n">
        <f aca="false">IF(AG$254&lt;$A309,"",IF(AG$254=$A309,AG266,AF309+AG266))</f>
        <v>2155.95593931464</v>
      </c>
      <c r="AH309" s="51" t="n">
        <f aca="false">IF(AH$254&lt;$A309,"",IF(AH$254=$A309,AH266,AG309+AH266))</f>
        <v>2208.54434169567</v>
      </c>
      <c r="AI309" s="51" t="n">
        <f aca="false">IF(AI$254&lt;$A309,"",IF(AI$254=$A309,AI266,AH309+AI266))</f>
        <v>2257.74321812674</v>
      </c>
      <c r="AJ309" s="51" t="n">
        <f aca="false">IF(AJ$254&lt;$A309,"",IF(AJ$254=$A309,AJ266,AI309+AJ266))</f>
        <v>2309.12876599404</v>
      </c>
      <c r="AK309" s="51" t="n">
        <f aca="false">IF(AK$254&lt;$A309,"",IF(AK$254=$A309,AK266,AJ309+AK266))</f>
        <v>2357.18235052338</v>
      </c>
      <c r="AL309" s="51" t="n">
        <f aca="false">IF(AL$254&lt;$A309,"",IF(AL$254=$A309,AL266,AK309+AL266))</f>
        <v>2402.06879818873</v>
      </c>
      <c r="AM309" s="51" t="n">
        <f aca="false">IF(AM$254&lt;$A309,"",IF(AM$254=$A309,AM266,AL309+AM266))</f>
        <v>2445.95649679849</v>
      </c>
      <c r="AN309" s="51" t="n">
        <f aca="false">IF(AN$254&lt;$A309,"",IF(AN$254=$A309,AN266,AM309+AN266))</f>
        <v>2486.89324299065</v>
      </c>
      <c r="AO309" s="51" t="n">
        <f aca="false">IF(AO$254&lt;$A309,"",IF(AO$254=$A309,AO266,AN309+AO266))</f>
        <v>2525.03901178389</v>
      </c>
    </row>
    <row r="310" customFormat="false" ht="15" hidden="false" customHeight="false" outlineLevel="0" collapsed="false">
      <c r="A310" s="0" t="n">
        <f aca="false">A309+1</f>
        <v>12</v>
      </c>
      <c r="B310" s="0" t="s">
        <v>16</v>
      </c>
      <c r="C310" s="51" t="str">
        <f aca="false">IF(C$254&lt;$A310,"",IF(C$254=$A310,C267,B310+C267))</f>
        <v/>
      </c>
      <c r="D310" s="51" t="str">
        <f aca="false">IF(D$254&lt;$A310,"",IF(D$254=$A310,D267,C310+D267))</f>
        <v/>
      </c>
      <c r="E310" s="51" t="str">
        <f aca="false">IF(E$254&lt;$A310,"",IF(E$254=$A310,E267,D310+E267))</f>
        <v/>
      </c>
      <c r="F310" s="51" t="str">
        <f aca="false">IF(F$254&lt;$A310,"",IF(F$254=$A310,F267,E310+F267))</f>
        <v/>
      </c>
      <c r="G310" s="51" t="str">
        <f aca="false">IF(G$254&lt;$A310,"",IF(G$254=$A310,G267,F310+G267))</f>
        <v/>
      </c>
      <c r="H310" s="51" t="str">
        <f aca="false">IF(H$254&lt;$A310,"",IF(H$254=$A310,H267,G310+H267))</f>
        <v/>
      </c>
      <c r="I310" s="51" t="str">
        <f aca="false">IF(I$254&lt;$A310,"",IF(I$254=$A310,I267,H310+I267))</f>
        <v/>
      </c>
      <c r="J310" s="51" t="str">
        <f aca="false">IF(J$254&lt;$A310,"",IF(J$254=$A310,J267,I310+J267))</f>
        <v/>
      </c>
      <c r="K310" s="51" t="str">
        <f aca="false">IF(K$254&lt;$A310,"",IF(K$254=$A310,K267,J310+K267))</f>
        <v/>
      </c>
      <c r="L310" s="51" t="str">
        <f aca="false">IF(L$254&lt;$A310,"",IF(L$254=$A310,L267,K310+L267))</f>
        <v/>
      </c>
      <c r="M310" s="51" t="str">
        <f aca="false">IF(M$254&lt;$A310,"",IF(M$254=$A310,M267,L310+M267))</f>
        <v/>
      </c>
      <c r="N310" s="51" t="n">
        <f aca="false">IF(N$254&lt;$A310,"",IF(N$254=$A310,N267,M310+N267))</f>
        <v>176.602953539433</v>
      </c>
      <c r="O310" s="51" t="n">
        <f aca="false">IF(O$254&lt;$A310,"",IF(O$254=$A310,O267,N310+O267))</f>
        <v>318.667823051878</v>
      </c>
      <c r="P310" s="51" t="n">
        <f aca="false">IF(P$254&lt;$A310,"",IF(P$254=$A310,P267,O310+P267))</f>
        <v>455.812354910833</v>
      </c>
      <c r="Q310" s="51" t="n">
        <f aca="false">IF(Q$254&lt;$A310,"",IF(Q$254=$A310,Q267,P310+Q267))</f>
        <v>587.975403059135</v>
      </c>
      <c r="R310" s="51" t="n">
        <f aca="false">IF(R$254&lt;$A310,"",IF(R$254=$A310,R267,Q310+R267))</f>
        <v>715.112838314682</v>
      </c>
      <c r="S310" s="51" t="n">
        <f aca="false">IF(S$254&lt;$A310,"",IF(S$254=$A310,S267,R310+S267))</f>
        <v>837.198159278163</v>
      </c>
      <c r="T310" s="51" t="n">
        <f aca="false">IF(T$254&lt;$A310,"",IF(T$254=$A310,T267,S310+T267))</f>
        <v>954.222859796611</v>
      </c>
      <c r="U310" s="51" t="n">
        <f aca="false">IF(U$254&lt;$A310,"",IF(U$254=$A310,U267,T310+U267))</f>
        <v>1054.58677382995</v>
      </c>
      <c r="V310" s="51" t="n">
        <f aca="false">IF(V$254&lt;$A310,"",IF(V$254=$A310,V267,U310+V267))</f>
        <v>1150.05900619134</v>
      </c>
      <c r="W310" s="51" t="n">
        <f aca="false">IF(W$254&lt;$A310,"",IF(W$254=$A310,W267,V310+W267))</f>
        <v>1240.72258887213</v>
      </c>
      <c r="X310" s="51" t="n">
        <f aca="false">IF(X$254&lt;$A310,"",IF(X$254=$A310,X267,W310+X267))</f>
        <v>1334.50867330789</v>
      </c>
      <c r="Y310" s="51" t="n">
        <f aca="false">IF(Y$254&lt;$A310,"",IF(Y$254=$A310,Y267,X310+Y267))</f>
        <v>1423.51801214963</v>
      </c>
      <c r="Z310" s="51" t="n">
        <f aca="false">IF(Z$254&lt;$A310,"",IF(Z$254=$A310,Z267,Y310+Z267))</f>
        <v>1507.85313511955</v>
      </c>
      <c r="AA310" s="51" t="n">
        <f aca="false">IF(AA$254&lt;$A310,"",IF(AA$254=$A310,AA267,Z310+AA267))</f>
        <v>1603.06972583388</v>
      </c>
      <c r="AB310" s="51" t="n">
        <f aca="false">IF(AB$254&lt;$A310,"",IF(AB$254=$A310,AB267,AA310+AB267))</f>
        <v>1693.48080924483</v>
      </c>
      <c r="AC310" s="51" t="n">
        <f aca="false">IF(AC$254&lt;$A310,"",IF(AC$254=$A310,AC267,AB310+AC267))</f>
        <v>1779.18498375154</v>
      </c>
      <c r="AD310" s="51" t="n">
        <f aca="false">IF(AD$254&lt;$A310,"",IF(AD$254=$A310,AD267,AC310+AD267))</f>
        <v>1860.29412133314</v>
      </c>
      <c r="AE310" s="51" t="n">
        <f aca="false">IF(AE$254&lt;$A310,"",IF(AE$254=$A310,AE267,AD310+AE267))</f>
        <v>1936.93196230192</v>
      </c>
      <c r="AF310" s="51" t="n">
        <f aca="false">IF(AF$254&lt;$A310,"",IF(AF$254=$A310,AF267,AE310+AF267))</f>
        <v>2009.23262359781</v>
      </c>
      <c r="AG310" s="51" t="n">
        <f aca="false">IF(AG$254&lt;$A310,"",IF(AG$254=$A310,AG267,AF310+AG267))</f>
        <v>2068.18024041349</v>
      </c>
      <c r="AH310" s="51" t="n">
        <f aca="false">IF(AH$254&lt;$A310,"",IF(AH$254=$A310,AH267,AG310+AH267))</f>
        <v>2123.45288348497</v>
      </c>
      <c r="AI310" s="51" t="n">
        <f aca="false">IF(AI$254&lt;$A310,"",IF(AI$254=$A310,AI267,AH310+AI267))</f>
        <v>2175.21407506468</v>
      </c>
      <c r="AJ310" s="51" t="n">
        <f aca="false">IF(AJ$254&lt;$A310,"",IF(AJ$254=$A310,AJ267,AI310+AJ267))</f>
        <v>2229.24153780021</v>
      </c>
      <c r="AK310" s="51" t="n">
        <f aca="false">IF(AK$254&lt;$A310,"",IF(AK$254=$A310,AK267,AJ310+AK267))</f>
        <v>2279.81479946506</v>
      </c>
      <c r="AL310" s="51" t="n">
        <f aca="false">IF(AL$254&lt;$A310,"",IF(AL$254=$A310,AL267,AK310+AL267))</f>
        <v>2327.09850257772</v>
      </c>
      <c r="AM310" s="51" t="n">
        <f aca="false">IF(AM$254&lt;$A310,"",IF(AM$254=$A310,AM267,AL310+AM267))</f>
        <v>2373.34363337497</v>
      </c>
      <c r="AN310" s="51" t="n">
        <f aca="false">IF(AN$254&lt;$A310,"",IF(AN$254=$A310,AN267,AM310+AN267))</f>
        <v>2416.51646919578</v>
      </c>
      <c r="AO310" s="51" t="n">
        <f aca="false">IF(AO$254&lt;$A310,"",IF(AO$254=$A310,AO267,AN310+AO267))</f>
        <v>2456.77868371443</v>
      </c>
    </row>
    <row r="311" customFormat="false" ht="15" hidden="false" customHeight="false" outlineLevel="0" collapsed="false">
      <c r="A311" s="0" t="n">
        <f aca="false">A310+1</f>
        <v>13</v>
      </c>
      <c r="B311" s="0" t="s">
        <v>17</v>
      </c>
      <c r="C311" s="51" t="str">
        <f aca="false">IF(C$254&lt;$A311,"",IF(C$254=$A311,C268,B311+C268))</f>
        <v/>
      </c>
      <c r="D311" s="51" t="str">
        <f aca="false">IF(D$254&lt;$A311,"",IF(D$254=$A311,D268,C311+D268))</f>
        <v/>
      </c>
      <c r="E311" s="51" t="str">
        <f aca="false">IF(E$254&lt;$A311,"",IF(E$254=$A311,E268,D311+E268))</f>
        <v/>
      </c>
      <c r="F311" s="51" t="str">
        <f aca="false">IF(F$254&lt;$A311,"",IF(F$254=$A311,F268,E311+F268))</f>
        <v/>
      </c>
      <c r="G311" s="51" t="str">
        <f aca="false">IF(G$254&lt;$A311,"",IF(G$254=$A311,G268,F311+G268))</f>
        <v/>
      </c>
      <c r="H311" s="51" t="str">
        <f aca="false">IF(H$254&lt;$A311,"",IF(H$254=$A311,H268,G311+H268))</f>
        <v/>
      </c>
      <c r="I311" s="51" t="str">
        <f aca="false">IF(I$254&lt;$A311,"",IF(I$254=$A311,I268,H311+I268))</f>
        <v/>
      </c>
      <c r="J311" s="51" t="str">
        <f aca="false">IF(J$254&lt;$A311,"",IF(J$254=$A311,J268,I311+J268))</f>
        <v/>
      </c>
      <c r="K311" s="51" t="str">
        <f aca="false">IF(K$254&lt;$A311,"",IF(K$254=$A311,K268,J311+K268))</f>
        <v/>
      </c>
      <c r="L311" s="51" t="str">
        <f aca="false">IF(L$254&lt;$A311,"",IF(L$254=$A311,L268,K311+L268))</f>
        <v/>
      </c>
      <c r="M311" s="51" t="str">
        <f aca="false">IF(M$254&lt;$A311,"",IF(M$254=$A311,M268,L311+M268))</f>
        <v/>
      </c>
      <c r="N311" s="51" t="str">
        <f aca="false">IF(N$254&lt;$A311,"",IF(N$254=$A311,N268,M311+N268))</f>
        <v/>
      </c>
      <c r="O311" s="51" t="n">
        <f aca="false">IF(O$254&lt;$A311,"",IF(O$254=$A311,O268,N311+O268))</f>
        <v>186.761383972885</v>
      </c>
      <c r="P311" s="51" t="n">
        <f aca="false">IF(P$254&lt;$A311,"",IF(P$254=$A311,P268,O311+P268))</f>
        <v>342.718609524977</v>
      </c>
      <c r="Q311" s="51" t="n">
        <f aca="false">IF(Q$254&lt;$A311,"",IF(Q$254=$A311,Q268,P311+Q268))</f>
        <v>493.225455120046</v>
      </c>
      <c r="R311" s="51" t="n">
        <f aca="false">IF(R$254&lt;$A311,"",IF(R$254=$A311,R268,Q311+R268))</f>
        <v>638.21780455697</v>
      </c>
      <c r="S311" s="51" t="n">
        <f aca="false">IF(S$254&lt;$A311,"",IF(S$254=$A311,S268,R311+S268))</f>
        <v>777.650488738336</v>
      </c>
      <c r="T311" s="51" t="n">
        <f aca="false">IF(T$254&lt;$A311,"",IF(T$254=$A311,T268,S311+T268))</f>
        <v>911.497911778558</v>
      </c>
      <c r="U311" s="51" t="n">
        <f aca="false">IF(U$254&lt;$A311,"",IF(U$254=$A311,U268,T311+U268))</f>
        <v>1026.84083563191</v>
      </c>
      <c r="V311" s="51" t="n">
        <f aca="false">IF(V$254&lt;$A311,"",IF(V$254=$A311,V268,U311+V268))</f>
        <v>1136.71717237918</v>
      </c>
      <c r="W311" s="51" t="n">
        <f aca="false">IF(W$254&lt;$A311,"",IF(W$254=$A311,W268,V311+W268))</f>
        <v>1241.20459744581</v>
      </c>
      <c r="X311" s="51" t="n">
        <f aca="false">IF(X$254&lt;$A311,"",IF(X$254=$A311,X268,W311+X268))</f>
        <v>1349.19356309986</v>
      </c>
      <c r="Y311" s="51" t="n">
        <f aca="false">IF(Y$254&lt;$A311,"",IF(Y$254=$A311,Y268,X311+Y268))</f>
        <v>1451.82413499265</v>
      </c>
      <c r="Z311" s="51" t="n">
        <f aca="false">IF(Z$254&lt;$A311,"",IF(Z$254=$A311,Z268,Y311+Z268))</f>
        <v>1549.19694018228</v>
      </c>
      <c r="AA311" s="51" t="n">
        <f aca="false">IF(AA$254&lt;$A311,"",IF(AA$254=$A311,AA268,Z311+AA268))</f>
        <v>1658.78881798267</v>
      </c>
      <c r="AB311" s="51" t="n">
        <f aca="false">IF(AB$254&lt;$A311,"",IF(AB$254=$A311,AB268,AA311+AB268))</f>
        <v>1762.99435399455</v>
      </c>
      <c r="AC311" s="51" t="n">
        <f aca="false">IF(AC$254&lt;$A311,"",IF(AC$254=$A311,AC268,AB311+AC268))</f>
        <v>1861.90950335103</v>
      </c>
      <c r="AD311" s="51" t="n">
        <f aca="false">IF(AD$254&lt;$A311,"",IF(AD$254=$A311,AD268,AC311+AD268))</f>
        <v>1955.64605255615</v>
      </c>
      <c r="AE311" s="51" t="n">
        <f aca="false">IF(AE$254&lt;$A311,"",IF(AE$254=$A311,AE268,AD311+AE268))</f>
        <v>2044.33017338545</v>
      </c>
      <c r="AF311" s="51" t="n">
        <f aca="false">IF(AF$254&lt;$A311,"",IF(AF$254=$A311,AF268,AE311+AF268))</f>
        <v>2128.10084946288</v>
      </c>
      <c r="AG311" s="51" t="n">
        <f aca="false">IF(AG$254&lt;$A311,"",IF(AG$254=$A311,AG268,AF311+AG268))</f>
        <v>2196.6658460419</v>
      </c>
      <c r="AH311" s="51" t="n">
        <f aca="false">IF(AH$254&lt;$A311,"",IF(AH$254=$A311,AH268,AG311+AH268))</f>
        <v>2261.02528515622</v>
      </c>
      <c r="AI311" s="51" t="n">
        <f aca="false">IF(AI$254&lt;$A311,"",IF(AI$254=$A311,AI268,AH311+AI268))</f>
        <v>2321.3578489349</v>
      </c>
      <c r="AJ311" s="51" t="n">
        <f aca="false">IF(AJ$254&lt;$A311,"",IF(AJ$254=$A311,AJ268,AI311+AJ268))</f>
        <v>2384.29046339638</v>
      </c>
      <c r="AK311" s="51" t="n">
        <f aca="false">IF(AK$254&lt;$A311,"",IF(AK$254=$A311,AK268,AJ311+AK268))</f>
        <v>2443.25901458265</v>
      </c>
      <c r="AL311" s="51" t="n">
        <f aca="false">IF(AL$254&lt;$A311,"",IF(AL$254=$A311,AL268,AK311+AL268))</f>
        <v>2498.44499191625</v>
      </c>
      <c r="AM311" s="51" t="n">
        <f aca="false">IF(AM$254&lt;$A311,"",IF(AM$254=$A311,AM268,AL311+AM268))</f>
        <v>2552.43528383717</v>
      </c>
      <c r="AN311" s="51" t="n">
        <f aca="false">IF(AN$254&lt;$A311,"",IF(AN$254=$A311,AN268,AM311+AN268))</f>
        <v>2602.88407954655</v>
      </c>
      <c r="AO311" s="51" t="n">
        <f aca="false">IF(AO$254&lt;$A311,"",IF(AO$254=$A311,AO268,AN311+AO268))</f>
        <v>2649.97185546569</v>
      </c>
    </row>
    <row r="312" customFormat="false" ht="15" hidden="false" customHeight="false" outlineLevel="0" collapsed="false">
      <c r="A312" s="0" t="n">
        <f aca="false">A311+1</f>
        <v>14</v>
      </c>
      <c r="B312" s="0" t="s">
        <v>18</v>
      </c>
      <c r="C312" s="51" t="str">
        <f aca="false">IF(C$254&lt;$A312,"",IF(C$254=$A312,C269,B312+C269))</f>
        <v/>
      </c>
      <c r="D312" s="51" t="str">
        <f aca="false">IF(D$254&lt;$A312,"",IF(D$254=$A312,D269,C312+D269))</f>
        <v/>
      </c>
      <c r="E312" s="51" t="str">
        <f aca="false">IF(E$254&lt;$A312,"",IF(E$254=$A312,E269,D312+E269))</f>
        <v/>
      </c>
      <c r="F312" s="51" t="str">
        <f aca="false">IF(F$254&lt;$A312,"",IF(F$254=$A312,F269,E312+F269))</f>
        <v/>
      </c>
      <c r="G312" s="51" t="str">
        <f aca="false">IF(G$254&lt;$A312,"",IF(G$254=$A312,G269,F312+G269))</f>
        <v/>
      </c>
      <c r="H312" s="51" t="str">
        <f aca="false">IF(H$254&lt;$A312,"",IF(H$254=$A312,H269,G312+H269))</f>
        <v/>
      </c>
      <c r="I312" s="51" t="str">
        <f aca="false">IF(I$254&lt;$A312,"",IF(I$254=$A312,I269,H312+I269))</f>
        <v/>
      </c>
      <c r="J312" s="51" t="str">
        <f aca="false">IF(J$254&lt;$A312,"",IF(J$254=$A312,J269,I312+J269))</f>
        <v/>
      </c>
      <c r="K312" s="51" t="str">
        <f aca="false">IF(K$254&lt;$A312,"",IF(K$254=$A312,K269,J312+K269))</f>
        <v/>
      </c>
      <c r="L312" s="51" t="str">
        <f aca="false">IF(L$254&lt;$A312,"",IF(L$254=$A312,L269,K312+L269))</f>
        <v/>
      </c>
      <c r="M312" s="51" t="str">
        <f aca="false">IF(M$254&lt;$A312,"",IF(M$254=$A312,M269,L312+M269))</f>
        <v/>
      </c>
      <c r="N312" s="51" t="str">
        <f aca="false">IF(N$254&lt;$A312,"",IF(N$254=$A312,N269,M312+N269))</f>
        <v/>
      </c>
      <c r="O312" s="51" t="str">
        <f aca="false">IF(O$254&lt;$A312,"",IF(O$254=$A312,O269,N312+O269))</f>
        <v/>
      </c>
      <c r="P312" s="51" t="n">
        <f aca="false">IF(P$254&lt;$A312,"",IF(P$254=$A312,P269,O312+P269))</f>
        <v>185.361535398679</v>
      </c>
      <c r="Q312" s="51" t="n">
        <f aca="false">IF(Q$254&lt;$A312,"",IF(Q$254=$A312,Q269,P312+Q269))</f>
        <v>339.763354359932</v>
      </c>
      <c r="R312" s="51" t="n">
        <f aca="false">IF(R$254&lt;$A312,"",IF(R$254=$A312,R269,Q312+R269))</f>
        <v>488.72064742123</v>
      </c>
      <c r="S312" s="51" t="n">
        <f aca="false">IF(S$254&lt;$A312,"",IF(S$254=$A312,S269,R312+S269))</f>
        <v>632.17298525751</v>
      </c>
      <c r="T312" s="51" t="n">
        <f aca="false">IF(T$254&lt;$A312,"",IF(T$254=$A312,T269,S312+T269))</f>
        <v>770.078955176216</v>
      </c>
      <c r="U312" s="51" t="n">
        <f aca="false">IF(U$254&lt;$A312,"",IF(U$254=$A312,U269,T312+U269))</f>
        <v>889.492487876992</v>
      </c>
      <c r="V312" s="51" t="n">
        <f aca="false">IF(V$254&lt;$A312,"",IF(V$254=$A312,V269,U312+V269))</f>
        <v>1003.40905376545</v>
      </c>
      <c r="W312" s="51" t="n">
        <f aca="false">IF(W$254&lt;$A312,"",IF(W$254=$A312,W269,V312+W269))</f>
        <v>1111.89133571288</v>
      </c>
      <c r="X312" s="51" t="n">
        <f aca="false">IF(X$254&lt;$A312,"",IF(X$254=$A312,X269,W312+X269))</f>
        <v>1223.90696408593</v>
      </c>
      <c r="Y312" s="51" t="n">
        <f aca="false">IF(Y$254&lt;$A312,"",IF(Y$254=$A312,Y269,X312+Y269))</f>
        <v>1330.5137247755</v>
      </c>
      <c r="Z312" s="51" t="n">
        <f aca="false">IF(Z$254&lt;$A312,"",IF(Z$254=$A312,Z269,Y312+Z269))</f>
        <v>1431.79840027911</v>
      </c>
      <c r="AA312" s="51" t="n">
        <f aca="false">IF(AA$254&lt;$A312,"",IF(AA$254=$A312,AA269,Z312+AA269))</f>
        <v>1545.43027965537</v>
      </c>
      <c r="AB312" s="51" t="n">
        <f aca="false">IF(AB$254&lt;$A312,"",IF(AB$254=$A312,AB269,AA312+AB269))</f>
        <v>1653.62949384139</v>
      </c>
      <c r="AC312" s="51" t="n">
        <f aca="false">IF(AC$254&lt;$A312,"",IF(AC$254=$A312,AC269,AB312+AC269))</f>
        <v>1756.47787633745</v>
      </c>
      <c r="AD312" s="51" t="n">
        <f aca="false">IF(AD$254&lt;$A312,"",IF(AD$254=$A312,AD269,AC312+AD269))</f>
        <v>1854.07408886366</v>
      </c>
      <c r="AE312" s="51" t="n">
        <f aca="false">IF(AE$254&lt;$A312,"",IF(AE$254=$A312,AE269,AD312+AE269))</f>
        <v>1946.5323115263</v>
      </c>
      <c r="AF312" s="51" t="n">
        <f aca="false">IF(AF$254&lt;$A312,"",IF(AF$254=$A312,AF269,AE312+AF269))</f>
        <v>2033.98077522173</v>
      </c>
      <c r="AG312" s="51" t="n">
        <f aca="false">IF(AG$254&lt;$A312,"",IF(AG$254=$A312,AG269,AF312+AG269))</f>
        <v>2105.84276370753</v>
      </c>
      <c r="AH312" s="51" t="n">
        <f aca="false">IF(AH$254&lt;$A312,"",IF(AH$254=$A312,AH269,AG312+AH269))</f>
        <v>2173.37188602342</v>
      </c>
      <c r="AI312" s="51" t="n">
        <f aca="false">IF(AI$254&lt;$A312,"",IF(AI$254=$A312,AI269,AH312+AI269))</f>
        <v>2236.74319533996</v>
      </c>
      <c r="AJ312" s="51" t="n">
        <f aca="false">IF(AJ$254&lt;$A312,"",IF(AJ$254=$A312,AJ269,AI312+AJ269))</f>
        <v>2302.8003122464</v>
      </c>
      <c r="AK312" s="51" t="n">
        <f aca="false">IF(AK$254&lt;$A312,"",IF(AK$254=$A312,AK269,AJ312+AK269))</f>
        <v>2364.76142406415</v>
      </c>
      <c r="AL312" s="51" t="n">
        <f aca="false">IF(AL$254&lt;$A312,"",IF(AL$254=$A312,AL269,AK312+AL269))</f>
        <v>2422.80604128917</v>
      </c>
      <c r="AM312" s="51" t="n">
        <f aca="false">IF(AM$254&lt;$A312,"",IF(AM$254=$A312,AM269,AL312+AM269))</f>
        <v>2479.61106809995</v>
      </c>
      <c r="AN312" s="51" t="n">
        <f aca="false">IF(AN$254&lt;$A312,"",IF(AN$254=$A312,AN269,AM312+AN269))</f>
        <v>2532.73975774138</v>
      </c>
      <c r="AO312" s="51" t="n">
        <f aca="false">IF(AO$254&lt;$A312,"",IF(AO$254=$A312,AO269,AN312+AO269))</f>
        <v>2582.37306832658</v>
      </c>
    </row>
    <row r="313" customFormat="false" ht="15" hidden="false" customHeight="false" outlineLevel="0" collapsed="false">
      <c r="A313" s="0" t="n">
        <f aca="false">A312+1</f>
        <v>15</v>
      </c>
      <c r="B313" s="0" t="s">
        <v>19</v>
      </c>
      <c r="C313" s="51" t="str">
        <f aca="false">IF(C$254&lt;$A313,"",IF(C$254=$A313,C270,B313+C270))</f>
        <v/>
      </c>
      <c r="D313" s="51" t="str">
        <f aca="false">IF(D$254&lt;$A313,"",IF(D$254=$A313,D270,C313+D270))</f>
        <v/>
      </c>
      <c r="E313" s="51" t="str">
        <f aca="false">IF(E$254&lt;$A313,"",IF(E$254=$A313,E270,D313+E270))</f>
        <v/>
      </c>
      <c r="F313" s="51" t="str">
        <f aca="false">IF(F$254&lt;$A313,"",IF(F$254=$A313,F270,E313+F270))</f>
        <v/>
      </c>
      <c r="G313" s="51" t="str">
        <f aca="false">IF(G$254&lt;$A313,"",IF(G$254=$A313,G270,F313+G270))</f>
        <v/>
      </c>
      <c r="H313" s="51" t="str">
        <f aca="false">IF(H$254&lt;$A313,"",IF(H$254=$A313,H270,G313+H270))</f>
        <v/>
      </c>
      <c r="I313" s="51" t="str">
        <f aca="false">IF(I$254&lt;$A313,"",IF(I$254=$A313,I270,H313+I270))</f>
        <v/>
      </c>
      <c r="J313" s="51" t="str">
        <f aca="false">IF(J$254&lt;$A313,"",IF(J$254=$A313,J270,I313+J270))</f>
        <v/>
      </c>
      <c r="K313" s="51" t="str">
        <f aca="false">IF(K$254&lt;$A313,"",IF(K$254=$A313,K270,J313+K270))</f>
        <v/>
      </c>
      <c r="L313" s="51" t="str">
        <f aca="false">IF(L$254&lt;$A313,"",IF(L$254=$A313,L270,K313+L270))</f>
        <v/>
      </c>
      <c r="M313" s="51" t="str">
        <f aca="false">IF(M$254&lt;$A313,"",IF(M$254=$A313,M270,L313+M270))</f>
        <v/>
      </c>
      <c r="N313" s="51" t="str">
        <f aca="false">IF(N$254&lt;$A313,"",IF(N$254=$A313,N270,M313+N270))</f>
        <v/>
      </c>
      <c r="O313" s="51" t="str">
        <f aca="false">IF(O$254&lt;$A313,"",IF(O$254=$A313,O270,N313+O270))</f>
        <v/>
      </c>
      <c r="P313" s="51" t="str">
        <f aca="false">IF(P$254&lt;$A313,"",IF(P$254=$A313,P270,O313+P270))</f>
        <v/>
      </c>
      <c r="Q313" s="51" t="n">
        <f aca="false">IF(Q$254&lt;$A313,"",IF(Q$254=$A313,Q270,P313+Q270))</f>
        <v>183.966784497557</v>
      </c>
      <c r="R313" s="51" t="n">
        <f aca="false">IF(R$254&lt;$A313,"",IF(R$254=$A313,R270,Q313+R270))</f>
        <v>336.819479385414</v>
      </c>
      <c r="S313" s="51" t="n">
        <f aca="false">IF(S$254&lt;$A313,"",IF(S$254=$A313,S270,R313+S270))</f>
        <v>484.234159404013</v>
      </c>
      <c r="T313" s="51" t="n">
        <f aca="false">IF(T$254&lt;$A313,"",IF(T$254=$A313,T270,S313+T270))</f>
        <v>626.154085834339</v>
      </c>
      <c r="U313" s="51" t="n">
        <f aca="false">IF(U$254&lt;$A313,"",IF(U$254=$A313,U270,T313+U270))</f>
        <v>749.637081374064</v>
      </c>
      <c r="V313" s="51" t="n">
        <f aca="false">IF(V$254&lt;$A313,"",IF(V$254=$A313,V270,U313+V270))</f>
        <v>867.605463998088</v>
      </c>
      <c r="W313" s="51" t="n">
        <f aca="false">IF(W$254&lt;$A313,"",IF(W$254=$A313,W270,V313+W270))</f>
        <v>980.106450311494</v>
      </c>
      <c r="X313" s="51" t="n">
        <f aca="false">IF(X$254&lt;$A313,"",IF(X$254=$A313,X270,W313+X270))</f>
        <v>1096.16471086398</v>
      </c>
      <c r="Y313" s="51" t="n">
        <f aca="false">IF(Y$254&lt;$A313,"",IF(Y$254=$A313,Y270,X313+Y270))</f>
        <v>1206.77568718701</v>
      </c>
      <c r="Z313" s="51" t="n">
        <f aca="false">IF(Z$254&lt;$A313,"",IF(Z$254=$A313,Z270,Y313+Z270))</f>
        <v>1312.01163759973</v>
      </c>
      <c r="AA313" s="51" t="n">
        <f aca="false">IF(AA$254&lt;$A313,"",IF(AA$254=$A313,AA270,Z313+AA270))</f>
        <v>1429.69590686868</v>
      </c>
      <c r="AB313" s="51" t="n">
        <f aca="false">IF(AB$254&lt;$A313,"",IF(AB$254=$A313,AB270,AA313+AB270))</f>
        <v>1541.91341864028</v>
      </c>
      <c r="AC313" s="51" t="n">
        <f aca="false">IF(AC$254&lt;$A313,"",IF(AC$254=$A313,AC270,AB313+AC270))</f>
        <v>1648.73124598566</v>
      </c>
      <c r="AD313" s="51" t="n">
        <f aca="false">IF(AD$254&lt;$A313,"",IF(AD$254=$A313,AD270,AC313+AD270))</f>
        <v>1750.23415224579</v>
      </c>
      <c r="AE313" s="51" t="n">
        <f aca="false">IF(AE$254&lt;$A313,"",IF(AE$254=$A313,AE270,AD313+AE270))</f>
        <v>1846.52344002523</v>
      </c>
      <c r="AF313" s="51" t="n">
        <f aca="false">IF(AF$254&lt;$A313,"",IF(AF$254=$A313,AF270,AE313+AF270))</f>
        <v>1937.71561386167</v>
      </c>
      <c r="AG313" s="51" t="n">
        <f aca="false">IF(AG$254&lt;$A313,"",IF(AG$254=$A313,AG270,AF313+AG270))</f>
        <v>2012.96264553976</v>
      </c>
      <c r="AH313" s="51" t="n">
        <f aca="false">IF(AH$254&lt;$A313,"",IF(AH$254=$A313,AH270,AG313+AH270))</f>
        <v>2083.75384494082</v>
      </c>
      <c r="AI313" s="51" t="n">
        <f aca="false">IF(AI$254&lt;$A313,"",IF(AI$254=$A313,AI270,AH313+AI270))</f>
        <v>2150.25959939156</v>
      </c>
      <c r="AJ313" s="51" t="n">
        <f aca="false">IF(AJ$254&lt;$A313,"",IF(AJ$254=$A313,AJ270,AI313+AJ270))</f>
        <v>2219.53490967115</v>
      </c>
      <c r="AK313" s="51" t="n">
        <f aca="false">IF(AK$254&lt;$A313,"",IF(AK$254=$A313,AK270,AJ313+AK270))</f>
        <v>2284.58522542036</v>
      </c>
      <c r="AL313" s="51" t="n">
        <f aca="false">IF(AL$254&lt;$A313,"",IF(AL$254=$A313,AL270,AK313+AL270))</f>
        <v>2345.58711206154</v>
      </c>
      <c r="AM313" s="51" t="n">
        <f aca="false">IF(AM$254&lt;$A313,"",IF(AM$254=$A313,AM270,AL313+AM270))</f>
        <v>2405.30596228999</v>
      </c>
      <c r="AN313" s="51" t="n">
        <f aca="false">IF(AN$254&lt;$A313,"",IF(AN$254=$A313,AN270,AM313+AN270))</f>
        <v>2461.21444255747</v>
      </c>
      <c r="AO313" s="51" t="n">
        <f aca="false">IF(AO$254&lt;$A313,"",IF(AO$254=$A313,AO270,AN313+AO270))</f>
        <v>2513.49319450342</v>
      </c>
    </row>
    <row r="314" customFormat="false" ht="15" hidden="false" customHeight="false" outlineLevel="0" collapsed="false">
      <c r="A314" s="0" t="n">
        <f aca="false">A313+1</f>
        <v>16</v>
      </c>
      <c r="B314" s="0" t="s">
        <v>20</v>
      </c>
      <c r="C314" s="51" t="str">
        <f aca="false">IF(C$254&lt;$A314,"",IF(C$254=$A314,C271,B314+C271))</f>
        <v/>
      </c>
      <c r="D314" s="51" t="str">
        <f aca="false">IF(D$254&lt;$A314,"",IF(D$254=$A314,D271,C314+D271))</f>
        <v/>
      </c>
      <c r="E314" s="51" t="str">
        <f aca="false">IF(E$254&lt;$A314,"",IF(E$254=$A314,E271,D314+E271))</f>
        <v/>
      </c>
      <c r="F314" s="51" t="str">
        <f aca="false">IF(F$254&lt;$A314,"",IF(F$254=$A314,F271,E314+F271))</f>
        <v/>
      </c>
      <c r="G314" s="51" t="str">
        <f aca="false">IF(G$254&lt;$A314,"",IF(G$254=$A314,G271,F314+G271))</f>
        <v/>
      </c>
      <c r="H314" s="51" t="str">
        <f aca="false">IF(H$254&lt;$A314,"",IF(H$254=$A314,H271,G314+H271))</f>
        <v/>
      </c>
      <c r="I314" s="51" t="str">
        <f aca="false">IF(I$254&lt;$A314,"",IF(I$254=$A314,I271,H314+I271))</f>
        <v/>
      </c>
      <c r="J314" s="51" t="str">
        <f aca="false">IF(J$254&lt;$A314,"",IF(J$254=$A314,J271,I314+J271))</f>
        <v/>
      </c>
      <c r="K314" s="51" t="str">
        <f aca="false">IF(K$254&lt;$A314,"",IF(K$254=$A314,K271,J314+K271))</f>
        <v/>
      </c>
      <c r="L314" s="51" t="str">
        <f aca="false">IF(L$254&lt;$A314,"",IF(L$254=$A314,L271,K314+L271))</f>
        <v/>
      </c>
      <c r="M314" s="51" t="str">
        <f aca="false">IF(M$254&lt;$A314,"",IF(M$254=$A314,M271,L314+M271))</f>
        <v/>
      </c>
      <c r="N314" s="51" t="str">
        <f aca="false">IF(N$254&lt;$A314,"",IF(N$254=$A314,N271,M314+N271))</f>
        <v/>
      </c>
      <c r="O314" s="51" t="str">
        <f aca="false">IF(O$254&lt;$A314,"",IF(O$254=$A314,O271,N314+O271))</f>
        <v/>
      </c>
      <c r="P314" s="51" t="str">
        <f aca="false">IF(P$254&lt;$A314,"",IF(P$254=$A314,P271,O314+P271))</f>
        <v/>
      </c>
      <c r="Q314" s="51" t="str">
        <f aca="false">IF(Q$254&lt;$A314,"",IF(Q$254=$A314,Q271,P314+Q271))</f>
        <v/>
      </c>
      <c r="R314" s="51" t="n">
        <f aca="false">IF(R$254&lt;$A314,"",IF(R$254=$A314,R271,Q314+R271))</f>
        <v>182.577202473885</v>
      </c>
      <c r="S314" s="51" t="n">
        <f aca="false">IF(S$254&lt;$A314,"",IF(S$254=$A314,S271,R314+S271))</f>
        <v>333.887155085221</v>
      </c>
      <c r="T314" s="51" t="n">
        <f aca="false">IF(T$254&lt;$A314,"",IF(T$254=$A314,T271,S314+T271))</f>
        <v>479.766259922933</v>
      </c>
      <c r="U314" s="51" t="n">
        <f aca="false">IF(U$254&lt;$A314,"",IF(U$254=$A314,U271,T314+U271))</f>
        <v>607.307022849625</v>
      </c>
      <c r="V314" s="51" t="n">
        <f aca="false">IF(V$254&lt;$A314,"",IF(V$254=$A314,V271,U314+V271))</f>
        <v>729.328474493651</v>
      </c>
      <c r="W314" s="51" t="n">
        <f aca="false">IF(W$254&lt;$A314,"",IF(W$254=$A314,W271,V314+W271))</f>
        <v>845.862030786992</v>
      </c>
      <c r="X314" s="51" t="n">
        <f aca="false">IF(X$254&lt;$A314,"",IF(X$254=$A314,X271,W314+X271))</f>
        <v>965.968664908943</v>
      </c>
      <c r="Y314" s="51" t="n">
        <f aca="false">IF(Y$254&lt;$A314,"",IF(Y$254=$A314,Y271,X314+Y271))</f>
        <v>1080.60205543115</v>
      </c>
      <c r="Z314" s="51" t="n">
        <f aca="false">IF(Z$254&lt;$A314,"",IF(Z$254=$A314,Z271,Y314+Z271))</f>
        <v>1189.81937871504</v>
      </c>
      <c r="AA314" s="51" t="n">
        <f aca="false">IF(AA$254&lt;$A314,"",IF(AA$254=$A314,AA271,Z314+AA271))</f>
        <v>1311.55810362981</v>
      </c>
      <c r="AB314" s="51" t="n">
        <f aca="false">IF(AB$254&lt;$A314,"",IF(AB$254=$A314,AB271,AA314+AB271))</f>
        <v>1427.80857193402</v>
      </c>
      <c r="AC314" s="51" t="n">
        <f aca="false">IF(AC$254&lt;$A314,"",IF(AC$254=$A314,AC271,AB314+AC271))</f>
        <v>1538.62258360242</v>
      </c>
      <c r="AD314" s="51" t="n">
        <f aca="false">IF(AD$254&lt;$A314,"",IF(AD$254=$A314,AD271,AC314+AD271))</f>
        <v>1644.07034041314</v>
      </c>
      <c r="AE314" s="51" t="n">
        <f aca="false">IF(AE$254&lt;$A314,"",IF(AE$254=$A314,AE271,AD314+AE271))</f>
        <v>1744.23947396252</v>
      </c>
      <c r="AF314" s="51" t="n">
        <f aca="false">IF(AF$254&lt;$A314,"",IF(AF$254=$A314,AF271,AE314+AF271))</f>
        <v>1839.23386151144</v>
      </c>
      <c r="AG314" s="51" t="n">
        <f aca="false">IF(AG$254&lt;$A314,"",IF(AG$254=$A314,AG271,AF314+AG271))</f>
        <v>1917.94937135295</v>
      </c>
      <c r="AH314" s="51" t="n">
        <f aca="false">IF(AH$254&lt;$A314,"",IF(AH$254=$A314,AH271,AG314+AH271))</f>
        <v>1992.0912766357</v>
      </c>
      <c r="AI314" s="51" t="n">
        <f aca="false">IF(AI$254&lt;$A314,"",IF(AI$254=$A314,AI271,AH314+AI271))</f>
        <v>2061.82423658013</v>
      </c>
      <c r="AJ314" s="51" t="n">
        <f aca="false">IF(AJ$254&lt;$A314,"",IF(AJ$254=$A314,AJ271,AI314+AJ271))</f>
        <v>2134.40795981675</v>
      </c>
      <c r="AK314" s="51" t="n">
        <f aca="false">IF(AK$254&lt;$A314,"",IF(AK$254=$A314,AK271,AJ314+AK271))</f>
        <v>2202.64146533131</v>
      </c>
      <c r="AL314" s="51" t="n">
        <f aca="false">IF(AL$254&lt;$A314,"",IF(AL$254=$A314,AL271,AK314+AL271))</f>
        <v>2266.69736514279</v>
      </c>
      <c r="AM314" s="51" t="n">
        <f aca="false">IF(AM$254&lt;$A314,"",IF(AM$254=$A314,AM271,AL314+AM271))</f>
        <v>2329.4274834071</v>
      </c>
      <c r="AN314" s="51" t="n">
        <f aca="false">IF(AN$254&lt;$A314,"",IF(AN$254=$A314,AN271,AM314+AN271))</f>
        <v>2388.21470856771</v>
      </c>
      <c r="AO314" s="51" t="n">
        <f aca="false">IF(AO$254&lt;$A314,"",IF(AO$254=$A314,AO271,AN314+AO271))</f>
        <v>2443.23850711715</v>
      </c>
    </row>
    <row r="315" customFormat="false" ht="15" hidden="false" customHeight="false" outlineLevel="0" collapsed="false">
      <c r="A315" s="0" t="n">
        <f aca="false">A314+1</f>
        <v>17</v>
      </c>
      <c r="B315" s="0" t="s">
        <v>21</v>
      </c>
      <c r="C315" s="51" t="str">
        <f aca="false">IF(C$254&lt;$A315,"",IF(C$254=$A315,C272,B315+C272))</f>
        <v/>
      </c>
      <c r="D315" s="51" t="str">
        <f aca="false">IF(D$254&lt;$A315,"",IF(D$254=$A315,D272,C315+D272))</f>
        <v/>
      </c>
      <c r="E315" s="51" t="str">
        <f aca="false">IF(E$254&lt;$A315,"",IF(E$254=$A315,E272,D315+E272))</f>
        <v/>
      </c>
      <c r="F315" s="51" t="str">
        <f aca="false">IF(F$254&lt;$A315,"",IF(F$254=$A315,F272,E315+F272))</f>
        <v/>
      </c>
      <c r="G315" s="51" t="str">
        <f aca="false">IF(G$254&lt;$A315,"",IF(G$254=$A315,G272,F315+G272))</f>
        <v/>
      </c>
      <c r="H315" s="51" t="str">
        <f aca="false">IF(H$254&lt;$A315,"",IF(H$254=$A315,H272,G315+H272))</f>
        <v/>
      </c>
      <c r="I315" s="51" t="str">
        <f aca="false">IF(I$254&lt;$A315,"",IF(I$254=$A315,I272,H315+I272))</f>
        <v/>
      </c>
      <c r="J315" s="51" t="str">
        <f aca="false">IF(J$254&lt;$A315,"",IF(J$254=$A315,J272,I315+J272))</f>
        <v/>
      </c>
      <c r="K315" s="51" t="str">
        <f aca="false">IF(K$254&lt;$A315,"",IF(K$254=$A315,K272,J315+K272))</f>
        <v/>
      </c>
      <c r="L315" s="51" t="str">
        <f aca="false">IF(L$254&lt;$A315,"",IF(L$254=$A315,L272,K315+L272))</f>
        <v/>
      </c>
      <c r="M315" s="51" t="str">
        <f aca="false">IF(M$254&lt;$A315,"",IF(M$254=$A315,M272,L315+M272))</f>
        <v/>
      </c>
      <c r="N315" s="51" t="str">
        <f aca="false">IF(N$254&lt;$A315,"",IF(N$254=$A315,N272,M315+N272))</f>
        <v/>
      </c>
      <c r="O315" s="51" t="str">
        <f aca="false">IF(O$254&lt;$A315,"",IF(O$254=$A315,O272,N315+O272))</f>
        <v/>
      </c>
      <c r="P315" s="51" t="str">
        <f aca="false">IF(P$254&lt;$A315,"",IF(P$254=$A315,P272,O315+P272))</f>
        <v/>
      </c>
      <c r="Q315" s="51" t="str">
        <f aca="false">IF(Q$254&lt;$A315,"",IF(Q$254=$A315,Q272,P315+Q272))</f>
        <v/>
      </c>
      <c r="R315" s="51" t="str">
        <f aca="false">IF(R$254&lt;$A315,"",IF(R$254=$A315,R272,Q315+R272))</f>
        <v/>
      </c>
      <c r="S315" s="51" t="n">
        <f aca="false">IF(S$254&lt;$A315,"",IF(S$254=$A315,S272,R315+S272))</f>
        <v>181.192860454995</v>
      </c>
      <c r="T315" s="51" t="n">
        <f aca="false">IF(T$254&lt;$A315,"",IF(T$254=$A315,T272,S315+T272))</f>
        <v>330.966551479028</v>
      </c>
      <c r="U315" s="51" t="n">
        <f aca="false">IF(U$254&lt;$A315,"",IF(U$254=$A315,U272,T315+U272))</f>
        <v>462.542808806187</v>
      </c>
      <c r="V315" s="51" t="n">
        <f aca="false">IF(V$254&lt;$A315,"",IF(V$254=$A315,V272,U315+V272))</f>
        <v>588.608098216795</v>
      </c>
      <c r="W315" s="51" t="n">
        <f aca="false">IF(W$254&lt;$A315,"",IF(W$254=$A315,W272,V315+W272))</f>
        <v>709.177846597676</v>
      </c>
      <c r="X315" s="51" t="n">
        <f aca="false">IF(X$254&lt;$A315,"",IF(X$254=$A315,X272,W315+X272))</f>
        <v>833.328178480144</v>
      </c>
      <c r="Y315" s="51" t="n">
        <f aca="false">IF(Y$254&lt;$A315,"",IF(Y$254=$A315,Y272,X315+Y272))</f>
        <v>951.992054073011</v>
      </c>
      <c r="Z315" s="51" t="n">
        <f aca="false">IF(Z$254&lt;$A315,"",IF(Z$254=$A315,Z272,Y315+Z272))</f>
        <v>1065.21114265097</v>
      </c>
      <c r="AA315" s="51" t="n">
        <f aca="false">IF(AA$254&lt;$A315,"",IF(AA$254=$A315,AA272,Z315+AA272))</f>
        <v>1190.99591065486</v>
      </c>
      <c r="AB315" s="51" t="n">
        <f aca="false">IF(AB$254&lt;$A315,"",IF(AB$254=$A315,AB272,AA315+AB272))</f>
        <v>1311.28376529582</v>
      </c>
      <c r="AC315" s="51" t="n">
        <f aca="false">IF(AC$254&lt;$A315,"",IF(AC$254=$A315,AC272,AB315+AC272))</f>
        <v>1426.11085693505</v>
      </c>
      <c r="AD315" s="51" t="n">
        <f aca="false">IF(AD$254&lt;$A315,"",IF(AD$254=$A315,AD272,AC315+AD272))</f>
        <v>1535.53228558482</v>
      </c>
      <c r="AE315" s="51" t="n">
        <f aca="false">IF(AE$254&lt;$A315,"",IF(AE$254=$A315,AE272,AD315+AE272))</f>
        <v>1639.62132514401</v>
      </c>
      <c r="AF315" s="51" t="n">
        <f aca="false">IF(AF$254&lt;$A315,"",IF(AF$254=$A315,AF272,AE315+AF272))</f>
        <v>1738.46841312532</v>
      </c>
      <c r="AG315" s="51" t="n">
        <f aca="false">IF(AG$254&lt;$A315,"",IF(AG$254=$A315,AG272,AF315+AG272))</f>
        <v>1820.73053770536</v>
      </c>
      <c r="AH315" s="51" t="n">
        <f aca="false">IF(AH$254&lt;$A315,"",IF(AH$254=$A315,AH272,AG315+AH272))</f>
        <v>1898.30733700704</v>
      </c>
      <c r="AI315" s="51" t="n">
        <f aca="false">IF(AI$254&lt;$A315,"",IF(AI$254=$A315,AI272,AH315+AI272))</f>
        <v>1971.35666674588</v>
      </c>
      <c r="AJ315" s="51" t="n">
        <f aca="false">IF(AJ$254&lt;$A315,"",IF(AJ$254=$A315,AJ272,AI315+AJ272))</f>
        <v>2047.33488078212</v>
      </c>
      <c r="AK315" s="51" t="n">
        <f aca="false">IF(AK$254&lt;$A315,"",IF(AK$254=$A315,AK272,AJ315+AK272))</f>
        <v>2118.84225666094</v>
      </c>
      <c r="AL315" s="51" t="n">
        <f aca="false">IF(AL$254&lt;$A315,"",IF(AL$254=$A315,AL272,AK315+AL272))</f>
        <v>2186.04641217309</v>
      </c>
      <c r="AM315" s="51" t="n">
        <f aca="false">IF(AM$254&lt;$A315,"",IF(AM$254=$A315,AM272,AL315+AM272))</f>
        <v>2251.88299604229</v>
      </c>
      <c r="AN315" s="51" t="n">
        <f aca="false">IF(AN$254&lt;$A315,"",IF(AN$254=$A315,AN272,AM315+AN272))</f>
        <v>2313.64641689961</v>
      </c>
      <c r="AO315" s="51" t="n">
        <f aca="false">IF(AO$254&lt;$A315,"",IF(AO$254=$A315,AO272,AN315+AO272))</f>
        <v>2371.51405200623</v>
      </c>
    </row>
    <row r="316" customFormat="false" ht="15" hidden="false" customHeight="false" outlineLevel="0" collapsed="false">
      <c r="A316" s="0" t="n">
        <f aca="false">A315+1</f>
        <v>18</v>
      </c>
      <c r="B316" s="0" t="s">
        <v>22</v>
      </c>
      <c r="C316" s="51" t="str">
        <f aca="false">IF(C$254&lt;$A316,"",IF(C$254=$A316,C273,B316+C273))</f>
        <v/>
      </c>
      <c r="D316" s="51" t="str">
        <f aca="false">IF(D$254&lt;$A316,"",IF(D$254=$A316,D273,C316+D273))</f>
        <v/>
      </c>
      <c r="E316" s="51" t="str">
        <f aca="false">IF(E$254&lt;$A316,"",IF(E$254=$A316,E273,D316+E273))</f>
        <v/>
      </c>
      <c r="F316" s="51" t="str">
        <f aca="false">IF(F$254&lt;$A316,"",IF(F$254=$A316,F273,E316+F273))</f>
        <v/>
      </c>
      <c r="G316" s="51" t="str">
        <f aca="false">IF(G$254&lt;$A316,"",IF(G$254=$A316,G273,F316+G273))</f>
        <v/>
      </c>
      <c r="H316" s="51" t="str">
        <f aca="false">IF(H$254&lt;$A316,"",IF(H$254=$A316,H273,G316+H273))</f>
        <v/>
      </c>
      <c r="I316" s="51" t="str">
        <f aca="false">IF(I$254&lt;$A316,"",IF(I$254=$A316,I273,H316+I273))</f>
        <v/>
      </c>
      <c r="J316" s="51" t="str">
        <f aca="false">IF(J$254&lt;$A316,"",IF(J$254=$A316,J273,I316+J273))</f>
        <v/>
      </c>
      <c r="K316" s="51" t="str">
        <f aca="false">IF(K$254&lt;$A316,"",IF(K$254=$A316,K273,J316+K273))</f>
        <v/>
      </c>
      <c r="L316" s="51" t="str">
        <f aca="false">IF(L$254&lt;$A316,"",IF(L$254=$A316,L273,K316+L273))</f>
        <v/>
      </c>
      <c r="M316" s="51" t="str">
        <f aca="false">IF(M$254&lt;$A316,"",IF(M$254=$A316,M273,L316+M273))</f>
        <v/>
      </c>
      <c r="N316" s="51" t="str">
        <f aca="false">IF(N$254&lt;$A316,"",IF(N$254=$A316,N273,M316+N273))</f>
        <v/>
      </c>
      <c r="O316" s="51" t="str">
        <f aca="false">IF(O$254&lt;$A316,"",IF(O$254=$A316,O273,N316+O273))</f>
        <v/>
      </c>
      <c r="P316" s="51" t="str">
        <f aca="false">IF(P$254&lt;$A316,"",IF(P$254=$A316,P273,O316+P273))</f>
        <v/>
      </c>
      <c r="Q316" s="51" t="str">
        <f aca="false">IF(Q$254&lt;$A316,"",IF(Q$254=$A316,Q273,P316+Q273))</f>
        <v/>
      </c>
      <c r="R316" s="51" t="str">
        <f aca="false">IF(R$254&lt;$A316,"",IF(R$254=$A316,R273,Q316+R273))</f>
        <v/>
      </c>
      <c r="S316" s="51" t="str">
        <f aca="false">IF(S$254&lt;$A316,"",IF(S$254=$A316,S273,R316+S273))</f>
        <v/>
      </c>
      <c r="T316" s="51" t="n">
        <f aca="false">IF(T$254&lt;$A316,"",IF(T$254=$A316,T273,S316+T273))</f>
        <v>179.813829449142</v>
      </c>
      <c r="U316" s="51" t="n">
        <f aca="false">IF(U$254&lt;$A316,"",IF(U$254=$A316,U273,T316+U273))</f>
        <v>315.392802606301</v>
      </c>
      <c r="V316" s="51" t="n">
        <f aca="false">IF(V$254&lt;$A316,"",IF(V$254=$A316,V273,U316+V273))</f>
        <v>445.482164323425</v>
      </c>
      <c r="W316" s="51" t="n">
        <f aca="false">IF(W$254&lt;$A316,"",IF(W$254=$A316,W273,V316+W273))</f>
        <v>570.081314005991</v>
      </c>
      <c r="X316" s="51" t="n">
        <f aca="false">IF(X$254&lt;$A316,"",IF(X$254=$A316,X273,W316+X273))</f>
        <v>698.260157528578</v>
      </c>
      <c r="Y316" s="51" t="n">
        <f aca="false">IF(Y$254&lt;$A316,"",IF(Y$254=$A316,Y273,X316+Y273))</f>
        <v>820.952251721517</v>
      </c>
      <c r="Z316" s="51" t="n">
        <f aca="false">IF(Z$254&lt;$A316,"",IF(Z$254=$A316,Z273,Y316+Z273))</f>
        <v>938.183474724999</v>
      </c>
      <c r="AA316" s="51" t="n">
        <f aca="false">IF(AA$254&lt;$A316,"",IF(AA$254=$A316,AA273,Z316+AA273))</f>
        <v>1067.99533656219</v>
      </c>
      <c r="AB316" s="51" t="n">
        <f aca="false">IF(AB$254&lt;$A316,"",IF(AB$254=$A316,AB273,AA316+AB273))</f>
        <v>1192.31460139497</v>
      </c>
      <c r="AC316" s="51" t="n">
        <f aca="false">IF(AC$254&lt;$A316,"",IF(AC$254=$A316,AC273,AB316+AC273))</f>
        <v>1311.16153712911</v>
      </c>
      <c r="AD316" s="51" t="n">
        <f aca="false">IF(AD$254&lt;$A316,"",IF(AD$254=$A316,AD273,AC316+AD273))</f>
        <v>1424.57573529149</v>
      </c>
      <c r="AE316" s="51" t="n">
        <f aca="false">IF(AE$254&lt;$A316,"",IF(AE$254=$A316,AE273,AD316+AE273))</f>
        <v>1532.61554514309</v>
      </c>
      <c r="AF316" s="51" t="n">
        <f aca="false">IF(AF$254&lt;$A316,"",IF(AF$254=$A316,AF273,AE316+AF273))</f>
        <v>1635.35725514723</v>
      </c>
      <c r="AG316" s="51" t="n">
        <f aca="false">IF(AG$254&lt;$A316,"",IF(AG$254=$A316,AG273,AF316+AG273))</f>
        <v>1721.23815782455</v>
      </c>
      <c r="AH316" s="51" t="n">
        <f aca="false">IF(AH$254&lt;$A316,"",IF(AH$254=$A316,AH273,AG316+AH273))</f>
        <v>1802.32891914504</v>
      </c>
      <c r="AI316" s="51" t="n">
        <f aca="false">IF(AI$254&lt;$A316,"",IF(AI$254=$A316,AI273,AH316+AI273))</f>
        <v>1878.77951633565</v>
      </c>
      <c r="AJ316" s="51" t="n">
        <f aca="false">IF(AJ$254&lt;$A316,"",IF(AJ$254=$A316,AJ273,AI316+AJ273))</f>
        <v>1958.23347933742</v>
      </c>
      <c r="AK316" s="51" t="n">
        <f aca="false">IF(AK$254&lt;$A316,"",IF(AK$254=$A316,AK273,AJ316+AK273))</f>
        <v>2033.10143628749</v>
      </c>
      <c r="AL316" s="51" t="n">
        <f aca="false">IF(AL$254&lt;$A316,"",IF(AL$254=$A316,AL273,AK316+AL273))</f>
        <v>2103.54494864719</v>
      </c>
      <c r="AM316" s="51" t="n">
        <f aca="false">IF(AM$254&lt;$A316,"",IF(AM$254=$A316,AM273,AL316+AM273))</f>
        <v>2172.58031857672</v>
      </c>
      <c r="AN316" s="51" t="n">
        <f aca="false">IF(AN$254&lt;$A316,"",IF(AN$254=$A316,AN273,AM316+AN273))</f>
        <v>2237.41528880225</v>
      </c>
      <c r="AO316" s="51" t="n">
        <f aca="false">IF(AO$254&lt;$A316,"",IF(AO$254=$A316,AO273,AN316+AO273))</f>
        <v>2298.22418450843</v>
      </c>
    </row>
    <row r="317" customFormat="false" ht="15" hidden="false" customHeight="false" outlineLevel="0" collapsed="false">
      <c r="A317" s="0" t="n">
        <f aca="false">A316+1</f>
        <v>19</v>
      </c>
      <c r="B317" s="0" t="s">
        <v>23</v>
      </c>
      <c r="C317" s="51" t="str">
        <f aca="false">IF(C$254&lt;$A317,"",IF(C$254=$A317,C274,B317+C274))</f>
        <v/>
      </c>
      <c r="D317" s="51" t="str">
        <f aca="false">IF(D$254&lt;$A317,"",IF(D$254=$A317,D274,C317+D274))</f>
        <v/>
      </c>
      <c r="E317" s="51" t="str">
        <f aca="false">IF(E$254&lt;$A317,"",IF(E$254=$A317,E274,D317+E274))</f>
        <v/>
      </c>
      <c r="F317" s="51" t="str">
        <f aca="false">IF(F$254&lt;$A317,"",IF(F$254=$A317,F274,E317+F274))</f>
        <v/>
      </c>
      <c r="G317" s="51" t="str">
        <f aca="false">IF(G$254&lt;$A317,"",IF(G$254=$A317,G274,F317+G274))</f>
        <v/>
      </c>
      <c r="H317" s="51" t="str">
        <f aca="false">IF(H$254&lt;$A317,"",IF(H$254=$A317,H274,G317+H274))</f>
        <v/>
      </c>
      <c r="I317" s="51" t="str">
        <f aca="false">IF(I$254&lt;$A317,"",IF(I$254=$A317,I274,H317+I274))</f>
        <v/>
      </c>
      <c r="J317" s="51" t="str">
        <f aca="false">IF(J$254&lt;$A317,"",IF(J$254=$A317,J274,I317+J274))</f>
        <v/>
      </c>
      <c r="K317" s="51" t="str">
        <f aca="false">IF(K$254&lt;$A317,"",IF(K$254=$A317,K274,J317+K274))</f>
        <v/>
      </c>
      <c r="L317" s="51" t="str">
        <f aca="false">IF(L$254&lt;$A317,"",IF(L$254=$A317,L274,K317+L274))</f>
        <v/>
      </c>
      <c r="M317" s="51" t="str">
        <f aca="false">IF(M$254&lt;$A317,"",IF(M$254=$A317,M274,L317+M274))</f>
        <v/>
      </c>
      <c r="N317" s="51" t="str">
        <f aca="false">IF(N$254&lt;$A317,"",IF(N$254=$A317,N274,M317+N274))</f>
        <v/>
      </c>
      <c r="O317" s="51" t="str">
        <f aca="false">IF(O$254&lt;$A317,"",IF(O$254=$A317,O274,N317+O274))</f>
        <v/>
      </c>
      <c r="P317" s="51" t="str">
        <f aca="false">IF(P$254&lt;$A317,"",IF(P$254=$A317,P274,O317+P274))</f>
        <v/>
      </c>
      <c r="Q317" s="51" t="str">
        <f aca="false">IF(Q$254&lt;$A317,"",IF(Q$254=$A317,Q274,P317+Q274))</f>
        <v/>
      </c>
      <c r="R317" s="51" t="str">
        <f aca="false">IF(R$254&lt;$A317,"",IF(R$254=$A317,R274,Q317+R274))</f>
        <v/>
      </c>
      <c r="S317" s="51" t="str">
        <f aca="false">IF(S$254&lt;$A317,"",IF(S$254=$A317,S274,R317+S274))</f>
        <v/>
      </c>
      <c r="T317" s="51" t="str">
        <f aca="false">IF(T$254&lt;$A317,"",IF(T$254=$A317,T274,S317+T274))</f>
        <v/>
      </c>
      <c r="U317" s="51" t="n">
        <f aca="false">IF(U$254&lt;$A317,"",IF(U$254=$A317,U274,T317+U274))</f>
        <v>169.032155056872</v>
      </c>
      <c r="V317" s="51" t="n">
        <f aca="false">IF(V$254&lt;$A317,"",IF(V$254=$A317,V274,U317+V274))</f>
        <v>303.115338197291</v>
      </c>
      <c r="W317" s="51" t="n">
        <f aca="false">IF(W$254&lt;$A317,"",IF(W$254=$A317,W274,V317+W274))</f>
        <v>431.726612550625</v>
      </c>
      <c r="X317" s="51" t="n">
        <f aca="false">IF(X$254&lt;$A317,"",IF(X$254=$A317,X274,W317+X274))</f>
        <v>563.908276908806</v>
      </c>
      <c r="Y317" s="51" t="n">
        <f aca="false">IF(Y$254&lt;$A317,"",IF(Y$254=$A317,Y274,X317+Y274))</f>
        <v>690.615870957987</v>
      </c>
      <c r="Z317" s="51" t="n">
        <f aca="false">IF(Z$254&lt;$A317,"",IF(Z$254=$A317,Z274,Y317+Z274))</f>
        <v>811.859344499942</v>
      </c>
      <c r="AA317" s="51" t="n">
        <f aca="false">IF(AA$254&lt;$A317,"",IF(AA$254=$A317,AA274,Z317+AA274))</f>
        <v>945.668855228366</v>
      </c>
      <c r="AB317" s="51" t="n">
        <f aca="false">IF(AB$254&lt;$A317,"",IF(AB$254=$A317,AB274,AA317+AB274))</f>
        <v>1074.00306755323</v>
      </c>
      <c r="AC317" s="51" t="n">
        <f aca="false">IF(AC$254&lt;$A317,"",IF(AC$254=$A317,AC274,AB317+AC274))</f>
        <v>1196.86628252848</v>
      </c>
      <c r="AD317" s="51" t="n">
        <f aca="false">IF(AD$254&lt;$A317,"",IF(AD$254=$A317,AD274,AC317+AD274))</f>
        <v>1314.28231804753</v>
      </c>
      <c r="AE317" s="51" t="n">
        <f aca="false">IF(AE$254&lt;$A317,"",IF(AE$254=$A317,AE274,AD317+AE274))</f>
        <v>1426.29416250376</v>
      </c>
      <c r="AF317" s="51" t="n">
        <f aca="false">IF(AF$254&lt;$A317,"",IF(AF$254=$A317,AF274,AE317+AF274))</f>
        <v>1532.96336244925</v>
      </c>
      <c r="AG317" s="51" t="n">
        <f aca="false">IF(AG$254&lt;$A317,"",IF(AG$254=$A317,AG274,AF317+AG274))</f>
        <v>1622.52857561275</v>
      </c>
      <c r="AH317" s="51" t="n">
        <f aca="false">IF(AH$254&lt;$A317,"",IF(AH$254=$A317,AH274,AG317+AH274))</f>
        <v>1707.20657240933</v>
      </c>
      <c r="AI317" s="51" t="n">
        <f aca="false">IF(AI$254&lt;$A317,"",IF(AI$254=$A317,AI274,AH317+AI274))</f>
        <v>1787.1383916517</v>
      </c>
      <c r="AJ317" s="51" t="n">
        <f aca="false">IF(AJ$254&lt;$A317,"",IF(AJ$254=$A317,AJ274,AI317+AJ274))</f>
        <v>1870.14386526776</v>
      </c>
      <c r="AK317" s="51" t="n">
        <f aca="false">IF(AK$254&lt;$A317,"",IF(AK$254=$A317,AK274,AJ317+AK274))</f>
        <v>1948.4544700877</v>
      </c>
      <c r="AL317" s="51" t="n">
        <f aca="false">IF(AL$254&lt;$A317,"",IF(AL$254=$A317,AL274,AK317+AL274))</f>
        <v>2022.22464049849</v>
      </c>
      <c r="AM317" s="51" t="n">
        <f aca="false">IF(AM$254&lt;$A317,"",IF(AM$254=$A317,AM274,AL317+AM274))</f>
        <v>2094.54758873396</v>
      </c>
      <c r="AN317" s="51" t="n">
        <f aca="false">IF(AN$254&lt;$A317,"",IF(AN$254=$A317,AN274,AM317+AN274))</f>
        <v>2162.54674318765</v>
      </c>
      <c r="AO317" s="51" t="n">
        <f aca="false">IF(AO$254&lt;$A317,"",IF(AO$254=$A317,AO274,AN317+AO274))</f>
        <v>2226.39237359791</v>
      </c>
    </row>
    <row r="318" customFormat="false" ht="15" hidden="false" customHeight="false" outlineLevel="0" collapsed="false">
      <c r="A318" s="0" t="n">
        <f aca="false">A317+1</f>
        <v>20</v>
      </c>
      <c r="B318" s="0" t="s">
        <v>24</v>
      </c>
      <c r="C318" s="51" t="str">
        <f aca="false">IF(C$254&lt;$A318,"",IF(C$254=$A318,C275,B318+C275))</f>
        <v/>
      </c>
      <c r="D318" s="51" t="str">
        <f aca="false">IF(D$254&lt;$A318,"",IF(D$254=$A318,D275,C318+D275))</f>
        <v/>
      </c>
      <c r="E318" s="51" t="str">
        <f aca="false">IF(E$254&lt;$A318,"",IF(E$254=$A318,E275,D318+E275))</f>
        <v/>
      </c>
      <c r="F318" s="51" t="str">
        <f aca="false">IF(F$254&lt;$A318,"",IF(F$254=$A318,F275,E318+F275))</f>
        <v/>
      </c>
      <c r="G318" s="51" t="str">
        <f aca="false">IF(G$254&lt;$A318,"",IF(G$254=$A318,G275,F318+G275))</f>
        <v/>
      </c>
      <c r="H318" s="51" t="str">
        <f aca="false">IF(H$254&lt;$A318,"",IF(H$254=$A318,H275,G318+H275))</f>
        <v/>
      </c>
      <c r="I318" s="51" t="str">
        <f aca="false">IF(I$254&lt;$A318,"",IF(I$254=$A318,I275,H318+I275))</f>
        <v/>
      </c>
      <c r="J318" s="51" t="str">
        <f aca="false">IF(J$254&lt;$A318,"",IF(J$254=$A318,J275,I318+J275))</f>
        <v/>
      </c>
      <c r="K318" s="51" t="str">
        <f aca="false">IF(K$254&lt;$A318,"",IF(K$254=$A318,K275,J318+K275))</f>
        <v/>
      </c>
      <c r="L318" s="51" t="str">
        <f aca="false">IF(L$254&lt;$A318,"",IF(L$254=$A318,L275,K318+L275))</f>
        <v/>
      </c>
      <c r="M318" s="51" t="str">
        <f aca="false">IF(M$254&lt;$A318,"",IF(M$254=$A318,M275,L318+M275))</f>
        <v/>
      </c>
      <c r="N318" s="51" t="str">
        <f aca="false">IF(N$254&lt;$A318,"",IF(N$254=$A318,N275,M318+N275))</f>
        <v/>
      </c>
      <c r="O318" s="51" t="str">
        <f aca="false">IF(O$254&lt;$A318,"",IF(O$254=$A318,O275,N318+O275))</f>
        <v/>
      </c>
      <c r="P318" s="51" t="str">
        <f aca="false">IF(P$254&lt;$A318,"",IF(P$254=$A318,P275,O318+P275))</f>
        <v/>
      </c>
      <c r="Q318" s="51" t="str">
        <f aca="false">IF(Q$254&lt;$A318,"",IF(Q$254=$A318,Q275,P318+Q275))</f>
        <v/>
      </c>
      <c r="R318" s="51" t="str">
        <f aca="false">IF(R$254&lt;$A318,"",IF(R$254=$A318,R275,Q318+R275))</f>
        <v/>
      </c>
      <c r="S318" s="51" t="str">
        <f aca="false">IF(S$254&lt;$A318,"",IF(S$254=$A318,S275,R318+S275))</f>
        <v/>
      </c>
      <c r="T318" s="51" t="str">
        <f aca="false">IF(T$254&lt;$A318,"",IF(T$254=$A318,T275,S318+T275))</f>
        <v/>
      </c>
      <c r="U318" s="51" t="str">
        <f aca="false">IF(U$254&lt;$A318,"",IF(U$254=$A318,U275,T318+U275))</f>
        <v/>
      </c>
      <c r="V318" s="51" t="n">
        <f aca="false">IF(V$254&lt;$A318,"",IF(V$254=$A318,V275,U318+V275))</f>
        <v>167.679915426585</v>
      </c>
      <c r="W318" s="51" t="n">
        <f aca="false">IF(W$254&lt;$A318,"",IF(W$254=$A318,W275,V318+W275))</f>
        <v>300.275577785669</v>
      </c>
      <c r="X318" s="51" t="n">
        <f aca="false">IF(X$254&lt;$A318,"",IF(X$254=$A318,X275,W318+X275))</f>
        <v>436.423972634664</v>
      </c>
      <c r="Y318" s="51" t="n">
        <f aca="false">IF(Y$254&lt;$A318,"",IF(Y$254=$A318,Y275,X318+Y275))</f>
        <v>567.123878451805</v>
      </c>
      <c r="Z318" s="51" t="n">
        <f aca="false">IF(Z$254&lt;$A318,"",IF(Z$254=$A318,Z275,Y318+Z275))</f>
        <v>692.369329231965</v>
      </c>
      <c r="AA318" s="51" t="n">
        <f aca="false">IF(AA$254&lt;$A318,"",IF(AA$254=$A318,AA275,Z318+AA275))</f>
        <v>830.136688710861</v>
      </c>
      <c r="AB318" s="51" t="n">
        <f aca="false">IF(AB$254&lt;$A318,"",IF(AB$254=$A318,AB275,AA318+AB275))</f>
        <v>962.458917344977</v>
      </c>
      <c r="AC318" s="51" t="n">
        <f aca="false">IF(AC$254&lt;$A318,"",IF(AC$254=$A318,AC275,AB318+AC275))</f>
        <v>1089.32441523047</v>
      </c>
      <c r="AD318" s="51" t="n">
        <f aca="false">IF(AD$254&lt;$A318,"",IF(AD$254=$A318,AD275,AC318+AD275))</f>
        <v>1210.74110844742</v>
      </c>
      <c r="AE318" s="51" t="n">
        <f aca="false">IF(AE$254&lt;$A318,"",IF(AE$254=$A318,AE275,AD318+AE275))</f>
        <v>1326.73632763391</v>
      </c>
      <c r="AF318" s="51" t="n">
        <f aca="false">IF(AF$254&lt;$A318,"",IF(AF$254=$A318,AF275,AE318+AF275))</f>
        <v>1437.35641240627</v>
      </c>
      <c r="AG318" s="51" t="n">
        <f aca="false">IF(AG$254&lt;$A318,"",IF(AG$254=$A318,AG275,AF318+AG275))</f>
        <v>1530.66420701742</v>
      </c>
      <c r="AH318" s="51" t="n">
        <f aca="false">IF(AH$254&lt;$A318,"",IF(AH$254=$A318,AH275,AG318+AH275))</f>
        <v>1618.99625850985</v>
      </c>
      <c r="AI318" s="51" t="n">
        <f aca="false">IF(AI$254&lt;$A318,"",IF(AI$254=$A318,AI275,AH318+AI275))</f>
        <v>1702.4836378704</v>
      </c>
      <c r="AJ318" s="51" t="n">
        <f aca="false">IF(AJ$254&lt;$A318,"",IF(AJ$254=$A318,AJ275,AI318+AJ275))</f>
        <v>1789.11022084758</v>
      </c>
      <c r="AK318" s="51" t="n">
        <f aca="false">IF(AK$254&lt;$A318,"",IF(AK$254=$A318,AK275,AJ318+AK275))</f>
        <v>1870.94022146168</v>
      </c>
      <c r="AL318" s="51" t="n">
        <f aca="false">IF(AL$254&lt;$A318,"",IF(AL$254=$A318,AL275,AK318+AL275))</f>
        <v>1948.11988150554</v>
      </c>
      <c r="AM318" s="51" t="n">
        <f aca="false">IF(AM$254&lt;$A318,"",IF(AM$254=$A318,AM275,AL318+AM275))</f>
        <v>2023.81500684121</v>
      </c>
      <c r="AN318" s="51" t="n">
        <f aca="false">IF(AN$254&lt;$A318,"",IF(AN$254=$A318,AN275,AM318+AN275))</f>
        <v>2095.06761751729</v>
      </c>
      <c r="AO318" s="51" t="n">
        <f aca="false">IF(AO$254&lt;$A318,"",IF(AO$254=$A318,AO275,AN318+AO275))</f>
        <v>2162.042893738</v>
      </c>
    </row>
    <row r="319" customFormat="false" ht="15" hidden="false" customHeight="false" outlineLevel="0" collapsed="false">
      <c r="A319" s="0" t="n">
        <f aca="false">A318+1</f>
        <v>21</v>
      </c>
      <c r="B319" s="0" t="s">
        <v>25</v>
      </c>
      <c r="C319" s="51" t="str">
        <f aca="false">IF(C$254&lt;$A319,"",IF(C$254=$A319,C276,B319+C276))</f>
        <v/>
      </c>
      <c r="D319" s="51" t="str">
        <f aca="false">IF(D$254&lt;$A319,"",IF(D$254=$A319,D276,C319+D276))</f>
        <v/>
      </c>
      <c r="E319" s="51" t="str">
        <f aca="false">IF(E$254&lt;$A319,"",IF(E$254=$A319,E276,D319+E276))</f>
        <v/>
      </c>
      <c r="F319" s="51" t="str">
        <f aca="false">IF(F$254&lt;$A319,"",IF(F$254=$A319,F276,E319+F276))</f>
        <v/>
      </c>
      <c r="G319" s="51" t="str">
        <f aca="false">IF(G$254&lt;$A319,"",IF(G$254=$A319,G276,F319+G276))</f>
        <v/>
      </c>
      <c r="H319" s="51" t="str">
        <f aca="false">IF(H$254&lt;$A319,"",IF(H$254=$A319,H276,G319+H276))</f>
        <v/>
      </c>
      <c r="I319" s="51" t="str">
        <f aca="false">IF(I$254&lt;$A319,"",IF(I$254=$A319,I276,H319+I276))</f>
        <v/>
      </c>
      <c r="J319" s="51" t="str">
        <f aca="false">IF(J$254&lt;$A319,"",IF(J$254=$A319,J276,I319+J276))</f>
        <v/>
      </c>
      <c r="K319" s="51" t="str">
        <f aca="false">IF(K$254&lt;$A319,"",IF(K$254=$A319,K276,J319+K276))</f>
        <v/>
      </c>
      <c r="L319" s="51" t="str">
        <f aca="false">IF(L$254&lt;$A319,"",IF(L$254=$A319,L276,K319+L276))</f>
        <v/>
      </c>
      <c r="M319" s="51" t="str">
        <f aca="false">IF(M$254&lt;$A319,"",IF(M$254=$A319,M276,L319+M276))</f>
        <v/>
      </c>
      <c r="N319" s="51" t="str">
        <f aca="false">IF(N$254&lt;$A319,"",IF(N$254=$A319,N276,M319+N276))</f>
        <v/>
      </c>
      <c r="O319" s="51" t="str">
        <f aca="false">IF(O$254&lt;$A319,"",IF(O$254=$A319,O276,N319+O276))</f>
        <v/>
      </c>
      <c r="P319" s="51" t="str">
        <f aca="false">IF(P$254&lt;$A319,"",IF(P$254=$A319,P276,O319+P276))</f>
        <v/>
      </c>
      <c r="Q319" s="51" t="str">
        <f aca="false">IF(Q$254&lt;$A319,"",IF(Q$254=$A319,Q276,P319+Q276))</f>
        <v/>
      </c>
      <c r="R319" s="51" t="str">
        <f aca="false">IF(R$254&lt;$A319,"",IF(R$254=$A319,R276,Q319+R276))</f>
        <v/>
      </c>
      <c r="S319" s="51" t="str">
        <f aca="false">IF(S$254&lt;$A319,"",IF(S$254=$A319,S276,R319+S276))</f>
        <v/>
      </c>
      <c r="T319" s="51" t="str">
        <f aca="false">IF(T$254&lt;$A319,"",IF(T$254=$A319,T276,S319+T276))</f>
        <v/>
      </c>
      <c r="U319" s="51" t="str">
        <f aca="false">IF(U$254&lt;$A319,"",IF(U$254=$A319,U276,T319+U276))</f>
        <v/>
      </c>
      <c r="V319" s="51" t="str">
        <f aca="false">IF(V$254&lt;$A319,"",IF(V$254=$A319,V276,U319+V276))</f>
        <v/>
      </c>
      <c r="W319" s="51" t="n">
        <f aca="false">IF(W$254&lt;$A319,"",IF(W$254=$A319,W276,V319+W276))</f>
        <v>166.334320293468</v>
      </c>
      <c r="X319" s="51" t="n">
        <f aca="false">IF(X$254&lt;$A319,"",IF(X$254=$A319,X276,W319+X276))</f>
        <v>306.403159195875</v>
      </c>
      <c r="Y319" s="51" t="n">
        <f aca="false">IF(Y$254&lt;$A319,"",IF(Y$254=$A319,Y276,X319+Y276))</f>
        <v>441.061801360937</v>
      </c>
      <c r="Z319" s="51" t="n">
        <f aca="false">IF(Z$254&lt;$A319,"",IF(Z$254=$A319,Z276,Y319+Z276))</f>
        <v>570.288527156366</v>
      </c>
      <c r="AA319" s="51" t="n">
        <f aca="false">IF(AA$254&lt;$A319,"",IF(AA$254=$A319,AA276,Z319+AA276))</f>
        <v>711.96381808928</v>
      </c>
      <c r="AB319" s="51" t="n">
        <f aca="false">IF(AB$254&lt;$A319,"",IF(AB$254=$A319,AB276,AA319+AB276))</f>
        <v>848.236780642409</v>
      </c>
      <c r="AC319" s="51" t="n">
        <f aca="false">IF(AC$254&lt;$A319,"",IF(AC$254=$A319,AC276,AB319+AC276))</f>
        <v>979.080128985867</v>
      </c>
      <c r="AD319" s="51" t="n">
        <f aca="false">IF(AD$254&lt;$A319,"",IF(AD$254=$A319,AD276,AC319+AD276))</f>
        <v>1104.48592868934</v>
      </c>
      <c r="AE319" s="51" t="n">
        <f aca="false">IF(AE$254&lt;$A319,"",IF(AE$254=$A319,AE276,AD319+AE276))</f>
        <v>1224.46570109768</v>
      </c>
      <c r="AF319" s="51" t="n">
        <f aca="false">IF(AF$254&lt;$A319,"",IF(AF$254=$A319,AF276,AE319+AF276))</f>
        <v>1339.05025085848</v>
      </c>
      <c r="AG319" s="51" t="n">
        <f aca="false">IF(AG$254&lt;$A319,"",IF(AG$254=$A319,AG276,AF319+AG276))</f>
        <v>1436.15104371083</v>
      </c>
      <c r="AH319" s="51" t="n">
        <f aca="false">IF(AH$254&lt;$A319,"",IF(AH$254=$A319,AH276,AG319+AH276))</f>
        <v>1528.19688000422</v>
      </c>
      <c r="AI319" s="51" t="n">
        <f aca="false">IF(AI$254&lt;$A319,"",IF(AI$254=$A319,AI276,AH319+AI276))</f>
        <v>1615.30787993819</v>
      </c>
      <c r="AJ319" s="51" t="n">
        <f aca="false">IF(AJ$254&lt;$A319,"",IF(AJ$254=$A319,AJ276,AI319+AJ276))</f>
        <v>1705.61836210855</v>
      </c>
      <c r="AK319" s="51" t="n">
        <f aca="false">IF(AK$254&lt;$A319,"",IF(AK$254=$A319,AK276,AJ319+AK276))</f>
        <v>1791.03852081933</v>
      </c>
      <c r="AL319" s="51" t="n">
        <f aca="false">IF(AL$254&lt;$A319,"",IF(AL$254=$A319,AL276,AK319+AL276))</f>
        <v>1871.7053598419</v>
      </c>
      <c r="AM319" s="51" t="n">
        <f aca="false">IF(AM$254&lt;$A319,"",IF(AM$254=$A319,AM276,AL319+AM276))</f>
        <v>1950.85239605415</v>
      </c>
      <c r="AN319" s="51" t="n">
        <f aca="false">IF(AN$254&lt;$A319,"",IF(AN$254=$A319,AN276,AM319+AN276))</f>
        <v>2025.44371228629</v>
      </c>
      <c r="AO319" s="51" t="n">
        <f aca="false">IF(AO$254&lt;$A319,"",IF(AO$254=$A319,AO276,AN319+AO276))</f>
        <v>2095.63834571215</v>
      </c>
    </row>
    <row r="320" customFormat="false" ht="15" hidden="false" customHeight="false" outlineLevel="0" collapsed="false">
      <c r="A320" s="0" t="n">
        <f aca="false">A319+1</f>
        <v>22</v>
      </c>
      <c r="B320" s="0" t="s">
        <v>26</v>
      </c>
      <c r="C320" s="51" t="str">
        <f aca="false">IF(C$254&lt;$A320,"",IF(C$254=$A320,C277,B320+C277))</f>
        <v/>
      </c>
      <c r="D320" s="51" t="str">
        <f aca="false">IF(D$254&lt;$A320,"",IF(D$254=$A320,D277,C320+D277))</f>
        <v/>
      </c>
      <c r="E320" s="51" t="str">
        <f aca="false">IF(E$254&lt;$A320,"",IF(E$254=$A320,E277,D320+E277))</f>
        <v/>
      </c>
      <c r="F320" s="51" t="str">
        <f aca="false">IF(F$254&lt;$A320,"",IF(F$254=$A320,F277,E320+F277))</f>
        <v/>
      </c>
      <c r="G320" s="51" t="str">
        <f aca="false">IF(G$254&lt;$A320,"",IF(G$254=$A320,G277,F320+G277))</f>
        <v/>
      </c>
      <c r="H320" s="51" t="str">
        <f aca="false">IF(H$254&lt;$A320,"",IF(H$254=$A320,H277,G320+H277))</f>
        <v/>
      </c>
      <c r="I320" s="51" t="str">
        <f aca="false">IF(I$254&lt;$A320,"",IF(I$254=$A320,I277,H320+I277))</f>
        <v/>
      </c>
      <c r="J320" s="51" t="str">
        <f aca="false">IF(J$254&lt;$A320,"",IF(J$254=$A320,J277,I320+J277))</f>
        <v/>
      </c>
      <c r="K320" s="51" t="str">
        <f aca="false">IF(K$254&lt;$A320,"",IF(K$254=$A320,K277,J320+K277))</f>
        <v/>
      </c>
      <c r="L320" s="51" t="str">
        <f aca="false">IF(L$254&lt;$A320,"",IF(L$254=$A320,L277,K320+L277))</f>
        <v/>
      </c>
      <c r="M320" s="51" t="str">
        <f aca="false">IF(M$254&lt;$A320,"",IF(M$254=$A320,M277,L320+M277))</f>
        <v/>
      </c>
      <c r="N320" s="51" t="str">
        <f aca="false">IF(N$254&lt;$A320,"",IF(N$254=$A320,N277,M320+N277))</f>
        <v/>
      </c>
      <c r="O320" s="51" t="str">
        <f aca="false">IF(O$254&lt;$A320,"",IF(O$254=$A320,O277,N320+O277))</f>
        <v/>
      </c>
      <c r="P320" s="51" t="str">
        <f aca="false">IF(P$254&lt;$A320,"",IF(P$254=$A320,P277,O320+P277))</f>
        <v/>
      </c>
      <c r="Q320" s="51" t="str">
        <f aca="false">IF(Q$254&lt;$A320,"",IF(Q$254=$A320,Q277,P320+Q277))</f>
        <v/>
      </c>
      <c r="R320" s="51" t="str">
        <f aca="false">IF(R$254&lt;$A320,"",IF(R$254=$A320,R277,Q320+R277))</f>
        <v/>
      </c>
      <c r="S320" s="51" t="str">
        <f aca="false">IF(S$254&lt;$A320,"",IF(S$254=$A320,S277,R320+S277))</f>
        <v/>
      </c>
      <c r="T320" s="51" t="str">
        <f aca="false">IF(T$254&lt;$A320,"",IF(T$254=$A320,T277,S320+T277))</f>
        <v/>
      </c>
      <c r="U320" s="51" t="str">
        <f aca="false">IF(U$254&lt;$A320,"",IF(U$254=$A320,U277,T320+U277))</f>
        <v/>
      </c>
      <c r="V320" s="51" t="str">
        <f aca="false">IF(V$254&lt;$A320,"",IF(V$254=$A320,V277,U320+V277))</f>
        <v/>
      </c>
      <c r="W320" s="51" t="str">
        <f aca="false">IF(W$254&lt;$A320,"",IF(W$254=$A320,W277,V320+W277))</f>
        <v/>
      </c>
      <c r="X320" s="51" t="n">
        <f aca="false">IF(X$254&lt;$A320,"",IF(X$254=$A320,X277,W320+X277))</f>
        <v>171.660053738459</v>
      </c>
      <c r="Y320" s="51" t="n">
        <f aca="false">IF(Y$254&lt;$A320,"",IF(Y$254=$A320,Y277,X320+Y277))</f>
        <v>310.233649842976</v>
      </c>
      <c r="Z320" s="51" t="n">
        <f aca="false">IF(Z$254&lt;$A320,"",IF(Z$254=$A320,Z277,Y320+Z277))</f>
        <v>443.410578548029</v>
      </c>
      <c r="AA320" s="51" t="n">
        <f aca="false">IF(AA$254&lt;$A320,"",IF(AA$254=$A320,AA277,Z320+AA277))</f>
        <v>588.934098219611</v>
      </c>
      <c r="AB320" s="51" t="n">
        <f aca="false">IF(AB$254&lt;$A320,"",IF(AB$254=$A320,AB277,AA320+AB277))</f>
        <v>729.1103761155</v>
      </c>
      <c r="AC320" s="51" t="n">
        <f aca="false">IF(AC$254&lt;$A320,"",IF(AC$254=$A320,AC277,AB320+AC277))</f>
        <v>863.896800528589</v>
      </c>
      <c r="AD320" s="51" t="n">
        <f aca="false">IF(AD$254&lt;$A320,"",IF(AD$254=$A320,AD277,AC320+AD277))</f>
        <v>993.269756841337</v>
      </c>
      <c r="AE320" s="51" t="n">
        <f aca="false">IF(AE$254&lt;$A320,"",IF(AE$254=$A320,AE277,AD320+AE277))</f>
        <v>1117.22495409063</v>
      </c>
      <c r="AF320" s="51" t="n">
        <f aca="false">IF(AF$254&lt;$A320,"",IF(AF$254=$A320,AF277,AE320+AF277))</f>
        <v>1235.7774775162</v>
      </c>
      <c r="AG320" s="51" t="n">
        <f aca="false">IF(AG$254&lt;$A320,"",IF(AG$254=$A320,AG277,AF320+AG277))</f>
        <v>1336.71328656544</v>
      </c>
      <c r="AH320" s="51" t="n">
        <f aca="false">IF(AH$254&lt;$A320,"",IF(AH$254=$A320,AH277,AG320+AH277))</f>
        <v>1432.52494894516</v>
      </c>
      <c r="AI320" s="51" t="n">
        <f aca="false">IF(AI$254&lt;$A320,"",IF(AI$254=$A320,AI277,AH320+AI277))</f>
        <v>1523.32071359254</v>
      </c>
      <c r="AJ320" s="51" t="n">
        <f aca="false">IF(AJ$254&lt;$A320,"",IF(AJ$254=$A320,AJ277,AI320+AJ277))</f>
        <v>1617.3704604955</v>
      </c>
      <c r="AK320" s="51" t="n">
        <f aca="false">IF(AK$254&lt;$A320,"",IF(AK$254=$A320,AK277,AJ320+AK277))</f>
        <v>1706.44490521855</v>
      </c>
      <c r="AL320" s="51" t="n">
        <f aca="false">IF(AL$254&lt;$A320,"",IF(AL$254=$A320,AL277,AK320+AL277))</f>
        <v>1790.67080374619</v>
      </c>
      <c r="AM320" s="51" t="n">
        <f aca="false">IF(AM$254&lt;$A320,"",IF(AM$254=$A320,AM277,AL320+AM277))</f>
        <v>1873.34395035825</v>
      </c>
      <c r="AN320" s="51" t="n">
        <f aca="false">IF(AN$254&lt;$A320,"",IF(AN$254=$A320,AN277,AM320+AN277))</f>
        <v>1951.35453086457</v>
      </c>
      <c r="AO320" s="51" t="n">
        <f aca="false">IF(AO$254&lt;$A320,"",IF(AO$254=$A320,AO277,AN320+AO277))</f>
        <v>2024.85437919267</v>
      </c>
    </row>
    <row r="321" customFormat="false" ht="15" hidden="false" customHeight="false" outlineLevel="0" collapsed="false">
      <c r="A321" s="0" t="n">
        <f aca="false">A320+1</f>
        <v>23</v>
      </c>
      <c r="B321" s="0" t="s">
        <v>27</v>
      </c>
      <c r="C321" s="51" t="str">
        <f aca="false">IF(C$254&lt;$A321,"",IF(C$254=$A321,C278,B321+C278))</f>
        <v/>
      </c>
      <c r="D321" s="51" t="str">
        <f aca="false">IF(D$254&lt;$A321,"",IF(D$254=$A321,D278,C321+D278))</f>
        <v/>
      </c>
      <c r="E321" s="51" t="str">
        <f aca="false">IF(E$254&lt;$A321,"",IF(E$254=$A321,E278,D321+E278))</f>
        <v/>
      </c>
      <c r="F321" s="51" t="str">
        <f aca="false">IF(F$254&lt;$A321,"",IF(F$254=$A321,F278,E321+F278))</f>
        <v/>
      </c>
      <c r="G321" s="51" t="str">
        <f aca="false">IF(G$254&lt;$A321,"",IF(G$254=$A321,G278,F321+G278))</f>
        <v/>
      </c>
      <c r="H321" s="51" t="str">
        <f aca="false">IF(H$254&lt;$A321,"",IF(H$254=$A321,H278,G321+H278))</f>
        <v/>
      </c>
      <c r="I321" s="51" t="str">
        <f aca="false">IF(I$254&lt;$A321,"",IF(I$254=$A321,I278,H321+I278))</f>
        <v/>
      </c>
      <c r="J321" s="51" t="str">
        <f aca="false">IF(J$254&lt;$A321,"",IF(J$254=$A321,J278,I321+J278))</f>
        <v/>
      </c>
      <c r="K321" s="51" t="str">
        <f aca="false">IF(K$254&lt;$A321,"",IF(K$254=$A321,K278,J321+K278))</f>
        <v/>
      </c>
      <c r="L321" s="51" t="str">
        <f aca="false">IF(L$254&lt;$A321,"",IF(L$254=$A321,L278,K321+L278))</f>
        <v/>
      </c>
      <c r="M321" s="51" t="str">
        <f aca="false">IF(M$254&lt;$A321,"",IF(M$254=$A321,M278,L321+M278))</f>
        <v/>
      </c>
      <c r="N321" s="51" t="str">
        <f aca="false">IF(N$254&lt;$A321,"",IF(N$254=$A321,N278,M321+N278))</f>
        <v/>
      </c>
      <c r="O321" s="51" t="str">
        <f aca="false">IF(O$254&lt;$A321,"",IF(O$254=$A321,O278,N321+O278))</f>
        <v/>
      </c>
      <c r="P321" s="51" t="str">
        <f aca="false">IF(P$254&lt;$A321,"",IF(P$254=$A321,P278,O321+P278))</f>
        <v/>
      </c>
      <c r="Q321" s="51" t="str">
        <f aca="false">IF(Q$254&lt;$A321,"",IF(Q$254=$A321,Q278,P321+Q278))</f>
        <v/>
      </c>
      <c r="R321" s="51" t="str">
        <f aca="false">IF(R$254&lt;$A321,"",IF(R$254=$A321,R278,Q321+R278))</f>
        <v/>
      </c>
      <c r="S321" s="51" t="str">
        <f aca="false">IF(S$254&lt;$A321,"",IF(S$254=$A321,S278,R321+S278))</f>
        <v/>
      </c>
      <c r="T321" s="51" t="str">
        <f aca="false">IF(T$254&lt;$A321,"",IF(T$254=$A321,T278,S321+T278))</f>
        <v/>
      </c>
      <c r="U321" s="51" t="str">
        <f aca="false">IF(U$254&lt;$A321,"",IF(U$254=$A321,U278,T321+U278))</f>
        <v/>
      </c>
      <c r="V321" s="51" t="str">
        <f aca="false">IF(V$254&lt;$A321,"",IF(V$254=$A321,V278,U321+V278))</f>
        <v/>
      </c>
      <c r="W321" s="51" t="str">
        <f aca="false">IF(W$254&lt;$A321,"",IF(W$254=$A321,W278,V321+W278))</f>
        <v/>
      </c>
      <c r="X321" s="51" t="str">
        <f aca="false">IF(X$254&lt;$A321,"",IF(X$254=$A321,X278,W321+X278))</f>
        <v/>
      </c>
      <c r="Y321" s="51" t="n">
        <f aca="false">IF(Y$254&lt;$A321,"",IF(Y$254=$A321,Y278,X321+Y278))</f>
        <v>170.312724309691</v>
      </c>
      <c r="Z321" s="51" t="n">
        <f aca="false">IF(Z$254&lt;$A321,"",IF(Z$254=$A321,Z278,Y321+Z278))</f>
        <v>307.398571228222</v>
      </c>
      <c r="AA321" s="51" t="n">
        <f aca="false">IF(AA$254&lt;$A321,"",IF(AA$254=$A321,AA278,Z321+AA278))</f>
        <v>456.701251246243</v>
      </c>
      <c r="AB321" s="51" t="n">
        <f aca="false">IF(AB$254&lt;$A321,"",IF(AB$254=$A321,AB278,AA321+AB278))</f>
        <v>600.723599080246</v>
      </c>
      <c r="AC321" s="51" t="n">
        <f aca="false">IF(AC$254&lt;$A321,"",IF(AC$254=$A321,AC278,AB321+AC278))</f>
        <v>739.408175254051</v>
      </c>
      <c r="AD321" s="51" t="n">
        <f aca="false">IF(AD$254&lt;$A321,"",IF(AD$254=$A321,AD278,AC321+AD278))</f>
        <v>872.716010872916</v>
      </c>
      <c r="AE321" s="51" t="n">
        <f aca="false">IF(AE$254&lt;$A321,"",IF(AE$254=$A321,AE278,AD321+AE278))</f>
        <v>1000.62714839618</v>
      </c>
      <c r="AF321" s="51" t="n">
        <f aca="false">IF(AF$254&lt;$A321,"",IF(AF$254=$A321,AF278,AE321+AF278))</f>
        <v>1123.14091663088</v>
      </c>
      <c r="AG321" s="51" t="n">
        <f aca="false">IF(AG$254&lt;$A321,"",IF(AG$254=$A321,AG278,AF321+AG278))</f>
        <v>1227.94487440286</v>
      </c>
      <c r="AH321" s="51" t="n">
        <f aca="false">IF(AH$254&lt;$A321,"",IF(AH$254=$A321,AH278,AG321+AH278))</f>
        <v>1327.56616114957</v>
      </c>
      <c r="AI321" s="51" t="n">
        <f aca="false">IF(AI$254&lt;$A321,"",IF(AI$254=$A321,AI278,AH321+AI278))</f>
        <v>1422.10031227908</v>
      </c>
      <c r="AJ321" s="51" t="n">
        <f aca="false">IF(AJ$254&lt;$A321,"",IF(AJ$254=$A321,AJ278,AI321+AJ278))</f>
        <v>1519.9366907881</v>
      </c>
      <c r="AK321" s="51" t="n">
        <f aca="false">IF(AK$254&lt;$A321,"",IF(AK$254=$A321,AK278,AJ321+AK278))</f>
        <v>1612.72229442878</v>
      </c>
      <c r="AL321" s="51" t="n">
        <f aca="false">IF(AL$254&lt;$A321,"",IF(AL$254=$A321,AL278,AK321+AL278))</f>
        <v>1700.57267321933</v>
      </c>
      <c r="AM321" s="51" t="n">
        <f aca="false">IF(AM$254&lt;$A321,"",IF(AM$254=$A321,AM278,AL321+AM278))</f>
        <v>1786.83993795219</v>
      </c>
      <c r="AN321" s="51" t="n">
        <f aca="false">IF(AN$254&lt;$A321,"",IF(AN$254=$A321,AN278,AM321+AN278))</f>
        <v>1868.3449831589</v>
      </c>
      <c r="AO321" s="51" t="n">
        <f aca="false">IF(AO$254&lt;$A321,"",IF(AO$254=$A321,AO278,AN321+AO278))</f>
        <v>1945.2313864686</v>
      </c>
    </row>
    <row r="322" customFormat="false" ht="15" hidden="false" customHeight="false" outlineLevel="0" collapsed="false">
      <c r="A322" s="0" t="n">
        <f aca="false">A321+1</f>
        <v>24</v>
      </c>
      <c r="B322" s="0" t="s">
        <v>28</v>
      </c>
      <c r="C322" s="51" t="str">
        <f aca="false">IF(C$254&lt;$A322,"",IF(C$254=$A322,C279,B322+C279))</f>
        <v/>
      </c>
      <c r="D322" s="51" t="str">
        <f aca="false">IF(D$254&lt;$A322,"",IF(D$254=$A322,D279,C322+D279))</f>
        <v/>
      </c>
      <c r="E322" s="51" t="str">
        <f aca="false">IF(E$254&lt;$A322,"",IF(E$254=$A322,E279,D322+E279))</f>
        <v/>
      </c>
      <c r="F322" s="51" t="str">
        <f aca="false">IF(F$254&lt;$A322,"",IF(F$254=$A322,F279,E322+F279))</f>
        <v/>
      </c>
      <c r="G322" s="51" t="str">
        <f aca="false">IF(G$254&lt;$A322,"",IF(G$254=$A322,G279,F322+G279))</f>
        <v/>
      </c>
      <c r="H322" s="51" t="str">
        <f aca="false">IF(H$254&lt;$A322,"",IF(H$254=$A322,H279,G322+H279))</f>
        <v/>
      </c>
      <c r="I322" s="51" t="str">
        <f aca="false">IF(I$254&lt;$A322,"",IF(I$254=$A322,I279,H322+I279))</f>
        <v/>
      </c>
      <c r="J322" s="51" t="str">
        <f aca="false">IF(J$254&lt;$A322,"",IF(J$254=$A322,J279,I322+J279))</f>
        <v/>
      </c>
      <c r="K322" s="51" t="str">
        <f aca="false">IF(K$254&lt;$A322,"",IF(K$254=$A322,K279,J322+K279))</f>
        <v/>
      </c>
      <c r="L322" s="51" t="str">
        <f aca="false">IF(L$254&lt;$A322,"",IF(L$254=$A322,L279,K322+L279))</f>
        <v/>
      </c>
      <c r="M322" s="51" t="str">
        <f aca="false">IF(M$254&lt;$A322,"",IF(M$254=$A322,M279,L322+M279))</f>
        <v/>
      </c>
      <c r="N322" s="51" t="str">
        <f aca="false">IF(N$254&lt;$A322,"",IF(N$254=$A322,N279,M322+N279))</f>
        <v/>
      </c>
      <c r="O322" s="51" t="str">
        <f aca="false">IF(O$254&lt;$A322,"",IF(O$254=$A322,O279,N322+O279))</f>
        <v/>
      </c>
      <c r="P322" s="51" t="str">
        <f aca="false">IF(P$254&lt;$A322,"",IF(P$254=$A322,P279,O322+P279))</f>
        <v/>
      </c>
      <c r="Q322" s="51" t="str">
        <f aca="false">IF(Q$254&lt;$A322,"",IF(Q$254=$A322,Q279,P322+Q279))</f>
        <v/>
      </c>
      <c r="R322" s="51" t="str">
        <f aca="false">IF(R$254&lt;$A322,"",IF(R$254=$A322,R279,Q322+R279))</f>
        <v/>
      </c>
      <c r="S322" s="51" t="str">
        <f aca="false">IF(S$254&lt;$A322,"",IF(S$254=$A322,S279,R322+S279))</f>
        <v/>
      </c>
      <c r="T322" s="51" t="str">
        <f aca="false">IF(T$254&lt;$A322,"",IF(T$254=$A322,T279,S322+T279))</f>
        <v/>
      </c>
      <c r="U322" s="51" t="str">
        <f aca="false">IF(U$254&lt;$A322,"",IF(U$254=$A322,U279,T322+U279))</f>
        <v/>
      </c>
      <c r="V322" s="51" t="str">
        <f aca="false">IF(V$254&lt;$A322,"",IF(V$254=$A322,V279,U322+V279))</f>
        <v/>
      </c>
      <c r="W322" s="51" t="str">
        <f aca="false">IF(W$254&lt;$A322,"",IF(W$254=$A322,W279,V322+W279))</f>
        <v/>
      </c>
      <c r="X322" s="51" t="str">
        <f aca="false">IF(X$254&lt;$A322,"",IF(X$254=$A322,X279,W322+X279))</f>
        <v/>
      </c>
      <c r="Y322" s="51" t="str">
        <f aca="false">IF(Y$254&lt;$A322,"",IF(Y$254=$A322,Y279,X322+Y279))</f>
        <v/>
      </c>
      <c r="Z322" s="51" t="n">
        <f aca="false">IF(Z$254&lt;$A322,"",IF(Z$254=$A322,Z279,Y322+Z279))</f>
        <v>168.971449518537</v>
      </c>
      <c r="AA322" s="51" t="n">
        <f aca="false">IF(AA$254&lt;$A322,"",IF(AA$254=$A322,AA279,Z322+AA279))</f>
        <v>321.975356221477</v>
      </c>
      <c r="AB322" s="51" t="n">
        <f aca="false">IF(AB$254&lt;$A322,"",IF(AB$254=$A322,AB279,AA322+AB279))</f>
        <v>469.777100193921</v>
      </c>
      <c r="AC322" s="51" t="n">
        <f aca="false">IF(AC$254&lt;$A322,"",IF(AC$254=$A322,AC279,AB322+AC279))</f>
        <v>612.3050407887</v>
      </c>
      <c r="AD322" s="51" t="n">
        <f aca="false">IF(AD$254&lt;$A322,"",IF(AD$254=$A322,AD279,AC322+AD279))</f>
        <v>749.505320033965</v>
      </c>
      <c r="AE322" s="51" t="n">
        <f aca="false">IF(AE$254&lt;$A322,"",IF(AE$254=$A322,AE279,AD322+AE279))</f>
        <v>881.342605540731</v>
      </c>
      <c r="AF322" s="51" t="n">
        <f aca="false">IF(AF$254&lt;$A322,"",IF(AF$254=$A322,AF279,AE322+AF279))</f>
        <v>1007.80058097255</v>
      </c>
      <c r="AG322" s="51" t="n">
        <f aca="false">IF(AG$254&lt;$A322,"",IF(AG$254=$A322,AG279,AF322+AG279))</f>
        <v>1116.49651542198</v>
      </c>
      <c r="AH322" s="51" t="n">
        <f aca="false">IF(AH$254&lt;$A322,"",IF(AH$254=$A322,AH279,AG322+AH279))</f>
        <v>1219.96248321523</v>
      </c>
      <c r="AI322" s="51" t="n">
        <f aca="false">IF(AI$254&lt;$A322,"",IF(AI$254=$A322,AI279,AH322+AI279))</f>
        <v>1318.28055714464</v>
      </c>
      <c r="AJ322" s="51" t="n">
        <f aca="false">IF(AJ$254&lt;$A322,"",IF(AJ$254=$A322,AJ279,AI322+AJ279))</f>
        <v>1419.94241230872</v>
      </c>
      <c r="AK322" s="51" t="n">
        <f aca="false">IF(AK$254&lt;$A322,"",IF(AK$254=$A322,AK279,AJ322+AK279))</f>
        <v>1516.48821060382</v>
      </c>
      <c r="AL322" s="51" t="n">
        <f aca="false">IF(AL$254&lt;$A322,"",IF(AL$254=$A322,AL279,AK322+AL279))</f>
        <v>1608.02140537576</v>
      </c>
      <c r="AM322" s="51" t="n">
        <f aca="false">IF(AM$254&lt;$A322,"",IF(AM$254=$A322,AM279,AL322+AM279))</f>
        <v>1697.94396816364</v>
      </c>
      <c r="AN322" s="51" t="n">
        <f aca="false">IF(AN$254&lt;$A322,"",IF(AN$254=$A322,AN279,AM322+AN279))</f>
        <v>1783.01266197645</v>
      </c>
      <c r="AO322" s="51" t="n">
        <f aca="false">IF(AO$254&lt;$A322,"",IF(AO$254=$A322,AO279,AN322+AO279))</f>
        <v>1863.36177709129</v>
      </c>
    </row>
    <row r="323" customFormat="false" ht="15" hidden="false" customHeight="false" outlineLevel="0" collapsed="false">
      <c r="A323" s="0" t="n">
        <f aca="false">A322+1</f>
        <v>25</v>
      </c>
      <c r="B323" s="0" t="s">
        <v>29</v>
      </c>
      <c r="C323" s="51" t="str">
        <f aca="false">IF(C$254&lt;$A323,"",IF(C$254=$A323,C280,B323+C280))</f>
        <v/>
      </c>
      <c r="D323" s="51" t="str">
        <f aca="false">IF(D$254&lt;$A323,"",IF(D$254=$A323,D280,C323+D280))</f>
        <v/>
      </c>
      <c r="E323" s="51" t="str">
        <f aca="false">IF(E$254&lt;$A323,"",IF(E$254=$A323,E280,D323+E280))</f>
        <v/>
      </c>
      <c r="F323" s="51" t="str">
        <f aca="false">IF(F$254&lt;$A323,"",IF(F$254=$A323,F280,E323+F280))</f>
        <v/>
      </c>
      <c r="G323" s="51" t="str">
        <f aca="false">IF(G$254&lt;$A323,"",IF(G$254=$A323,G280,F323+G280))</f>
        <v/>
      </c>
      <c r="H323" s="51" t="str">
        <f aca="false">IF(H$254&lt;$A323,"",IF(H$254=$A323,H280,G323+H280))</f>
        <v/>
      </c>
      <c r="I323" s="51" t="str">
        <f aca="false">IF(I$254&lt;$A323,"",IF(I$254=$A323,I280,H323+I280))</f>
        <v/>
      </c>
      <c r="J323" s="51" t="str">
        <f aca="false">IF(J$254&lt;$A323,"",IF(J$254=$A323,J280,I323+J280))</f>
        <v/>
      </c>
      <c r="K323" s="51" t="str">
        <f aca="false">IF(K$254&lt;$A323,"",IF(K$254=$A323,K280,J323+K280))</f>
        <v/>
      </c>
      <c r="L323" s="51" t="str">
        <f aca="false">IF(L$254&lt;$A323,"",IF(L$254=$A323,L280,K323+L280))</f>
        <v/>
      </c>
      <c r="M323" s="51" t="str">
        <f aca="false">IF(M$254&lt;$A323,"",IF(M$254=$A323,M280,L323+M280))</f>
        <v/>
      </c>
      <c r="N323" s="51" t="str">
        <f aca="false">IF(N$254&lt;$A323,"",IF(N$254=$A323,N280,M323+N280))</f>
        <v/>
      </c>
      <c r="O323" s="51" t="str">
        <f aca="false">IF(O$254&lt;$A323,"",IF(O$254=$A323,O280,N323+O280))</f>
        <v/>
      </c>
      <c r="P323" s="51" t="str">
        <f aca="false">IF(P$254&lt;$A323,"",IF(P$254=$A323,P280,O323+P280))</f>
        <v/>
      </c>
      <c r="Q323" s="51" t="str">
        <f aca="false">IF(Q$254&lt;$A323,"",IF(Q$254=$A323,Q280,P323+Q280))</f>
        <v/>
      </c>
      <c r="R323" s="51" t="str">
        <f aca="false">IF(R$254&lt;$A323,"",IF(R$254=$A323,R280,Q323+R280))</f>
        <v/>
      </c>
      <c r="S323" s="51" t="str">
        <f aca="false">IF(S$254&lt;$A323,"",IF(S$254=$A323,S280,R323+S280))</f>
        <v/>
      </c>
      <c r="T323" s="51" t="str">
        <f aca="false">IF(T$254&lt;$A323,"",IF(T$254=$A323,T280,S323+T280))</f>
        <v/>
      </c>
      <c r="U323" s="51" t="str">
        <f aca="false">IF(U$254&lt;$A323,"",IF(U$254=$A323,U280,T323+U280))</f>
        <v/>
      </c>
      <c r="V323" s="51" t="str">
        <f aca="false">IF(V$254&lt;$A323,"",IF(V$254=$A323,V280,U323+V280))</f>
        <v/>
      </c>
      <c r="W323" s="51" t="str">
        <f aca="false">IF(W$254&lt;$A323,"",IF(W$254=$A323,W280,V323+W280))</f>
        <v/>
      </c>
      <c r="X323" s="51" t="str">
        <f aca="false">IF(X$254&lt;$A323,"",IF(X$254=$A323,X280,W323+X280))</f>
        <v/>
      </c>
      <c r="Y323" s="51" t="str">
        <f aca="false">IF(Y$254&lt;$A323,"",IF(Y$254=$A323,Y280,X323+Y280))</f>
        <v/>
      </c>
      <c r="Z323" s="51" t="str">
        <f aca="false">IF(Z$254&lt;$A323,"",IF(Z$254=$A323,Z280,Y323+Z280))</f>
        <v/>
      </c>
      <c r="AA323" s="51" t="n">
        <f aca="false">IF(AA$254&lt;$A323,"",IF(AA$254=$A323,AA280,Z323+AA280))</f>
        <v>164.724790530918</v>
      </c>
      <c r="AB323" s="51" t="n">
        <f aca="false">IF(AB$254&lt;$A323,"",IF(AB$254=$A323,AB280,AA323+AB280))</f>
        <v>302.96699134239</v>
      </c>
      <c r="AC323" s="51" t="n">
        <f aca="false">IF(AC$254&lt;$A323,"",IF(AC$254=$A323,AC280,AB323+AC280))</f>
        <v>436.465798801878</v>
      </c>
      <c r="AD323" s="51" t="n">
        <f aca="false">IF(AD$254&lt;$A323,"",IF(AD$254=$A323,AD280,AC323+AD280))</f>
        <v>565.159027613803</v>
      </c>
      <c r="AE323" s="51" t="n">
        <f aca="false">IF(AE$254&lt;$A323,"",IF(AE$254=$A323,AE280,AD323+AE280))</f>
        <v>689.000803898034</v>
      </c>
      <c r="AF323" s="51" t="n">
        <f aca="false">IF(AF$254&lt;$A323,"",IF(AF$254=$A323,AF280,AE323+AF280))</f>
        <v>807.962199189472</v>
      </c>
      <c r="AG323" s="51" t="n">
        <f aca="false">IF(AG$254&lt;$A323,"",IF(AG$254=$A323,AG280,AF323+AG280))</f>
        <v>910.706713515502</v>
      </c>
      <c r="AH323" s="51" t="n">
        <f aca="false">IF(AH$254&lt;$A323,"",IF(AH$254=$A323,AH280,AG323+AH280))</f>
        <v>1008.64663241098</v>
      </c>
      <c r="AI323" s="51" t="n">
        <f aca="false">IF(AI$254&lt;$A323,"",IF(AI$254=$A323,AI280,AH323+AI280))</f>
        <v>1101.84397377052</v>
      </c>
      <c r="AJ323" s="51" t="n">
        <f aca="false">IF(AJ$254&lt;$A323,"",IF(AJ$254=$A323,AJ280,AI323+AJ280))</f>
        <v>1198.12382623067</v>
      </c>
      <c r="AK323" s="51" t="n">
        <f aca="false">IF(AK$254&lt;$A323,"",IF(AK$254=$A323,AK280,AJ323+AK280))</f>
        <v>1289.68579039299</v>
      </c>
      <c r="AL323" s="51" t="n">
        <f aca="false">IF(AL$254&lt;$A323,"",IF(AL$254=$A323,AL280,AK323+AL280))</f>
        <v>1376.61248816631</v>
      </c>
      <c r="AM323" s="51" t="n">
        <f aca="false">IF(AM$254&lt;$A323,"",IF(AM$254=$A323,AM280,AL323+AM280))</f>
        <v>1462.04726170349</v>
      </c>
      <c r="AN323" s="51" t="n">
        <f aca="false">IF(AN$254&lt;$A323,"",IF(AN$254=$A323,AN280,AM323+AN280))</f>
        <v>1542.97747637461</v>
      </c>
      <c r="AO323" s="51" t="n">
        <f aca="false">IF(AO$254&lt;$A323,"",IF(AO$254=$A323,AO280,AN323+AO280))</f>
        <v>1619.51628532632</v>
      </c>
    </row>
    <row r="324" customFormat="false" ht="15" hidden="false" customHeight="false" outlineLevel="0" collapsed="false">
      <c r="A324" s="0" t="n">
        <f aca="false">A323+1</f>
        <v>26</v>
      </c>
      <c r="B324" s="0" t="s">
        <v>30</v>
      </c>
      <c r="C324" s="51" t="str">
        <f aca="false">IF(C$254&lt;$A324,"",IF(C$254=$A324,C281,B324+C281))</f>
        <v/>
      </c>
      <c r="D324" s="51" t="str">
        <f aca="false">IF(D$254&lt;$A324,"",IF(D$254=$A324,D281,C324+D281))</f>
        <v/>
      </c>
      <c r="E324" s="51" t="str">
        <f aca="false">IF(E$254&lt;$A324,"",IF(E$254=$A324,E281,D324+E281))</f>
        <v/>
      </c>
      <c r="F324" s="51" t="str">
        <f aca="false">IF(F$254&lt;$A324,"",IF(F$254=$A324,F281,E324+F281))</f>
        <v/>
      </c>
      <c r="G324" s="51" t="str">
        <f aca="false">IF(G$254&lt;$A324,"",IF(G$254=$A324,G281,F324+G281))</f>
        <v/>
      </c>
      <c r="H324" s="51" t="str">
        <f aca="false">IF(H$254&lt;$A324,"",IF(H$254=$A324,H281,G324+H281))</f>
        <v/>
      </c>
      <c r="I324" s="51" t="str">
        <f aca="false">IF(I$254&lt;$A324,"",IF(I$254=$A324,I281,H324+I281))</f>
        <v/>
      </c>
      <c r="J324" s="51" t="str">
        <f aca="false">IF(J$254&lt;$A324,"",IF(J$254=$A324,J281,I324+J281))</f>
        <v/>
      </c>
      <c r="K324" s="51" t="str">
        <f aca="false">IF(K$254&lt;$A324,"",IF(K$254=$A324,K281,J324+K281))</f>
        <v/>
      </c>
      <c r="L324" s="51" t="str">
        <f aca="false">IF(L$254&lt;$A324,"",IF(L$254=$A324,L281,K324+L281))</f>
        <v/>
      </c>
      <c r="M324" s="51" t="str">
        <f aca="false">IF(M$254&lt;$A324,"",IF(M$254=$A324,M281,L324+M281))</f>
        <v/>
      </c>
      <c r="N324" s="51" t="str">
        <f aca="false">IF(N$254&lt;$A324,"",IF(N$254=$A324,N281,M324+N281))</f>
        <v/>
      </c>
      <c r="O324" s="51" t="str">
        <f aca="false">IF(O$254&lt;$A324,"",IF(O$254=$A324,O281,N324+O281))</f>
        <v/>
      </c>
      <c r="P324" s="51" t="str">
        <f aca="false">IF(P$254&lt;$A324,"",IF(P$254=$A324,P281,O324+P281))</f>
        <v/>
      </c>
      <c r="Q324" s="51" t="str">
        <f aca="false">IF(Q$254&lt;$A324,"",IF(Q$254=$A324,Q281,P324+Q281))</f>
        <v/>
      </c>
      <c r="R324" s="51" t="str">
        <f aca="false">IF(R$254&lt;$A324,"",IF(R$254=$A324,R281,Q324+R281))</f>
        <v/>
      </c>
      <c r="S324" s="51" t="str">
        <f aca="false">IF(S$254&lt;$A324,"",IF(S$254=$A324,S281,R324+S281))</f>
        <v/>
      </c>
      <c r="T324" s="51" t="str">
        <f aca="false">IF(T$254&lt;$A324,"",IF(T$254=$A324,T281,S324+T281))</f>
        <v/>
      </c>
      <c r="U324" s="51" t="str">
        <f aca="false">IF(U$254&lt;$A324,"",IF(U$254=$A324,U281,T324+U281))</f>
        <v/>
      </c>
      <c r="V324" s="51" t="str">
        <f aca="false">IF(V$254&lt;$A324,"",IF(V$254=$A324,V281,U324+V281))</f>
        <v/>
      </c>
      <c r="W324" s="51" t="str">
        <f aca="false">IF(W$254&lt;$A324,"",IF(W$254=$A324,W281,V324+W281))</f>
        <v/>
      </c>
      <c r="X324" s="51" t="str">
        <f aca="false">IF(X$254&lt;$A324,"",IF(X$254=$A324,X281,W324+X281))</f>
        <v/>
      </c>
      <c r="Y324" s="51" t="str">
        <f aca="false">IF(Y$254&lt;$A324,"",IF(Y$254=$A324,Y281,X324+Y281))</f>
        <v/>
      </c>
      <c r="Z324" s="51" t="str">
        <f aca="false">IF(Z$254&lt;$A324,"",IF(Z$254=$A324,Z281,Y324+Z281))</f>
        <v/>
      </c>
      <c r="AA324" s="51" t="str">
        <f aca="false">IF(AA$254&lt;$A324,"",IF(AA$254=$A324,AA281,Z324+AA281))</f>
        <v/>
      </c>
      <c r="AB324" s="51" t="n">
        <f aca="false">IF(AB$254&lt;$A324,"",IF(AB$254=$A324,AB281,AA324+AB281))</f>
        <v>163.499920517881</v>
      </c>
      <c r="AC324" s="51" t="n">
        <f aca="false">IF(AC$254&lt;$A324,"",IF(AC$254=$A324,AC281,AB324+AC281))</f>
        <v>300.380102015074</v>
      </c>
      <c r="AD324" s="51" t="n">
        <f aca="false">IF(AD$254&lt;$A324,"",IF(AD$254=$A324,AD281,AC324+AD281))</f>
        <v>432.520815618573</v>
      </c>
      <c r="AE324" s="51" t="n">
        <f aca="false">IF(AE$254&lt;$A324,"",IF(AE$254=$A324,AE281,AD324+AE281))</f>
        <v>559.86306758351</v>
      </c>
      <c r="AF324" s="51" t="n">
        <f aca="false">IF(AF$254&lt;$A324,"",IF(AF$254=$A324,AF281,AE324+AF281))</f>
        <v>682.364252847046</v>
      </c>
      <c r="AG324" s="51" t="n">
        <f aca="false">IF(AG$254&lt;$A324,"",IF(AG$254=$A324,AG281,AF324+AG281))</f>
        <v>788.67686375883</v>
      </c>
      <c r="AH324" s="51" t="n">
        <f aca="false">IF(AH$254&lt;$A324,"",IF(AH$254=$A324,AH281,AG324+AH281))</f>
        <v>890.163418476666</v>
      </c>
      <c r="AI324" s="51" t="n">
        <f aca="false">IF(AI$254&lt;$A324,"",IF(AI$254=$A324,AI281,AH324+AI281))</f>
        <v>986.872587728948</v>
      </c>
      <c r="AJ324" s="51" t="n">
        <f aca="false">IF(AJ$254&lt;$A324,"",IF(AJ$254=$A324,AJ281,AI324+AJ281))</f>
        <v>1086.68895986812</v>
      </c>
      <c r="AK324" s="51" t="n">
        <f aca="false">IF(AK$254&lt;$A324,"",IF(AK$254=$A324,AK281,AJ324+AK281))</f>
        <v>1181.74807731529</v>
      </c>
      <c r="AL324" s="51" t="n">
        <f aca="false">IF(AL$254&lt;$A324,"",IF(AL$254=$A324,AL281,AK324+AL281))</f>
        <v>1272.12013903051</v>
      </c>
      <c r="AM324" s="51" t="n">
        <f aca="false">IF(AM$254&lt;$A324,"",IF(AM$254=$A324,AM281,AL324+AM281))</f>
        <v>1360.98100406525</v>
      </c>
      <c r="AN324" s="51" t="n">
        <f aca="false">IF(AN$254&lt;$A324,"",IF(AN$254=$A324,AN281,AM324+AN281))</f>
        <v>1445.27037268062</v>
      </c>
      <c r="AO324" s="51" t="n">
        <f aca="false">IF(AO$254&lt;$A324,"",IF(AO$254=$A324,AO281,AN324+AO281))</f>
        <v>1525.0911591436</v>
      </c>
    </row>
    <row r="325" customFormat="false" ht="15" hidden="false" customHeight="false" outlineLevel="0" collapsed="false">
      <c r="A325" s="0" t="n">
        <f aca="false">A324+1</f>
        <v>27</v>
      </c>
      <c r="B325" s="0" t="s">
        <v>31</v>
      </c>
      <c r="C325" s="51" t="str">
        <f aca="false">IF(C$254&lt;$A325,"",IF(C$254=$A325,C282,B325+C282))</f>
        <v/>
      </c>
      <c r="D325" s="51" t="str">
        <f aca="false">IF(D$254&lt;$A325,"",IF(D$254=$A325,D282,C325+D282))</f>
        <v/>
      </c>
      <c r="E325" s="51" t="str">
        <f aca="false">IF(E$254&lt;$A325,"",IF(E$254=$A325,E282,D325+E282))</f>
        <v/>
      </c>
      <c r="F325" s="51" t="str">
        <f aca="false">IF(F$254&lt;$A325,"",IF(F$254=$A325,F282,E325+F282))</f>
        <v/>
      </c>
      <c r="G325" s="51" t="str">
        <f aca="false">IF(G$254&lt;$A325,"",IF(G$254=$A325,G282,F325+G282))</f>
        <v/>
      </c>
      <c r="H325" s="51" t="str">
        <f aca="false">IF(H$254&lt;$A325,"",IF(H$254=$A325,H282,G325+H282))</f>
        <v/>
      </c>
      <c r="I325" s="51" t="str">
        <f aca="false">IF(I$254&lt;$A325,"",IF(I$254=$A325,I282,H325+I282))</f>
        <v/>
      </c>
      <c r="J325" s="51" t="str">
        <f aca="false">IF(J$254&lt;$A325,"",IF(J$254=$A325,J282,I325+J282))</f>
        <v/>
      </c>
      <c r="K325" s="51" t="str">
        <f aca="false">IF(K$254&lt;$A325,"",IF(K$254=$A325,K282,J325+K282))</f>
        <v/>
      </c>
      <c r="L325" s="51" t="str">
        <f aca="false">IF(L$254&lt;$A325,"",IF(L$254=$A325,L282,K325+L282))</f>
        <v/>
      </c>
      <c r="M325" s="51" t="str">
        <f aca="false">IF(M$254&lt;$A325,"",IF(M$254=$A325,M282,L325+M282))</f>
        <v/>
      </c>
      <c r="N325" s="51" t="str">
        <f aca="false">IF(N$254&lt;$A325,"",IF(N$254=$A325,N282,M325+N282))</f>
        <v/>
      </c>
      <c r="O325" s="51" t="str">
        <f aca="false">IF(O$254&lt;$A325,"",IF(O$254=$A325,O282,N325+O282))</f>
        <v/>
      </c>
      <c r="P325" s="51" t="str">
        <f aca="false">IF(P$254&lt;$A325,"",IF(P$254=$A325,P282,O325+P282))</f>
        <v/>
      </c>
      <c r="Q325" s="51" t="str">
        <f aca="false">IF(Q$254&lt;$A325,"",IF(Q$254=$A325,Q282,P325+Q282))</f>
        <v/>
      </c>
      <c r="R325" s="51" t="str">
        <f aca="false">IF(R$254&lt;$A325,"",IF(R$254=$A325,R282,Q325+R282))</f>
        <v/>
      </c>
      <c r="S325" s="51" t="str">
        <f aca="false">IF(S$254&lt;$A325,"",IF(S$254=$A325,S282,R325+S282))</f>
        <v/>
      </c>
      <c r="T325" s="51" t="str">
        <f aca="false">IF(T$254&lt;$A325,"",IF(T$254=$A325,T282,S325+T282))</f>
        <v/>
      </c>
      <c r="U325" s="51" t="str">
        <f aca="false">IF(U$254&lt;$A325,"",IF(U$254=$A325,U282,T325+U282))</f>
        <v/>
      </c>
      <c r="V325" s="51" t="str">
        <f aca="false">IF(V$254&lt;$A325,"",IF(V$254=$A325,V282,U325+V282))</f>
        <v/>
      </c>
      <c r="W325" s="51" t="str">
        <f aca="false">IF(W$254&lt;$A325,"",IF(W$254=$A325,W282,V325+W282))</f>
        <v/>
      </c>
      <c r="X325" s="51" t="str">
        <f aca="false">IF(X$254&lt;$A325,"",IF(X$254=$A325,X282,W325+X282))</f>
        <v/>
      </c>
      <c r="Y325" s="51" t="str">
        <f aca="false">IF(Y$254&lt;$A325,"",IF(Y$254=$A325,Y282,X325+Y282))</f>
        <v/>
      </c>
      <c r="Z325" s="51" t="str">
        <f aca="false">IF(Z$254&lt;$A325,"",IF(Z$254=$A325,Z282,Y325+Z282))</f>
        <v/>
      </c>
      <c r="AA325" s="51" t="str">
        <f aca="false">IF(AA$254&lt;$A325,"",IF(AA$254=$A325,AA282,Z325+AA282))</f>
        <v/>
      </c>
      <c r="AB325" s="51" t="str">
        <f aca="false">IF(AB$254&lt;$A325,"",IF(AB$254=$A325,AB282,AA325+AB282))</f>
        <v/>
      </c>
      <c r="AC325" s="51" t="n">
        <f aca="false">IF(AC$254&lt;$A325,"",IF(AC$254=$A325,AC282,AB325+AC282))</f>
        <v>162.27935328253</v>
      </c>
      <c r="AD325" s="51" t="n">
        <f aca="false">IF(AD$254&lt;$A325,"",IF(AD$254=$A325,AD282,AC325+AD282))</f>
        <v>297.80279724428</v>
      </c>
      <c r="AE325" s="51" t="n">
        <f aca="false">IF(AE$254&lt;$A325,"",IF(AE$254=$A325,AE282,AD325+AE282))</f>
        <v>428.59127023994</v>
      </c>
      <c r="AF325" s="51" t="n">
        <f aca="false">IF(AF$254&lt;$A325,"",IF(AF$254=$A325,AF282,AE325+AF282))</f>
        <v>554.588976424643</v>
      </c>
      <c r="AG325" s="51" t="n">
        <f aca="false">IF(AG$254&lt;$A325,"",IF(AG$254=$A325,AG282,AF325+AG282))</f>
        <v>664.464385563614</v>
      </c>
      <c r="AH325" s="51" t="n">
        <f aca="false">IF(AH$254&lt;$A325,"",IF(AH$254=$A325,AH282,AG325+AH282))</f>
        <v>769.503537488965</v>
      </c>
      <c r="AI325" s="51" t="n">
        <f aca="false">IF(AI$254&lt;$A325,"",IF(AI$254=$A325,AI282,AH325+AI282))</f>
        <v>869.741396540929</v>
      </c>
      <c r="AJ325" s="51" t="n">
        <f aca="false">IF(AJ$254&lt;$A325,"",IF(AJ$254=$A325,AJ282,AI325+AJ282))</f>
        <v>973.104138027217</v>
      </c>
      <c r="AK325" s="51" t="n">
        <f aca="false">IF(AK$254&lt;$A325,"",IF(AK$254=$A325,AK282,AJ325+AK282))</f>
        <v>1071.68099998914</v>
      </c>
      <c r="AL325" s="51" t="n">
        <f aca="false">IF(AL$254&lt;$A325,"",IF(AL$254=$A325,AL282,AK325+AL282))</f>
        <v>1165.52921122407</v>
      </c>
      <c r="AM325" s="51" t="n">
        <f aca="false">IF(AM$254&lt;$A325,"",IF(AM$254=$A325,AM282,AL325+AM282))</f>
        <v>1257.85015614561</v>
      </c>
      <c r="AN325" s="51" t="n">
        <f aca="false">IF(AN$254&lt;$A325,"",IF(AN$254=$A325,AN282,AM325+AN282))</f>
        <v>1345.54195413784</v>
      </c>
      <c r="AO325" s="51" t="n">
        <f aca="false">IF(AO$254&lt;$A325,"",IF(AO$254=$A325,AO282,AN325+AO282))</f>
        <v>1428.69648552578</v>
      </c>
    </row>
    <row r="326" customFormat="false" ht="15" hidden="false" customHeight="false" outlineLevel="0" collapsed="false">
      <c r="A326" s="0" t="n">
        <f aca="false">A325+1</f>
        <v>28</v>
      </c>
      <c r="B326" s="0" t="s">
        <v>32</v>
      </c>
      <c r="C326" s="51" t="str">
        <f aca="false">IF(C$254&lt;$A326,"",IF(C$254=$A326,C283,B326+C283))</f>
        <v/>
      </c>
      <c r="D326" s="51" t="str">
        <f aca="false">IF(D$254&lt;$A326,"",IF(D$254=$A326,D283,C326+D283))</f>
        <v/>
      </c>
      <c r="E326" s="51" t="str">
        <f aca="false">IF(E$254&lt;$A326,"",IF(E$254=$A326,E283,D326+E283))</f>
        <v/>
      </c>
      <c r="F326" s="51" t="str">
        <f aca="false">IF(F$254&lt;$A326,"",IF(F$254=$A326,F283,E326+F283))</f>
        <v/>
      </c>
      <c r="G326" s="51" t="str">
        <f aca="false">IF(G$254&lt;$A326,"",IF(G$254=$A326,G283,F326+G283))</f>
        <v/>
      </c>
      <c r="H326" s="51" t="str">
        <f aca="false">IF(H$254&lt;$A326,"",IF(H$254=$A326,H283,G326+H283))</f>
        <v/>
      </c>
      <c r="I326" s="51" t="str">
        <f aca="false">IF(I$254&lt;$A326,"",IF(I$254=$A326,I283,H326+I283))</f>
        <v/>
      </c>
      <c r="J326" s="51" t="str">
        <f aca="false">IF(J$254&lt;$A326,"",IF(J$254=$A326,J283,I326+J283))</f>
        <v/>
      </c>
      <c r="K326" s="51" t="str">
        <f aca="false">IF(K$254&lt;$A326,"",IF(K$254=$A326,K283,J326+K283))</f>
        <v/>
      </c>
      <c r="L326" s="51" t="str">
        <f aca="false">IF(L$254&lt;$A326,"",IF(L$254=$A326,L283,K326+L283))</f>
        <v/>
      </c>
      <c r="M326" s="51" t="str">
        <f aca="false">IF(M$254&lt;$A326,"",IF(M$254=$A326,M283,L326+M283))</f>
        <v/>
      </c>
      <c r="N326" s="51" t="str">
        <f aca="false">IF(N$254&lt;$A326,"",IF(N$254=$A326,N283,M326+N283))</f>
        <v/>
      </c>
      <c r="O326" s="51" t="str">
        <f aca="false">IF(O$254&lt;$A326,"",IF(O$254=$A326,O283,N326+O283))</f>
        <v/>
      </c>
      <c r="P326" s="51" t="str">
        <f aca="false">IF(P$254&lt;$A326,"",IF(P$254=$A326,P283,O326+P283))</f>
        <v/>
      </c>
      <c r="Q326" s="51" t="str">
        <f aca="false">IF(Q$254&lt;$A326,"",IF(Q$254=$A326,Q283,P326+Q283))</f>
        <v/>
      </c>
      <c r="R326" s="51" t="str">
        <f aca="false">IF(R$254&lt;$A326,"",IF(R$254=$A326,R283,Q326+R283))</f>
        <v/>
      </c>
      <c r="S326" s="51" t="str">
        <f aca="false">IF(S$254&lt;$A326,"",IF(S$254=$A326,S283,R326+S283))</f>
        <v/>
      </c>
      <c r="T326" s="51" t="str">
        <f aca="false">IF(T$254&lt;$A326,"",IF(T$254=$A326,T283,S326+T283))</f>
        <v/>
      </c>
      <c r="U326" s="51" t="str">
        <f aca="false">IF(U$254&lt;$A326,"",IF(U$254=$A326,U283,T326+U283))</f>
        <v/>
      </c>
      <c r="V326" s="51" t="str">
        <f aca="false">IF(V$254&lt;$A326,"",IF(V$254=$A326,V283,U326+V283))</f>
        <v/>
      </c>
      <c r="W326" s="51" t="str">
        <f aca="false">IF(W$254&lt;$A326,"",IF(W$254=$A326,W283,V326+W283))</f>
        <v/>
      </c>
      <c r="X326" s="51" t="str">
        <f aca="false">IF(X$254&lt;$A326,"",IF(X$254=$A326,X283,W326+X283))</f>
        <v/>
      </c>
      <c r="Y326" s="51" t="str">
        <f aca="false">IF(Y$254&lt;$A326,"",IF(Y$254=$A326,Y283,X326+Y283))</f>
        <v/>
      </c>
      <c r="Z326" s="51" t="str">
        <f aca="false">IF(Z$254&lt;$A326,"",IF(Z$254=$A326,Z283,Y326+Z283))</f>
        <v/>
      </c>
      <c r="AA326" s="51" t="str">
        <f aca="false">IF(AA$254&lt;$A326,"",IF(AA$254=$A326,AA283,Z326+AA283))</f>
        <v/>
      </c>
      <c r="AB326" s="51" t="str">
        <f aca="false">IF(AB$254&lt;$A326,"",IF(AB$254=$A326,AB283,AA326+AB283))</f>
        <v/>
      </c>
      <c r="AC326" s="51" t="str">
        <f aca="false">IF(AC$254&lt;$A326,"",IF(AC$254=$A326,AC283,AB326+AC283))</f>
        <v/>
      </c>
      <c r="AD326" s="51" t="n">
        <f aca="false">IF(AD$254&lt;$A326,"",IF(AD$254=$A326,AD283,AC326+AD283))</f>
        <v>161.063150705515</v>
      </c>
      <c r="AE326" s="51" t="n">
        <f aca="false">IF(AE$254&lt;$A326,"",IF(AE$254=$A326,AE283,AD326+AE283))</f>
        <v>295.235225685116</v>
      </c>
      <c r="AF326" s="51" t="n">
        <f aca="false">IF(AF$254&lt;$A326,"",IF(AF$254=$A326,AF283,AE326+AF283))</f>
        <v>424.677397870905</v>
      </c>
      <c r="AG326" s="51" t="n">
        <f aca="false">IF(AG$254&lt;$A326,"",IF(AG$254=$A326,AG283,AF326+AG283))</f>
        <v>538.101039185342</v>
      </c>
      <c r="AH326" s="51" t="n">
        <f aca="false">IF(AH$254&lt;$A326,"",IF(AH$254=$A326,AH283,AG326+AH283))</f>
        <v>646.689621079203</v>
      </c>
      <c r="AI326" s="51" t="n">
        <f aca="false">IF(AI$254&lt;$A326,"",IF(AI$254=$A326,AI283,AH326+AI283))</f>
        <v>750.464167409348</v>
      </c>
      <c r="AJ326" s="51" t="n">
        <f aca="false">IF(AJ$254&lt;$A326,"",IF(AJ$254=$A326,AJ283,AI326+AJ283))</f>
        <v>857.374076801093</v>
      </c>
      <c r="AK326" s="51" t="n">
        <f aca="false">IF(AK$254&lt;$A326,"",IF(AK$254=$A326,AK283,AJ326+AK283))</f>
        <v>959.480529588878</v>
      </c>
      <c r="AL326" s="51" t="n">
        <f aca="false">IF(AL$254&lt;$A326,"",IF(AL$254=$A326,AL283,AK326+AL283))</f>
        <v>1056.82734862145</v>
      </c>
      <c r="AM326" s="51" t="n">
        <f aca="false">IF(AM$254&lt;$A326,"",IF(AM$254=$A326,AM283,AL326+AM283))</f>
        <v>1152.63419275354</v>
      </c>
      <c r="AN326" s="51" t="n">
        <f aca="false">IF(AN$254&lt;$A326,"",IF(AN$254=$A326,AN283,AM326+AN283))</f>
        <v>1243.76407080417</v>
      </c>
      <c r="AO326" s="51" t="n">
        <f aca="false">IF(AO$254&lt;$A326,"",IF(AO$254=$A326,AO283,AN326+AO283))</f>
        <v>1330.29711086721</v>
      </c>
    </row>
    <row r="327" customFormat="false" ht="15" hidden="false" customHeight="false" outlineLevel="0" collapsed="false">
      <c r="A327" s="0" t="n">
        <f aca="false">A326+1</f>
        <v>29</v>
      </c>
      <c r="B327" s="0" t="s">
        <v>33</v>
      </c>
      <c r="C327" s="51" t="str">
        <f aca="false">IF(C$254&lt;$A327,"",IF(C$254=$A327,C284,B327+C284))</f>
        <v/>
      </c>
      <c r="D327" s="51" t="str">
        <f aca="false">IF(D$254&lt;$A327,"",IF(D$254=$A327,D284,C327+D284))</f>
        <v/>
      </c>
      <c r="E327" s="51" t="str">
        <f aca="false">IF(E$254&lt;$A327,"",IF(E$254=$A327,E284,D327+E284))</f>
        <v/>
      </c>
      <c r="F327" s="51" t="str">
        <f aca="false">IF(F$254&lt;$A327,"",IF(F$254=$A327,F284,E327+F284))</f>
        <v/>
      </c>
      <c r="G327" s="51" t="str">
        <f aca="false">IF(G$254&lt;$A327,"",IF(G$254=$A327,G284,F327+G284))</f>
        <v/>
      </c>
      <c r="H327" s="51" t="str">
        <f aca="false">IF(H$254&lt;$A327,"",IF(H$254=$A327,H284,G327+H284))</f>
        <v/>
      </c>
      <c r="I327" s="51" t="str">
        <f aca="false">IF(I$254&lt;$A327,"",IF(I$254=$A327,I284,H327+I284))</f>
        <v/>
      </c>
      <c r="J327" s="51" t="str">
        <f aca="false">IF(J$254&lt;$A327,"",IF(J$254=$A327,J284,I327+J284))</f>
        <v/>
      </c>
      <c r="K327" s="51" t="str">
        <f aca="false">IF(K$254&lt;$A327,"",IF(K$254=$A327,K284,J327+K284))</f>
        <v/>
      </c>
      <c r="L327" s="51" t="str">
        <f aca="false">IF(L$254&lt;$A327,"",IF(L$254=$A327,L284,K327+L284))</f>
        <v/>
      </c>
      <c r="M327" s="51" t="str">
        <f aca="false">IF(M$254&lt;$A327,"",IF(M$254=$A327,M284,L327+M284))</f>
        <v/>
      </c>
      <c r="N327" s="51" t="str">
        <f aca="false">IF(N$254&lt;$A327,"",IF(N$254=$A327,N284,M327+N284))</f>
        <v/>
      </c>
      <c r="O327" s="51" t="str">
        <f aca="false">IF(O$254&lt;$A327,"",IF(O$254=$A327,O284,N327+O284))</f>
        <v/>
      </c>
      <c r="P327" s="51" t="str">
        <f aca="false">IF(P$254&lt;$A327,"",IF(P$254=$A327,P284,O327+P284))</f>
        <v/>
      </c>
      <c r="Q327" s="51" t="str">
        <f aca="false">IF(Q$254&lt;$A327,"",IF(Q$254=$A327,Q284,P327+Q284))</f>
        <v/>
      </c>
      <c r="R327" s="51" t="str">
        <f aca="false">IF(R$254&lt;$A327,"",IF(R$254=$A327,R284,Q327+R284))</f>
        <v/>
      </c>
      <c r="S327" s="51" t="str">
        <f aca="false">IF(S$254&lt;$A327,"",IF(S$254=$A327,S284,R327+S284))</f>
        <v/>
      </c>
      <c r="T327" s="51" t="str">
        <f aca="false">IF(T$254&lt;$A327,"",IF(T$254=$A327,T284,S327+T284))</f>
        <v/>
      </c>
      <c r="U327" s="51" t="str">
        <f aca="false">IF(U$254&lt;$A327,"",IF(U$254=$A327,U284,T327+U284))</f>
        <v/>
      </c>
      <c r="V327" s="51" t="str">
        <f aca="false">IF(V$254&lt;$A327,"",IF(V$254=$A327,V284,U327+V284))</f>
        <v/>
      </c>
      <c r="W327" s="51" t="str">
        <f aca="false">IF(W$254&lt;$A327,"",IF(W$254=$A327,W284,V327+W284))</f>
        <v/>
      </c>
      <c r="X327" s="51" t="str">
        <f aca="false">IF(X$254&lt;$A327,"",IF(X$254=$A327,X284,W327+X284))</f>
        <v/>
      </c>
      <c r="Y327" s="51" t="str">
        <f aca="false">IF(Y$254&lt;$A327,"",IF(Y$254=$A327,Y284,X327+Y284))</f>
        <v/>
      </c>
      <c r="Z327" s="51" t="str">
        <f aca="false">IF(Z$254&lt;$A327,"",IF(Z$254=$A327,Z284,Y327+Z284))</f>
        <v/>
      </c>
      <c r="AA327" s="51" t="str">
        <f aca="false">IF(AA$254&lt;$A327,"",IF(AA$254=$A327,AA284,Z327+AA284))</f>
        <v/>
      </c>
      <c r="AB327" s="51" t="str">
        <f aca="false">IF(AB$254&lt;$A327,"",IF(AB$254=$A327,AB284,AA327+AB284))</f>
        <v/>
      </c>
      <c r="AC327" s="51" t="str">
        <f aca="false">IF(AC$254&lt;$A327,"",IF(AC$254=$A327,AC284,AB327+AC284))</f>
        <v/>
      </c>
      <c r="AD327" s="51" t="str">
        <f aca="false">IF(AD$254&lt;$A327,"",IF(AD$254=$A327,AD284,AC327+AD284))</f>
        <v/>
      </c>
      <c r="AE327" s="51" t="n">
        <f aca="false">IF(AE$254&lt;$A327,"",IF(AE$254=$A327,AE284,AD327+AE284))</f>
        <v>159.851374674071</v>
      </c>
      <c r="AF327" s="51" t="n">
        <f aca="false">IF(AF$254&lt;$A327,"",IF(AF$254=$A327,AF284,AE327+AF284))</f>
        <v>292.677535764482</v>
      </c>
      <c r="AG327" s="51" t="n">
        <f aca="false">IF(AG$254&lt;$A327,"",IF(AG$254=$A327,AG284,AF327+AG284))</f>
        <v>409.625591640575</v>
      </c>
      <c r="AH327" s="51" t="n">
        <f aca="false">IF(AH$254&lt;$A327,"",IF(AH$254=$A327,AH284,AG327+AH284))</f>
        <v>521.751217210482</v>
      </c>
      <c r="AI327" s="51" t="n">
        <f aca="false">IF(AI$254&lt;$A327,"",IF(AI$254=$A327,AI284,AH327+AI284))</f>
        <v>629.061391644125</v>
      </c>
      <c r="AJ327" s="51" t="n">
        <f aca="false">IF(AJ$254&lt;$A327,"",IF(AJ$254=$A327,AJ284,AI327+AJ284))</f>
        <v>739.510089398674</v>
      </c>
      <c r="AK327" s="51" t="n">
        <f aca="false">IF(AK$254&lt;$A327,"",IF(AK$254=$A327,AK284,AJ327+AK284))</f>
        <v>845.149007976728</v>
      </c>
      <c r="AL327" s="51" t="n">
        <f aca="false">IF(AL$254&lt;$A327,"",IF(AL$254=$A327,AL284,AK327+AL284))</f>
        <v>946.008248460199</v>
      </c>
      <c r="AM327" s="51" t="n">
        <f aca="false">IF(AM$254&lt;$A327,"",IF(AM$254=$A327,AM284,AL327+AM284))</f>
        <v>1045.31829718564</v>
      </c>
      <c r="AN327" s="51" t="n">
        <f aca="false">IF(AN$254&lt;$A327,"",IF(AN$254=$A327,AN284,AM327+AN284))</f>
        <v>1139.91386020951</v>
      </c>
      <c r="AO327" s="51" t="n">
        <f aca="false">IF(AO$254&lt;$A327,"",IF(AO$254=$A327,AO284,AN327+AO284))</f>
        <v>1229.862684867</v>
      </c>
    </row>
    <row r="328" customFormat="false" ht="15" hidden="false" customHeight="false" outlineLevel="0" collapsed="false">
      <c r="A328" s="0" t="n">
        <f aca="false">A327+1</f>
        <v>30</v>
      </c>
      <c r="B328" s="0" t="s">
        <v>34</v>
      </c>
      <c r="C328" s="51" t="str">
        <f aca="false">IF(C$254&lt;$A328,"",IF(C$254=$A328,C285,B328+C285))</f>
        <v/>
      </c>
      <c r="D328" s="51" t="str">
        <f aca="false">IF(D$254&lt;$A328,"",IF(D$254=$A328,D285,C328+D285))</f>
        <v/>
      </c>
      <c r="E328" s="51" t="str">
        <f aca="false">IF(E$254&lt;$A328,"",IF(E$254=$A328,E285,D328+E285))</f>
        <v/>
      </c>
      <c r="F328" s="51" t="str">
        <f aca="false">IF(F$254&lt;$A328,"",IF(F$254=$A328,F285,E328+F285))</f>
        <v/>
      </c>
      <c r="G328" s="51" t="str">
        <f aca="false">IF(G$254&lt;$A328,"",IF(G$254=$A328,G285,F328+G285))</f>
        <v/>
      </c>
      <c r="H328" s="51" t="str">
        <f aca="false">IF(H$254&lt;$A328,"",IF(H$254=$A328,H285,G328+H285))</f>
        <v/>
      </c>
      <c r="I328" s="51" t="str">
        <f aca="false">IF(I$254&lt;$A328,"",IF(I$254=$A328,I285,H328+I285))</f>
        <v/>
      </c>
      <c r="J328" s="51" t="str">
        <f aca="false">IF(J$254&lt;$A328,"",IF(J$254=$A328,J285,I328+J285))</f>
        <v/>
      </c>
      <c r="K328" s="51" t="str">
        <f aca="false">IF(K$254&lt;$A328,"",IF(K$254=$A328,K285,J328+K285))</f>
        <v/>
      </c>
      <c r="L328" s="51" t="str">
        <f aca="false">IF(L$254&lt;$A328,"",IF(L$254=$A328,L285,K328+L285))</f>
        <v/>
      </c>
      <c r="M328" s="51" t="str">
        <f aca="false">IF(M$254&lt;$A328,"",IF(M$254=$A328,M285,L328+M285))</f>
        <v/>
      </c>
      <c r="N328" s="51" t="str">
        <f aca="false">IF(N$254&lt;$A328,"",IF(N$254=$A328,N285,M328+N285))</f>
        <v/>
      </c>
      <c r="O328" s="51" t="str">
        <f aca="false">IF(O$254&lt;$A328,"",IF(O$254=$A328,O285,N328+O285))</f>
        <v/>
      </c>
      <c r="P328" s="51" t="str">
        <f aca="false">IF(P$254&lt;$A328,"",IF(P$254=$A328,P285,O328+P285))</f>
        <v/>
      </c>
      <c r="Q328" s="51" t="str">
        <f aca="false">IF(Q$254&lt;$A328,"",IF(Q$254=$A328,Q285,P328+Q285))</f>
        <v/>
      </c>
      <c r="R328" s="51" t="str">
        <f aca="false">IF(R$254&lt;$A328,"",IF(R$254=$A328,R285,Q328+R285))</f>
        <v/>
      </c>
      <c r="S328" s="51" t="str">
        <f aca="false">IF(S$254&lt;$A328,"",IF(S$254=$A328,S285,R328+S285))</f>
        <v/>
      </c>
      <c r="T328" s="51" t="str">
        <f aca="false">IF(T$254&lt;$A328,"",IF(T$254=$A328,T285,S328+T285))</f>
        <v/>
      </c>
      <c r="U328" s="51" t="str">
        <f aca="false">IF(U$254&lt;$A328,"",IF(U$254=$A328,U285,T328+U285))</f>
        <v/>
      </c>
      <c r="V328" s="51" t="str">
        <f aca="false">IF(V$254&lt;$A328,"",IF(V$254=$A328,V285,U328+V285))</f>
        <v/>
      </c>
      <c r="W328" s="51" t="str">
        <f aca="false">IF(W$254&lt;$A328,"",IF(W$254=$A328,W285,V328+W285))</f>
        <v/>
      </c>
      <c r="X328" s="51" t="str">
        <f aca="false">IF(X$254&lt;$A328,"",IF(X$254=$A328,X285,W328+X285))</f>
        <v/>
      </c>
      <c r="Y328" s="51" t="str">
        <f aca="false">IF(Y$254&lt;$A328,"",IF(Y$254=$A328,Y285,X328+Y285))</f>
        <v/>
      </c>
      <c r="Z328" s="51" t="str">
        <f aca="false">IF(Z$254&lt;$A328,"",IF(Z$254=$A328,Z285,Y328+Z285))</f>
        <v/>
      </c>
      <c r="AA328" s="51" t="str">
        <f aca="false">IF(AA$254&lt;$A328,"",IF(AA$254=$A328,AA285,Z328+AA285))</f>
        <v/>
      </c>
      <c r="AB328" s="51" t="str">
        <f aca="false">IF(AB$254&lt;$A328,"",IF(AB$254=$A328,AB285,AA328+AB285))</f>
        <v/>
      </c>
      <c r="AC328" s="51" t="str">
        <f aca="false">IF(AC$254&lt;$A328,"",IF(AC$254=$A328,AC285,AB328+AC285))</f>
        <v/>
      </c>
      <c r="AD328" s="51" t="str">
        <f aca="false">IF(AD$254&lt;$A328,"",IF(AD$254=$A328,AD285,AC328+AD285))</f>
        <v/>
      </c>
      <c r="AE328" s="51" t="str">
        <f aca="false">IF(AE$254&lt;$A328,"",IF(AE$254=$A328,AE285,AD328+AE285))</f>
        <v/>
      </c>
      <c r="AF328" s="51" t="n">
        <f aca="false">IF(AF$254&lt;$A328,"",IF(AF$254=$A328,AF285,AE328+AF285))</f>
        <v>158.644087045942</v>
      </c>
      <c r="AG328" s="51" t="n">
        <f aca="false">IF(AG$254&lt;$A328,"",IF(AG$254=$A328,AG285,AF328+AG285))</f>
        <v>279.083592111028</v>
      </c>
      <c r="AH328" s="51" t="n">
        <f aca="false">IF(AH$254&lt;$A328,"",IF(AH$254=$A328,AH285,AG328+AH285))</f>
        <v>394.724652065516</v>
      </c>
      <c r="AI328" s="51" t="n">
        <f aca="false">IF(AI$254&lt;$A328,"",IF(AI$254=$A328,AI285,AH328+AI285))</f>
        <v>505.560229298043</v>
      </c>
      <c r="AJ328" s="51" t="n">
        <f aca="false">IF(AJ$254&lt;$A328,"",IF(AJ$254=$A328,AJ285,AI328+AJ285))</f>
        <v>619.530116245932</v>
      </c>
      <c r="AK328" s="51" t="n">
        <f aca="false">IF(AK$254&lt;$A328,"",IF(AK$254=$A328,AK285,AJ328+AK285))</f>
        <v>728.695258684236</v>
      </c>
      <c r="AL328" s="51" t="n">
        <f aca="false">IF(AL$254&lt;$A328,"",IF(AL$254=$A328,AL285,AK328+AL285))</f>
        <v>833.071846405091</v>
      </c>
      <c r="AM328" s="51" t="n">
        <f aca="false">IF(AM$254&lt;$A328,"",IF(AM$254=$A328,AM285,AL328+AM285))</f>
        <v>935.893617729871</v>
      </c>
      <c r="AN328" s="51" t="n">
        <f aca="false">IF(AN$254&lt;$A328,"",IF(AN$254=$A328,AN285,AM328+AN285))</f>
        <v>1033.97406614513</v>
      </c>
      <c r="AO328" s="51" t="n">
        <f aca="false">IF(AO$254&lt;$A328,"",IF(AO$254=$A328,AO285,AN328+AO285))</f>
        <v>1127.3680311976</v>
      </c>
    </row>
    <row r="329" customFormat="false" ht="15" hidden="false" customHeight="false" outlineLevel="0" collapsed="false">
      <c r="A329" s="0" t="n">
        <f aca="false">A328+1</f>
        <v>31</v>
      </c>
      <c r="B329" s="0" t="s">
        <v>35</v>
      </c>
      <c r="C329" s="51" t="str">
        <f aca="false">IF(C$254&lt;$A329,"",IF(C$254=$A329,C286,B329+C286))</f>
        <v/>
      </c>
      <c r="D329" s="51" t="str">
        <f aca="false">IF(D$254&lt;$A329,"",IF(D$254=$A329,D286,C329+D286))</f>
        <v/>
      </c>
      <c r="E329" s="51" t="str">
        <f aca="false">IF(E$254&lt;$A329,"",IF(E$254=$A329,E286,D329+E286))</f>
        <v/>
      </c>
      <c r="F329" s="51" t="str">
        <f aca="false">IF(F$254&lt;$A329,"",IF(F$254=$A329,F286,E329+F286))</f>
        <v/>
      </c>
      <c r="G329" s="51" t="str">
        <f aca="false">IF(G$254&lt;$A329,"",IF(G$254=$A329,G286,F329+G286))</f>
        <v/>
      </c>
      <c r="H329" s="51" t="str">
        <f aca="false">IF(H$254&lt;$A329,"",IF(H$254=$A329,H286,G329+H286))</f>
        <v/>
      </c>
      <c r="I329" s="51" t="str">
        <f aca="false">IF(I$254&lt;$A329,"",IF(I$254=$A329,I286,H329+I286))</f>
        <v/>
      </c>
      <c r="J329" s="51" t="str">
        <f aca="false">IF(J$254&lt;$A329,"",IF(J$254=$A329,J286,I329+J286))</f>
        <v/>
      </c>
      <c r="K329" s="51" t="str">
        <f aca="false">IF(K$254&lt;$A329,"",IF(K$254=$A329,K286,J329+K286))</f>
        <v/>
      </c>
      <c r="L329" s="51" t="str">
        <f aca="false">IF(L$254&lt;$A329,"",IF(L$254=$A329,L286,K329+L286))</f>
        <v/>
      </c>
      <c r="M329" s="51" t="str">
        <f aca="false">IF(M$254&lt;$A329,"",IF(M$254=$A329,M286,L329+M286))</f>
        <v/>
      </c>
      <c r="N329" s="51" t="str">
        <f aca="false">IF(N$254&lt;$A329,"",IF(N$254=$A329,N286,M329+N286))</f>
        <v/>
      </c>
      <c r="O329" s="51" t="str">
        <f aca="false">IF(O$254&lt;$A329,"",IF(O$254=$A329,O286,N329+O286))</f>
        <v/>
      </c>
      <c r="P329" s="51" t="str">
        <f aca="false">IF(P$254&lt;$A329,"",IF(P$254=$A329,P286,O329+P286))</f>
        <v/>
      </c>
      <c r="Q329" s="51" t="str">
        <f aca="false">IF(Q$254&lt;$A329,"",IF(Q$254=$A329,Q286,P329+Q286))</f>
        <v/>
      </c>
      <c r="R329" s="51" t="str">
        <f aca="false">IF(R$254&lt;$A329,"",IF(R$254=$A329,R286,Q329+R286))</f>
        <v/>
      </c>
      <c r="S329" s="51" t="str">
        <f aca="false">IF(S$254&lt;$A329,"",IF(S$254=$A329,S286,R329+S286))</f>
        <v/>
      </c>
      <c r="T329" s="51" t="str">
        <f aca="false">IF(T$254&lt;$A329,"",IF(T$254=$A329,T286,S329+T286))</f>
        <v/>
      </c>
      <c r="U329" s="51" t="str">
        <f aca="false">IF(U$254&lt;$A329,"",IF(U$254=$A329,U286,T329+U286))</f>
        <v/>
      </c>
      <c r="V329" s="51" t="str">
        <f aca="false">IF(V$254&lt;$A329,"",IF(V$254=$A329,V286,U329+V286))</f>
        <v/>
      </c>
      <c r="W329" s="51" t="str">
        <f aca="false">IF(W$254&lt;$A329,"",IF(W$254=$A329,W286,V329+W286))</f>
        <v/>
      </c>
      <c r="X329" s="51" t="str">
        <f aca="false">IF(X$254&lt;$A329,"",IF(X$254=$A329,X286,W329+X286))</f>
        <v/>
      </c>
      <c r="Y329" s="51" t="str">
        <f aca="false">IF(Y$254&lt;$A329,"",IF(Y$254=$A329,Y286,X329+Y286))</f>
        <v/>
      </c>
      <c r="Z329" s="51" t="str">
        <f aca="false">IF(Z$254&lt;$A329,"",IF(Z$254=$A329,Z286,Y329+Z286))</f>
        <v/>
      </c>
      <c r="AA329" s="51" t="str">
        <f aca="false">IF(AA$254&lt;$A329,"",IF(AA$254=$A329,AA286,Z329+AA286))</f>
        <v/>
      </c>
      <c r="AB329" s="51" t="str">
        <f aca="false">IF(AB$254&lt;$A329,"",IF(AB$254=$A329,AB286,AA329+AB286))</f>
        <v/>
      </c>
      <c r="AC329" s="51" t="str">
        <f aca="false">IF(AC$254&lt;$A329,"",IF(AC$254=$A329,AC286,AB329+AC286))</f>
        <v/>
      </c>
      <c r="AD329" s="51" t="str">
        <f aca="false">IF(AD$254&lt;$A329,"",IF(AD$254=$A329,AD286,AC329+AD286))</f>
        <v/>
      </c>
      <c r="AE329" s="51" t="str">
        <f aca="false">IF(AE$254&lt;$A329,"",IF(AE$254=$A329,AE286,AD329+AE286))</f>
        <v/>
      </c>
      <c r="AF329" s="51" t="str">
        <f aca="false">IF(AF$254&lt;$A329,"",IF(AF$254=$A329,AF286,AE329+AF286))</f>
        <v/>
      </c>
      <c r="AG329" s="51" t="n">
        <f aca="false">IF(AG$254&lt;$A329,"",IF(AG$254=$A329,AG286,AF329+AG286))</f>
        <v>149.243324614656</v>
      </c>
      <c r="AH329" s="51" t="n">
        <f aca="false">IF(AH$254&lt;$A329,"",IF(AH$254=$A329,AH286,AG329+AH286))</f>
        <v>268.369070059832</v>
      </c>
      <c r="AI329" s="51" t="n">
        <f aca="false">IF(AI$254&lt;$A329,"",IF(AI$254=$A329,AI286,AH329+AI286))</f>
        <v>382.710634852795</v>
      </c>
      <c r="AJ329" s="51" t="n">
        <f aca="false">IF(AJ$254&lt;$A329,"",IF(AJ$254=$A329,AJ286,AI329+AJ286))</f>
        <v>500.174937738679</v>
      </c>
      <c r="AK329" s="51" t="n">
        <f aca="false">IF(AK$254&lt;$A329,"",IF(AK$254=$A329,AK286,AJ329+AK286))</f>
        <v>612.850884159046</v>
      </c>
      <c r="AL329" s="51" t="n">
        <f aca="false">IF(AL$254&lt;$A329,"",IF(AL$254=$A329,AL286,AK329+AL286))</f>
        <v>720.740693285131</v>
      </c>
      <c r="AM329" s="51" t="n">
        <f aca="false">IF(AM$254&lt;$A329,"",IF(AM$254=$A329,AM286,AL329+AM286))</f>
        <v>827.073721776176</v>
      </c>
      <c r="AN329" s="51" t="n">
        <f aca="false">IF(AN$254&lt;$A329,"",IF(AN$254=$A329,AN286,AM329+AN286))</f>
        <v>928.649562377703</v>
      </c>
      <c r="AO329" s="51" t="n">
        <f aca="false">IF(AO$254&lt;$A329,"",IF(AO$254=$A329,AO286,AN329+AO286))</f>
        <v>1025.50973143217</v>
      </c>
    </row>
    <row r="330" customFormat="false" ht="15" hidden="false" customHeight="false" outlineLevel="0" collapsed="false">
      <c r="A330" s="0" t="n">
        <f aca="false">A329+1</f>
        <v>32</v>
      </c>
      <c r="B330" s="0" t="s">
        <v>36</v>
      </c>
      <c r="C330" s="51" t="str">
        <f aca="false">IF(C$254&lt;$A330,"",IF(C$254=$A330,C287,B330+C287))</f>
        <v/>
      </c>
      <c r="D330" s="51" t="str">
        <f aca="false">IF(D$254&lt;$A330,"",IF(D$254=$A330,D287,C330+D287))</f>
        <v/>
      </c>
      <c r="E330" s="51" t="str">
        <f aca="false">IF(E$254&lt;$A330,"",IF(E$254=$A330,E287,D330+E287))</f>
        <v/>
      </c>
      <c r="F330" s="51" t="str">
        <f aca="false">IF(F$254&lt;$A330,"",IF(F$254=$A330,F287,E330+F287))</f>
        <v/>
      </c>
      <c r="G330" s="51" t="str">
        <f aca="false">IF(G$254&lt;$A330,"",IF(G$254=$A330,G287,F330+G287))</f>
        <v/>
      </c>
      <c r="H330" s="51" t="str">
        <f aca="false">IF(H$254&lt;$A330,"",IF(H$254=$A330,H287,G330+H287))</f>
        <v/>
      </c>
      <c r="I330" s="51" t="str">
        <f aca="false">IF(I$254&lt;$A330,"",IF(I$254=$A330,I287,H330+I287))</f>
        <v/>
      </c>
      <c r="J330" s="51" t="str">
        <f aca="false">IF(J$254&lt;$A330,"",IF(J$254=$A330,J287,I330+J287))</f>
        <v/>
      </c>
      <c r="K330" s="51" t="str">
        <f aca="false">IF(K$254&lt;$A330,"",IF(K$254=$A330,K287,J330+K287))</f>
        <v/>
      </c>
      <c r="L330" s="51" t="str">
        <f aca="false">IF(L$254&lt;$A330,"",IF(L$254=$A330,L287,K330+L287))</f>
        <v/>
      </c>
      <c r="M330" s="51" t="str">
        <f aca="false">IF(M$254&lt;$A330,"",IF(M$254=$A330,M287,L330+M287))</f>
        <v/>
      </c>
      <c r="N330" s="51" t="str">
        <f aca="false">IF(N$254&lt;$A330,"",IF(N$254=$A330,N287,M330+N287))</f>
        <v/>
      </c>
      <c r="O330" s="51" t="str">
        <f aca="false">IF(O$254&lt;$A330,"",IF(O$254=$A330,O287,N330+O287))</f>
        <v/>
      </c>
      <c r="P330" s="51" t="str">
        <f aca="false">IF(P$254&lt;$A330,"",IF(P$254=$A330,P287,O330+P287))</f>
        <v/>
      </c>
      <c r="Q330" s="51" t="str">
        <f aca="false">IF(Q$254&lt;$A330,"",IF(Q$254=$A330,Q287,P330+Q287))</f>
        <v/>
      </c>
      <c r="R330" s="51" t="str">
        <f aca="false">IF(R$254&lt;$A330,"",IF(R$254=$A330,R287,Q330+R287))</f>
        <v/>
      </c>
      <c r="S330" s="51" t="str">
        <f aca="false">IF(S$254&lt;$A330,"",IF(S$254=$A330,S287,R330+S287))</f>
        <v/>
      </c>
      <c r="T330" s="51" t="str">
        <f aca="false">IF(T$254&lt;$A330,"",IF(T$254=$A330,T287,S330+T287))</f>
        <v/>
      </c>
      <c r="U330" s="51" t="str">
        <f aca="false">IF(U$254&lt;$A330,"",IF(U$254=$A330,U287,T330+U287))</f>
        <v/>
      </c>
      <c r="V330" s="51" t="str">
        <f aca="false">IF(V$254&lt;$A330,"",IF(V$254=$A330,V287,U330+V287))</f>
        <v/>
      </c>
      <c r="W330" s="51" t="str">
        <f aca="false">IF(W$254&lt;$A330,"",IF(W$254=$A330,W287,V330+W287))</f>
        <v/>
      </c>
      <c r="X330" s="51" t="str">
        <f aca="false">IF(X$254&lt;$A330,"",IF(X$254=$A330,X287,W330+X287))</f>
        <v/>
      </c>
      <c r="Y330" s="51" t="str">
        <f aca="false">IF(Y$254&lt;$A330,"",IF(Y$254=$A330,Y287,X330+Y287))</f>
        <v/>
      </c>
      <c r="Z330" s="51" t="str">
        <f aca="false">IF(Z$254&lt;$A330,"",IF(Z$254=$A330,Z287,Y330+Z287))</f>
        <v/>
      </c>
      <c r="AA330" s="51" t="str">
        <f aca="false">IF(AA$254&lt;$A330,"",IF(AA$254=$A330,AA287,Z330+AA287))</f>
        <v/>
      </c>
      <c r="AB330" s="51" t="str">
        <f aca="false">IF(AB$254&lt;$A330,"",IF(AB$254=$A330,AB287,AA330+AB287))</f>
        <v/>
      </c>
      <c r="AC330" s="51" t="str">
        <f aca="false">IF(AC$254&lt;$A330,"",IF(AC$254=$A330,AC287,AB330+AC287))</f>
        <v/>
      </c>
      <c r="AD330" s="51" t="str">
        <f aca="false">IF(AD$254&lt;$A330,"",IF(AD$254=$A330,AD287,AC330+AD287))</f>
        <v/>
      </c>
      <c r="AE330" s="51" t="str">
        <f aca="false">IF(AE$254&lt;$A330,"",IF(AE$254=$A330,AE287,AD330+AE287))</f>
        <v/>
      </c>
      <c r="AF330" s="51" t="str">
        <f aca="false">IF(AF$254&lt;$A330,"",IF(AF$254=$A330,AF287,AE330+AF287))</f>
        <v/>
      </c>
      <c r="AG330" s="51" t="str">
        <f aca="false">IF(AG$254&lt;$A330,"",IF(AG$254=$A330,AG287,AF330+AG287))</f>
        <v/>
      </c>
      <c r="AH330" s="51" t="n">
        <f aca="false">IF(AH$254&lt;$A330,"",IF(AH$254=$A330,AH287,AG330+AH287))</f>
        <v>148.057073376446</v>
      </c>
      <c r="AI330" s="51" t="n">
        <f aca="false">IF(AI$254&lt;$A330,"",IF(AI$254=$A330,AI287,AH330+AI287))</f>
        <v>265.876083675412</v>
      </c>
      <c r="AJ330" s="51" t="n">
        <f aca="false">IF(AJ$254&lt;$A330,"",IF(AJ$254=$A330,AJ287,AI330+AJ287))</f>
        <v>386.798987636082</v>
      </c>
      <c r="AK330" s="51" t="n">
        <f aca="false">IF(AK$254&lt;$A330,"",IF(AK$254=$A330,AK287,AJ330+AK287))</f>
        <v>502.961165634255</v>
      </c>
      <c r="AL330" s="51" t="n">
        <f aca="false">IF(AL$254&lt;$A330,"",IF(AL$254=$A330,AL287,AK330+AL287))</f>
        <v>614.350938406602</v>
      </c>
      <c r="AM330" s="51" t="n">
        <f aca="false">IF(AM$254&lt;$A330,"",IF(AM$254=$A330,AM287,AL330+AM287))</f>
        <v>724.185661056049</v>
      </c>
      <c r="AN330" s="51" t="n">
        <f aca="false">IF(AN$254&lt;$A330,"",IF(AN$254=$A330,AN287,AM330+AN287))</f>
        <v>829.258493688711</v>
      </c>
      <c r="AO330" s="51" t="n">
        <f aca="false">IF(AO$254&lt;$A330,"",IF(AO$254=$A330,AO287,AN330+AO287))</f>
        <v>929.597333807119</v>
      </c>
    </row>
    <row r="331" customFormat="false" ht="15" hidden="false" customHeight="false" outlineLevel="0" collapsed="false">
      <c r="A331" s="0" t="n">
        <f aca="false">A330+1</f>
        <v>33</v>
      </c>
      <c r="B331" s="0" t="s">
        <v>37</v>
      </c>
      <c r="C331" s="51" t="str">
        <f aca="false">IF(C$254&lt;$A331,"",IF(C$254=$A331,C288,B331+C288))</f>
        <v/>
      </c>
      <c r="D331" s="51" t="str">
        <f aca="false">IF(D$254&lt;$A331,"",IF(D$254=$A331,D288,C331+D288))</f>
        <v/>
      </c>
      <c r="E331" s="51" t="str">
        <f aca="false">IF(E$254&lt;$A331,"",IF(E$254=$A331,E288,D331+E288))</f>
        <v/>
      </c>
      <c r="F331" s="51" t="str">
        <f aca="false">IF(F$254&lt;$A331,"",IF(F$254=$A331,F288,E331+F288))</f>
        <v/>
      </c>
      <c r="G331" s="51" t="str">
        <f aca="false">IF(G$254&lt;$A331,"",IF(G$254=$A331,G288,F331+G288))</f>
        <v/>
      </c>
      <c r="H331" s="51" t="str">
        <f aca="false">IF(H$254&lt;$A331,"",IF(H$254=$A331,H288,G331+H288))</f>
        <v/>
      </c>
      <c r="I331" s="51" t="str">
        <f aca="false">IF(I$254&lt;$A331,"",IF(I$254=$A331,I288,H331+I288))</f>
        <v/>
      </c>
      <c r="J331" s="51" t="str">
        <f aca="false">IF(J$254&lt;$A331,"",IF(J$254=$A331,J288,I331+J288))</f>
        <v/>
      </c>
      <c r="K331" s="51" t="str">
        <f aca="false">IF(K$254&lt;$A331,"",IF(K$254=$A331,K288,J331+K288))</f>
        <v/>
      </c>
      <c r="L331" s="51" t="str">
        <f aca="false">IF(L$254&lt;$A331,"",IF(L$254=$A331,L288,K331+L288))</f>
        <v/>
      </c>
      <c r="M331" s="51" t="str">
        <f aca="false">IF(M$254&lt;$A331,"",IF(M$254=$A331,M288,L331+M288))</f>
        <v/>
      </c>
      <c r="N331" s="51" t="str">
        <f aca="false">IF(N$254&lt;$A331,"",IF(N$254=$A331,N288,M331+N288))</f>
        <v/>
      </c>
      <c r="O331" s="51" t="str">
        <f aca="false">IF(O$254&lt;$A331,"",IF(O$254=$A331,O288,N331+O288))</f>
        <v/>
      </c>
      <c r="P331" s="51" t="str">
        <f aca="false">IF(P$254&lt;$A331,"",IF(P$254=$A331,P288,O331+P288))</f>
        <v/>
      </c>
      <c r="Q331" s="51" t="str">
        <f aca="false">IF(Q$254&lt;$A331,"",IF(Q$254=$A331,Q288,P331+Q288))</f>
        <v/>
      </c>
      <c r="R331" s="51" t="str">
        <f aca="false">IF(R$254&lt;$A331,"",IF(R$254=$A331,R288,Q331+R288))</f>
        <v/>
      </c>
      <c r="S331" s="51" t="str">
        <f aca="false">IF(S$254&lt;$A331,"",IF(S$254=$A331,S288,R331+S288))</f>
        <v/>
      </c>
      <c r="T331" s="51" t="str">
        <f aca="false">IF(T$254&lt;$A331,"",IF(T$254=$A331,T288,S331+T288))</f>
        <v/>
      </c>
      <c r="U331" s="51" t="str">
        <f aca="false">IF(U$254&lt;$A331,"",IF(U$254=$A331,U288,T331+U288))</f>
        <v/>
      </c>
      <c r="V331" s="51" t="str">
        <f aca="false">IF(V$254&lt;$A331,"",IF(V$254=$A331,V288,U331+V288))</f>
        <v/>
      </c>
      <c r="W331" s="51" t="str">
        <f aca="false">IF(W$254&lt;$A331,"",IF(W$254=$A331,W288,V331+W288))</f>
        <v/>
      </c>
      <c r="X331" s="51" t="str">
        <f aca="false">IF(X$254&lt;$A331,"",IF(X$254=$A331,X288,W331+X288))</f>
        <v/>
      </c>
      <c r="Y331" s="51" t="str">
        <f aca="false">IF(Y$254&lt;$A331,"",IF(Y$254=$A331,Y288,X331+Y288))</f>
        <v/>
      </c>
      <c r="Z331" s="51" t="str">
        <f aca="false">IF(Z$254&lt;$A331,"",IF(Z$254=$A331,Z288,Y331+Z288))</f>
        <v/>
      </c>
      <c r="AA331" s="51" t="str">
        <f aca="false">IF(AA$254&lt;$A331,"",IF(AA$254=$A331,AA288,Z331+AA288))</f>
        <v/>
      </c>
      <c r="AB331" s="51" t="str">
        <f aca="false">IF(AB$254&lt;$A331,"",IF(AB$254=$A331,AB288,AA331+AB288))</f>
        <v/>
      </c>
      <c r="AC331" s="51" t="str">
        <f aca="false">IF(AC$254&lt;$A331,"",IF(AC$254=$A331,AC288,AB331+AC288))</f>
        <v/>
      </c>
      <c r="AD331" s="51" t="str">
        <f aca="false">IF(AD$254&lt;$A331,"",IF(AD$254=$A331,AD288,AC331+AD288))</f>
        <v/>
      </c>
      <c r="AE331" s="51" t="str">
        <f aca="false">IF(AE$254&lt;$A331,"",IF(AE$254=$A331,AE288,AD331+AE288))</f>
        <v/>
      </c>
      <c r="AF331" s="51" t="str">
        <f aca="false">IF(AF$254&lt;$A331,"",IF(AF$254=$A331,AF288,AE331+AF288))</f>
        <v/>
      </c>
      <c r="AG331" s="51" t="str">
        <f aca="false">IF(AG$254&lt;$A331,"",IF(AG$254=$A331,AG288,AF331+AG288))</f>
        <v/>
      </c>
      <c r="AH331" s="51" t="str">
        <f aca="false">IF(AH$254&lt;$A331,"",IF(AH$254=$A331,AH288,AG331+AH288))</f>
        <v/>
      </c>
      <c r="AI331" s="51" t="n">
        <f aca="false">IF(AI$254&lt;$A331,"",IF(AI$254=$A331,AI288,AH331+AI288))</f>
        <v>146.876476030746</v>
      </c>
      <c r="AJ331" s="51" t="n">
        <f aca="false">IF(AJ$254&lt;$A331,"",IF(AJ$254=$A331,AJ288,AI331+AJ288))</f>
        <v>271.213342139806</v>
      </c>
      <c r="AK331" s="51" t="n">
        <f aca="false">IF(AK$254&lt;$A331,"",IF(AK$254=$A331,AK288,AJ331+AK288))</f>
        <v>390.828138952382</v>
      </c>
      <c r="AL331" s="51" t="n">
        <f aca="false">IF(AL$254&lt;$A331,"",IF(AL$254=$A331,AL288,AK331+AL288))</f>
        <v>505.695491175629</v>
      </c>
      <c r="AM331" s="51" t="n">
        <f aca="false">IF(AM$254&lt;$A331,"",IF(AM$254=$A331,AM288,AL331+AM288))</f>
        <v>619.013218200577</v>
      </c>
      <c r="AN331" s="51" t="n">
        <f aca="false">IF(AN$254&lt;$A331,"",IF(AN$254=$A331,AN288,AM331+AN288))</f>
        <v>727.575603096667</v>
      </c>
      <c r="AO331" s="51" t="n">
        <f aca="false">IF(AO$254&lt;$A331,"",IF(AO$254=$A331,AO288,AN331+AO288))</f>
        <v>831.39675461268</v>
      </c>
    </row>
    <row r="332" customFormat="false" ht="15" hidden="false" customHeight="false" outlineLevel="0" collapsed="false">
      <c r="A332" s="0" t="n">
        <f aca="false">A331+1</f>
        <v>34</v>
      </c>
      <c r="B332" s="0" t="s">
        <v>38</v>
      </c>
      <c r="C332" s="51" t="str">
        <f aca="false">IF(C$254&lt;$A332,"",IF(C$254=$A332,C289,B332+C289))</f>
        <v/>
      </c>
      <c r="D332" s="51" t="str">
        <f aca="false">IF(D$254&lt;$A332,"",IF(D$254=$A332,D289,C332+D289))</f>
        <v/>
      </c>
      <c r="E332" s="51" t="str">
        <f aca="false">IF(E$254&lt;$A332,"",IF(E$254=$A332,E289,D332+E289))</f>
        <v/>
      </c>
      <c r="F332" s="51" t="str">
        <f aca="false">IF(F$254&lt;$A332,"",IF(F$254=$A332,F289,E332+F289))</f>
        <v/>
      </c>
      <c r="G332" s="51" t="str">
        <f aca="false">IF(G$254&lt;$A332,"",IF(G$254=$A332,G289,F332+G289))</f>
        <v/>
      </c>
      <c r="H332" s="51" t="str">
        <f aca="false">IF(H$254&lt;$A332,"",IF(H$254=$A332,H289,G332+H289))</f>
        <v/>
      </c>
      <c r="I332" s="51" t="str">
        <f aca="false">IF(I$254&lt;$A332,"",IF(I$254=$A332,I289,H332+I289))</f>
        <v/>
      </c>
      <c r="J332" s="51" t="str">
        <f aca="false">IF(J$254&lt;$A332,"",IF(J$254=$A332,J289,I332+J289))</f>
        <v/>
      </c>
      <c r="K332" s="51" t="str">
        <f aca="false">IF(K$254&lt;$A332,"",IF(K$254=$A332,K289,J332+K289))</f>
        <v/>
      </c>
      <c r="L332" s="51" t="str">
        <f aca="false">IF(L$254&lt;$A332,"",IF(L$254=$A332,L289,K332+L289))</f>
        <v/>
      </c>
      <c r="M332" s="51" t="str">
        <f aca="false">IF(M$254&lt;$A332,"",IF(M$254=$A332,M289,L332+M289))</f>
        <v/>
      </c>
      <c r="N332" s="51" t="str">
        <f aca="false">IF(N$254&lt;$A332,"",IF(N$254=$A332,N289,M332+N289))</f>
        <v/>
      </c>
      <c r="O332" s="51" t="str">
        <f aca="false">IF(O$254&lt;$A332,"",IF(O$254=$A332,O289,N332+O289))</f>
        <v/>
      </c>
      <c r="P332" s="51" t="str">
        <f aca="false">IF(P$254&lt;$A332,"",IF(P$254=$A332,P289,O332+P289))</f>
        <v/>
      </c>
      <c r="Q332" s="51" t="str">
        <f aca="false">IF(Q$254&lt;$A332,"",IF(Q$254=$A332,Q289,P332+Q289))</f>
        <v/>
      </c>
      <c r="R332" s="51" t="str">
        <f aca="false">IF(R$254&lt;$A332,"",IF(R$254=$A332,R289,Q332+R289))</f>
        <v/>
      </c>
      <c r="S332" s="51" t="str">
        <f aca="false">IF(S$254&lt;$A332,"",IF(S$254=$A332,S289,R332+S289))</f>
        <v/>
      </c>
      <c r="T332" s="51" t="str">
        <f aca="false">IF(T$254&lt;$A332,"",IF(T$254=$A332,T289,S332+T289))</f>
        <v/>
      </c>
      <c r="U332" s="51" t="str">
        <f aca="false">IF(U$254&lt;$A332,"",IF(U$254=$A332,U289,T332+U289))</f>
        <v/>
      </c>
      <c r="V332" s="51" t="str">
        <f aca="false">IF(V$254&lt;$A332,"",IF(V$254=$A332,V289,U332+V289))</f>
        <v/>
      </c>
      <c r="W332" s="51" t="str">
        <f aca="false">IF(W$254&lt;$A332,"",IF(W$254=$A332,W289,V332+W289))</f>
        <v/>
      </c>
      <c r="X332" s="51" t="str">
        <f aca="false">IF(X$254&lt;$A332,"",IF(X$254=$A332,X289,W332+X289))</f>
        <v/>
      </c>
      <c r="Y332" s="51" t="str">
        <f aca="false">IF(Y$254&lt;$A332,"",IF(Y$254=$A332,Y289,X332+Y289))</f>
        <v/>
      </c>
      <c r="Z332" s="51" t="str">
        <f aca="false">IF(Z$254&lt;$A332,"",IF(Z$254=$A332,Z289,Y332+Z289))</f>
        <v/>
      </c>
      <c r="AA332" s="51" t="str">
        <f aca="false">IF(AA$254&lt;$A332,"",IF(AA$254=$A332,AA289,Z332+AA289))</f>
        <v/>
      </c>
      <c r="AB332" s="51" t="str">
        <f aca="false">IF(AB$254&lt;$A332,"",IF(AB$254=$A332,AB289,AA332+AB289))</f>
        <v/>
      </c>
      <c r="AC332" s="51" t="str">
        <f aca="false">IF(AC$254&lt;$A332,"",IF(AC$254=$A332,AC289,AB332+AC289))</f>
        <v/>
      </c>
      <c r="AD332" s="51" t="str">
        <f aca="false">IF(AD$254&lt;$A332,"",IF(AD$254=$A332,AD289,AC332+AD289))</f>
        <v/>
      </c>
      <c r="AE332" s="51" t="str">
        <f aca="false">IF(AE$254&lt;$A332,"",IF(AE$254=$A332,AE289,AD332+AE289))</f>
        <v/>
      </c>
      <c r="AF332" s="51" t="str">
        <f aca="false">IF(AF$254&lt;$A332,"",IF(AF$254=$A332,AF289,AE332+AF289))</f>
        <v/>
      </c>
      <c r="AG332" s="51" t="str">
        <f aca="false">IF(AG$254&lt;$A332,"",IF(AG$254=$A332,AG289,AF332+AG289))</f>
        <v/>
      </c>
      <c r="AH332" s="51" t="str">
        <f aca="false">IF(AH$254&lt;$A332,"",IF(AH$254=$A332,AH289,AG332+AH289))</f>
        <v/>
      </c>
      <c r="AI332" s="51" t="str">
        <f aca="false">IF(AI$254&lt;$A332,"",IF(AI$254=$A332,AI289,AH332+AI289))</f>
        <v/>
      </c>
      <c r="AJ332" s="51" t="n">
        <f aca="false">IF(AJ$254&lt;$A332,"",IF(AJ$254=$A332,AJ289,AI332+AJ289))</f>
        <v>151.515975372173</v>
      </c>
      <c r="AK332" s="51" t="n">
        <f aca="false">IF(AK$254&lt;$A332,"",IF(AK$254=$A332,AK289,AJ332+AK289))</f>
        <v>274.540935321039</v>
      </c>
      <c r="AL332" s="51" t="n">
        <f aca="false">IF(AL$254&lt;$A332,"",IF(AL$254=$A332,AL289,AK332+AL289))</f>
        <v>392.854448315366</v>
      </c>
      <c r="AM332" s="51" t="n">
        <f aca="false">IF(AM$254&lt;$A332,"",IF(AM$254=$A332,AM289,AL332+AM289))</f>
        <v>509.627420243301</v>
      </c>
      <c r="AN332" s="51" t="n">
        <f aca="false">IF(AN$254&lt;$A332,"",IF(AN$254=$A332,AN289,AM332+AN289))</f>
        <v>621.662829384415</v>
      </c>
      <c r="AO332" s="51" t="n">
        <f aca="false">IF(AO$254&lt;$A332,"",IF(AO$254=$A332,AO289,AN332+AO289))</f>
        <v>728.960955052496</v>
      </c>
    </row>
    <row r="333" customFormat="false" ht="15" hidden="false" customHeight="false" outlineLevel="0" collapsed="false">
      <c r="A333" s="0" t="n">
        <f aca="false">A332+1</f>
        <v>35</v>
      </c>
      <c r="B333" s="0" t="s">
        <v>39</v>
      </c>
      <c r="C333" s="51" t="str">
        <f aca="false">IF(C$254&lt;$A333,"",IF(C$254=$A333,C290,B333+C290))</f>
        <v/>
      </c>
      <c r="D333" s="51" t="str">
        <f aca="false">IF(D$254&lt;$A333,"",IF(D$254=$A333,D290,C333+D290))</f>
        <v/>
      </c>
      <c r="E333" s="51" t="str">
        <f aca="false">IF(E$254&lt;$A333,"",IF(E$254=$A333,E290,D333+E290))</f>
        <v/>
      </c>
      <c r="F333" s="51" t="str">
        <f aca="false">IF(F$254&lt;$A333,"",IF(F$254=$A333,F290,E333+F290))</f>
        <v/>
      </c>
      <c r="G333" s="51" t="str">
        <f aca="false">IF(G$254&lt;$A333,"",IF(G$254=$A333,G290,F333+G290))</f>
        <v/>
      </c>
      <c r="H333" s="51" t="str">
        <f aca="false">IF(H$254&lt;$A333,"",IF(H$254=$A333,H290,G333+H290))</f>
        <v/>
      </c>
      <c r="I333" s="51" t="str">
        <f aca="false">IF(I$254&lt;$A333,"",IF(I$254=$A333,I290,H333+I290))</f>
        <v/>
      </c>
      <c r="J333" s="51" t="str">
        <f aca="false">IF(J$254&lt;$A333,"",IF(J$254=$A333,J290,I333+J290))</f>
        <v/>
      </c>
      <c r="K333" s="51" t="str">
        <f aca="false">IF(K$254&lt;$A333,"",IF(K$254=$A333,K290,J333+K290))</f>
        <v/>
      </c>
      <c r="L333" s="51" t="str">
        <f aca="false">IF(L$254&lt;$A333,"",IF(L$254=$A333,L290,K333+L290))</f>
        <v/>
      </c>
      <c r="M333" s="51" t="str">
        <f aca="false">IF(M$254&lt;$A333,"",IF(M$254=$A333,M290,L333+M290))</f>
        <v/>
      </c>
      <c r="N333" s="51" t="str">
        <f aca="false">IF(N$254&lt;$A333,"",IF(N$254=$A333,N290,M333+N290))</f>
        <v/>
      </c>
      <c r="O333" s="51" t="str">
        <f aca="false">IF(O$254&lt;$A333,"",IF(O$254=$A333,O290,N333+O290))</f>
        <v/>
      </c>
      <c r="P333" s="51" t="str">
        <f aca="false">IF(P$254&lt;$A333,"",IF(P$254=$A333,P290,O333+P290))</f>
        <v/>
      </c>
      <c r="Q333" s="51" t="str">
        <f aca="false">IF(Q$254&lt;$A333,"",IF(Q$254=$A333,Q290,P333+Q290))</f>
        <v/>
      </c>
      <c r="R333" s="51" t="str">
        <f aca="false">IF(R$254&lt;$A333,"",IF(R$254=$A333,R290,Q333+R290))</f>
        <v/>
      </c>
      <c r="S333" s="51" t="str">
        <f aca="false">IF(S$254&lt;$A333,"",IF(S$254=$A333,S290,R333+S290))</f>
        <v/>
      </c>
      <c r="T333" s="51" t="str">
        <f aca="false">IF(T$254&lt;$A333,"",IF(T$254=$A333,T290,S333+T290))</f>
        <v/>
      </c>
      <c r="U333" s="51" t="str">
        <f aca="false">IF(U$254&lt;$A333,"",IF(U$254=$A333,U290,T333+U290))</f>
        <v/>
      </c>
      <c r="V333" s="51" t="str">
        <f aca="false">IF(V$254&lt;$A333,"",IF(V$254=$A333,V290,U333+V290))</f>
        <v/>
      </c>
      <c r="W333" s="51" t="str">
        <f aca="false">IF(W$254&lt;$A333,"",IF(W$254=$A333,W290,V333+W290))</f>
        <v/>
      </c>
      <c r="X333" s="51" t="str">
        <f aca="false">IF(X$254&lt;$A333,"",IF(X$254=$A333,X290,W333+X290))</f>
        <v/>
      </c>
      <c r="Y333" s="51" t="str">
        <f aca="false">IF(Y$254&lt;$A333,"",IF(Y$254=$A333,Y290,X333+Y290))</f>
        <v/>
      </c>
      <c r="Z333" s="51" t="str">
        <f aca="false">IF(Z$254&lt;$A333,"",IF(Z$254=$A333,Z290,Y333+Z290))</f>
        <v/>
      </c>
      <c r="AA333" s="51" t="str">
        <f aca="false">IF(AA$254&lt;$A333,"",IF(AA$254=$A333,AA290,Z333+AA290))</f>
        <v/>
      </c>
      <c r="AB333" s="51" t="str">
        <f aca="false">IF(AB$254&lt;$A333,"",IF(AB$254=$A333,AB290,AA333+AB290))</f>
        <v/>
      </c>
      <c r="AC333" s="51" t="str">
        <f aca="false">IF(AC$254&lt;$A333,"",IF(AC$254=$A333,AC290,AB333+AC290))</f>
        <v/>
      </c>
      <c r="AD333" s="51" t="str">
        <f aca="false">IF(AD$254&lt;$A333,"",IF(AD$254=$A333,AD290,AC333+AD290))</f>
        <v/>
      </c>
      <c r="AE333" s="51" t="str">
        <f aca="false">IF(AE$254&lt;$A333,"",IF(AE$254=$A333,AE290,AD333+AE290))</f>
        <v/>
      </c>
      <c r="AF333" s="51" t="str">
        <f aca="false">IF(AF$254&lt;$A333,"",IF(AF$254=$A333,AF290,AE333+AF290))</f>
        <v/>
      </c>
      <c r="AG333" s="51" t="str">
        <f aca="false">IF(AG$254&lt;$A333,"",IF(AG$254=$A333,AG290,AF333+AG290))</f>
        <v/>
      </c>
      <c r="AH333" s="51" t="str">
        <f aca="false">IF(AH$254&lt;$A333,"",IF(AH$254=$A333,AH290,AG333+AH290))</f>
        <v/>
      </c>
      <c r="AI333" s="51" t="str">
        <f aca="false">IF(AI$254&lt;$A333,"",IF(AI$254=$A333,AI290,AH333+AI290))</f>
        <v/>
      </c>
      <c r="AJ333" s="51" t="str">
        <f aca="false">IF(AJ$254&lt;$A333,"",IF(AJ$254=$A333,AJ290,AI333+AJ290))</f>
        <v/>
      </c>
      <c r="AK333" s="51" t="n">
        <f aca="false">IF(AK$254&lt;$A333,"",IF(AK$254=$A333,AK290,AJ333+AK290))</f>
        <v>150.335034966514</v>
      </c>
      <c r="AL333" s="51" t="n">
        <f aca="false">IF(AL$254&lt;$A333,"",IF(AL$254=$A333,AL290,AK333+AL290))</f>
        <v>272.054432915357</v>
      </c>
      <c r="AM333" s="51" t="n">
        <f aca="false">IF(AM$254&lt;$A333,"",IF(AM$254=$A333,AM290,AL333+AM290))</f>
        <v>392.245963586825</v>
      </c>
      <c r="AN333" s="51" t="n">
        <f aca="false">IF(AN$254&lt;$A333,"",IF(AN$254=$A333,AN290,AM333+AN290))</f>
        <v>507.728817820424</v>
      </c>
      <c r="AO333" s="51" t="n">
        <f aca="false">IF(AO$254&lt;$A333,"",IF(AO$254=$A333,AO290,AN333+AO290))</f>
        <v>618.489534999148</v>
      </c>
    </row>
    <row r="334" customFormat="false" ht="15" hidden="false" customHeight="false" outlineLevel="0" collapsed="false">
      <c r="A334" s="0" t="n">
        <f aca="false">A333+1</f>
        <v>36</v>
      </c>
      <c r="B334" s="0" t="s">
        <v>40</v>
      </c>
      <c r="C334" s="51" t="str">
        <f aca="false">IF(C$254&lt;$A334,"",IF(C$254=$A334,C291,B334+C291))</f>
        <v/>
      </c>
      <c r="D334" s="51" t="str">
        <f aca="false">IF(D$254&lt;$A334,"",IF(D$254=$A334,D291,C334+D291))</f>
        <v/>
      </c>
      <c r="E334" s="51" t="str">
        <f aca="false">IF(E$254&lt;$A334,"",IF(E$254=$A334,E291,D334+E291))</f>
        <v/>
      </c>
      <c r="F334" s="51" t="str">
        <f aca="false">IF(F$254&lt;$A334,"",IF(F$254=$A334,F291,E334+F291))</f>
        <v/>
      </c>
      <c r="G334" s="51" t="str">
        <f aca="false">IF(G$254&lt;$A334,"",IF(G$254=$A334,G291,F334+G291))</f>
        <v/>
      </c>
      <c r="H334" s="51" t="str">
        <f aca="false">IF(H$254&lt;$A334,"",IF(H$254=$A334,H291,G334+H291))</f>
        <v/>
      </c>
      <c r="I334" s="51" t="str">
        <f aca="false">IF(I$254&lt;$A334,"",IF(I$254=$A334,I291,H334+I291))</f>
        <v/>
      </c>
      <c r="J334" s="51" t="str">
        <f aca="false">IF(J$254&lt;$A334,"",IF(J$254=$A334,J291,I334+J291))</f>
        <v/>
      </c>
      <c r="K334" s="51" t="str">
        <f aca="false">IF(K$254&lt;$A334,"",IF(K$254=$A334,K291,J334+K291))</f>
        <v/>
      </c>
      <c r="L334" s="51" t="str">
        <f aca="false">IF(L$254&lt;$A334,"",IF(L$254=$A334,L291,K334+L291))</f>
        <v/>
      </c>
      <c r="M334" s="51" t="str">
        <f aca="false">IF(M$254&lt;$A334,"",IF(M$254=$A334,M291,L334+M291))</f>
        <v/>
      </c>
      <c r="N334" s="51" t="str">
        <f aca="false">IF(N$254&lt;$A334,"",IF(N$254=$A334,N291,M334+N291))</f>
        <v/>
      </c>
      <c r="O334" s="51" t="str">
        <f aca="false">IF(O$254&lt;$A334,"",IF(O$254=$A334,O291,N334+O291))</f>
        <v/>
      </c>
      <c r="P334" s="51" t="str">
        <f aca="false">IF(P$254&lt;$A334,"",IF(P$254=$A334,P291,O334+P291))</f>
        <v/>
      </c>
      <c r="Q334" s="51" t="str">
        <f aca="false">IF(Q$254&lt;$A334,"",IF(Q$254=$A334,Q291,P334+Q291))</f>
        <v/>
      </c>
      <c r="R334" s="51" t="str">
        <f aca="false">IF(R$254&lt;$A334,"",IF(R$254=$A334,R291,Q334+R291))</f>
        <v/>
      </c>
      <c r="S334" s="51" t="str">
        <f aca="false">IF(S$254&lt;$A334,"",IF(S$254=$A334,S291,R334+S291))</f>
        <v/>
      </c>
      <c r="T334" s="51" t="str">
        <f aca="false">IF(T$254&lt;$A334,"",IF(T$254=$A334,T291,S334+T291))</f>
        <v/>
      </c>
      <c r="U334" s="51" t="str">
        <f aca="false">IF(U$254&lt;$A334,"",IF(U$254=$A334,U291,T334+U291))</f>
        <v/>
      </c>
      <c r="V334" s="51" t="str">
        <f aca="false">IF(V$254&lt;$A334,"",IF(V$254=$A334,V291,U334+V291))</f>
        <v/>
      </c>
      <c r="W334" s="51" t="str">
        <f aca="false">IF(W$254&lt;$A334,"",IF(W$254=$A334,W291,V334+W291))</f>
        <v/>
      </c>
      <c r="X334" s="51" t="str">
        <f aca="false">IF(X$254&lt;$A334,"",IF(X$254=$A334,X291,W334+X291))</f>
        <v/>
      </c>
      <c r="Y334" s="51" t="str">
        <f aca="false">IF(Y$254&lt;$A334,"",IF(Y$254=$A334,Y291,X334+Y291))</f>
        <v/>
      </c>
      <c r="Z334" s="51" t="str">
        <f aca="false">IF(Z$254&lt;$A334,"",IF(Z$254=$A334,Z291,Y334+Z291))</f>
        <v/>
      </c>
      <c r="AA334" s="51" t="str">
        <f aca="false">IF(AA$254&lt;$A334,"",IF(AA$254=$A334,AA291,Z334+AA291))</f>
        <v/>
      </c>
      <c r="AB334" s="51" t="str">
        <f aca="false">IF(AB$254&lt;$A334,"",IF(AB$254=$A334,AB291,AA334+AB291))</f>
        <v/>
      </c>
      <c r="AC334" s="51" t="str">
        <f aca="false">IF(AC$254&lt;$A334,"",IF(AC$254=$A334,AC291,AB334+AC291))</f>
        <v/>
      </c>
      <c r="AD334" s="51" t="str">
        <f aca="false">IF(AD$254&lt;$A334,"",IF(AD$254=$A334,AD291,AC334+AD291))</f>
        <v/>
      </c>
      <c r="AE334" s="51" t="str">
        <f aca="false">IF(AE$254&lt;$A334,"",IF(AE$254=$A334,AE291,AD334+AE291))</f>
        <v/>
      </c>
      <c r="AF334" s="51" t="str">
        <f aca="false">IF(AF$254&lt;$A334,"",IF(AF$254=$A334,AF291,AE334+AF291))</f>
        <v/>
      </c>
      <c r="AG334" s="51" t="str">
        <f aca="false">IF(AG$254&lt;$A334,"",IF(AG$254=$A334,AG291,AF334+AG291))</f>
        <v/>
      </c>
      <c r="AH334" s="51" t="str">
        <f aca="false">IF(AH$254&lt;$A334,"",IF(AH$254=$A334,AH291,AG334+AH291))</f>
        <v/>
      </c>
      <c r="AI334" s="51" t="str">
        <f aca="false">IF(AI$254&lt;$A334,"",IF(AI$254=$A334,AI291,AH334+AI291))</f>
        <v/>
      </c>
      <c r="AJ334" s="51" t="str">
        <f aca="false">IF(AJ$254&lt;$A334,"",IF(AJ$254=$A334,AJ291,AI334+AJ291))</f>
        <v/>
      </c>
      <c r="AK334" s="51" t="str">
        <f aca="false">IF(AK$254&lt;$A334,"",IF(AK$254=$A334,AK291,AJ334+AK291))</f>
        <v/>
      </c>
      <c r="AL334" s="51" t="n">
        <f aca="false">IF(AL$254&lt;$A334,"",IF(AL$254=$A334,AL291,AK334+AL291))</f>
        <v>149.159232897537</v>
      </c>
      <c r="AM334" s="51" t="n">
        <f aca="false">IF(AM$254&lt;$A334,"",IF(AM$254=$A334,AM291,AL334+AM291))</f>
        <v>272.723936297509</v>
      </c>
      <c r="AN334" s="51" t="n">
        <f aca="false">IF(AN$254&lt;$A334,"",IF(AN$254=$A334,AN291,AM334+AN291))</f>
        <v>391.619728235837</v>
      </c>
      <c r="AO334" s="51" t="n">
        <f aca="false">IF(AO$254&lt;$A334,"",IF(AO$254=$A334,AO291,AN334+AO291))</f>
        <v>505.81962620857</v>
      </c>
    </row>
    <row r="335" customFormat="false" ht="15" hidden="false" customHeight="false" outlineLevel="0" collapsed="false">
      <c r="A335" s="0" t="n">
        <f aca="false">A334+1</f>
        <v>37</v>
      </c>
      <c r="B335" s="0" t="s">
        <v>41</v>
      </c>
      <c r="C335" s="51" t="str">
        <f aca="false">IF(C$254&lt;$A335,"",IF(C$254=$A335,C292,B335+C292))</f>
        <v/>
      </c>
      <c r="D335" s="51" t="str">
        <f aca="false">IF(D$254&lt;$A335,"",IF(D$254=$A335,D292,C335+D292))</f>
        <v/>
      </c>
      <c r="E335" s="51" t="str">
        <f aca="false">IF(E$254&lt;$A335,"",IF(E$254=$A335,E292,D335+E292))</f>
        <v/>
      </c>
      <c r="F335" s="51" t="str">
        <f aca="false">IF(F$254&lt;$A335,"",IF(F$254=$A335,F292,E335+F292))</f>
        <v/>
      </c>
      <c r="G335" s="51" t="str">
        <f aca="false">IF(G$254&lt;$A335,"",IF(G$254=$A335,G292,F335+G292))</f>
        <v/>
      </c>
      <c r="H335" s="51" t="str">
        <f aca="false">IF(H$254&lt;$A335,"",IF(H$254=$A335,H292,G335+H292))</f>
        <v/>
      </c>
      <c r="I335" s="51" t="str">
        <f aca="false">IF(I$254&lt;$A335,"",IF(I$254=$A335,I292,H335+I292))</f>
        <v/>
      </c>
      <c r="J335" s="51" t="str">
        <f aca="false">IF(J$254&lt;$A335,"",IF(J$254=$A335,J292,I335+J292))</f>
        <v/>
      </c>
      <c r="K335" s="51" t="str">
        <f aca="false">IF(K$254&lt;$A335,"",IF(K$254=$A335,K292,J335+K292))</f>
        <v/>
      </c>
      <c r="L335" s="51" t="str">
        <f aca="false">IF(L$254&lt;$A335,"",IF(L$254=$A335,L292,K335+L292))</f>
        <v/>
      </c>
      <c r="M335" s="51" t="str">
        <f aca="false">IF(M$254&lt;$A335,"",IF(M$254=$A335,M292,L335+M292))</f>
        <v/>
      </c>
      <c r="N335" s="51" t="str">
        <f aca="false">IF(N$254&lt;$A335,"",IF(N$254=$A335,N292,M335+N292))</f>
        <v/>
      </c>
      <c r="O335" s="51" t="str">
        <f aca="false">IF(O$254&lt;$A335,"",IF(O$254=$A335,O292,N335+O292))</f>
        <v/>
      </c>
      <c r="P335" s="51" t="str">
        <f aca="false">IF(P$254&lt;$A335,"",IF(P$254=$A335,P292,O335+P292))</f>
        <v/>
      </c>
      <c r="Q335" s="51" t="str">
        <f aca="false">IF(Q$254&lt;$A335,"",IF(Q$254=$A335,Q292,P335+Q292))</f>
        <v/>
      </c>
      <c r="R335" s="51" t="str">
        <f aca="false">IF(R$254&lt;$A335,"",IF(R$254=$A335,R292,Q335+R292))</f>
        <v/>
      </c>
      <c r="S335" s="51" t="str">
        <f aca="false">IF(S$254&lt;$A335,"",IF(S$254=$A335,S292,R335+S292))</f>
        <v/>
      </c>
      <c r="T335" s="51" t="str">
        <f aca="false">IF(T$254&lt;$A335,"",IF(T$254=$A335,T292,S335+T292))</f>
        <v/>
      </c>
      <c r="U335" s="51" t="str">
        <f aca="false">IF(U$254&lt;$A335,"",IF(U$254=$A335,U292,T335+U292))</f>
        <v/>
      </c>
      <c r="V335" s="51" t="str">
        <f aca="false">IF(V$254&lt;$A335,"",IF(V$254=$A335,V292,U335+V292))</f>
        <v/>
      </c>
      <c r="W335" s="51" t="str">
        <f aca="false">IF(W$254&lt;$A335,"",IF(W$254=$A335,W292,V335+W292))</f>
        <v/>
      </c>
      <c r="X335" s="51" t="str">
        <f aca="false">IF(X$254&lt;$A335,"",IF(X$254=$A335,X292,W335+X292))</f>
        <v/>
      </c>
      <c r="Y335" s="51" t="str">
        <f aca="false">IF(Y$254&lt;$A335,"",IF(Y$254=$A335,Y292,X335+Y292))</f>
        <v/>
      </c>
      <c r="Z335" s="51" t="str">
        <f aca="false">IF(Z$254&lt;$A335,"",IF(Z$254=$A335,Z292,Y335+Z292))</f>
        <v/>
      </c>
      <c r="AA335" s="51" t="str">
        <f aca="false">IF(AA$254&lt;$A335,"",IF(AA$254=$A335,AA292,Z335+AA292))</f>
        <v/>
      </c>
      <c r="AB335" s="51" t="str">
        <f aca="false">IF(AB$254&lt;$A335,"",IF(AB$254=$A335,AB292,AA335+AB292))</f>
        <v/>
      </c>
      <c r="AC335" s="51" t="str">
        <f aca="false">IF(AC$254&lt;$A335,"",IF(AC$254=$A335,AC292,AB335+AC292))</f>
        <v/>
      </c>
      <c r="AD335" s="51" t="str">
        <f aca="false">IF(AD$254&lt;$A335,"",IF(AD$254=$A335,AD292,AC335+AD292))</f>
        <v/>
      </c>
      <c r="AE335" s="51" t="str">
        <f aca="false">IF(AE$254&lt;$A335,"",IF(AE$254=$A335,AE292,AD335+AE292))</f>
        <v/>
      </c>
      <c r="AF335" s="51" t="str">
        <f aca="false">IF(AF$254&lt;$A335,"",IF(AF$254=$A335,AF292,AE335+AF292))</f>
        <v/>
      </c>
      <c r="AG335" s="51" t="str">
        <f aca="false">IF(AG$254&lt;$A335,"",IF(AG$254=$A335,AG292,AF335+AG292))</f>
        <v/>
      </c>
      <c r="AH335" s="51" t="str">
        <f aca="false">IF(AH$254&lt;$A335,"",IF(AH$254=$A335,AH292,AG335+AH292))</f>
        <v/>
      </c>
      <c r="AI335" s="51" t="str">
        <f aca="false">IF(AI$254&lt;$A335,"",IF(AI$254=$A335,AI292,AH335+AI292))</f>
        <v/>
      </c>
      <c r="AJ335" s="51" t="str">
        <f aca="false">IF(AJ$254&lt;$A335,"",IF(AJ$254=$A335,AJ292,AI335+AJ292))</f>
        <v/>
      </c>
      <c r="AK335" s="51" t="str">
        <f aca="false">IF(AK$254&lt;$A335,"",IF(AK$254=$A335,AK292,AJ335+AK292))</f>
        <v/>
      </c>
      <c r="AL335" s="51" t="str">
        <f aca="false">IF(AL$254&lt;$A335,"",IF(AL$254=$A335,AL292,AK335+AL292))</f>
        <v/>
      </c>
      <c r="AM335" s="51" t="n">
        <f aca="false">IF(AM$254&lt;$A335,"",IF(AM$254=$A335,AM292,AL335+AM292))</f>
        <v>150.323921937819</v>
      </c>
      <c r="AN335" s="51" t="n">
        <f aca="false">IF(AN$254&lt;$A335,"",IF(AN$254=$A335,AN292,AM335+AN292))</f>
        <v>272.589422949273</v>
      </c>
      <c r="AO335" s="51" t="n">
        <f aca="false">IF(AO$254&lt;$A335,"",IF(AO$254=$A335,AO292,AN335+AO292))</f>
        <v>390.196165801776</v>
      </c>
    </row>
    <row r="336" customFormat="false" ht="15" hidden="false" customHeight="false" outlineLevel="0" collapsed="false">
      <c r="A336" s="0" t="n">
        <f aca="false">A335+1</f>
        <v>38</v>
      </c>
      <c r="B336" s="0" t="s">
        <v>42</v>
      </c>
      <c r="C336" s="51" t="str">
        <f aca="false">IF(C$254&lt;$A336,"",IF(C$254=$A336,C293,B336+C293))</f>
        <v/>
      </c>
      <c r="D336" s="51" t="str">
        <f aca="false">IF(D$254&lt;$A336,"",IF(D$254=$A336,D293,C336+D293))</f>
        <v/>
      </c>
      <c r="E336" s="51" t="str">
        <f aca="false">IF(E$254&lt;$A336,"",IF(E$254=$A336,E293,D336+E293))</f>
        <v/>
      </c>
      <c r="F336" s="51" t="str">
        <f aca="false">IF(F$254&lt;$A336,"",IF(F$254=$A336,F293,E336+F293))</f>
        <v/>
      </c>
      <c r="G336" s="51" t="str">
        <f aca="false">IF(G$254&lt;$A336,"",IF(G$254=$A336,G293,F336+G293))</f>
        <v/>
      </c>
      <c r="H336" s="51" t="str">
        <f aca="false">IF(H$254&lt;$A336,"",IF(H$254=$A336,H293,G336+H293))</f>
        <v/>
      </c>
      <c r="I336" s="51" t="str">
        <f aca="false">IF(I$254&lt;$A336,"",IF(I$254=$A336,I293,H336+I293))</f>
        <v/>
      </c>
      <c r="J336" s="51" t="str">
        <f aca="false">IF(J$254&lt;$A336,"",IF(J$254=$A336,J293,I336+J293))</f>
        <v/>
      </c>
      <c r="K336" s="51" t="str">
        <f aca="false">IF(K$254&lt;$A336,"",IF(K$254=$A336,K293,J336+K293))</f>
        <v/>
      </c>
      <c r="L336" s="51" t="str">
        <f aca="false">IF(L$254&lt;$A336,"",IF(L$254=$A336,L293,K336+L293))</f>
        <v/>
      </c>
      <c r="M336" s="51" t="str">
        <f aca="false">IF(M$254&lt;$A336,"",IF(M$254=$A336,M293,L336+M293))</f>
        <v/>
      </c>
      <c r="N336" s="51" t="str">
        <f aca="false">IF(N$254&lt;$A336,"",IF(N$254=$A336,N293,M336+N293))</f>
        <v/>
      </c>
      <c r="O336" s="51" t="str">
        <f aca="false">IF(O$254&lt;$A336,"",IF(O$254=$A336,O293,N336+O293))</f>
        <v/>
      </c>
      <c r="P336" s="51" t="str">
        <f aca="false">IF(P$254&lt;$A336,"",IF(P$254=$A336,P293,O336+P293))</f>
        <v/>
      </c>
      <c r="Q336" s="51" t="str">
        <f aca="false">IF(Q$254&lt;$A336,"",IF(Q$254=$A336,Q293,P336+Q293))</f>
        <v/>
      </c>
      <c r="R336" s="51" t="str">
        <f aca="false">IF(R$254&lt;$A336,"",IF(R$254=$A336,R293,Q336+R293))</f>
        <v/>
      </c>
      <c r="S336" s="51" t="str">
        <f aca="false">IF(S$254&lt;$A336,"",IF(S$254=$A336,S293,R336+S293))</f>
        <v/>
      </c>
      <c r="T336" s="51" t="str">
        <f aca="false">IF(T$254&lt;$A336,"",IF(T$254=$A336,T293,S336+T293))</f>
        <v/>
      </c>
      <c r="U336" s="51" t="str">
        <f aca="false">IF(U$254&lt;$A336,"",IF(U$254=$A336,U293,T336+U293))</f>
        <v/>
      </c>
      <c r="V336" s="51" t="str">
        <f aca="false">IF(V$254&lt;$A336,"",IF(V$254=$A336,V293,U336+V293))</f>
        <v/>
      </c>
      <c r="W336" s="51" t="str">
        <f aca="false">IF(W$254&lt;$A336,"",IF(W$254=$A336,W293,V336+W293))</f>
        <v/>
      </c>
      <c r="X336" s="51" t="str">
        <f aca="false">IF(X$254&lt;$A336,"",IF(X$254=$A336,X293,W336+X293))</f>
        <v/>
      </c>
      <c r="Y336" s="51" t="str">
        <f aca="false">IF(Y$254&lt;$A336,"",IF(Y$254=$A336,Y293,X336+Y293))</f>
        <v/>
      </c>
      <c r="Z336" s="51" t="str">
        <f aca="false">IF(Z$254&lt;$A336,"",IF(Z$254=$A336,Z293,Y336+Z293))</f>
        <v/>
      </c>
      <c r="AA336" s="51" t="str">
        <f aca="false">IF(AA$254&lt;$A336,"",IF(AA$254=$A336,AA293,Z336+AA293))</f>
        <v/>
      </c>
      <c r="AB336" s="51" t="str">
        <f aca="false">IF(AB$254&lt;$A336,"",IF(AB$254=$A336,AB293,AA336+AB293))</f>
        <v/>
      </c>
      <c r="AC336" s="51" t="str">
        <f aca="false">IF(AC$254&lt;$A336,"",IF(AC$254=$A336,AC293,AB336+AC293))</f>
        <v/>
      </c>
      <c r="AD336" s="51" t="str">
        <f aca="false">IF(AD$254&lt;$A336,"",IF(AD$254=$A336,AD293,AC336+AD293))</f>
        <v/>
      </c>
      <c r="AE336" s="51" t="str">
        <f aca="false">IF(AE$254&lt;$A336,"",IF(AE$254=$A336,AE293,AD336+AE293))</f>
        <v/>
      </c>
      <c r="AF336" s="51" t="str">
        <f aca="false">IF(AF$254&lt;$A336,"",IF(AF$254=$A336,AF293,AE336+AF293))</f>
        <v/>
      </c>
      <c r="AG336" s="51" t="str">
        <f aca="false">IF(AG$254&lt;$A336,"",IF(AG$254=$A336,AG293,AF336+AG293))</f>
        <v/>
      </c>
      <c r="AH336" s="51" t="str">
        <f aca="false">IF(AH$254&lt;$A336,"",IF(AH$254=$A336,AH293,AG336+AH293))</f>
        <v/>
      </c>
      <c r="AI336" s="51" t="str">
        <f aca="false">IF(AI$254&lt;$A336,"",IF(AI$254=$A336,AI293,AH336+AI293))</f>
        <v/>
      </c>
      <c r="AJ336" s="51" t="str">
        <f aca="false">IF(AJ$254&lt;$A336,"",IF(AJ$254=$A336,AJ293,AI336+AJ293))</f>
        <v/>
      </c>
      <c r="AK336" s="51" t="str">
        <f aca="false">IF(AK$254&lt;$A336,"",IF(AK$254=$A336,AK293,AJ336+AK293))</f>
        <v/>
      </c>
      <c r="AL336" s="51" t="str">
        <f aca="false">IF(AL$254&lt;$A336,"",IF(AL$254=$A336,AL293,AK336+AL293))</f>
        <v/>
      </c>
      <c r="AM336" s="51" t="str">
        <f aca="false">IF(AM$254&lt;$A336,"",IF(AM$254=$A336,AM293,AL336+AM293))</f>
        <v/>
      </c>
      <c r="AN336" s="51" t="n">
        <f aca="false">IF(AN$254&lt;$A336,"",IF(AN$254=$A336,AN293,AM336+AN293))</f>
        <v>149.154752813814</v>
      </c>
      <c r="AO336" s="51" t="n">
        <f aca="false">IF(AO$254&lt;$A336,"",IF(AO$254=$A336,AO293,AN336+AO293))</f>
        <v>270.12726657643</v>
      </c>
    </row>
    <row r="337" customFormat="false" ht="15" hidden="false" customHeight="false" outlineLevel="0" collapsed="false">
      <c r="A337" s="0" t="n">
        <f aca="false">A336+1</f>
        <v>39</v>
      </c>
      <c r="B337" s="0" t="s">
        <v>43</v>
      </c>
      <c r="C337" s="51" t="str">
        <f aca="false">IF(C$254&lt;$A337,"",IF(C$254=$A337,C294,B337+C294))</f>
        <v/>
      </c>
      <c r="D337" s="51" t="str">
        <f aca="false">IF(D$254&lt;$A337,"",IF(D$254=$A337,D294,C337+D294))</f>
        <v/>
      </c>
      <c r="E337" s="51" t="str">
        <f aca="false">IF(E$254&lt;$A337,"",IF(E$254=$A337,E294,D337+E294))</f>
        <v/>
      </c>
      <c r="F337" s="51" t="str">
        <f aca="false">IF(F$254&lt;$A337,"",IF(F$254=$A337,F294,E337+F294))</f>
        <v/>
      </c>
      <c r="G337" s="51" t="str">
        <f aca="false">IF(G$254&lt;$A337,"",IF(G$254=$A337,G294,F337+G294))</f>
        <v/>
      </c>
      <c r="H337" s="51" t="str">
        <f aca="false">IF(H$254&lt;$A337,"",IF(H$254=$A337,H294,G337+H294))</f>
        <v/>
      </c>
      <c r="I337" s="51" t="str">
        <f aca="false">IF(I$254&lt;$A337,"",IF(I$254=$A337,I294,H337+I294))</f>
        <v/>
      </c>
      <c r="J337" s="51" t="str">
        <f aca="false">IF(J$254&lt;$A337,"",IF(J$254=$A337,J294,I337+J294))</f>
        <v/>
      </c>
      <c r="K337" s="51" t="str">
        <f aca="false">IF(K$254&lt;$A337,"",IF(K$254=$A337,K294,J337+K294))</f>
        <v/>
      </c>
      <c r="L337" s="51" t="str">
        <f aca="false">IF(L$254&lt;$A337,"",IF(L$254=$A337,L294,K337+L294))</f>
        <v/>
      </c>
      <c r="M337" s="51" t="str">
        <f aca="false">IF(M$254&lt;$A337,"",IF(M$254=$A337,M294,L337+M294))</f>
        <v/>
      </c>
      <c r="N337" s="51" t="str">
        <f aca="false">IF(N$254&lt;$A337,"",IF(N$254=$A337,N294,M337+N294))</f>
        <v/>
      </c>
      <c r="O337" s="51" t="str">
        <f aca="false">IF(O$254&lt;$A337,"",IF(O$254=$A337,O294,N337+O294))</f>
        <v/>
      </c>
      <c r="P337" s="51" t="str">
        <f aca="false">IF(P$254&lt;$A337,"",IF(P$254=$A337,P294,O337+P294))</f>
        <v/>
      </c>
      <c r="Q337" s="51" t="str">
        <f aca="false">IF(Q$254&lt;$A337,"",IF(Q$254=$A337,Q294,P337+Q294))</f>
        <v/>
      </c>
      <c r="R337" s="51" t="str">
        <f aca="false">IF(R$254&lt;$A337,"",IF(R$254=$A337,R294,Q337+R294))</f>
        <v/>
      </c>
      <c r="S337" s="51" t="str">
        <f aca="false">IF(S$254&lt;$A337,"",IF(S$254=$A337,S294,R337+S294))</f>
        <v/>
      </c>
      <c r="T337" s="51" t="str">
        <f aca="false">IF(T$254&lt;$A337,"",IF(T$254=$A337,T294,S337+T294))</f>
        <v/>
      </c>
      <c r="U337" s="51" t="str">
        <f aca="false">IF(U$254&lt;$A337,"",IF(U$254=$A337,U294,T337+U294))</f>
        <v/>
      </c>
      <c r="V337" s="51" t="str">
        <f aca="false">IF(V$254&lt;$A337,"",IF(V$254=$A337,V294,U337+V294))</f>
        <v/>
      </c>
      <c r="W337" s="51" t="str">
        <f aca="false">IF(W$254&lt;$A337,"",IF(W$254=$A337,W294,V337+W294))</f>
        <v/>
      </c>
      <c r="X337" s="51" t="str">
        <f aca="false">IF(X$254&lt;$A337,"",IF(X$254=$A337,X294,W337+X294))</f>
        <v/>
      </c>
      <c r="Y337" s="51" t="str">
        <f aca="false">IF(Y$254&lt;$A337,"",IF(Y$254=$A337,Y294,X337+Y294))</f>
        <v/>
      </c>
      <c r="Z337" s="51" t="str">
        <f aca="false">IF(Z$254&lt;$A337,"",IF(Z$254=$A337,Z294,Y337+Z294))</f>
        <v/>
      </c>
      <c r="AA337" s="51" t="str">
        <f aca="false">IF(AA$254&lt;$A337,"",IF(AA$254=$A337,AA294,Z337+AA294))</f>
        <v/>
      </c>
      <c r="AB337" s="51" t="str">
        <f aca="false">IF(AB$254&lt;$A337,"",IF(AB$254=$A337,AB294,AA337+AB294))</f>
        <v/>
      </c>
      <c r="AC337" s="51" t="str">
        <f aca="false">IF(AC$254&lt;$A337,"",IF(AC$254=$A337,AC294,AB337+AC294))</f>
        <v/>
      </c>
      <c r="AD337" s="51" t="str">
        <f aca="false">IF(AD$254&lt;$A337,"",IF(AD$254=$A337,AD294,AC337+AD294))</f>
        <v/>
      </c>
      <c r="AE337" s="51" t="str">
        <f aca="false">IF(AE$254&lt;$A337,"",IF(AE$254=$A337,AE294,AD337+AE294))</f>
        <v/>
      </c>
      <c r="AF337" s="51" t="str">
        <f aca="false">IF(AF$254&lt;$A337,"",IF(AF$254=$A337,AF294,AE337+AF294))</f>
        <v/>
      </c>
      <c r="AG337" s="51" t="str">
        <f aca="false">IF(AG$254&lt;$A337,"",IF(AG$254=$A337,AG294,AF337+AG294))</f>
        <v/>
      </c>
      <c r="AH337" s="51" t="str">
        <f aca="false">IF(AH$254&lt;$A337,"",IF(AH$254=$A337,AH294,AG337+AH294))</f>
        <v/>
      </c>
      <c r="AI337" s="51" t="str">
        <f aca="false">IF(AI$254&lt;$A337,"",IF(AI$254=$A337,AI294,AH337+AI294))</f>
        <v/>
      </c>
      <c r="AJ337" s="51" t="str">
        <f aca="false">IF(AJ$254&lt;$A337,"",IF(AJ$254=$A337,AJ294,AI337+AJ294))</f>
        <v/>
      </c>
      <c r="AK337" s="51" t="str">
        <f aca="false">IF(AK$254&lt;$A337,"",IF(AK$254=$A337,AK294,AJ337+AK294))</f>
        <v/>
      </c>
      <c r="AL337" s="51" t="str">
        <f aca="false">IF(AL$254&lt;$A337,"",IF(AL$254=$A337,AL294,AK337+AL294))</f>
        <v/>
      </c>
      <c r="AM337" s="51" t="str">
        <f aca="false">IF(AM$254&lt;$A337,"",IF(AM$254=$A337,AM294,AL337+AM294))</f>
        <v/>
      </c>
      <c r="AN337" s="51" t="str">
        <f aca="false">IF(AN$254&lt;$A337,"",IF(AN$254=$A337,AN294,AM337+AN294))</f>
        <v/>
      </c>
      <c r="AO337" s="51" t="n">
        <f aca="false">IF(AO$254&lt;$A337,"",IF(AO$254=$A337,AO294,AN337+AO294))</f>
        <v>147.990621443099</v>
      </c>
    </row>
    <row r="339" customFormat="false" ht="18.75" hidden="false" customHeight="false" outlineLevel="0" collapsed="false">
      <c r="A339" s="1" t="s">
        <v>174</v>
      </c>
    </row>
    <row r="340" customFormat="false" ht="15" hidden="false" customHeight="false" outlineLevel="0" collapsed="false">
      <c r="A340" s="0" t="s">
        <v>157</v>
      </c>
      <c r="B340" s="0" t="s">
        <v>160</v>
      </c>
      <c r="C340" s="8" t="n">
        <v>1</v>
      </c>
      <c r="D340" s="8" t="n">
        <f aca="false">C340+1</f>
        <v>2</v>
      </c>
      <c r="E340" s="8" t="n">
        <f aca="false">D340+1</f>
        <v>3</v>
      </c>
      <c r="F340" s="8" t="n">
        <f aca="false">E340+1</f>
        <v>4</v>
      </c>
      <c r="G340" s="8" t="n">
        <f aca="false">F340+1</f>
        <v>5</v>
      </c>
      <c r="H340" s="8" t="n">
        <f aca="false">G340+1</f>
        <v>6</v>
      </c>
      <c r="I340" s="8" t="n">
        <f aca="false">H340+1</f>
        <v>7</v>
      </c>
      <c r="J340" s="8" t="n">
        <f aca="false">I340+1</f>
        <v>8</v>
      </c>
      <c r="K340" s="8" t="n">
        <f aca="false">J340+1</f>
        <v>9</v>
      </c>
      <c r="L340" s="8" t="n">
        <f aca="false">K340+1</f>
        <v>10</v>
      </c>
      <c r="M340" s="8" t="n">
        <f aca="false">L340+1</f>
        <v>11</v>
      </c>
      <c r="N340" s="8" t="n">
        <f aca="false">M340+1</f>
        <v>12</v>
      </c>
      <c r="O340" s="8" t="n">
        <f aca="false">N340+1</f>
        <v>13</v>
      </c>
      <c r="P340" s="8" t="n">
        <f aca="false">O340+1</f>
        <v>14</v>
      </c>
      <c r="Q340" s="8" t="n">
        <f aca="false">P340+1</f>
        <v>15</v>
      </c>
      <c r="R340" s="8" t="n">
        <f aca="false">Q340+1</f>
        <v>16</v>
      </c>
      <c r="S340" s="8" t="n">
        <f aca="false">R340+1</f>
        <v>17</v>
      </c>
      <c r="T340" s="8" t="n">
        <f aca="false">S340+1</f>
        <v>18</v>
      </c>
      <c r="U340" s="8" t="n">
        <f aca="false">T340+1</f>
        <v>19</v>
      </c>
      <c r="V340" s="8" t="n">
        <f aca="false">U340+1</f>
        <v>20</v>
      </c>
      <c r="W340" s="8" t="n">
        <f aca="false">V340+1</f>
        <v>21</v>
      </c>
      <c r="X340" s="8" t="n">
        <f aca="false">W340+1</f>
        <v>22</v>
      </c>
      <c r="Y340" s="8" t="n">
        <f aca="false">X340+1</f>
        <v>23</v>
      </c>
      <c r="Z340" s="8" t="n">
        <f aca="false">Y340+1</f>
        <v>24</v>
      </c>
      <c r="AA340" s="8" t="n">
        <f aca="false">Z340+1</f>
        <v>25</v>
      </c>
      <c r="AB340" s="8" t="n">
        <f aca="false">AA340+1</f>
        <v>26</v>
      </c>
      <c r="AC340" s="8" t="n">
        <f aca="false">AB340+1</f>
        <v>27</v>
      </c>
      <c r="AD340" s="8" t="n">
        <f aca="false">AC340+1</f>
        <v>28</v>
      </c>
      <c r="AE340" s="8" t="n">
        <f aca="false">AD340+1</f>
        <v>29</v>
      </c>
      <c r="AF340" s="8" t="n">
        <f aca="false">AE340+1</f>
        <v>30</v>
      </c>
      <c r="AG340" s="8" t="n">
        <f aca="false">AF340+1</f>
        <v>31</v>
      </c>
      <c r="AH340" s="8" t="n">
        <f aca="false">AG340+1</f>
        <v>32</v>
      </c>
      <c r="AI340" s="8" t="n">
        <f aca="false">AH340+1</f>
        <v>33</v>
      </c>
      <c r="AJ340" s="8" t="n">
        <f aca="false">AI340+1</f>
        <v>34</v>
      </c>
      <c r="AK340" s="8" t="n">
        <f aca="false">AJ340+1</f>
        <v>35</v>
      </c>
      <c r="AL340" s="8" t="n">
        <f aca="false">AK340+1</f>
        <v>36</v>
      </c>
      <c r="AM340" s="8" t="n">
        <f aca="false">AL340+1</f>
        <v>37</v>
      </c>
      <c r="AN340" s="8" t="n">
        <f aca="false">AM340+1</f>
        <v>38</v>
      </c>
      <c r="AO340" s="8" t="n">
        <f aca="false">AN340+1</f>
        <v>39</v>
      </c>
    </row>
    <row r="341" customFormat="false" ht="15" hidden="false" customHeight="false" outlineLevel="0" collapsed="false">
      <c r="A341" s="0" t="n">
        <v>1</v>
      </c>
      <c r="B341" s="0" t="s">
        <v>5</v>
      </c>
      <c r="C341" s="51" t="n">
        <f aca="true">OFFSET($C299,0,C$340+$A341-2,1,1)</f>
        <v>192.994286761932</v>
      </c>
      <c r="D341" s="51" t="n">
        <f aca="true">OFFSET($C299,0,D$340+$A341-2,1,1)</f>
        <v>363.289611111962</v>
      </c>
      <c r="E341" s="51" t="n">
        <f aca="true">OFFSET($C299,0,E$340+$A341-2,1,1)</f>
        <v>528.968764340466</v>
      </c>
      <c r="F341" s="51" t="n">
        <f aca="true">OFFSET($C299,0,F$340+$A341-2,1,1)</f>
        <v>689.900129743787</v>
      </c>
      <c r="G341" s="51" t="n">
        <f aca="true">OFFSET($C299,0,G$340+$A341-2,1,1)</f>
        <v>845.964174539242</v>
      </c>
      <c r="H341" s="51" t="n">
        <f aca="true">OFFSET($C299,0,H$340+$A341-2,1,1)</f>
        <v>997.05493026487</v>
      </c>
      <c r="I341" s="51" t="n">
        <f aca="true">OFFSET($C299,0,I$340+$A341-2,1,1)</f>
        <v>1131.03672146953</v>
      </c>
      <c r="J341" s="51" t="n">
        <f aca="true">OFFSET($C299,0,J$340+$A341-2,1,1)</f>
        <v>1259.77410835254</v>
      </c>
      <c r="K341" s="51" t="n">
        <f aca="true">OFFSET($C299,0,K$340+$A341-2,1,1)</f>
        <v>1383.25172755052</v>
      </c>
      <c r="L341" s="51" t="n">
        <f aca="true">OFFSET($C299,0,L$340+$A341-2,1,1)</f>
        <v>1510.16123022198</v>
      </c>
      <c r="M341" s="51" t="n">
        <f aca="true">OFFSET($C299,0,M$340+$A341-2,1,1)</f>
        <v>1631.80906853746</v>
      </c>
      <c r="N341" s="51" t="n">
        <f aca="true">OFFSET($C299,0,N$340+$A341-2,1,1)</f>
        <v>1748.20531903229</v>
      </c>
      <c r="O341" s="51" t="n">
        <f aca="true">OFFSET($C299,0,O$340+$A341-2,1,1)</f>
        <v>1849.35469054449</v>
      </c>
      <c r="P341" s="51" t="n">
        <f aca="true">OFFSET($C299,0,P$340+$A341-2,1,1)</f>
        <v>1945.47025591521</v>
      </c>
      <c r="Q341" s="51" t="n">
        <f aca="true">OFFSET($C299,0,Q$340+$A341-2,1,1)</f>
        <v>2036.64805443958</v>
      </c>
      <c r="R341" s="51" t="n">
        <f aca="true">OFFSET($C299,0,R$340+$A341-2,1,1)</f>
        <v>2122.99851711259</v>
      </c>
      <c r="S341" s="51" t="n">
        <f aca="true">OFFSET($C299,0,S$340+$A341-2,1,1)</f>
        <v>2204.64505686817</v>
      </c>
      <c r="T341" s="51" t="n">
        <f aca="true">OFFSET($C299,0,T$340+$A341-2,1,1)</f>
        <v>2281.72255293695</v>
      </c>
      <c r="U341" s="51" t="n">
        <f aca="true">OFFSET($C299,0,U$340+$A341-2,1,1)</f>
        <v>2344.69445953267</v>
      </c>
      <c r="V341" s="51" t="n">
        <f aca="true">OFFSET($C299,0,V$340+$A341-2,1,1)</f>
        <v>2403.77409593837</v>
      </c>
      <c r="W341" s="51" t="n">
        <f aca="true">OFFSET($C299,0,W$340+$A341-2,1,1)</f>
        <v>2459.13051006372</v>
      </c>
      <c r="X341" s="51" t="n">
        <f aca="true">OFFSET($C299,0,X$340+$A341-2,1,1)</f>
        <v>2516.89042307478</v>
      </c>
      <c r="Y341" s="51" t="n">
        <f aca="true">OFFSET($C299,0,Y$340+$A341-2,1,1)</f>
        <v>2570.98642476246</v>
      </c>
      <c r="Z341" s="51" t="n">
        <f aca="true">OFFSET($C299,0,Z$340+$A341-2,1,1)</f>
        <v>2621.58950452175</v>
      </c>
      <c r="AA341" s="51" t="n">
        <f aca="true">OFFSET($C299,0,AA$340+$A341-2,1,1)</f>
        <v>2680.46004877103</v>
      </c>
      <c r="AB341" s="51" t="n">
        <f aca="true">OFFSET($C299,0,AB$340+$A341-2,1,1)</f>
        <v>2735.61613418179</v>
      </c>
      <c r="AC341" s="51" t="n">
        <f aca="true">OFFSET($C299,0,AC$340+$A341-2,1,1)</f>
        <v>2787.22860917114</v>
      </c>
      <c r="AD341" s="51" t="n">
        <f aca="true">OFFSET($C299,0,AD$340+$A341-2,1,1)</f>
        <v>2835.4685805637</v>
      </c>
      <c r="AE341" s="51" t="n">
        <f aca="true">OFFSET($C299,0,AE$340+$A341-2,1,1)</f>
        <v>2880.5062269713</v>
      </c>
      <c r="AF341" s="51" t="n">
        <f aca="true">OFFSET($C299,0,AF$340+$A341-2,1,1)</f>
        <v>2922.50973677994</v>
      </c>
      <c r="AG341" s="51" t="n">
        <f aca="true">OFFSET($C299,0,AG$340+$A341-2,1,1)</f>
        <v>2955.59393570889</v>
      </c>
      <c r="AH341" s="51" t="n">
        <f aca="true">OFFSET($C299,0,AH$340+$A341-2,1,1)</f>
        <v>2986.32829076919</v>
      </c>
      <c r="AI341" s="51" t="n">
        <f aca="true">OFFSET($C299,0,AI$340+$A341-2,1,1)</f>
        <v>3014.85769469453</v>
      </c>
      <c r="AJ341" s="51" t="n">
        <f aca="true">OFFSET($C299,0,AJ$340+$A341-2,1,1)</f>
        <v>3044.80496375703</v>
      </c>
      <c r="AK341" s="51" t="n">
        <f aca="true">OFFSET($C299,0,AK$340+$A341-2,1,1)</f>
        <v>3072.59652422868</v>
      </c>
      <c r="AL341" s="51" t="n">
        <f aca="true">OFFSET($C299,0,AL$340+$A341-2,1,1)</f>
        <v>3098.36933764014</v>
      </c>
      <c r="AM341" s="51" t="n">
        <f aca="true">OFFSET($C299,0,AM$340+$A341-2,1,1)</f>
        <v>3123.5113812067</v>
      </c>
      <c r="AN341" s="51" t="n">
        <f aca="true">OFFSET($C299,0,AN$340+$A341-2,1,1)</f>
        <v>3146.80690375332</v>
      </c>
      <c r="AO341" s="51" t="n">
        <f aca="true">OFFSET($C299,0,AO$340+$A341-2,1,1)</f>
        <v>3168.3784868858</v>
      </c>
    </row>
    <row r="342" customFormat="false" ht="15" hidden="false" customHeight="false" outlineLevel="0" collapsed="false">
      <c r="A342" s="0" t="n">
        <f aca="false">A341+1</f>
        <v>2</v>
      </c>
      <c r="B342" s="0" t="s">
        <v>6</v>
      </c>
      <c r="C342" s="51" t="n">
        <f aca="true">OFFSET($C300,0,C$340+$A342-2,1,1)</f>
        <v>191.699272886175</v>
      </c>
      <c r="D342" s="51" t="n">
        <f aca="true">OFFSET($C300,0,D$340+$A342-2,1,1)</f>
        <v>360.548552886264</v>
      </c>
      <c r="E342" s="51" t="n">
        <f aca="true">OFFSET($C300,0,E$340+$A342-2,1,1)</f>
        <v>524.772592668762</v>
      </c>
      <c r="F342" s="51" t="n">
        <f aca="true">OFFSET($C300,0,F$340+$A342-2,1,1)</f>
        <v>684.242367404555</v>
      </c>
      <c r="G342" s="51" t="n">
        <f aca="true">OFFSET($C300,0,G$340+$A342-2,1,1)</f>
        <v>838.841176265467</v>
      </c>
      <c r="H342" s="51" t="n">
        <f aca="true">OFFSET($C300,0,H$340+$A342-2,1,1)</f>
        <v>976.579245872783</v>
      </c>
      <c r="I342" s="51" t="n">
        <f aca="true">OFFSET($C300,0,I$340+$A342-2,1,1)</f>
        <v>1109.11749792648</v>
      </c>
      <c r="J342" s="51" t="n">
        <f aca="true">OFFSET($C300,0,J$340+$A342-2,1,1)</f>
        <v>1236.42551368536</v>
      </c>
      <c r="K342" s="51" t="n">
        <f aca="true">OFFSET($C300,0,K$340+$A342-2,1,1)</f>
        <v>1367.14870997864</v>
      </c>
      <c r="L342" s="51" t="n">
        <f aca="true">OFFSET($C300,0,L$340+$A342-2,1,1)</f>
        <v>1492.63441427685</v>
      </c>
      <c r="M342" s="51" t="n">
        <f aca="true">OFFSET($C300,0,M$340+$A342-2,1,1)</f>
        <v>1612.87740390821</v>
      </c>
      <c r="N342" s="51" t="n">
        <f aca="true">OFFSET($C300,0,N$340+$A342-2,1,1)</f>
        <v>1717.81173389336</v>
      </c>
      <c r="O342" s="51" t="n">
        <f aca="true">OFFSET($C300,0,O$340+$A342-2,1,1)</f>
        <v>1817.66355844295</v>
      </c>
      <c r="P342" s="51" t="n">
        <f aca="true">OFFSET($C300,0,P$340+$A342-2,1,1)</f>
        <v>1912.5159728519</v>
      </c>
      <c r="Q342" s="51" t="n">
        <f aca="true">OFFSET($C300,0,Q$340+$A342-2,1,1)</f>
        <v>2002.46745348527</v>
      </c>
      <c r="R342" s="51" t="n">
        <f aca="true">OFFSET($C300,0,R$340+$A342-2,1,1)</f>
        <v>2087.63056553185</v>
      </c>
      <c r="S342" s="51" t="n">
        <f aca="true">OFFSET($C300,0,S$340+$A342-2,1,1)</f>
        <v>2168.1305357481</v>
      </c>
      <c r="T342" s="51" t="n">
        <f aca="true">OFFSET($C300,0,T$340+$A342-2,1,1)</f>
        <v>2234.1585841328</v>
      </c>
      <c r="U342" s="51" t="n">
        <f aca="true">OFFSET($C300,0,U$340+$A342-2,1,1)</f>
        <v>2296.17318855287</v>
      </c>
      <c r="V342" s="51" t="n">
        <f aca="true">OFFSET($C300,0,V$340+$A342-2,1,1)</f>
        <v>2354.34043138213</v>
      </c>
      <c r="W342" s="51" t="n">
        <f aca="true">OFFSET($C300,0,W$340+$A342-2,1,1)</f>
        <v>2414.99241221451</v>
      </c>
      <c r="X342" s="51" t="n">
        <f aca="true">OFFSET($C300,0,X$340+$A342-2,1,1)</f>
        <v>2471.85554918307</v>
      </c>
      <c r="Y342" s="51" t="n">
        <f aca="true">OFFSET($C300,0,Y$340+$A342-2,1,1)</f>
        <v>2525.0993799572</v>
      </c>
      <c r="Z342" s="51" t="n">
        <f aca="true">OFFSET($C300,0,Z$340+$A342-2,1,1)</f>
        <v>2586.8986942517</v>
      </c>
      <c r="AA342" s="51" t="n">
        <f aca="true">OFFSET($C300,0,AA$340+$A342-2,1,1)</f>
        <v>2644.85919306983</v>
      </c>
      <c r="AB342" s="51" t="n">
        <f aca="true">OFFSET($C300,0,AB$340+$A342-2,1,1)</f>
        <v>2699.14996131671</v>
      </c>
      <c r="AC342" s="51" t="n">
        <f aca="true">OFFSET($C300,0,AC$340+$A342-2,1,1)</f>
        <v>2749.94138991278</v>
      </c>
      <c r="AD342" s="51" t="n">
        <f aca="true">OFFSET($C300,0,AD$340+$A342-2,1,1)</f>
        <v>2797.40389765386</v>
      </c>
      <c r="AE342" s="51" t="n">
        <f aca="true">OFFSET($C300,0,AE$340+$A342-2,1,1)</f>
        <v>2841.70677147262</v>
      </c>
      <c r="AF342" s="51" t="n">
        <f aca="true">OFFSET($C300,0,AF$340+$A342-2,1,1)</f>
        <v>2876.68993155828</v>
      </c>
      <c r="AG342" s="51" t="n">
        <f aca="true">OFFSET($C300,0,AG$340+$A342-2,1,1)</f>
        <v>2909.20996431201</v>
      </c>
      <c r="AH342" s="51" t="n">
        <f aca="true">OFFSET($C300,0,AH$340+$A342-2,1,1)</f>
        <v>2939.41576709332</v>
      </c>
      <c r="AI342" s="51" t="n">
        <f aca="true">OFFSET($C300,0,AI$340+$A342-2,1,1)</f>
        <v>2971.11008593095</v>
      </c>
      <c r="AJ342" s="51" t="n">
        <f aca="true">OFFSET($C300,0,AJ$340+$A342-2,1,1)</f>
        <v>3000.54087430891</v>
      </c>
      <c r="AK342" s="51" t="n">
        <f aca="true">OFFSET($C300,0,AK$340+$A342-2,1,1)</f>
        <v>3027.84943780733</v>
      </c>
      <c r="AL342" s="51" t="n">
        <f aca="true">OFFSET($C300,0,AL$340+$A342-2,1,1)</f>
        <v>3054.49441566724</v>
      </c>
      <c r="AM342" s="51" t="n">
        <f aca="true">OFFSET($C300,0,AM$340+$A342-2,1,1)</f>
        <v>3079.19540002441</v>
      </c>
      <c r="AN342" s="51" t="n">
        <f aca="true">OFFSET($C300,0,AN$340+$A342-2,1,1)</f>
        <v>3102.07960618761</v>
      </c>
      <c r="AO342" s="51" t="n">
        <f aca="true">OFFSET($C300,0,AO$340+$A342-2,1,1)</f>
        <v>0</v>
      </c>
    </row>
    <row r="343" customFormat="false" ht="15" hidden="false" customHeight="false" outlineLevel="0" collapsed="false">
      <c r="A343" s="0" t="n">
        <f aca="false">A342+1</f>
        <v>3</v>
      </c>
      <c r="B343" s="0" t="s">
        <v>7</v>
      </c>
      <c r="C343" s="51" t="n">
        <f aca="true">OFFSET($C301,0,C$340+$A343-2,1,1)</f>
        <v>190.40713150681</v>
      </c>
      <c r="D343" s="51" t="n">
        <f aca="true">OFFSET($C301,0,D$340+$A343-2,1,1)</f>
        <v>357.813581831989</v>
      </c>
      <c r="E343" s="51" t="n">
        <f aca="true">OFFSET($C301,0,E$340+$A343-2,1,1)</f>
        <v>520.586217262912</v>
      </c>
      <c r="F343" s="51" t="n">
        <f aca="true">OFFSET($C301,0,F$340+$A343-2,1,1)</f>
        <v>678.598641930513</v>
      </c>
      <c r="G343" s="51" t="n">
        <f aca="true">OFFSET($C301,0,G$340+$A343-2,1,1)</f>
        <v>820.0328599576</v>
      </c>
      <c r="H343" s="51" t="n">
        <f aca="true">OFFSET($C301,0,H$340+$A343-2,1,1)</f>
        <v>956.323589780954</v>
      </c>
      <c r="I343" s="51" t="n">
        <f aca="true">OFFSET($C301,0,I$340+$A343-2,1,1)</f>
        <v>1087.4257419681</v>
      </c>
      <c r="J343" s="51" t="n">
        <f aca="true">OFFSET($C301,0,J$340+$A343-2,1,1)</f>
        <v>1221.91847104901</v>
      </c>
      <c r="K343" s="51" t="n">
        <f aca="true">OFFSET($C301,0,K$340+$A343-2,1,1)</f>
        <v>1351.21010490828</v>
      </c>
      <c r="L343" s="51" t="n">
        <f aca="true">OFFSET($C301,0,L$340+$A343-2,1,1)</f>
        <v>1475.2802727452</v>
      </c>
      <c r="M343" s="51" t="n">
        <f aca="true">OFFSET($C301,0,M$340+$A343-2,1,1)</f>
        <v>1584.01563031986</v>
      </c>
      <c r="N343" s="51" t="n">
        <f aca="true">OFFSET($C301,0,N$340+$A343-2,1,1)</f>
        <v>1687.63107585276</v>
      </c>
      <c r="O343" s="51" t="n">
        <f aca="true">OFFSET($C301,0,O$340+$A343-2,1,1)</f>
        <v>1786.19610947252</v>
      </c>
      <c r="P343" s="51" t="n">
        <f aca="true">OFFSET($C301,0,P$340+$A343-2,1,1)</f>
        <v>1879.7964827259</v>
      </c>
      <c r="Q343" s="51" t="n">
        <f aca="true">OFFSET($C301,0,Q$340+$A343-2,1,1)</f>
        <v>1968.53304585173</v>
      </c>
      <c r="R343" s="51" t="n">
        <f aca="true">OFFSET($C301,0,R$340+$A343-2,1,1)</f>
        <v>2052.52043230541</v>
      </c>
      <c r="S343" s="51" t="n">
        <f aca="true">OFFSET($C301,0,S$340+$A343-2,1,1)</f>
        <v>2121.68910293585</v>
      </c>
      <c r="T343" s="51" t="n">
        <f aca="true">OFFSET($C301,0,T$340+$A343-2,1,1)</f>
        <v>2186.72686639335</v>
      </c>
      <c r="U343" s="51" t="n">
        <f aca="true">OFFSET($C301,0,U$340+$A343-2,1,1)</f>
        <v>2247.79588049357</v>
      </c>
      <c r="V343" s="51" t="n">
        <f aca="true">OFFSET($C301,0,V$340+$A343-2,1,1)</f>
        <v>2311.42921227013</v>
      </c>
      <c r="W343" s="51" t="n">
        <f aca="true">OFFSET($C301,0,W$340+$A343-2,1,1)</f>
        <v>2371.15119372537</v>
      </c>
      <c r="X343" s="51" t="n">
        <f aca="true">OFFSET($C301,0,X$340+$A343-2,1,1)</f>
        <v>2427.12902469603</v>
      </c>
      <c r="Y343" s="51" t="n">
        <f aca="true">OFFSET($C301,0,Y$340+$A343-2,1,1)</f>
        <v>2491.94555119186</v>
      </c>
      <c r="Z343" s="51" t="n">
        <f aca="true">OFFSET($C301,0,Z$340+$A343-2,1,1)</f>
        <v>2552.80159935023</v>
      </c>
      <c r="AA343" s="51" t="n">
        <f aca="true">OFFSET($C301,0,AA$340+$A343-2,1,1)</f>
        <v>2609.86358675687</v>
      </c>
      <c r="AB343" s="51" t="n">
        <f aca="true">OFFSET($C301,0,AB$340+$A343-2,1,1)</f>
        <v>2663.30034820711</v>
      </c>
      <c r="AC343" s="51" t="n">
        <f aca="true">OFFSET($C301,0,AC$340+$A343-2,1,1)</f>
        <v>2713.28177391307</v>
      </c>
      <c r="AD343" s="51" t="n">
        <f aca="true">OFFSET($C301,0,AD$340+$A343-2,1,1)</f>
        <v>2759.9775571623</v>
      </c>
      <c r="AE343" s="51" t="n">
        <f aca="true">OFFSET($C301,0,AE$340+$A343-2,1,1)</f>
        <v>2796.94754606362</v>
      </c>
      <c r="AF343" s="51" t="n">
        <f aca="true">OFFSET($C301,0,AF$340+$A343-2,1,1)</f>
        <v>2831.3385255725</v>
      </c>
      <c r="AG343" s="51" t="n">
        <f aca="true">OFFSET($C301,0,AG$340+$A343-2,1,1)</f>
        <v>2863.30311051616</v>
      </c>
      <c r="AH343" s="51" t="n">
        <f aca="true">OFFSET($C301,0,AH$340+$A343-2,1,1)</f>
        <v>2896.82877691276</v>
      </c>
      <c r="AI343" s="51" t="n">
        <f aca="true">OFFSET($C301,0,AI$340+$A343-2,1,1)</f>
        <v>2927.9801191628</v>
      </c>
      <c r="AJ343" s="51" t="n">
        <f aca="true">OFFSET($C301,0,AJ$340+$A343-2,1,1)</f>
        <v>2956.90258526485</v>
      </c>
      <c r="AK343" s="51" t="n">
        <f aca="true">OFFSET($C301,0,AK$340+$A343-2,1,1)</f>
        <v>2985.12758181583</v>
      </c>
      <c r="AL343" s="51" t="n">
        <f aca="true">OFFSET($C301,0,AL$340+$A343-2,1,1)</f>
        <v>3011.30775724923</v>
      </c>
      <c r="AM343" s="51" t="n">
        <f aca="true">OFFSET($C301,0,AM$340+$A343-2,1,1)</f>
        <v>3035.57488111874</v>
      </c>
      <c r="AN343" s="51" t="n">
        <f aca="true">OFFSET($C301,0,AN$340+$A343-2,1,1)</f>
        <v>0</v>
      </c>
      <c r="AO343" s="51" t="n">
        <f aca="true">OFFSET($C301,0,AO$340+$A343-2,1,1)</f>
        <v>0</v>
      </c>
    </row>
    <row r="344" customFormat="false" ht="15" hidden="false" customHeight="false" outlineLevel="0" collapsed="false">
      <c r="A344" s="0" t="n">
        <f aca="false">A343+1</f>
        <v>4</v>
      </c>
      <c r="B344" s="0" t="s">
        <v>8</v>
      </c>
      <c r="C344" s="51" t="n">
        <f aca="true">OFFSET($C302,0,C$340+$A344-2,1,1)</f>
        <v>189.117914079127</v>
      </c>
      <c r="D344" s="51" t="n">
        <f aca="true">OFFSET($C302,0,D$340+$A344-2,1,1)</f>
        <v>355.084826978755</v>
      </c>
      <c r="E344" s="51" t="n">
        <f aca="true">OFFSET($C302,0,E$340+$A344-2,1,1)</f>
        <v>516.409850203871</v>
      </c>
      <c r="F344" s="51" t="n">
        <f aca="true">OFFSET($C302,0,F$340+$A344-2,1,1)</f>
        <v>661.471173624336</v>
      </c>
      <c r="G344" s="51" t="n">
        <f aca="true">OFFSET($C302,0,G$340+$A344-2,1,1)</f>
        <v>801.456607946377</v>
      </c>
      <c r="H344" s="51" t="n">
        <f aca="true">OFFSET($C302,0,H$340+$A344-2,1,1)</f>
        <v>936.306908670806</v>
      </c>
      <c r="I344" s="51" t="n">
        <f aca="true">OFFSET($C302,0,I$340+$A344-2,1,1)</f>
        <v>1074.51548627904</v>
      </c>
      <c r="J344" s="51" t="n">
        <f aca="true">OFFSET($C302,0,J$340+$A344-2,1,1)</f>
        <v>1207.57129616032</v>
      </c>
      <c r="K344" s="51" t="n">
        <f aca="true">OFFSET($C302,0,K$340+$A344-2,1,1)</f>
        <v>1335.43911147984</v>
      </c>
      <c r="L344" s="51" t="n">
        <f aca="true">OFFSET($C302,0,L$340+$A344-2,1,1)</f>
        <v>1447.98197099843</v>
      </c>
      <c r="M344" s="51" t="n">
        <f aca="true">OFFSET($C302,0,M$340+$A344-2,1,1)</f>
        <v>1555.3791916106</v>
      </c>
      <c r="N344" s="51" t="n">
        <f aca="true">OFFSET($C302,0,N$340+$A344-2,1,1)</f>
        <v>1657.68614045712</v>
      </c>
      <c r="O344" s="51" t="n">
        <f aca="true">OFFSET($C302,0,O$340+$A344-2,1,1)</f>
        <v>1754.97517170588</v>
      </c>
      <c r="P344" s="51" t="n">
        <f aca="true">OFFSET($C302,0,P$340+$A344-2,1,1)</f>
        <v>1847.33463341986</v>
      </c>
      <c r="Q344" s="51" t="n">
        <f aca="true">OFFSET($C302,0,Q$340+$A344-2,1,1)</f>
        <v>1934.86768612403</v>
      </c>
      <c r="R344" s="51" t="n">
        <f aca="true">OFFSET($C302,0,R$340+$A344-2,1,1)</f>
        <v>2007.25742262846</v>
      </c>
      <c r="S344" s="51" t="n">
        <f aca="true">OFFSET($C302,0,S$340+$A344-2,1,1)</f>
        <v>2075.40329247281</v>
      </c>
      <c r="T344" s="51" t="n">
        <f aca="true">OFFSET($C302,0,T$340+$A344-2,1,1)</f>
        <v>2139.46254117696</v>
      </c>
      <c r="U344" s="51" t="n">
        <f aca="true">OFFSET($C302,0,U$340+$A344-2,1,1)</f>
        <v>2206.16353585374</v>
      </c>
      <c r="V344" s="51" t="n">
        <f aca="true">OFFSET($C302,0,V$340+$A344-2,1,1)</f>
        <v>2268.83385151083</v>
      </c>
      <c r="W344" s="51" t="n">
        <f aca="true">OFFSET($C302,0,W$340+$A344-2,1,1)</f>
        <v>2327.6374207096</v>
      </c>
      <c r="X344" s="51" t="n">
        <f aca="true">OFFSET($C302,0,X$340+$A344-2,1,1)</f>
        <v>2395.55640563948</v>
      </c>
      <c r="Y344" s="51" t="n">
        <f aca="true">OFFSET($C302,0,Y$340+$A344-2,1,1)</f>
        <v>2459.39670577942</v>
      </c>
      <c r="Z344" s="51" t="n">
        <f aca="true">OFFSET($C302,0,Z$340+$A344-2,1,1)</f>
        <v>2519.32112699775</v>
      </c>
      <c r="AA344" s="51" t="n">
        <f aca="true">OFFSET($C302,0,AA$340+$A344-2,1,1)</f>
        <v>2575.49605842454</v>
      </c>
      <c r="AB344" s="51" t="n">
        <f aca="true">OFFSET($C302,0,AB$340+$A344-2,1,1)</f>
        <v>2628.0900371886</v>
      </c>
      <c r="AC344" s="51" t="n">
        <f aca="true">OFFSET($C302,0,AC$340+$A344-2,1,1)</f>
        <v>2677.27241078786</v>
      </c>
      <c r="AD344" s="51" t="n">
        <f aca="true">OFFSET($C302,0,AD$340+$A344-2,1,1)</f>
        <v>2716.31863498117</v>
      </c>
      <c r="AE344" s="51" t="n">
        <f aca="true">OFFSET($C302,0,AE$340+$A344-2,1,1)</f>
        <v>2752.66766192632</v>
      </c>
      <c r="AF344" s="51" t="n">
        <f aca="true">OFFSET($C302,0,AF$340+$A344-2,1,1)</f>
        <v>2786.47548178855</v>
      </c>
      <c r="AG344" s="51" t="n">
        <f aca="true">OFFSET($C302,0,AG$340+$A344-2,1,1)</f>
        <v>2821.91871530817</v>
      </c>
      <c r="AH344" s="51" t="n">
        <f aca="true">OFFSET($C302,0,AH$340+$A344-2,1,1)</f>
        <v>2854.87407863391</v>
      </c>
      <c r="AI344" s="51" t="n">
        <f aca="true">OFFSET($C302,0,AI$340+$A344-2,1,1)</f>
        <v>2885.49091116792</v>
      </c>
      <c r="AJ344" s="51" t="n">
        <f aca="true">OFFSET($C302,0,AJ$340+$A344-2,1,1)</f>
        <v>2915.37536803943</v>
      </c>
      <c r="AK344" s="51" t="n">
        <f aca="true">OFFSET($C302,0,AK$340+$A344-2,1,1)</f>
        <v>2943.11093263191</v>
      </c>
      <c r="AL344" s="51" t="n">
        <f aca="true">OFFSET($C302,0,AL$340+$A344-2,1,1)</f>
        <v>2968.83381070473</v>
      </c>
      <c r="AM344" s="51" t="n">
        <f aca="true">OFFSET($C302,0,AM$340+$A344-2,1,1)</f>
        <v>0</v>
      </c>
      <c r="AN344" s="51" t="n">
        <f aca="true">OFFSET($C302,0,AN$340+$A344-2,1,1)</f>
        <v>0</v>
      </c>
      <c r="AO344" s="51" t="n">
        <f aca="true">OFFSET($C302,0,AO$340+$A344-2,1,1)</f>
        <v>0</v>
      </c>
    </row>
    <row r="345" customFormat="false" ht="15" hidden="false" customHeight="false" outlineLevel="0" collapsed="false">
      <c r="A345" s="0" t="n">
        <f aca="false">A344+1</f>
        <v>5</v>
      </c>
      <c r="B345" s="0" t="s">
        <v>9</v>
      </c>
      <c r="C345" s="51" t="n">
        <f aca="true">OFFSET($C303,0,C$340+$A345-2,1,1)</f>
        <v>187.831672774144</v>
      </c>
      <c r="D345" s="51" t="n">
        <f aca="true">OFFSET($C303,0,D$340+$A345-2,1,1)</f>
        <v>352.362418880963</v>
      </c>
      <c r="E345" s="51" t="n">
        <f aca="true">OFFSET($C303,0,E$340+$A345-2,1,1)</f>
        <v>500.973394397674</v>
      </c>
      <c r="F345" s="51" t="n">
        <f aca="true">OFFSET($C303,0,F$340+$A345-2,1,1)</f>
        <v>644.586780984291</v>
      </c>
      <c r="G345" s="51" t="n">
        <f aca="true">OFFSET($C303,0,G$340+$A345-2,1,1)</f>
        <v>783.129815762248</v>
      </c>
      <c r="H345" s="51" t="n">
        <f aca="true">OFFSET($C303,0,H$340+$A345-2,1,1)</f>
        <v>924.991404932615</v>
      </c>
      <c r="I345" s="51" t="n">
        <f aca="true">OFFSET($C303,0,I$340+$A345-2,1,1)</f>
        <v>1061.76008237507</v>
      </c>
      <c r="J345" s="51" t="n">
        <f aca="true">OFFSET($C303,0,J$340+$A345-2,1,1)</f>
        <v>1193.38619269213</v>
      </c>
      <c r="K345" s="51" t="n">
        <f aca="true">OFFSET($C303,0,K$340+$A345-2,1,1)</f>
        <v>1309.73324611035</v>
      </c>
      <c r="L345" s="51" t="n">
        <f aca="true">OFFSET($C303,0,L$340+$A345-2,1,1)</f>
        <v>1420.92089758626</v>
      </c>
      <c r="M345" s="51" t="n">
        <f aca="true">OFFSET($C303,0,M$340+$A345-2,1,1)</f>
        <v>1526.98996719263</v>
      </c>
      <c r="N345" s="51" t="n">
        <f aca="true">OFFSET($C303,0,N$340+$A345-2,1,1)</f>
        <v>1627.99884936516</v>
      </c>
      <c r="O345" s="51" t="n">
        <f aca="true">OFFSET($C303,0,O$340+$A345-2,1,1)</f>
        <v>1724.0226968926</v>
      </c>
      <c r="P345" s="51" t="n">
        <f aca="true">OFFSET($C303,0,P$340+$A345-2,1,1)</f>
        <v>1815.15239400956</v>
      </c>
      <c r="Q345" s="51" t="n">
        <f aca="true">OFFSET($C303,0,Q$340+$A345-2,1,1)</f>
        <v>1890.838962513</v>
      </c>
      <c r="R345" s="51" t="n">
        <f aca="true">OFFSET($C303,0,R$340+$A345-2,1,1)</f>
        <v>1962.17401242207</v>
      </c>
      <c r="S345" s="51" t="n">
        <f aca="true">OFFSET($C303,0,S$340+$A345-2,1,1)</f>
        <v>2029.30887137554</v>
      </c>
      <c r="T345" s="51" t="n">
        <f aca="true">OFFSET($C303,0,T$340+$A345-2,1,1)</f>
        <v>2099.16024606604</v>
      </c>
      <c r="U345" s="51" t="n">
        <f aca="true">OFFSET($C303,0,U$340+$A345-2,1,1)</f>
        <v>2164.86556742454</v>
      </c>
      <c r="V345" s="51" t="n">
        <f aca="true">OFFSET($C303,0,V$340+$A345-2,1,1)</f>
        <v>2226.58453636402</v>
      </c>
      <c r="W345" s="51" t="n">
        <f aca="true">OFFSET($C303,0,W$340+$A345-2,1,1)</f>
        <v>2297.68740075732</v>
      </c>
      <c r="X345" s="51" t="n">
        <f aca="true">OFFSET($C303,0,X$340+$A345-2,1,1)</f>
        <v>2364.59761513517</v>
      </c>
      <c r="Y345" s="51" t="n">
        <f aca="true">OFFSET($C303,0,Y$340+$A345-2,1,1)</f>
        <v>2427.47339760771</v>
      </c>
      <c r="Z345" s="51" t="n">
        <f aca="true">OFFSET($C303,0,Z$340+$A345-2,1,1)</f>
        <v>2486.47775985183</v>
      </c>
      <c r="AA345" s="51" t="n">
        <f aca="true">OFFSET($C303,0,AA$340+$A345-2,1,1)</f>
        <v>2541.77701090362</v>
      </c>
      <c r="AB345" s="51" t="n">
        <f aca="true">OFFSET($C303,0,AB$340+$A345-2,1,1)</f>
        <v>2593.53934384594</v>
      </c>
      <c r="AC345" s="51" t="n">
        <f aca="true">OFFSET($C303,0,AC$340+$A345-2,1,1)</f>
        <v>2634.75246304087</v>
      </c>
      <c r="AD345" s="51" t="n">
        <f aca="true">OFFSET($C303,0,AD$340+$A345-2,1,1)</f>
        <v>2673.14823023993</v>
      </c>
      <c r="AE345" s="51" t="n">
        <f aca="true">OFFSET($C303,0,AE$340+$A345-2,1,1)</f>
        <v>2708.88561118958</v>
      </c>
      <c r="AF345" s="51" t="n">
        <f aca="true">OFFSET($C303,0,AF$340+$A345-2,1,1)</f>
        <v>2746.33432928167</v>
      </c>
      <c r="AG345" s="51" t="n">
        <f aca="true">OFFSET($C303,0,AG$340+$A345-2,1,1)</f>
        <v>2781.17914062034</v>
      </c>
      <c r="AH345" s="51" t="n">
        <f aca="true">OFFSET($C303,0,AH$340+$A345-2,1,1)</f>
        <v>2813.57297232615</v>
      </c>
      <c r="AI345" s="51" t="n">
        <f aca="true">OFFSET($C303,0,AI$340+$A345-2,1,1)</f>
        <v>2845.19855801711</v>
      </c>
      <c r="AJ345" s="51" t="n">
        <f aca="true">OFFSET($C303,0,AJ$340+$A345-2,1,1)</f>
        <v>2874.56808266183</v>
      </c>
      <c r="AK345" s="51" t="n">
        <f aca="true">OFFSET($C303,0,AK$340+$A345-2,1,1)</f>
        <v>2901.82202791228</v>
      </c>
      <c r="AL345" s="51" t="n">
        <f aca="true">OFFSET($C303,0,AL$340+$A345-2,1,1)</f>
        <v>0</v>
      </c>
      <c r="AM345" s="51" t="n">
        <f aca="true">OFFSET($C303,0,AM$340+$A345-2,1,1)</f>
        <v>0</v>
      </c>
      <c r="AN345" s="51" t="n">
        <f aca="true">OFFSET($C303,0,AN$340+$A345-2,1,1)</f>
        <v>0</v>
      </c>
      <c r="AO345" s="51" t="n">
        <f aca="true">OFFSET($C303,0,AO$340+$A345-2,1,1)</f>
        <v>0</v>
      </c>
    </row>
    <row r="346" customFormat="false" ht="15" hidden="false" customHeight="false" outlineLevel="0" collapsed="false">
      <c r="A346" s="0" t="n">
        <f aca="false">A345+1</f>
        <v>6</v>
      </c>
      <c r="B346" s="0" t="s">
        <v>10</v>
      </c>
      <c r="C346" s="51" t="n">
        <f aca="true">OFFSET($C304,0,C$340+$A346-2,1,1)</f>
        <v>186.548460456754</v>
      </c>
      <c r="D346" s="51" t="n">
        <f aca="true">OFFSET($C304,0,D$340+$A346-2,1,1)</f>
        <v>338.62379414053</v>
      </c>
      <c r="E346" s="51" t="n">
        <f aca="true">OFFSET($C304,0,E$340+$A346-2,1,1)</f>
        <v>485.789885859408</v>
      </c>
      <c r="F346" s="51" t="n">
        <f aca="true">OFFSET($C304,0,F$340+$A346-2,1,1)</f>
        <v>627.961200102122</v>
      </c>
      <c r="G346" s="51" t="n">
        <f aca="true">OFFSET($C304,0,G$340+$A346-2,1,1)</f>
        <v>773.404262197094</v>
      </c>
      <c r="H346" s="51" t="n">
        <f aca="true">OFFSET($C304,0,H$340+$A346-2,1,1)</f>
        <v>913.825293647248</v>
      </c>
      <c r="I346" s="51" t="n">
        <f aca="true">OFFSET($C304,0,I$340+$A346-2,1,1)</f>
        <v>1049.16076510036</v>
      </c>
      <c r="J346" s="51" t="n">
        <f aca="true">OFFSET($C304,0,J$340+$A346-2,1,1)</f>
        <v>1169.29882425281</v>
      </c>
      <c r="K346" s="51" t="n">
        <f aca="true">OFFSET($C304,0,K$340+$A346-2,1,1)</f>
        <v>1284.27585728772</v>
      </c>
      <c r="L346" s="51" t="n">
        <f aca="true">OFFSET($C304,0,L$340+$A346-2,1,1)</f>
        <v>1394.11785506309</v>
      </c>
      <c r="M346" s="51" t="n">
        <f aca="true">OFFSET($C304,0,M$340+$A346-2,1,1)</f>
        <v>1498.8688109457</v>
      </c>
      <c r="N346" s="51" t="n">
        <f aca="true">OFFSET($C304,0,N$340+$A346-2,1,1)</f>
        <v>1598.59009635395</v>
      </c>
      <c r="O346" s="51" t="n">
        <f aca="true">OFFSET($C304,0,O$340+$A346-2,1,1)</f>
        <v>1693.35960646104</v>
      </c>
      <c r="P346" s="51" t="n">
        <f aca="true">OFFSET($C304,0,P$340+$A346-2,1,1)</f>
        <v>1772.41345763295</v>
      </c>
      <c r="Q346" s="51" t="n">
        <f aca="true">OFFSET($C304,0,Q$340+$A346-2,1,1)</f>
        <v>1847.01425027548</v>
      </c>
      <c r="R346" s="51" t="n">
        <f aca="true">OFFSET($C304,0,R$340+$A346-2,1,1)</f>
        <v>1917.30638288743</v>
      </c>
      <c r="S346" s="51" t="n">
        <f aca="true">OFFSET($C304,0,S$340+$A346-2,1,1)</f>
        <v>1990.38662560471</v>
      </c>
      <c r="T346" s="51" t="n">
        <f aca="true">OFFSET($C304,0,T$340+$A346-2,1,1)</f>
        <v>2059.21018838121</v>
      </c>
      <c r="U346" s="51" t="n">
        <f aca="true">OFFSET($C304,0,U$340+$A346-2,1,1)</f>
        <v>2123.93155105399</v>
      </c>
      <c r="V346" s="51" t="n">
        <f aca="true">OFFSET($C304,0,V$340+$A346-2,1,1)</f>
        <v>2198.29525351629</v>
      </c>
      <c r="W346" s="51" t="n">
        <f aca="true">OFFSET($C304,0,W$340+$A346-2,1,1)</f>
        <v>2268.3573802977</v>
      </c>
      <c r="X346" s="51" t="n">
        <f aca="true">OFFSET($C304,0,X$340+$A346-2,1,1)</f>
        <v>2334.27056446336</v>
      </c>
      <c r="Y346" s="51" t="n">
        <f aca="true">OFFSET($C304,0,Y$340+$A346-2,1,1)</f>
        <v>2396.19347477077</v>
      </c>
      <c r="Z346" s="51" t="n">
        <f aca="true">OFFSET($C304,0,Z$340+$A346-2,1,1)</f>
        <v>2454.2892733426</v>
      </c>
      <c r="AA346" s="51" t="n">
        <f aca="true">OFFSET($C304,0,AA$340+$A346-2,1,1)</f>
        <v>2508.72413860933</v>
      </c>
      <c r="AB346" s="51" t="n">
        <f aca="true">OFFSET($C304,0,AB$340+$A346-2,1,1)</f>
        <v>2552.19574231529</v>
      </c>
      <c r="AC346" s="51" t="n">
        <f aca="true">OFFSET($C304,0,AC$340+$A346-2,1,1)</f>
        <v>2592.72825888053</v>
      </c>
      <c r="AD346" s="51" t="n">
        <f aca="true">OFFSET($C304,0,AD$340+$A346-2,1,1)</f>
        <v>2630.48317014915</v>
      </c>
      <c r="AE346" s="51" t="n">
        <f aca="true">OFFSET($C304,0,AE$340+$A346-2,1,1)</f>
        <v>2670.02672855366</v>
      </c>
      <c r="AF346" s="51" t="n">
        <f aca="true">OFFSET($C304,0,AF$340+$A346-2,1,1)</f>
        <v>2706.84815957631</v>
      </c>
      <c r="AG346" s="51" t="n">
        <f aca="true">OFFSET($C304,0,AG$340+$A346-2,1,1)</f>
        <v>2741.10361876379</v>
      </c>
      <c r="AH346" s="51" t="n">
        <f aca="true">OFFSET($C304,0,AH$340+$A346-2,1,1)</f>
        <v>2774.55406822674</v>
      </c>
      <c r="AI346" s="51" t="n">
        <f aca="true">OFFSET($C304,0,AI$340+$A346-2,1,1)</f>
        <v>2805.63837338396</v>
      </c>
      <c r="AJ346" s="51" t="n">
        <f aca="true">OFFSET($C304,0,AJ$340+$A346-2,1,1)</f>
        <v>2834.50108557167</v>
      </c>
      <c r="AK346" s="51" t="n">
        <f aca="true">OFFSET($C304,0,AK$340+$A346-2,1,1)</f>
        <v>0</v>
      </c>
      <c r="AL346" s="51" t="n">
        <f aca="true">OFFSET($C304,0,AL$340+$A346-2,1,1)</f>
        <v>0</v>
      </c>
      <c r="AM346" s="51" t="n">
        <f aca="true">OFFSET($C304,0,AM$340+$A346-2,1,1)</f>
        <v>0</v>
      </c>
      <c r="AN346" s="51" t="n">
        <f aca="true">OFFSET($C304,0,AN$340+$A346-2,1,1)</f>
        <v>0</v>
      </c>
      <c r="AO346" s="51" t="n">
        <f aca="true">OFFSET($C304,0,AO$340+$A346-2,1,1)</f>
        <v>0</v>
      </c>
    </row>
    <row r="347" customFormat="false" ht="15" hidden="false" customHeight="false" outlineLevel="0" collapsed="false">
      <c r="A347" s="0" t="n">
        <f aca="false">A346+1</f>
        <v>7</v>
      </c>
      <c r="B347" s="0" t="s">
        <v>11</v>
      </c>
      <c r="C347" s="51" t="n">
        <f aca="true">OFFSET($C305,0,C$340+$A347-2,1,1)</f>
        <v>177.173156379121</v>
      </c>
      <c r="D347" s="51" t="n">
        <f aca="true">OFFSET($C305,0,D$340+$A347-2,1,1)</f>
        <v>327.808763948587</v>
      </c>
      <c r="E347" s="51" t="n">
        <f aca="true">OFFSET($C305,0,E$340+$A347-2,1,1)</f>
        <v>473.535328027243</v>
      </c>
      <c r="F347" s="51" t="n">
        <f aca="true">OFFSET($C305,0,F$340+$A347-2,1,1)</f>
        <v>622.480146174318</v>
      </c>
      <c r="G347" s="51" t="n">
        <f aca="true">OFFSET($C305,0,G$340+$A347-2,1,1)</f>
        <v>766.48424438794</v>
      </c>
      <c r="H347" s="51" t="n">
        <f aca="true">OFFSET($C305,0,H$340+$A347-2,1,1)</f>
        <v>905.4708905321</v>
      </c>
      <c r="I347" s="51" t="n">
        <f aca="true">OFFSET($C305,0,I$340+$A347-2,1,1)</f>
        <v>1029.37688208301</v>
      </c>
      <c r="J347" s="51" t="n">
        <f aca="true">OFFSET($C305,0,J$340+$A347-2,1,1)</f>
        <v>1148.13242415578</v>
      </c>
      <c r="K347" s="51" t="n">
        <f aca="true">OFFSET($C305,0,K$340+$A347-2,1,1)</f>
        <v>1261.74853388858</v>
      </c>
      <c r="L347" s="51" t="n">
        <f aca="true">OFFSET($C305,0,L$340+$A347-2,1,1)</f>
        <v>1370.25449194596</v>
      </c>
      <c r="M347" s="51" t="n">
        <f aca="true">OFFSET($C305,0,M$340+$A347-2,1,1)</f>
        <v>1473.69742048149</v>
      </c>
      <c r="N347" s="51" t="n">
        <f aca="true">OFFSET($C305,0,N$340+$A347-2,1,1)</f>
        <v>1572.14161657099</v>
      </c>
      <c r="O347" s="51" t="n">
        <f aca="true">OFFSET($C305,0,O$340+$A347-2,1,1)</f>
        <v>1654.62725935237</v>
      </c>
      <c r="P347" s="51" t="n">
        <f aca="true">OFFSET($C305,0,P$340+$A347-2,1,1)</f>
        <v>1732.5652098038</v>
      </c>
      <c r="Q347" s="51" t="n">
        <f aca="true">OFFSET($C305,0,Q$340+$A347-2,1,1)</f>
        <v>1806.0919336537</v>
      </c>
      <c r="R347" s="51" t="n">
        <f aca="true">OFFSET($C305,0,R$340+$A347-2,1,1)</f>
        <v>1882.47466621443</v>
      </c>
      <c r="S347" s="51" t="n">
        <f aca="true">OFFSET($C305,0,S$340+$A347-2,1,1)</f>
        <v>1954.49564058791</v>
      </c>
      <c r="T347" s="51" t="n">
        <f aca="true">OFFSET($C305,0,T$340+$A347-2,1,1)</f>
        <v>2022.30311231483</v>
      </c>
      <c r="U347" s="51" t="n">
        <f aca="true">OFFSET($C305,0,U$340+$A347-2,1,1)</f>
        <v>2099.99951190289</v>
      </c>
      <c r="V347" s="51" t="n">
        <f aca="true">OFFSET($C305,0,V$340+$A347-2,1,1)</f>
        <v>2173.2912518285</v>
      </c>
      <c r="W347" s="51" t="n">
        <f aca="true">OFFSET($C305,0,W$340+$A347-2,1,1)</f>
        <v>2242.32437332033</v>
      </c>
      <c r="X347" s="51" t="n">
        <f aca="true">OFFSET($C305,0,X$340+$A347-2,1,1)</f>
        <v>2307.25221310039</v>
      </c>
      <c r="Y347" s="51" t="n">
        <f aca="true">OFFSET($C305,0,Y$340+$A347-2,1,1)</f>
        <v>2368.23383193818</v>
      </c>
      <c r="Z347" s="51" t="n">
        <f aca="true">OFFSET($C305,0,Z$340+$A347-2,1,1)</f>
        <v>2425.43248809227</v>
      </c>
      <c r="AA347" s="51" t="n">
        <f aca="true">OFFSET($C305,0,AA$340+$A347-2,1,1)</f>
        <v>2471.25473378414</v>
      </c>
      <c r="AB347" s="51" t="n">
        <f aca="true">OFFSET($C305,0,AB$340+$A347-2,1,1)</f>
        <v>2514.01501179161</v>
      </c>
      <c r="AC347" s="51" t="n">
        <f aca="true">OFFSET($C305,0,AC$340+$A347-2,1,1)</f>
        <v>2553.87679943547</v>
      </c>
      <c r="AD347" s="51" t="n">
        <f aca="true">OFFSET($C305,0,AD$340+$A347-2,1,1)</f>
        <v>2595.60569558593</v>
      </c>
      <c r="AE347" s="51" t="n">
        <f aca="true">OFFSET($C305,0,AE$340+$A347-2,1,1)</f>
        <v>2634.49241249963</v>
      </c>
      <c r="AF347" s="51" t="n">
        <f aca="true">OFFSET($C305,0,AF$340+$A347-2,1,1)</f>
        <v>2670.69591678181</v>
      </c>
      <c r="AG347" s="51" t="n">
        <f aca="true">OFFSET($C305,0,AG$340+$A347-2,1,1)</f>
        <v>2706.05683890074</v>
      </c>
      <c r="AH347" s="51" t="n">
        <f aca="true">OFFSET($C305,0,AH$340+$A347-2,1,1)</f>
        <v>2738.9388419202</v>
      </c>
      <c r="AI347" s="51" t="n">
        <f aca="true">OFFSET($C305,0,AI$340+$A347-2,1,1)</f>
        <v>2769.49029129161</v>
      </c>
      <c r="AJ347" s="51" t="n">
        <f aca="true">OFFSET($C305,0,AJ$340+$A347-2,1,1)</f>
        <v>0</v>
      </c>
      <c r="AK347" s="51" t="n">
        <f aca="true">OFFSET($C305,0,AK$340+$A347-2,1,1)</f>
        <v>0</v>
      </c>
      <c r="AL347" s="51" t="n">
        <f aca="true">OFFSET($C305,0,AL$340+$A347-2,1,1)</f>
        <v>0</v>
      </c>
      <c r="AM347" s="51" t="n">
        <f aca="true">OFFSET($C305,0,AM$340+$A347-2,1,1)</f>
        <v>0</v>
      </c>
      <c r="AN347" s="51" t="n">
        <f aca="true">OFFSET($C305,0,AN$340+$A347-2,1,1)</f>
        <v>0</v>
      </c>
      <c r="AO347" s="51" t="n">
        <f aca="true">OFFSET($C305,0,AO$340+$A347-2,1,1)</f>
        <v>0</v>
      </c>
    </row>
    <row r="348" customFormat="false" ht="15" hidden="false" customHeight="false" outlineLevel="0" collapsed="false">
      <c r="A348" s="0" t="n">
        <f aca="false">A347+1</f>
        <v>8</v>
      </c>
      <c r="B348" s="0" t="s">
        <v>12</v>
      </c>
      <c r="C348" s="51" t="n">
        <f aca="true">OFFSET($C306,0,C$340+$A348-2,1,1)</f>
        <v>175.885029943232</v>
      </c>
      <c r="D348" s="51" t="n">
        <f aca="true">OFFSET($C306,0,D$340+$A348-2,1,1)</f>
        <v>325.085774681443</v>
      </c>
      <c r="E348" s="51" t="n">
        <f aca="true">OFFSET($C306,0,E$340+$A348-2,1,1)</f>
        <v>477.445040497736</v>
      </c>
      <c r="F348" s="51" t="n">
        <f aca="true">OFFSET($C306,0,F$340+$A348-2,1,1)</f>
        <v>624.954649954109</v>
      </c>
      <c r="G348" s="51" t="n">
        <f aca="true">OFFSET($C306,0,G$340+$A348-2,1,1)</f>
        <v>767.525443296696</v>
      </c>
      <c r="H348" s="51" t="n">
        <f aca="true">OFFSET($C306,0,H$340+$A348-2,1,1)</f>
        <v>895.166497300129</v>
      </c>
      <c r="I348" s="51" t="n">
        <f aca="true">OFFSET($C306,0,I$340+$A348-2,1,1)</f>
        <v>1017.67982634651</v>
      </c>
      <c r="J348" s="51" t="n">
        <f aca="true">OFFSET($C306,0,J$340+$A348-2,1,1)</f>
        <v>1135.06147001585</v>
      </c>
      <c r="K348" s="51" t="n">
        <f aca="true">OFFSET($C306,0,K$340+$A348-2,1,1)</f>
        <v>1247.32582061161</v>
      </c>
      <c r="L348" s="51" t="n">
        <f aca="true">OFFSET($C306,0,L$340+$A348-2,1,1)</f>
        <v>1354.50541049167</v>
      </c>
      <c r="M348" s="51" t="n">
        <f aca="true">OFFSET($C306,0,M$340+$A348-2,1,1)</f>
        <v>1456.65044490055</v>
      </c>
      <c r="N348" s="51" t="n">
        <f aca="true">OFFSET($C306,0,N$340+$A348-2,1,1)</f>
        <v>1542.62584135588</v>
      </c>
      <c r="O348" s="51" t="n">
        <f aca="true">OFFSET($C306,0,O$340+$A348-2,1,1)</f>
        <v>1623.96659004924</v>
      </c>
      <c r="P348" s="51" t="n">
        <f aca="true">OFFSET($C306,0,P$340+$A348-2,1,1)</f>
        <v>1700.8002421309</v>
      </c>
      <c r="Q348" s="51" t="n">
        <f aca="true">OFFSET($C306,0,Q$340+$A348-2,1,1)</f>
        <v>1780.55358871126</v>
      </c>
      <c r="R348" s="51" t="n">
        <f aca="true">OFFSET($C306,0,R$340+$A348-2,1,1)</f>
        <v>1855.84644490523</v>
      </c>
      <c r="S348" s="51" t="n">
        <f aca="true">OFFSET($C306,0,S$340+$A348-2,1,1)</f>
        <v>1926.81983745097</v>
      </c>
      <c r="T348" s="51" t="n">
        <f aca="true">OFFSET($C306,0,T$340+$A348-2,1,1)</f>
        <v>2007.91506537881</v>
      </c>
      <c r="U348" s="51" t="n">
        <f aca="true">OFFSET($C306,0,U$340+$A348-2,1,1)</f>
        <v>2084.50918662446</v>
      </c>
      <c r="V348" s="51" t="n">
        <f aca="true">OFFSET($C306,0,V$340+$A348-2,1,1)</f>
        <v>2156.74064720949</v>
      </c>
      <c r="W348" s="51" t="n">
        <f aca="true">OFFSET($C306,0,W$340+$A348-2,1,1)</f>
        <v>2224.75645045028</v>
      </c>
      <c r="X348" s="51" t="n">
        <f aca="true">OFFSET($C306,0,X$340+$A348-2,1,1)</f>
        <v>2288.71057536245</v>
      </c>
      <c r="Y348" s="51" t="n">
        <f aca="true">OFFSET($C306,0,Y$340+$A348-2,1,1)</f>
        <v>2348.76241704767</v>
      </c>
      <c r="Z348" s="51" t="n">
        <f aca="true">OFFSET($C306,0,Z$340+$A348-2,1,1)</f>
        <v>2397.02762995213</v>
      </c>
      <c r="AA348" s="51" t="n">
        <f aca="true">OFFSET($C306,0,AA$340+$A348-2,1,1)</f>
        <v>2442.10733295453</v>
      </c>
      <c r="AB348" s="51" t="n">
        <f aca="true">OFFSET($C306,0,AB$340+$A348-2,1,1)</f>
        <v>2484.1664165099</v>
      </c>
      <c r="AC348" s="51" t="n">
        <f aca="true">OFFSET($C306,0,AC$340+$A348-2,1,1)</f>
        <v>2528.17195505752</v>
      </c>
      <c r="AD348" s="51" t="n">
        <f aca="true">OFFSET($C306,0,AD$340+$A348-2,1,1)</f>
        <v>2569.2138318282</v>
      </c>
      <c r="AE348" s="51" t="n">
        <f aca="true">OFFSET($C306,0,AE$340+$A348-2,1,1)</f>
        <v>2607.4533471717</v>
      </c>
      <c r="AF348" s="51" t="n">
        <f aca="true">OFFSET($C306,0,AF$340+$A348-2,1,1)</f>
        <v>2644.81199827849</v>
      </c>
      <c r="AG348" s="51" t="n">
        <f aca="true">OFFSET($C306,0,AG$340+$A348-2,1,1)</f>
        <v>2679.57652920768</v>
      </c>
      <c r="AH348" s="51" t="n">
        <f aca="true">OFFSET($C306,0,AH$340+$A348-2,1,1)</f>
        <v>2711.89881138372</v>
      </c>
      <c r="AI348" s="51" t="n">
        <f aca="true">OFFSET($C306,0,AI$340+$A348-2,1,1)</f>
        <v>0</v>
      </c>
      <c r="AJ348" s="51" t="n">
        <f aca="true">OFFSET($C306,0,AJ$340+$A348-2,1,1)</f>
        <v>0</v>
      </c>
      <c r="AK348" s="51" t="n">
        <f aca="true">OFFSET($C306,0,AK$340+$A348-2,1,1)</f>
        <v>0</v>
      </c>
      <c r="AL348" s="51" t="n">
        <f aca="true">OFFSET($C306,0,AL$340+$A348-2,1,1)</f>
        <v>0</v>
      </c>
      <c r="AM348" s="51" t="n">
        <f aca="true">OFFSET($C306,0,AM$340+$A348-2,1,1)</f>
        <v>0</v>
      </c>
      <c r="AN348" s="51" t="n">
        <f aca="true">OFFSET($C306,0,AN$340+$A348-2,1,1)</f>
        <v>0</v>
      </c>
      <c r="AO348" s="51" t="n">
        <f aca="true">OFFSET($C306,0,AO$340+$A348-2,1,1)</f>
        <v>0</v>
      </c>
    </row>
    <row r="349" customFormat="false" ht="15" hidden="false" customHeight="false" outlineLevel="0" collapsed="false">
      <c r="A349" s="0" t="n">
        <f aca="false">A348+1</f>
        <v>9</v>
      </c>
      <c r="B349" s="0" t="s">
        <v>13</v>
      </c>
      <c r="C349" s="51" t="n">
        <f aca="true">OFFSET($C307,0,C$340+$A349-2,1,1)</f>
        <v>174.600992640357</v>
      </c>
      <c r="D349" s="51" t="n">
        <f aca="true">OFFSET($C307,0,D$340+$A349-2,1,1)</f>
        <v>330.280446192389</v>
      </c>
      <c r="E349" s="51" t="n">
        <f aca="true">OFFSET($C307,0,E$340+$A349-2,1,1)</f>
        <v>481.210313695786</v>
      </c>
      <c r="F349" s="51" t="n">
        <f aca="true">OFFSET($C307,0,F$340+$A349-2,1,1)</f>
        <v>627.289872770912</v>
      </c>
      <c r="G349" s="51" t="n">
        <f aca="true">OFFSET($C307,0,G$340+$A349-2,1,1)</f>
        <v>758.623503906689</v>
      </c>
      <c r="H349" s="51" t="n">
        <f aca="true">OFFSET($C307,0,H$340+$A349-2,1,1)</f>
        <v>884.864115147741</v>
      </c>
      <c r="I349" s="51" t="n">
        <f aca="true">OFFSET($C307,0,I$340+$A349-2,1,1)</f>
        <v>1005.99290557426</v>
      </c>
      <c r="J349" s="51" t="n">
        <f aca="true">OFFSET($C307,0,J$340+$A349-2,1,1)</f>
        <v>1122.0093430818</v>
      </c>
      <c r="K349" s="51" t="n">
        <f aca="true">OFFSET($C307,0,K$340+$A349-2,1,1)</f>
        <v>1232.93116388258</v>
      </c>
      <c r="L349" s="51" t="n">
        <f aca="true">OFFSET($C307,0,L$340+$A349-2,1,1)</f>
        <v>1338.79411257447</v>
      </c>
      <c r="M349" s="51" t="n">
        <f aca="true">OFFSET($C307,0,M$340+$A349-2,1,1)</f>
        <v>1428.31010359896</v>
      </c>
      <c r="N349" s="51" t="n">
        <f aca="true">OFFSET($C307,0,N$340+$A349-2,1,1)</f>
        <v>1513.11290812083</v>
      </c>
      <c r="O349" s="51" t="n">
        <f aca="true">OFFSET($C307,0,O$340+$A349-2,1,1)</f>
        <v>1593.32021752342</v>
      </c>
      <c r="P349" s="51" t="n">
        <f aca="true">OFFSET($C307,0,P$340+$A349-2,1,1)</f>
        <v>1676.50618795796</v>
      </c>
      <c r="Q349" s="51" t="n">
        <f aca="true">OFFSET($C307,0,Q$340+$A349-2,1,1)</f>
        <v>1755.14006545376</v>
      </c>
      <c r="R349" s="51" t="n">
        <f aca="true">OFFSET($C307,0,R$340+$A349-2,1,1)</f>
        <v>1829.35465571022</v>
      </c>
      <c r="S349" s="51" t="n">
        <f aca="true">OFFSET($C307,0,S$340+$A349-2,1,1)</f>
        <v>1913.90850516421</v>
      </c>
      <c r="T349" s="51" t="n">
        <f aca="true">OFFSET($C307,0,T$340+$A349-2,1,1)</f>
        <v>1993.87221494648</v>
      </c>
      <c r="U349" s="51" t="n">
        <f aca="true">OFFSET($C307,0,U$340+$A349-2,1,1)</f>
        <v>2069.37564981383</v>
      </c>
      <c r="V349" s="51" t="n">
        <f aca="true">OFFSET($C307,0,V$340+$A349-2,1,1)</f>
        <v>2140.55847866924</v>
      </c>
      <c r="W349" s="51" t="n">
        <f aca="true">OFFSET($C307,0,W$340+$A349-2,1,1)</f>
        <v>2207.56860345837</v>
      </c>
      <c r="X349" s="51" t="n">
        <f aca="true">OFFSET($C307,0,X$340+$A349-2,1,1)</f>
        <v>2270.56058496229</v>
      </c>
      <c r="Y349" s="51" t="n">
        <f aca="true">OFFSET($C307,0,Y$340+$A349-2,1,1)</f>
        <v>2321.36082014542</v>
      </c>
      <c r="Z349" s="51" t="n">
        <f aca="true">OFFSET($C307,0,Z$340+$A349-2,1,1)</f>
        <v>2368.85187341165</v>
      </c>
      <c r="AA349" s="51" t="n">
        <f aca="true">OFFSET($C307,0,AA$340+$A349-2,1,1)</f>
        <v>2413.19940466574</v>
      </c>
      <c r="AB349" s="51" t="n">
        <f aca="true">OFFSET($C307,0,AB$340+$A349-2,1,1)</f>
        <v>2459.57332475898</v>
      </c>
      <c r="AC349" s="51" t="n">
        <f aca="true">OFFSET($C307,0,AC$340+$A349-2,1,1)</f>
        <v>2502.86111877732</v>
      </c>
      <c r="AD349" s="51" t="n">
        <f aca="true">OFFSET($C307,0,AD$340+$A349-2,1,1)</f>
        <v>2543.22588241414</v>
      </c>
      <c r="AE349" s="51" t="n">
        <f aca="true">OFFSET($C307,0,AE$340+$A349-2,1,1)</f>
        <v>2582.67090425926</v>
      </c>
      <c r="AF349" s="51" t="n">
        <f aca="true">OFFSET($C307,0,AF$340+$A349-2,1,1)</f>
        <v>2619.40448823932</v>
      </c>
      <c r="AG349" s="51" t="n">
        <f aca="true">OFFSET($C307,0,AG$340+$A349-2,1,1)</f>
        <v>2653.58164818622</v>
      </c>
      <c r="AH349" s="51" t="n">
        <f aca="true">OFFSET($C307,0,AH$340+$A349-2,1,1)</f>
        <v>0</v>
      </c>
      <c r="AI349" s="51" t="n">
        <f aca="true">OFFSET($C307,0,AI$340+$A349-2,1,1)</f>
        <v>0</v>
      </c>
      <c r="AJ349" s="51" t="n">
        <f aca="true">OFFSET($C307,0,AJ$340+$A349-2,1,1)</f>
        <v>0</v>
      </c>
      <c r="AK349" s="51" t="n">
        <f aca="true">OFFSET($C307,0,AK$340+$A349-2,1,1)</f>
        <v>0</v>
      </c>
      <c r="AL349" s="51" t="n">
        <f aca="true">OFFSET($C307,0,AL$340+$A349-2,1,1)</f>
        <v>0</v>
      </c>
      <c r="AM349" s="51" t="n">
        <f aca="true">OFFSET($C307,0,AM$340+$A349-2,1,1)</f>
        <v>0</v>
      </c>
      <c r="AN349" s="51" t="n">
        <f aca="true">OFFSET($C307,0,AN$340+$A349-2,1,1)</f>
        <v>0</v>
      </c>
      <c r="AO349" s="51" t="n">
        <f aca="true">OFFSET($C307,0,AO$340+$A349-2,1,1)</f>
        <v>0</v>
      </c>
    </row>
    <row r="350" customFormat="false" ht="15" hidden="false" customHeight="false" outlineLevel="0" collapsed="false">
      <c r="A350" s="0" t="n">
        <f aca="false">A349+1</f>
        <v>10</v>
      </c>
      <c r="B350" s="0" t="s">
        <v>14</v>
      </c>
      <c r="C350" s="51" t="n">
        <f aca="true">OFFSET($C308,0,C$340+$A350-2,1,1)</f>
        <v>179.140965999235</v>
      </c>
      <c r="D350" s="51" t="n">
        <f aca="true">OFFSET($C308,0,D$340+$A350-2,1,1)</f>
        <v>333.398766646708</v>
      </c>
      <c r="E350" s="51" t="n">
        <f aca="true">OFFSET($C308,0,E$340+$A350-2,1,1)</f>
        <v>482.903910106987</v>
      </c>
      <c r="F350" s="51" t="n">
        <f aca="true">OFFSET($C308,0,F$340+$A350-2,1,1)</f>
        <v>617.878288805275</v>
      </c>
      <c r="G350" s="51" t="n">
        <f aca="true">OFFSET($C308,0,G$340+$A350-2,1,1)</f>
        <v>747.806054228916</v>
      </c>
      <c r="H350" s="51" t="n">
        <f aca="true">OFFSET($C308,0,H$340+$A350-2,1,1)</f>
        <v>872.653840331345</v>
      </c>
      <c r="I350" s="51" t="n">
        <f aca="true">OFFSET($C308,0,I$340+$A350-2,1,1)</f>
        <v>992.40629503708</v>
      </c>
      <c r="J350" s="51" t="n">
        <f aca="true">OFFSET($C308,0,J$340+$A350-2,1,1)</f>
        <v>1107.06629048145</v>
      </c>
      <c r="K350" s="51" t="n">
        <f aca="true">OFFSET($C308,0,K$340+$A350-2,1,1)</f>
        <v>1216.65487406539</v>
      </c>
      <c r="L350" s="51" t="n">
        <f aca="true">OFFSET($C308,0,L$340+$A350-2,1,1)</f>
        <v>1309.75464573087</v>
      </c>
      <c r="M350" s="51" t="n">
        <f aca="true">OFFSET($C308,0,M$340+$A350-2,1,1)</f>
        <v>1398.07180110525</v>
      </c>
      <c r="N350" s="51" t="n">
        <f aca="true">OFFSET($C308,0,N$340+$A350-2,1,1)</f>
        <v>1481.71327829629</v>
      </c>
      <c r="O350" s="51" t="n">
        <f aca="true">OFFSET($C308,0,O$340+$A350-2,1,1)</f>
        <v>1568.3871756317</v>
      </c>
      <c r="P350" s="51" t="n">
        <f aca="true">OFFSET($C308,0,P$340+$A350-2,1,1)</f>
        <v>1650.42526494226</v>
      </c>
      <c r="Q350" s="51" t="n">
        <f aca="true">OFFSET($C308,0,Q$340+$A350-2,1,1)</f>
        <v>1727.9511652732</v>
      </c>
      <c r="R350" s="51" t="n">
        <f aca="true">OFFSET($C308,0,R$340+$A350-2,1,1)</f>
        <v>1816.01650896327</v>
      </c>
      <c r="S350" s="51" t="n">
        <f aca="true">OFFSET($C308,0,S$340+$A350-2,1,1)</f>
        <v>1899.4108410202</v>
      </c>
      <c r="T350" s="51" t="n">
        <f aca="true">OFFSET($C308,0,T$340+$A350-2,1,1)</f>
        <v>1978.25449077703</v>
      </c>
      <c r="U350" s="51" t="n">
        <f aca="true">OFFSET($C308,0,U$340+$A350-2,1,1)</f>
        <v>2052.67880571156</v>
      </c>
      <c r="V350" s="51" t="n">
        <f aca="true">OFFSET($C308,0,V$340+$A350-2,1,1)</f>
        <v>2122.82461276718</v>
      </c>
      <c r="W350" s="51" t="n">
        <f aca="true">OFFSET($C308,0,W$340+$A350-2,1,1)</f>
        <v>2188.84064975286</v>
      </c>
      <c r="X350" s="51" t="n">
        <f aca="true">OFFSET($C308,0,X$340+$A350-2,1,1)</f>
        <v>2242.2672179304</v>
      </c>
      <c r="Y350" s="51" t="n">
        <f aca="true">OFFSET($C308,0,Y$340+$A350-2,1,1)</f>
        <v>2292.2613809315</v>
      </c>
      <c r="Z350" s="51" t="n">
        <f aca="true">OFFSET($C308,0,Z$340+$A350-2,1,1)</f>
        <v>2338.9888645592</v>
      </c>
      <c r="AA350" s="51" t="n">
        <f aca="true">OFFSET($C308,0,AA$340+$A350-2,1,1)</f>
        <v>2387.82292911229</v>
      </c>
      <c r="AB350" s="51" t="n">
        <f aca="true">OFFSET($C308,0,AB$340+$A350-2,1,1)</f>
        <v>2433.44791881409</v>
      </c>
      <c r="AC350" s="51" t="n">
        <f aca="true">OFFSET($C308,0,AC$340+$A350-2,1,1)</f>
        <v>2476.02812494192</v>
      </c>
      <c r="AD350" s="51" t="n">
        <f aca="true">OFFSET($C308,0,AD$340+$A350-2,1,1)</f>
        <v>2517.64924588379</v>
      </c>
      <c r="AE350" s="51" t="n">
        <f aca="true">OFFSET($C308,0,AE$340+$A350-2,1,1)</f>
        <v>2556.43985048707</v>
      </c>
      <c r="AF350" s="51" t="n">
        <f aca="true">OFFSET($C308,0,AF$340+$A350-2,1,1)</f>
        <v>2592.55767363275</v>
      </c>
      <c r="AG350" s="51" t="n">
        <f aca="true">OFFSET($C308,0,AG$340+$A350-2,1,1)</f>
        <v>0</v>
      </c>
      <c r="AH350" s="51" t="n">
        <f aca="true">OFFSET($C308,0,AH$340+$A350-2,1,1)</f>
        <v>0</v>
      </c>
      <c r="AI350" s="51" t="n">
        <f aca="true">OFFSET($C308,0,AI$340+$A350-2,1,1)</f>
        <v>0</v>
      </c>
      <c r="AJ350" s="51" t="n">
        <f aca="true">OFFSET($C308,0,AJ$340+$A350-2,1,1)</f>
        <v>0</v>
      </c>
      <c r="AK350" s="51" t="n">
        <f aca="true">OFFSET($C308,0,AK$340+$A350-2,1,1)</f>
        <v>0</v>
      </c>
      <c r="AL350" s="51" t="n">
        <f aca="true">OFFSET($C308,0,AL$340+$A350-2,1,1)</f>
        <v>0</v>
      </c>
      <c r="AM350" s="51" t="n">
        <f aca="true">OFFSET($C308,0,AM$340+$A350-2,1,1)</f>
        <v>0</v>
      </c>
      <c r="AN350" s="51" t="n">
        <f aca="true">OFFSET($C308,0,AN$340+$A350-2,1,1)</f>
        <v>0</v>
      </c>
      <c r="AO350" s="51" t="n">
        <f aca="true">OFFSET($C308,0,AO$340+$A350-2,1,1)</f>
        <v>0</v>
      </c>
    </row>
    <row r="351" customFormat="false" ht="15" hidden="false" customHeight="false" outlineLevel="0" collapsed="false">
      <c r="A351" s="0" t="n">
        <f aca="false">A350+1</f>
        <v>11</v>
      </c>
      <c r="B351" s="0" t="s">
        <v>15</v>
      </c>
      <c r="C351" s="51" t="n">
        <f aca="true">OFFSET($C309,0,C$340+$A351-2,1,1)</f>
        <v>177.870153428465</v>
      </c>
      <c r="D351" s="51" t="n">
        <f aca="true">OFFSET($C309,0,D$340+$A351-2,1,1)</f>
        <v>330.710511577925</v>
      </c>
      <c r="E351" s="51" t="n">
        <f aca="true">OFFSET($C309,0,E$340+$A351-2,1,1)</f>
        <v>469.264820471944</v>
      </c>
      <c r="F351" s="51" t="n">
        <f aca="true">OFFSET($C309,0,F$340+$A351-2,1,1)</f>
        <v>602.830238610749</v>
      </c>
      <c r="G351" s="51" t="n">
        <f aca="true">OFFSET($C309,0,G$340+$A351-2,1,1)</f>
        <v>731.359243194038</v>
      </c>
      <c r="H351" s="51" t="n">
        <f aca="true">OFFSET($C309,0,H$340+$A351-2,1,1)</f>
        <v>854.821905163372</v>
      </c>
      <c r="I351" s="51" t="n">
        <f aca="true">OFFSET($C309,0,I$340+$A351-2,1,1)</f>
        <v>973.206304570595</v>
      </c>
      <c r="J351" s="51" t="n">
        <f aca="true">OFFSET($C309,0,J$340+$A351-2,1,1)</f>
        <v>1086.51869215925</v>
      </c>
      <c r="K351" s="51" t="n">
        <f aca="true">OFFSET($C309,0,K$340+$A351-2,1,1)</f>
        <v>1183.23729228044</v>
      </c>
      <c r="L351" s="51" t="n">
        <f aca="true">OFFSET($C309,0,L$340+$A351-2,1,1)</f>
        <v>1275.11358949118</v>
      </c>
      <c r="M351" s="51" t="n">
        <f aca="true">OFFSET($C309,0,M$340+$A351-2,1,1)</f>
        <v>1362.24294174568</v>
      </c>
      <c r="N351" s="51" t="n">
        <f aca="true">OFFSET($C309,0,N$340+$A351-2,1,1)</f>
        <v>1452.45280376985</v>
      </c>
      <c r="O351" s="51" t="n">
        <f aca="true">OFFSET($C309,0,O$340+$A351-2,1,1)</f>
        <v>1537.9517501662</v>
      </c>
      <c r="P351" s="51" t="n">
        <f aca="true">OFFSET($C309,0,P$340+$A351-2,1,1)</f>
        <v>1618.85328917276</v>
      </c>
      <c r="Q351" s="51" t="n">
        <f aca="true">OFFSET($C309,0,Q$340+$A351-2,1,1)</f>
        <v>1710.47553437352</v>
      </c>
      <c r="R351" s="51" t="n">
        <f aca="true">OFFSET($C309,0,R$340+$A351-2,1,1)</f>
        <v>1797.35476184488</v>
      </c>
      <c r="S351" s="51" t="n">
        <f aca="true">OFFSET($C309,0,S$340+$A351-2,1,1)</f>
        <v>1879.60085819341</v>
      </c>
      <c r="T351" s="51" t="n">
        <f aca="true">OFFSET($C309,0,T$340+$A351-2,1,1)</f>
        <v>1957.33589084701</v>
      </c>
      <c r="U351" s="51" t="n">
        <f aca="true">OFFSET($C309,0,U$340+$A351-2,1,1)</f>
        <v>2030.6926245617</v>
      </c>
      <c r="V351" s="51" t="n">
        <f aca="true">OFFSET($C309,0,V$340+$A351-2,1,1)</f>
        <v>2099.81298000964</v>
      </c>
      <c r="W351" s="51" t="n">
        <f aca="true">OFFSET($C309,0,W$340+$A351-2,1,1)</f>
        <v>2155.95593931464</v>
      </c>
      <c r="X351" s="51" t="n">
        <f aca="true">OFFSET($C309,0,X$340+$A351-2,1,1)</f>
        <v>2208.54434169567</v>
      </c>
      <c r="Y351" s="51" t="n">
        <f aca="true">OFFSET($C309,0,Y$340+$A351-2,1,1)</f>
        <v>2257.74321812674</v>
      </c>
      <c r="Z351" s="51" t="n">
        <f aca="true">OFFSET($C309,0,Z$340+$A351-2,1,1)</f>
        <v>2309.12876599404</v>
      </c>
      <c r="AA351" s="51" t="n">
        <f aca="true">OFFSET($C309,0,AA$340+$A351-2,1,1)</f>
        <v>2357.18235052338</v>
      </c>
      <c r="AB351" s="51" t="n">
        <f aca="true">OFFSET($C309,0,AB$340+$A351-2,1,1)</f>
        <v>2402.06879818873</v>
      </c>
      <c r="AC351" s="51" t="n">
        <f aca="true">OFFSET($C309,0,AC$340+$A351-2,1,1)</f>
        <v>2445.95649679849</v>
      </c>
      <c r="AD351" s="51" t="n">
        <f aca="true">OFFSET($C309,0,AD$340+$A351-2,1,1)</f>
        <v>2486.89324299065</v>
      </c>
      <c r="AE351" s="51" t="n">
        <f aca="true">OFFSET($C309,0,AE$340+$A351-2,1,1)</f>
        <v>2525.03901178389</v>
      </c>
      <c r="AF351" s="51" t="n">
        <f aca="true">OFFSET($C309,0,AF$340+$A351-2,1,1)</f>
        <v>0</v>
      </c>
      <c r="AG351" s="51" t="n">
        <f aca="true">OFFSET($C309,0,AG$340+$A351-2,1,1)</f>
        <v>0</v>
      </c>
      <c r="AH351" s="51" t="n">
        <f aca="true">OFFSET($C309,0,AH$340+$A351-2,1,1)</f>
        <v>0</v>
      </c>
      <c r="AI351" s="51" t="n">
        <f aca="true">OFFSET($C309,0,AI$340+$A351-2,1,1)</f>
        <v>0</v>
      </c>
      <c r="AJ351" s="51" t="n">
        <f aca="true">OFFSET($C309,0,AJ$340+$A351-2,1,1)</f>
        <v>0</v>
      </c>
      <c r="AK351" s="51" t="n">
        <f aca="true">OFFSET($C309,0,AK$340+$A351-2,1,1)</f>
        <v>0</v>
      </c>
      <c r="AL351" s="51" t="n">
        <f aca="true">OFFSET($C309,0,AL$340+$A351-2,1,1)</f>
        <v>0</v>
      </c>
      <c r="AM351" s="51" t="n">
        <f aca="true">OFFSET($C309,0,AM$340+$A351-2,1,1)</f>
        <v>0</v>
      </c>
      <c r="AN351" s="51" t="n">
        <f aca="true">OFFSET($C309,0,AN$340+$A351-2,1,1)</f>
        <v>0</v>
      </c>
      <c r="AO351" s="51" t="n">
        <f aca="true">OFFSET($C309,0,AO$340+$A351-2,1,1)</f>
        <v>0</v>
      </c>
    </row>
    <row r="352" customFormat="false" ht="15" hidden="false" customHeight="false" outlineLevel="0" collapsed="false">
      <c r="A352" s="0" t="n">
        <f aca="false">A351+1</f>
        <v>12</v>
      </c>
      <c r="B352" s="0" t="s">
        <v>16</v>
      </c>
      <c r="C352" s="51" t="n">
        <f aca="true">OFFSET($C310,0,C$340+$A352-2,1,1)</f>
        <v>176.602953539433</v>
      </c>
      <c r="D352" s="51" t="n">
        <f aca="true">OFFSET($C310,0,D$340+$A352-2,1,1)</f>
        <v>318.667823051878</v>
      </c>
      <c r="E352" s="51" t="n">
        <f aca="true">OFFSET($C310,0,E$340+$A352-2,1,1)</f>
        <v>455.812354910833</v>
      </c>
      <c r="F352" s="51" t="n">
        <f aca="true">OFFSET($C310,0,F$340+$A352-2,1,1)</f>
        <v>587.975403059135</v>
      </c>
      <c r="G352" s="51" t="n">
        <f aca="true">OFFSET($C310,0,G$340+$A352-2,1,1)</f>
        <v>715.112838314682</v>
      </c>
      <c r="H352" s="51" t="n">
        <f aca="true">OFFSET($C310,0,H$340+$A352-2,1,1)</f>
        <v>837.198159278163</v>
      </c>
      <c r="I352" s="51" t="n">
        <f aca="true">OFFSET($C310,0,I$340+$A352-2,1,1)</f>
        <v>954.222859796611</v>
      </c>
      <c r="J352" s="51" t="n">
        <f aca="true">OFFSET($C310,0,J$340+$A352-2,1,1)</f>
        <v>1054.58677382995</v>
      </c>
      <c r="K352" s="51" t="n">
        <f aca="true">OFFSET($C310,0,K$340+$A352-2,1,1)</f>
        <v>1150.05900619134</v>
      </c>
      <c r="L352" s="51" t="n">
        <f aca="true">OFFSET($C310,0,L$340+$A352-2,1,1)</f>
        <v>1240.72258887213</v>
      </c>
      <c r="M352" s="51" t="n">
        <f aca="true">OFFSET($C310,0,M$340+$A352-2,1,1)</f>
        <v>1334.50867330789</v>
      </c>
      <c r="N352" s="51" t="n">
        <f aca="true">OFFSET($C310,0,N$340+$A352-2,1,1)</f>
        <v>1423.51801214963</v>
      </c>
      <c r="O352" s="51" t="n">
        <f aca="true">OFFSET($C310,0,O$340+$A352-2,1,1)</f>
        <v>1507.85313511955</v>
      </c>
      <c r="P352" s="51" t="n">
        <f aca="true">OFFSET($C310,0,P$340+$A352-2,1,1)</f>
        <v>1603.06972583388</v>
      </c>
      <c r="Q352" s="51" t="n">
        <f aca="true">OFFSET($C310,0,Q$340+$A352-2,1,1)</f>
        <v>1693.48080924483</v>
      </c>
      <c r="R352" s="51" t="n">
        <f aca="true">OFFSET($C310,0,R$340+$A352-2,1,1)</f>
        <v>1779.18498375154</v>
      </c>
      <c r="S352" s="51" t="n">
        <f aca="true">OFFSET($C310,0,S$340+$A352-2,1,1)</f>
        <v>1860.29412133314</v>
      </c>
      <c r="T352" s="51" t="n">
        <f aca="true">OFFSET($C310,0,T$340+$A352-2,1,1)</f>
        <v>1936.93196230192</v>
      </c>
      <c r="U352" s="51" t="n">
        <f aca="true">OFFSET($C310,0,U$340+$A352-2,1,1)</f>
        <v>2009.23262359781</v>
      </c>
      <c r="V352" s="51" t="n">
        <f aca="true">OFFSET($C310,0,V$340+$A352-2,1,1)</f>
        <v>2068.18024041349</v>
      </c>
      <c r="W352" s="51" t="n">
        <f aca="true">OFFSET($C310,0,W$340+$A352-2,1,1)</f>
        <v>2123.45288348497</v>
      </c>
      <c r="X352" s="51" t="n">
        <f aca="true">OFFSET($C310,0,X$340+$A352-2,1,1)</f>
        <v>2175.21407506468</v>
      </c>
      <c r="Y352" s="51" t="n">
        <f aca="true">OFFSET($C310,0,Y$340+$A352-2,1,1)</f>
        <v>2229.24153780021</v>
      </c>
      <c r="Z352" s="51" t="n">
        <f aca="true">OFFSET($C310,0,Z$340+$A352-2,1,1)</f>
        <v>2279.81479946506</v>
      </c>
      <c r="AA352" s="51" t="n">
        <f aca="true">OFFSET($C310,0,AA$340+$A352-2,1,1)</f>
        <v>2327.09850257772</v>
      </c>
      <c r="AB352" s="51" t="n">
        <f aca="true">OFFSET($C310,0,AB$340+$A352-2,1,1)</f>
        <v>2373.34363337497</v>
      </c>
      <c r="AC352" s="51" t="n">
        <f aca="true">OFFSET($C310,0,AC$340+$A352-2,1,1)</f>
        <v>2416.51646919578</v>
      </c>
      <c r="AD352" s="51" t="n">
        <f aca="true">OFFSET($C310,0,AD$340+$A352-2,1,1)</f>
        <v>2456.77868371443</v>
      </c>
      <c r="AE352" s="51" t="n">
        <f aca="true">OFFSET($C310,0,AE$340+$A352-2,1,1)</f>
        <v>0</v>
      </c>
      <c r="AF352" s="51" t="n">
        <f aca="true">OFFSET($C310,0,AF$340+$A352-2,1,1)</f>
        <v>0</v>
      </c>
      <c r="AG352" s="51" t="n">
        <f aca="true">OFFSET($C310,0,AG$340+$A352-2,1,1)</f>
        <v>0</v>
      </c>
      <c r="AH352" s="51" t="n">
        <f aca="true">OFFSET($C310,0,AH$340+$A352-2,1,1)</f>
        <v>0</v>
      </c>
      <c r="AI352" s="51" t="n">
        <f aca="true">OFFSET($C310,0,AI$340+$A352-2,1,1)</f>
        <v>0</v>
      </c>
      <c r="AJ352" s="51" t="n">
        <f aca="true">OFFSET($C310,0,AJ$340+$A352-2,1,1)</f>
        <v>0</v>
      </c>
      <c r="AK352" s="51" t="n">
        <f aca="true">OFFSET($C310,0,AK$340+$A352-2,1,1)</f>
        <v>0</v>
      </c>
      <c r="AL352" s="51" t="n">
        <f aca="true">OFFSET($C310,0,AL$340+$A352-2,1,1)</f>
        <v>0</v>
      </c>
      <c r="AM352" s="51" t="n">
        <f aca="true">OFFSET($C310,0,AM$340+$A352-2,1,1)</f>
        <v>0</v>
      </c>
      <c r="AN352" s="51" t="n">
        <f aca="true">OFFSET($C310,0,AN$340+$A352-2,1,1)</f>
        <v>0</v>
      </c>
      <c r="AO352" s="51" t="n">
        <f aca="true">OFFSET($C310,0,AO$340+$A352-2,1,1)</f>
        <v>0</v>
      </c>
    </row>
    <row r="353" customFormat="false" ht="15" hidden="false" customHeight="false" outlineLevel="0" collapsed="false">
      <c r="A353" s="0" t="n">
        <f aca="false">A352+1</f>
        <v>13</v>
      </c>
      <c r="B353" s="0" t="s">
        <v>17</v>
      </c>
      <c r="C353" s="51" t="n">
        <f aca="true">OFFSET($C311,0,C$340+$A353-2,1,1)</f>
        <v>186.761383972885</v>
      </c>
      <c r="D353" s="51" t="n">
        <f aca="true">OFFSET($C311,0,D$340+$A353-2,1,1)</f>
        <v>342.718609524977</v>
      </c>
      <c r="E353" s="51" t="n">
        <f aca="true">OFFSET($C311,0,E$340+$A353-2,1,1)</f>
        <v>493.225455120046</v>
      </c>
      <c r="F353" s="51" t="n">
        <f aca="true">OFFSET($C311,0,F$340+$A353-2,1,1)</f>
        <v>638.21780455697</v>
      </c>
      <c r="G353" s="51" t="n">
        <f aca="true">OFFSET($C311,0,G$340+$A353-2,1,1)</f>
        <v>777.650488738336</v>
      </c>
      <c r="H353" s="51" t="n">
        <f aca="true">OFFSET($C311,0,H$340+$A353-2,1,1)</f>
        <v>911.497911778558</v>
      </c>
      <c r="I353" s="51" t="n">
        <f aca="true">OFFSET($C311,0,I$340+$A353-2,1,1)</f>
        <v>1026.84083563191</v>
      </c>
      <c r="J353" s="51" t="n">
        <f aca="true">OFFSET($C311,0,J$340+$A353-2,1,1)</f>
        <v>1136.71717237918</v>
      </c>
      <c r="K353" s="51" t="n">
        <f aca="true">OFFSET($C311,0,K$340+$A353-2,1,1)</f>
        <v>1241.20459744581</v>
      </c>
      <c r="L353" s="51" t="n">
        <f aca="true">OFFSET($C311,0,L$340+$A353-2,1,1)</f>
        <v>1349.19356309986</v>
      </c>
      <c r="M353" s="51" t="n">
        <f aca="true">OFFSET($C311,0,M$340+$A353-2,1,1)</f>
        <v>1451.82413499265</v>
      </c>
      <c r="N353" s="51" t="n">
        <f aca="true">OFFSET($C311,0,N$340+$A353-2,1,1)</f>
        <v>1549.19694018228</v>
      </c>
      <c r="O353" s="51" t="n">
        <f aca="true">OFFSET($C311,0,O$340+$A353-2,1,1)</f>
        <v>1658.78881798267</v>
      </c>
      <c r="P353" s="51" t="n">
        <f aca="true">OFFSET($C311,0,P$340+$A353-2,1,1)</f>
        <v>1762.99435399455</v>
      </c>
      <c r="Q353" s="51" t="n">
        <f aca="true">OFFSET($C311,0,Q$340+$A353-2,1,1)</f>
        <v>1861.90950335103</v>
      </c>
      <c r="R353" s="51" t="n">
        <f aca="true">OFFSET($C311,0,R$340+$A353-2,1,1)</f>
        <v>1955.64605255615</v>
      </c>
      <c r="S353" s="51" t="n">
        <f aca="true">OFFSET($C311,0,S$340+$A353-2,1,1)</f>
        <v>2044.33017338545</v>
      </c>
      <c r="T353" s="51" t="n">
        <f aca="true">OFFSET($C311,0,T$340+$A353-2,1,1)</f>
        <v>2128.10084946288</v>
      </c>
      <c r="U353" s="51" t="n">
        <f aca="true">OFFSET($C311,0,U$340+$A353-2,1,1)</f>
        <v>2196.6658460419</v>
      </c>
      <c r="V353" s="51" t="n">
        <f aca="true">OFFSET($C311,0,V$340+$A353-2,1,1)</f>
        <v>2261.02528515622</v>
      </c>
      <c r="W353" s="51" t="n">
        <f aca="true">OFFSET($C311,0,W$340+$A353-2,1,1)</f>
        <v>2321.3578489349</v>
      </c>
      <c r="X353" s="51" t="n">
        <f aca="true">OFFSET($C311,0,X$340+$A353-2,1,1)</f>
        <v>2384.29046339638</v>
      </c>
      <c r="Y353" s="51" t="n">
        <f aca="true">OFFSET($C311,0,Y$340+$A353-2,1,1)</f>
        <v>2443.25901458265</v>
      </c>
      <c r="Z353" s="51" t="n">
        <f aca="true">OFFSET($C311,0,Z$340+$A353-2,1,1)</f>
        <v>2498.44499191625</v>
      </c>
      <c r="AA353" s="51" t="n">
        <f aca="true">OFFSET($C311,0,AA$340+$A353-2,1,1)</f>
        <v>2552.43528383717</v>
      </c>
      <c r="AB353" s="51" t="n">
        <f aca="true">OFFSET($C311,0,AB$340+$A353-2,1,1)</f>
        <v>2602.88407954655</v>
      </c>
      <c r="AC353" s="51" t="n">
        <f aca="true">OFFSET($C311,0,AC$340+$A353-2,1,1)</f>
        <v>2649.97185546569</v>
      </c>
      <c r="AD353" s="51" t="n">
        <f aca="true">OFFSET($C311,0,AD$340+$A353-2,1,1)</f>
        <v>0</v>
      </c>
      <c r="AE353" s="51" t="n">
        <f aca="true">OFFSET($C311,0,AE$340+$A353-2,1,1)</f>
        <v>0</v>
      </c>
      <c r="AF353" s="51" t="n">
        <f aca="true">OFFSET($C311,0,AF$340+$A353-2,1,1)</f>
        <v>0</v>
      </c>
      <c r="AG353" s="51" t="n">
        <f aca="true">OFFSET($C311,0,AG$340+$A353-2,1,1)</f>
        <v>0</v>
      </c>
      <c r="AH353" s="51" t="n">
        <f aca="true">OFFSET($C311,0,AH$340+$A353-2,1,1)</f>
        <v>0</v>
      </c>
      <c r="AI353" s="51" t="n">
        <f aca="true">OFFSET($C311,0,AI$340+$A353-2,1,1)</f>
        <v>0</v>
      </c>
      <c r="AJ353" s="51" t="n">
        <f aca="true">OFFSET($C311,0,AJ$340+$A353-2,1,1)</f>
        <v>0</v>
      </c>
      <c r="AK353" s="51" t="n">
        <f aca="true">OFFSET($C311,0,AK$340+$A353-2,1,1)</f>
        <v>0</v>
      </c>
      <c r="AL353" s="51" t="n">
        <f aca="true">OFFSET($C311,0,AL$340+$A353-2,1,1)</f>
        <v>0</v>
      </c>
      <c r="AM353" s="51" t="n">
        <f aca="true">OFFSET($C311,0,AM$340+$A353-2,1,1)</f>
        <v>0</v>
      </c>
      <c r="AN353" s="51" t="n">
        <f aca="true">OFFSET($C311,0,AN$340+$A353-2,1,1)</f>
        <v>0</v>
      </c>
      <c r="AO353" s="51" t="n">
        <f aca="true">OFFSET($C311,0,AO$340+$A353-2,1,1)</f>
        <v>0</v>
      </c>
    </row>
    <row r="354" customFormat="false" ht="15" hidden="false" customHeight="false" outlineLevel="0" collapsed="false">
      <c r="A354" s="0" t="n">
        <f aca="false">A353+1</f>
        <v>14</v>
      </c>
      <c r="B354" s="0" t="s">
        <v>18</v>
      </c>
      <c r="C354" s="51" t="n">
        <f aca="true">OFFSET($C312,0,C$340+$A354-2,1,1)</f>
        <v>185.361535398679</v>
      </c>
      <c r="D354" s="51" t="n">
        <f aca="true">OFFSET($C312,0,D$340+$A354-2,1,1)</f>
        <v>339.763354359932</v>
      </c>
      <c r="E354" s="51" t="n">
        <f aca="true">OFFSET($C312,0,E$340+$A354-2,1,1)</f>
        <v>488.72064742123</v>
      </c>
      <c r="F354" s="51" t="n">
        <f aca="true">OFFSET($C312,0,F$340+$A354-2,1,1)</f>
        <v>632.17298525751</v>
      </c>
      <c r="G354" s="51" t="n">
        <f aca="true">OFFSET($C312,0,G$340+$A354-2,1,1)</f>
        <v>770.078955176216</v>
      </c>
      <c r="H354" s="51" t="n">
        <f aca="true">OFFSET($C312,0,H$340+$A354-2,1,1)</f>
        <v>889.492487876992</v>
      </c>
      <c r="I354" s="51" t="n">
        <f aca="true">OFFSET($C312,0,I$340+$A354-2,1,1)</f>
        <v>1003.40905376545</v>
      </c>
      <c r="J354" s="51" t="n">
        <f aca="true">OFFSET($C312,0,J$340+$A354-2,1,1)</f>
        <v>1111.89133571288</v>
      </c>
      <c r="K354" s="51" t="n">
        <f aca="true">OFFSET($C312,0,K$340+$A354-2,1,1)</f>
        <v>1223.90696408593</v>
      </c>
      <c r="L354" s="51" t="n">
        <f aca="true">OFFSET($C312,0,L$340+$A354-2,1,1)</f>
        <v>1330.5137247755</v>
      </c>
      <c r="M354" s="51" t="n">
        <f aca="true">OFFSET($C312,0,M$340+$A354-2,1,1)</f>
        <v>1431.79840027911</v>
      </c>
      <c r="N354" s="51" t="n">
        <f aca="true">OFFSET($C312,0,N$340+$A354-2,1,1)</f>
        <v>1545.43027965537</v>
      </c>
      <c r="O354" s="51" t="n">
        <f aca="true">OFFSET($C312,0,O$340+$A354-2,1,1)</f>
        <v>1653.62949384139</v>
      </c>
      <c r="P354" s="51" t="n">
        <f aca="true">OFFSET($C312,0,P$340+$A354-2,1,1)</f>
        <v>1756.47787633745</v>
      </c>
      <c r="Q354" s="51" t="n">
        <f aca="true">OFFSET($C312,0,Q$340+$A354-2,1,1)</f>
        <v>1854.07408886366</v>
      </c>
      <c r="R354" s="51" t="n">
        <f aca="true">OFFSET($C312,0,R$340+$A354-2,1,1)</f>
        <v>1946.5323115263</v>
      </c>
      <c r="S354" s="51" t="n">
        <f aca="true">OFFSET($C312,0,S$340+$A354-2,1,1)</f>
        <v>2033.98077522173</v>
      </c>
      <c r="T354" s="51" t="n">
        <f aca="true">OFFSET($C312,0,T$340+$A354-2,1,1)</f>
        <v>2105.84276370753</v>
      </c>
      <c r="U354" s="51" t="n">
        <f aca="true">OFFSET($C312,0,U$340+$A354-2,1,1)</f>
        <v>2173.37188602342</v>
      </c>
      <c r="V354" s="51" t="n">
        <f aca="true">OFFSET($C312,0,V$340+$A354-2,1,1)</f>
        <v>2236.74319533996</v>
      </c>
      <c r="W354" s="51" t="n">
        <f aca="true">OFFSET($C312,0,W$340+$A354-2,1,1)</f>
        <v>2302.8003122464</v>
      </c>
      <c r="X354" s="51" t="n">
        <f aca="true">OFFSET($C312,0,X$340+$A354-2,1,1)</f>
        <v>2364.76142406415</v>
      </c>
      <c r="Y354" s="51" t="n">
        <f aca="true">OFFSET($C312,0,Y$340+$A354-2,1,1)</f>
        <v>2422.80604128917</v>
      </c>
      <c r="Z354" s="51" t="n">
        <f aca="true">OFFSET($C312,0,Z$340+$A354-2,1,1)</f>
        <v>2479.61106809995</v>
      </c>
      <c r="AA354" s="51" t="n">
        <f aca="true">OFFSET($C312,0,AA$340+$A354-2,1,1)</f>
        <v>2532.73975774138</v>
      </c>
      <c r="AB354" s="51" t="n">
        <f aca="true">OFFSET($C312,0,AB$340+$A354-2,1,1)</f>
        <v>2582.37306832658</v>
      </c>
      <c r="AC354" s="51" t="n">
        <f aca="true">OFFSET($C312,0,AC$340+$A354-2,1,1)</f>
        <v>0</v>
      </c>
      <c r="AD354" s="51" t="n">
        <f aca="true">OFFSET($C312,0,AD$340+$A354-2,1,1)</f>
        <v>0</v>
      </c>
      <c r="AE354" s="51" t="n">
        <f aca="true">OFFSET($C312,0,AE$340+$A354-2,1,1)</f>
        <v>0</v>
      </c>
      <c r="AF354" s="51" t="n">
        <f aca="true">OFFSET($C312,0,AF$340+$A354-2,1,1)</f>
        <v>0</v>
      </c>
      <c r="AG354" s="51" t="n">
        <f aca="true">OFFSET($C312,0,AG$340+$A354-2,1,1)</f>
        <v>0</v>
      </c>
      <c r="AH354" s="51" t="n">
        <f aca="true">OFFSET($C312,0,AH$340+$A354-2,1,1)</f>
        <v>0</v>
      </c>
      <c r="AI354" s="51" t="n">
        <f aca="true">OFFSET($C312,0,AI$340+$A354-2,1,1)</f>
        <v>0</v>
      </c>
      <c r="AJ354" s="51" t="n">
        <f aca="true">OFFSET($C312,0,AJ$340+$A354-2,1,1)</f>
        <v>0</v>
      </c>
      <c r="AK354" s="51" t="n">
        <f aca="true">OFFSET($C312,0,AK$340+$A354-2,1,1)</f>
        <v>0</v>
      </c>
      <c r="AL354" s="51" t="n">
        <f aca="true">OFFSET($C312,0,AL$340+$A354-2,1,1)</f>
        <v>0</v>
      </c>
      <c r="AM354" s="51" t="n">
        <f aca="true">OFFSET($C312,0,AM$340+$A354-2,1,1)</f>
        <v>0</v>
      </c>
      <c r="AN354" s="51" t="n">
        <f aca="true">OFFSET($C312,0,AN$340+$A354-2,1,1)</f>
        <v>0</v>
      </c>
      <c r="AO354" s="51" t="n">
        <f aca="true">OFFSET($C312,0,AO$340+$A354-2,1,1)</f>
        <v>0</v>
      </c>
    </row>
    <row r="355" customFormat="false" ht="15" hidden="false" customHeight="false" outlineLevel="0" collapsed="false">
      <c r="A355" s="0" t="n">
        <f aca="false">A354+1</f>
        <v>15</v>
      </c>
      <c r="B355" s="0" t="s">
        <v>19</v>
      </c>
      <c r="C355" s="51" t="n">
        <f aca="true">OFFSET($C313,0,C$340+$A355-2,1,1)</f>
        <v>183.966784497557</v>
      </c>
      <c r="D355" s="51" t="n">
        <f aca="true">OFFSET($C313,0,D$340+$A355-2,1,1)</f>
        <v>336.819479385414</v>
      </c>
      <c r="E355" s="51" t="n">
        <f aca="true">OFFSET($C313,0,E$340+$A355-2,1,1)</f>
        <v>484.234159404013</v>
      </c>
      <c r="F355" s="51" t="n">
        <f aca="true">OFFSET($C313,0,F$340+$A355-2,1,1)</f>
        <v>626.154085834339</v>
      </c>
      <c r="G355" s="51" t="n">
        <f aca="true">OFFSET($C313,0,G$340+$A355-2,1,1)</f>
        <v>749.637081374064</v>
      </c>
      <c r="H355" s="51" t="n">
        <f aca="true">OFFSET($C313,0,H$340+$A355-2,1,1)</f>
        <v>867.605463998088</v>
      </c>
      <c r="I355" s="51" t="n">
        <f aca="true">OFFSET($C313,0,I$340+$A355-2,1,1)</f>
        <v>980.106450311494</v>
      </c>
      <c r="J355" s="51" t="n">
        <f aca="true">OFFSET($C313,0,J$340+$A355-2,1,1)</f>
        <v>1096.16471086398</v>
      </c>
      <c r="K355" s="51" t="n">
        <f aca="true">OFFSET($C313,0,K$340+$A355-2,1,1)</f>
        <v>1206.77568718701</v>
      </c>
      <c r="L355" s="51" t="n">
        <f aca="true">OFFSET($C313,0,L$340+$A355-2,1,1)</f>
        <v>1312.01163759973</v>
      </c>
      <c r="M355" s="51" t="n">
        <f aca="true">OFFSET($C313,0,M$340+$A355-2,1,1)</f>
        <v>1429.69590686868</v>
      </c>
      <c r="N355" s="51" t="n">
        <f aca="true">OFFSET($C313,0,N$340+$A355-2,1,1)</f>
        <v>1541.91341864028</v>
      </c>
      <c r="O355" s="51" t="n">
        <f aca="true">OFFSET($C313,0,O$340+$A355-2,1,1)</f>
        <v>1648.73124598566</v>
      </c>
      <c r="P355" s="51" t="n">
        <f aca="true">OFFSET($C313,0,P$340+$A355-2,1,1)</f>
        <v>1750.23415224579</v>
      </c>
      <c r="Q355" s="51" t="n">
        <f aca="true">OFFSET($C313,0,Q$340+$A355-2,1,1)</f>
        <v>1846.52344002523</v>
      </c>
      <c r="R355" s="51" t="n">
        <f aca="true">OFFSET($C313,0,R$340+$A355-2,1,1)</f>
        <v>1937.71561386167</v>
      </c>
      <c r="S355" s="51" t="n">
        <f aca="true">OFFSET($C313,0,S$340+$A355-2,1,1)</f>
        <v>2012.96264553976</v>
      </c>
      <c r="T355" s="51" t="n">
        <f aca="true">OFFSET($C313,0,T$340+$A355-2,1,1)</f>
        <v>2083.75384494082</v>
      </c>
      <c r="U355" s="51" t="n">
        <f aca="true">OFFSET($C313,0,U$340+$A355-2,1,1)</f>
        <v>2150.25959939156</v>
      </c>
      <c r="V355" s="51" t="n">
        <f aca="true">OFFSET($C313,0,V$340+$A355-2,1,1)</f>
        <v>2219.53490967115</v>
      </c>
      <c r="W355" s="51" t="n">
        <f aca="true">OFFSET($C313,0,W$340+$A355-2,1,1)</f>
        <v>2284.58522542036</v>
      </c>
      <c r="X355" s="51" t="n">
        <f aca="true">OFFSET($C313,0,X$340+$A355-2,1,1)</f>
        <v>2345.58711206154</v>
      </c>
      <c r="Y355" s="51" t="n">
        <f aca="true">OFFSET($C313,0,Y$340+$A355-2,1,1)</f>
        <v>2405.30596228999</v>
      </c>
      <c r="Z355" s="51" t="n">
        <f aca="true">OFFSET($C313,0,Z$340+$A355-2,1,1)</f>
        <v>2461.21444255747</v>
      </c>
      <c r="AA355" s="51" t="n">
        <f aca="true">OFFSET($C313,0,AA$340+$A355-2,1,1)</f>
        <v>2513.49319450342</v>
      </c>
      <c r="AB355" s="51" t="n">
        <f aca="true">OFFSET($C313,0,AB$340+$A355-2,1,1)</f>
        <v>0</v>
      </c>
      <c r="AC355" s="51" t="n">
        <f aca="true">OFFSET($C313,0,AC$340+$A355-2,1,1)</f>
        <v>0</v>
      </c>
      <c r="AD355" s="51" t="n">
        <f aca="true">OFFSET($C313,0,AD$340+$A355-2,1,1)</f>
        <v>0</v>
      </c>
      <c r="AE355" s="51" t="n">
        <f aca="true">OFFSET($C313,0,AE$340+$A355-2,1,1)</f>
        <v>0</v>
      </c>
      <c r="AF355" s="51" t="n">
        <f aca="true">OFFSET($C313,0,AF$340+$A355-2,1,1)</f>
        <v>0</v>
      </c>
      <c r="AG355" s="51" t="n">
        <f aca="true">OFFSET($C313,0,AG$340+$A355-2,1,1)</f>
        <v>0</v>
      </c>
      <c r="AH355" s="51" t="n">
        <f aca="true">OFFSET($C313,0,AH$340+$A355-2,1,1)</f>
        <v>0</v>
      </c>
      <c r="AI355" s="51" t="n">
        <f aca="true">OFFSET($C313,0,AI$340+$A355-2,1,1)</f>
        <v>0</v>
      </c>
      <c r="AJ355" s="51" t="n">
        <f aca="true">OFFSET($C313,0,AJ$340+$A355-2,1,1)</f>
        <v>0</v>
      </c>
      <c r="AK355" s="51" t="n">
        <f aca="true">OFFSET($C313,0,AK$340+$A355-2,1,1)</f>
        <v>0</v>
      </c>
      <c r="AL355" s="51" t="n">
        <f aca="true">OFFSET($C313,0,AL$340+$A355-2,1,1)</f>
        <v>0</v>
      </c>
      <c r="AM355" s="51" t="n">
        <f aca="true">OFFSET($C313,0,AM$340+$A355-2,1,1)</f>
        <v>0</v>
      </c>
      <c r="AN355" s="51" t="n">
        <f aca="true">OFFSET($C313,0,AN$340+$A355-2,1,1)</f>
        <v>0</v>
      </c>
      <c r="AO355" s="51" t="n">
        <f aca="true">OFFSET($C313,0,AO$340+$A355-2,1,1)</f>
        <v>0</v>
      </c>
    </row>
    <row r="356" customFormat="false" ht="15" hidden="false" customHeight="false" outlineLevel="0" collapsed="false">
      <c r="A356" s="0" t="n">
        <f aca="false">A355+1</f>
        <v>16</v>
      </c>
      <c r="B356" s="0" t="s">
        <v>20</v>
      </c>
      <c r="C356" s="51" t="n">
        <f aca="true">OFFSET($C314,0,C$340+$A356-2,1,1)</f>
        <v>182.577202473885</v>
      </c>
      <c r="D356" s="51" t="n">
        <f aca="true">OFFSET($C314,0,D$340+$A356-2,1,1)</f>
        <v>333.887155085221</v>
      </c>
      <c r="E356" s="51" t="n">
        <f aca="true">OFFSET($C314,0,E$340+$A356-2,1,1)</f>
        <v>479.766259922933</v>
      </c>
      <c r="F356" s="51" t="n">
        <f aca="true">OFFSET($C314,0,F$340+$A356-2,1,1)</f>
        <v>607.307022849625</v>
      </c>
      <c r="G356" s="51" t="n">
        <f aca="true">OFFSET($C314,0,G$340+$A356-2,1,1)</f>
        <v>729.328474493651</v>
      </c>
      <c r="H356" s="51" t="n">
        <f aca="true">OFFSET($C314,0,H$340+$A356-2,1,1)</f>
        <v>845.862030786992</v>
      </c>
      <c r="I356" s="51" t="n">
        <f aca="true">OFFSET($C314,0,I$340+$A356-2,1,1)</f>
        <v>965.968664908943</v>
      </c>
      <c r="J356" s="51" t="n">
        <f aca="true">OFFSET($C314,0,J$340+$A356-2,1,1)</f>
        <v>1080.60205543115</v>
      </c>
      <c r="K356" s="51" t="n">
        <f aca="true">OFFSET($C314,0,K$340+$A356-2,1,1)</f>
        <v>1189.81937871504</v>
      </c>
      <c r="L356" s="51" t="n">
        <f aca="true">OFFSET($C314,0,L$340+$A356-2,1,1)</f>
        <v>1311.55810362981</v>
      </c>
      <c r="M356" s="51" t="n">
        <f aca="true">OFFSET($C314,0,M$340+$A356-2,1,1)</f>
        <v>1427.80857193402</v>
      </c>
      <c r="N356" s="51" t="n">
        <f aca="true">OFFSET($C314,0,N$340+$A356-2,1,1)</f>
        <v>1538.62258360242</v>
      </c>
      <c r="O356" s="51" t="n">
        <f aca="true">OFFSET($C314,0,O$340+$A356-2,1,1)</f>
        <v>1644.07034041314</v>
      </c>
      <c r="P356" s="51" t="n">
        <f aca="true">OFFSET($C314,0,P$340+$A356-2,1,1)</f>
        <v>1744.23947396252</v>
      </c>
      <c r="Q356" s="51" t="n">
        <f aca="true">OFFSET($C314,0,Q$340+$A356-2,1,1)</f>
        <v>1839.23386151144</v>
      </c>
      <c r="R356" s="51" t="n">
        <f aca="true">OFFSET($C314,0,R$340+$A356-2,1,1)</f>
        <v>1917.94937135295</v>
      </c>
      <c r="S356" s="51" t="n">
        <f aca="true">OFFSET($C314,0,S$340+$A356-2,1,1)</f>
        <v>1992.0912766357</v>
      </c>
      <c r="T356" s="51" t="n">
        <f aca="true">OFFSET($C314,0,T$340+$A356-2,1,1)</f>
        <v>2061.82423658013</v>
      </c>
      <c r="U356" s="51" t="n">
        <f aca="true">OFFSET($C314,0,U$340+$A356-2,1,1)</f>
        <v>2134.40795981675</v>
      </c>
      <c r="V356" s="51" t="n">
        <f aca="true">OFFSET($C314,0,V$340+$A356-2,1,1)</f>
        <v>2202.64146533131</v>
      </c>
      <c r="W356" s="51" t="n">
        <f aca="true">OFFSET($C314,0,W$340+$A356-2,1,1)</f>
        <v>2266.69736514279</v>
      </c>
      <c r="X356" s="51" t="n">
        <f aca="true">OFFSET($C314,0,X$340+$A356-2,1,1)</f>
        <v>2329.4274834071</v>
      </c>
      <c r="Y356" s="51" t="n">
        <f aca="true">OFFSET($C314,0,Y$340+$A356-2,1,1)</f>
        <v>2388.21470856771</v>
      </c>
      <c r="Z356" s="51" t="n">
        <f aca="true">OFFSET($C314,0,Z$340+$A356-2,1,1)</f>
        <v>2443.23850711715</v>
      </c>
      <c r="AA356" s="51" t="n">
        <f aca="true">OFFSET($C314,0,AA$340+$A356-2,1,1)</f>
        <v>0</v>
      </c>
      <c r="AB356" s="51" t="n">
        <f aca="true">OFFSET($C314,0,AB$340+$A356-2,1,1)</f>
        <v>0</v>
      </c>
      <c r="AC356" s="51" t="n">
        <f aca="true">OFFSET($C314,0,AC$340+$A356-2,1,1)</f>
        <v>0</v>
      </c>
      <c r="AD356" s="51" t="n">
        <f aca="true">OFFSET($C314,0,AD$340+$A356-2,1,1)</f>
        <v>0</v>
      </c>
      <c r="AE356" s="51" t="n">
        <f aca="true">OFFSET($C314,0,AE$340+$A356-2,1,1)</f>
        <v>0</v>
      </c>
      <c r="AF356" s="51" t="n">
        <f aca="true">OFFSET($C314,0,AF$340+$A356-2,1,1)</f>
        <v>0</v>
      </c>
      <c r="AG356" s="51" t="n">
        <f aca="true">OFFSET($C314,0,AG$340+$A356-2,1,1)</f>
        <v>0</v>
      </c>
      <c r="AH356" s="51" t="n">
        <f aca="true">OFFSET($C314,0,AH$340+$A356-2,1,1)</f>
        <v>0</v>
      </c>
      <c r="AI356" s="51" t="n">
        <f aca="true">OFFSET($C314,0,AI$340+$A356-2,1,1)</f>
        <v>0</v>
      </c>
      <c r="AJ356" s="51" t="n">
        <f aca="true">OFFSET($C314,0,AJ$340+$A356-2,1,1)</f>
        <v>0</v>
      </c>
      <c r="AK356" s="51" t="n">
        <f aca="true">OFFSET($C314,0,AK$340+$A356-2,1,1)</f>
        <v>0</v>
      </c>
      <c r="AL356" s="51" t="n">
        <f aca="true">OFFSET($C314,0,AL$340+$A356-2,1,1)</f>
        <v>0</v>
      </c>
      <c r="AM356" s="51" t="n">
        <f aca="true">OFFSET($C314,0,AM$340+$A356-2,1,1)</f>
        <v>0</v>
      </c>
      <c r="AN356" s="51" t="n">
        <f aca="true">OFFSET($C314,0,AN$340+$A356-2,1,1)</f>
        <v>0</v>
      </c>
      <c r="AO356" s="51" t="n">
        <f aca="true">OFFSET($C314,0,AO$340+$A356-2,1,1)</f>
        <v>0</v>
      </c>
    </row>
    <row r="357" customFormat="false" ht="15" hidden="false" customHeight="false" outlineLevel="0" collapsed="false">
      <c r="A357" s="0" t="n">
        <f aca="false">A356+1</f>
        <v>17</v>
      </c>
      <c r="B357" s="0" t="s">
        <v>21</v>
      </c>
      <c r="C357" s="51" t="n">
        <f aca="true">OFFSET($C315,0,C$340+$A357-2,1,1)</f>
        <v>181.192860454995</v>
      </c>
      <c r="D357" s="51" t="n">
        <f aca="true">OFFSET($C315,0,D$340+$A357-2,1,1)</f>
        <v>330.966551479028</v>
      </c>
      <c r="E357" s="51" t="n">
        <f aca="true">OFFSET($C315,0,E$340+$A357-2,1,1)</f>
        <v>462.542808806187</v>
      </c>
      <c r="F357" s="51" t="n">
        <f aca="true">OFFSET($C315,0,F$340+$A357-2,1,1)</f>
        <v>588.608098216795</v>
      </c>
      <c r="G357" s="51" t="n">
        <f aca="true">OFFSET($C315,0,G$340+$A357-2,1,1)</f>
        <v>709.177846597676</v>
      </c>
      <c r="H357" s="51" t="n">
        <f aca="true">OFFSET($C315,0,H$340+$A357-2,1,1)</f>
        <v>833.328178480144</v>
      </c>
      <c r="I357" s="51" t="n">
        <f aca="true">OFFSET($C315,0,I$340+$A357-2,1,1)</f>
        <v>951.992054073011</v>
      </c>
      <c r="J357" s="51" t="n">
        <f aca="true">OFFSET($C315,0,J$340+$A357-2,1,1)</f>
        <v>1065.21114265097</v>
      </c>
      <c r="K357" s="51" t="n">
        <f aca="true">OFFSET($C315,0,K$340+$A357-2,1,1)</f>
        <v>1190.99591065486</v>
      </c>
      <c r="L357" s="51" t="n">
        <f aca="true">OFFSET($C315,0,L$340+$A357-2,1,1)</f>
        <v>1311.28376529582</v>
      </c>
      <c r="M357" s="51" t="n">
        <f aca="true">OFFSET($C315,0,M$340+$A357-2,1,1)</f>
        <v>1426.11085693505</v>
      </c>
      <c r="N357" s="51" t="n">
        <f aca="true">OFFSET($C315,0,N$340+$A357-2,1,1)</f>
        <v>1535.53228558482</v>
      </c>
      <c r="O357" s="51" t="n">
        <f aca="true">OFFSET($C315,0,O$340+$A357-2,1,1)</f>
        <v>1639.62132514401</v>
      </c>
      <c r="P357" s="51" t="n">
        <f aca="true">OFFSET($C315,0,P$340+$A357-2,1,1)</f>
        <v>1738.46841312532</v>
      </c>
      <c r="Q357" s="51" t="n">
        <f aca="true">OFFSET($C315,0,Q$340+$A357-2,1,1)</f>
        <v>1820.73053770536</v>
      </c>
      <c r="R357" s="51" t="n">
        <f aca="true">OFFSET($C315,0,R$340+$A357-2,1,1)</f>
        <v>1898.30733700704</v>
      </c>
      <c r="S357" s="51" t="n">
        <f aca="true">OFFSET($C315,0,S$340+$A357-2,1,1)</f>
        <v>1971.35666674588</v>
      </c>
      <c r="T357" s="51" t="n">
        <f aca="true">OFFSET($C315,0,T$340+$A357-2,1,1)</f>
        <v>2047.33488078212</v>
      </c>
      <c r="U357" s="51" t="n">
        <f aca="true">OFFSET($C315,0,U$340+$A357-2,1,1)</f>
        <v>2118.84225666094</v>
      </c>
      <c r="V357" s="51" t="n">
        <f aca="true">OFFSET($C315,0,V$340+$A357-2,1,1)</f>
        <v>2186.04641217309</v>
      </c>
      <c r="W357" s="51" t="n">
        <f aca="true">OFFSET($C315,0,W$340+$A357-2,1,1)</f>
        <v>2251.88299604229</v>
      </c>
      <c r="X357" s="51" t="n">
        <f aca="true">OFFSET($C315,0,X$340+$A357-2,1,1)</f>
        <v>2313.64641689961</v>
      </c>
      <c r="Y357" s="51" t="n">
        <f aca="true">OFFSET($C315,0,Y$340+$A357-2,1,1)</f>
        <v>2371.51405200623</v>
      </c>
      <c r="Z357" s="51" t="n">
        <f aca="true">OFFSET($C315,0,Z$340+$A357-2,1,1)</f>
        <v>0</v>
      </c>
      <c r="AA357" s="51" t="n">
        <f aca="true">OFFSET($C315,0,AA$340+$A357-2,1,1)</f>
        <v>0</v>
      </c>
      <c r="AB357" s="51" t="n">
        <f aca="true">OFFSET($C315,0,AB$340+$A357-2,1,1)</f>
        <v>0</v>
      </c>
      <c r="AC357" s="51" t="n">
        <f aca="true">OFFSET($C315,0,AC$340+$A357-2,1,1)</f>
        <v>0</v>
      </c>
      <c r="AD357" s="51" t="n">
        <f aca="true">OFFSET($C315,0,AD$340+$A357-2,1,1)</f>
        <v>0</v>
      </c>
      <c r="AE357" s="51" t="n">
        <f aca="true">OFFSET($C315,0,AE$340+$A357-2,1,1)</f>
        <v>0</v>
      </c>
      <c r="AF357" s="51" t="n">
        <f aca="true">OFFSET($C315,0,AF$340+$A357-2,1,1)</f>
        <v>0</v>
      </c>
      <c r="AG357" s="51" t="n">
        <f aca="true">OFFSET($C315,0,AG$340+$A357-2,1,1)</f>
        <v>0</v>
      </c>
      <c r="AH357" s="51" t="n">
        <f aca="true">OFFSET($C315,0,AH$340+$A357-2,1,1)</f>
        <v>0</v>
      </c>
      <c r="AI357" s="51" t="n">
        <f aca="true">OFFSET($C315,0,AI$340+$A357-2,1,1)</f>
        <v>0</v>
      </c>
      <c r="AJ357" s="51" t="n">
        <f aca="true">OFFSET($C315,0,AJ$340+$A357-2,1,1)</f>
        <v>0</v>
      </c>
      <c r="AK357" s="51" t="n">
        <f aca="true">OFFSET($C315,0,AK$340+$A357-2,1,1)</f>
        <v>0</v>
      </c>
      <c r="AL357" s="51" t="n">
        <f aca="true">OFFSET($C315,0,AL$340+$A357-2,1,1)</f>
        <v>0</v>
      </c>
      <c r="AM357" s="51" t="n">
        <f aca="true">OFFSET($C315,0,AM$340+$A357-2,1,1)</f>
        <v>0</v>
      </c>
      <c r="AN357" s="51" t="n">
        <f aca="true">OFFSET($C315,0,AN$340+$A357-2,1,1)</f>
        <v>0</v>
      </c>
      <c r="AO357" s="51" t="n">
        <f aca="true">OFFSET($C315,0,AO$340+$A357-2,1,1)</f>
        <v>0</v>
      </c>
    </row>
    <row r="358" customFormat="false" ht="15" hidden="false" customHeight="false" outlineLevel="0" collapsed="false">
      <c r="A358" s="0" t="n">
        <f aca="false">A357+1</f>
        <v>18</v>
      </c>
      <c r="B358" s="0" t="s">
        <v>22</v>
      </c>
      <c r="C358" s="51" t="n">
        <f aca="true">OFFSET($C316,0,C$340+$A358-2,1,1)</f>
        <v>179.813829449142</v>
      </c>
      <c r="D358" s="51" t="n">
        <f aca="true">OFFSET($C316,0,D$340+$A358-2,1,1)</f>
        <v>315.392802606301</v>
      </c>
      <c r="E358" s="51" t="n">
        <f aca="true">OFFSET($C316,0,E$340+$A358-2,1,1)</f>
        <v>445.482164323425</v>
      </c>
      <c r="F358" s="51" t="n">
        <f aca="true">OFFSET($C316,0,F$340+$A358-2,1,1)</f>
        <v>570.081314005991</v>
      </c>
      <c r="G358" s="51" t="n">
        <f aca="true">OFFSET($C316,0,G$340+$A358-2,1,1)</f>
        <v>698.260157528578</v>
      </c>
      <c r="H358" s="51" t="n">
        <f aca="true">OFFSET($C316,0,H$340+$A358-2,1,1)</f>
        <v>820.952251721517</v>
      </c>
      <c r="I358" s="51" t="n">
        <f aca="true">OFFSET($C316,0,I$340+$A358-2,1,1)</f>
        <v>938.183474724999</v>
      </c>
      <c r="J358" s="51" t="n">
        <f aca="true">OFFSET($C316,0,J$340+$A358-2,1,1)</f>
        <v>1067.99533656219</v>
      </c>
      <c r="K358" s="51" t="n">
        <f aca="true">OFFSET($C316,0,K$340+$A358-2,1,1)</f>
        <v>1192.31460139497</v>
      </c>
      <c r="L358" s="51" t="n">
        <f aca="true">OFFSET($C316,0,L$340+$A358-2,1,1)</f>
        <v>1311.16153712911</v>
      </c>
      <c r="M358" s="51" t="n">
        <f aca="true">OFFSET($C316,0,M$340+$A358-2,1,1)</f>
        <v>1424.57573529149</v>
      </c>
      <c r="N358" s="51" t="n">
        <f aca="true">OFFSET($C316,0,N$340+$A358-2,1,1)</f>
        <v>1532.61554514309</v>
      </c>
      <c r="O358" s="51" t="n">
        <f aca="true">OFFSET($C316,0,O$340+$A358-2,1,1)</f>
        <v>1635.35725514723</v>
      </c>
      <c r="P358" s="51" t="n">
        <f aca="true">OFFSET($C316,0,P$340+$A358-2,1,1)</f>
        <v>1721.23815782455</v>
      </c>
      <c r="Q358" s="51" t="n">
        <f aca="true">OFFSET($C316,0,Q$340+$A358-2,1,1)</f>
        <v>1802.32891914504</v>
      </c>
      <c r="R358" s="51" t="n">
        <f aca="true">OFFSET($C316,0,R$340+$A358-2,1,1)</f>
        <v>1878.77951633565</v>
      </c>
      <c r="S358" s="51" t="n">
        <f aca="true">OFFSET($C316,0,S$340+$A358-2,1,1)</f>
        <v>1958.23347933742</v>
      </c>
      <c r="T358" s="51" t="n">
        <f aca="true">OFFSET($C316,0,T$340+$A358-2,1,1)</f>
        <v>2033.10143628749</v>
      </c>
      <c r="U358" s="51" t="n">
        <f aca="true">OFFSET($C316,0,U$340+$A358-2,1,1)</f>
        <v>2103.54494864719</v>
      </c>
      <c r="V358" s="51" t="n">
        <f aca="true">OFFSET($C316,0,V$340+$A358-2,1,1)</f>
        <v>2172.58031857672</v>
      </c>
      <c r="W358" s="51" t="n">
        <f aca="true">OFFSET($C316,0,W$340+$A358-2,1,1)</f>
        <v>2237.41528880225</v>
      </c>
      <c r="X358" s="51" t="n">
        <f aca="true">OFFSET($C316,0,X$340+$A358-2,1,1)</f>
        <v>2298.22418450843</v>
      </c>
      <c r="Y358" s="51" t="n">
        <f aca="true">OFFSET($C316,0,Y$340+$A358-2,1,1)</f>
        <v>0</v>
      </c>
      <c r="Z358" s="51" t="n">
        <f aca="true">OFFSET($C316,0,Z$340+$A358-2,1,1)</f>
        <v>0</v>
      </c>
      <c r="AA358" s="51" t="n">
        <f aca="true">OFFSET($C316,0,AA$340+$A358-2,1,1)</f>
        <v>0</v>
      </c>
      <c r="AB358" s="51" t="n">
        <f aca="true">OFFSET($C316,0,AB$340+$A358-2,1,1)</f>
        <v>0</v>
      </c>
      <c r="AC358" s="51" t="n">
        <f aca="true">OFFSET($C316,0,AC$340+$A358-2,1,1)</f>
        <v>0</v>
      </c>
      <c r="AD358" s="51" t="n">
        <f aca="true">OFFSET($C316,0,AD$340+$A358-2,1,1)</f>
        <v>0</v>
      </c>
      <c r="AE358" s="51" t="n">
        <f aca="true">OFFSET($C316,0,AE$340+$A358-2,1,1)</f>
        <v>0</v>
      </c>
      <c r="AF358" s="51" t="n">
        <f aca="true">OFFSET($C316,0,AF$340+$A358-2,1,1)</f>
        <v>0</v>
      </c>
      <c r="AG358" s="51" t="n">
        <f aca="true">OFFSET($C316,0,AG$340+$A358-2,1,1)</f>
        <v>0</v>
      </c>
      <c r="AH358" s="51" t="n">
        <f aca="true">OFFSET($C316,0,AH$340+$A358-2,1,1)</f>
        <v>0</v>
      </c>
      <c r="AI358" s="51" t="n">
        <f aca="true">OFFSET($C316,0,AI$340+$A358-2,1,1)</f>
        <v>0</v>
      </c>
      <c r="AJ358" s="51" t="n">
        <f aca="true">OFFSET($C316,0,AJ$340+$A358-2,1,1)</f>
        <v>0</v>
      </c>
      <c r="AK358" s="51" t="n">
        <f aca="true">OFFSET($C316,0,AK$340+$A358-2,1,1)</f>
        <v>0</v>
      </c>
      <c r="AL358" s="51" t="n">
        <f aca="true">OFFSET($C316,0,AL$340+$A358-2,1,1)</f>
        <v>0</v>
      </c>
      <c r="AM358" s="51" t="n">
        <f aca="true">OFFSET($C316,0,AM$340+$A358-2,1,1)</f>
        <v>0</v>
      </c>
      <c r="AN358" s="51" t="n">
        <f aca="true">OFFSET($C316,0,AN$340+$A358-2,1,1)</f>
        <v>0</v>
      </c>
      <c r="AO358" s="51" t="n">
        <f aca="true">OFFSET($C316,0,AO$340+$A358-2,1,1)</f>
        <v>0</v>
      </c>
    </row>
    <row r="359" customFormat="false" ht="15" hidden="false" customHeight="false" outlineLevel="0" collapsed="false">
      <c r="A359" s="0" t="n">
        <f aca="false">A358+1</f>
        <v>19</v>
      </c>
      <c r="B359" s="0" t="s">
        <v>23</v>
      </c>
      <c r="C359" s="51" t="n">
        <f aca="true">OFFSET($C317,0,C$340+$A359-2,1,1)</f>
        <v>169.032155056872</v>
      </c>
      <c r="D359" s="51" t="n">
        <f aca="true">OFFSET($C317,0,D$340+$A359-2,1,1)</f>
        <v>303.115338197291</v>
      </c>
      <c r="E359" s="51" t="n">
        <f aca="true">OFFSET($C317,0,E$340+$A359-2,1,1)</f>
        <v>431.726612550625</v>
      </c>
      <c r="F359" s="51" t="n">
        <f aca="true">OFFSET($C317,0,F$340+$A359-2,1,1)</f>
        <v>563.908276908806</v>
      </c>
      <c r="G359" s="51" t="n">
        <f aca="true">OFFSET($C317,0,G$340+$A359-2,1,1)</f>
        <v>690.615870957987</v>
      </c>
      <c r="H359" s="51" t="n">
        <f aca="true">OFFSET($C317,0,H$340+$A359-2,1,1)</f>
        <v>811.859344499942</v>
      </c>
      <c r="I359" s="51" t="n">
        <f aca="true">OFFSET($C317,0,I$340+$A359-2,1,1)</f>
        <v>945.668855228366</v>
      </c>
      <c r="J359" s="51" t="n">
        <f aca="true">OFFSET($C317,0,J$340+$A359-2,1,1)</f>
        <v>1074.00306755323</v>
      </c>
      <c r="K359" s="51" t="n">
        <f aca="true">OFFSET($C317,0,K$340+$A359-2,1,1)</f>
        <v>1196.86628252848</v>
      </c>
      <c r="L359" s="51" t="n">
        <f aca="true">OFFSET($C317,0,L$340+$A359-2,1,1)</f>
        <v>1314.28231804753</v>
      </c>
      <c r="M359" s="51" t="n">
        <f aca="true">OFFSET($C317,0,M$340+$A359-2,1,1)</f>
        <v>1426.29416250376</v>
      </c>
      <c r="N359" s="51" t="n">
        <f aca="true">OFFSET($C317,0,N$340+$A359-2,1,1)</f>
        <v>1532.96336244925</v>
      </c>
      <c r="O359" s="51" t="n">
        <f aca="true">OFFSET($C317,0,O$340+$A359-2,1,1)</f>
        <v>1622.52857561275</v>
      </c>
      <c r="P359" s="51" t="n">
        <f aca="true">OFFSET($C317,0,P$340+$A359-2,1,1)</f>
        <v>1707.20657240933</v>
      </c>
      <c r="Q359" s="51" t="n">
        <f aca="true">OFFSET($C317,0,Q$340+$A359-2,1,1)</f>
        <v>1787.1383916517</v>
      </c>
      <c r="R359" s="51" t="n">
        <f aca="true">OFFSET($C317,0,R$340+$A359-2,1,1)</f>
        <v>1870.14386526776</v>
      </c>
      <c r="S359" s="51" t="n">
        <f aca="true">OFFSET($C317,0,S$340+$A359-2,1,1)</f>
        <v>1948.4544700877</v>
      </c>
      <c r="T359" s="51" t="n">
        <f aca="true">OFFSET($C317,0,T$340+$A359-2,1,1)</f>
        <v>2022.22464049849</v>
      </c>
      <c r="U359" s="51" t="n">
        <f aca="true">OFFSET($C317,0,U$340+$A359-2,1,1)</f>
        <v>2094.54758873396</v>
      </c>
      <c r="V359" s="51" t="n">
        <f aca="true">OFFSET($C317,0,V$340+$A359-2,1,1)</f>
        <v>2162.54674318765</v>
      </c>
      <c r="W359" s="51" t="n">
        <f aca="true">OFFSET($C317,0,W$340+$A359-2,1,1)</f>
        <v>2226.39237359791</v>
      </c>
      <c r="X359" s="51" t="n">
        <f aca="true">OFFSET($C317,0,X$340+$A359-2,1,1)</f>
        <v>0</v>
      </c>
      <c r="Y359" s="51" t="n">
        <f aca="true">OFFSET($C317,0,Y$340+$A359-2,1,1)</f>
        <v>0</v>
      </c>
      <c r="Z359" s="51" t="n">
        <f aca="true">OFFSET($C317,0,Z$340+$A359-2,1,1)</f>
        <v>0</v>
      </c>
      <c r="AA359" s="51" t="n">
        <f aca="true">OFFSET($C317,0,AA$340+$A359-2,1,1)</f>
        <v>0</v>
      </c>
      <c r="AB359" s="51" t="n">
        <f aca="true">OFFSET($C317,0,AB$340+$A359-2,1,1)</f>
        <v>0</v>
      </c>
      <c r="AC359" s="51" t="n">
        <f aca="true">OFFSET($C317,0,AC$340+$A359-2,1,1)</f>
        <v>0</v>
      </c>
      <c r="AD359" s="51" t="n">
        <f aca="true">OFFSET($C317,0,AD$340+$A359-2,1,1)</f>
        <v>0</v>
      </c>
      <c r="AE359" s="51" t="n">
        <f aca="true">OFFSET($C317,0,AE$340+$A359-2,1,1)</f>
        <v>0</v>
      </c>
      <c r="AF359" s="51" t="n">
        <f aca="true">OFFSET($C317,0,AF$340+$A359-2,1,1)</f>
        <v>0</v>
      </c>
      <c r="AG359" s="51" t="n">
        <f aca="true">OFFSET($C317,0,AG$340+$A359-2,1,1)</f>
        <v>0</v>
      </c>
      <c r="AH359" s="51" t="n">
        <f aca="true">OFFSET($C317,0,AH$340+$A359-2,1,1)</f>
        <v>0</v>
      </c>
      <c r="AI359" s="51" t="n">
        <f aca="true">OFFSET($C317,0,AI$340+$A359-2,1,1)</f>
        <v>0</v>
      </c>
      <c r="AJ359" s="51" t="n">
        <f aca="true">OFFSET($C317,0,AJ$340+$A359-2,1,1)</f>
        <v>0</v>
      </c>
      <c r="AK359" s="51" t="n">
        <f aca="true">OFFSET($C317,0,AK$340+$A359-2,1,1)</f>
        <v>0</v>
      </c>
      <c r="AL359" s="51" t="n">
        <f aca="true">OFFSET($C317,0,AL$340+$A359-2,1,1)</f>
        <v>0</v>
      </c>
      <c r="AM359" s="51" t="n">
        <f aca="true">OFFSET($C317,0,AM$340+$A359-2,1,1)</f>
        <v>0</v>
      </c>
      <c r="AN359" s="51" t="n">
        <f aca="true">OFFSET($C317,0,AN$340+$A359-2,1,1)</f>
        <v>0</v>
      </c>
      <c r="AO359" s="51" t="n">
        <f aca="true">OFFSET($C317,0,AO$340+$A359-2,1,1)</f>
        <v>0</v>
      </c>
    </row>
    <row r="360" customFormat="false" ht="15" hidden="false" customHeight="false" outlineLevel="0" collapsed="false">
      <c r="A360" s="0" t="n">
        <f aca="false">A359+1</f>
        <v>20</v>
      </c>
      <c r="B360" s="0" t="s">
        <v>24</v>
      </c>
      <c r="C360" s="51" t="n">
        <f aca="true">OFFSET($C318,0,C$340+$A360-2,1,1)</f>
        <v>167.679915426585</v>
      </c>
      <c r="D360" s="51" t="n">
        <f aca="true">OFFSET($C318,0,D$340+$A360-2,1,1)</f>
        <v>300.275577785669</v>
      </c>
      <c r="E360" s="51" t="n">
        <f aca="true">OFFSET($C318,0,E$340+$A360-2,1,1)</f>
        <v>436.423972634664</v>
      </c>
      <c r="F360" s="51" t="n">
        <f aca="true">OFFSET($C318,0,F$340+$A360-2,1,1)</f>
        <v>567.123878451805</v>
      </c>
      <c r="G360" s="51" t="n">
        <f aca="true">OFFSET($C318,0,G$340+$A360-2,1,1)</f>
        <v>692.369329231965</v>
      </c>
      <c r="H360" s="51" t="n">
        <f aca="true">OFFSET($C318,0,H$340+$A360-2,1,1)</f>
        <v>830.136688710861</v>
      </c>
      <c r="I360" s="51" t="n">
        <f aca="true">OFFSET($C318,0,I$340+$A360-2,1,1)</f>
        <v>962.458917344977</v>
      </c>
      <c r="J360" s="51" t="n">
        <f aca="true">OFFSET($C318,0,J$340+$A360-2,1,1)</f>
        <v>1089.32441523047</v>
      </c>
      <c r="K360" s="51" t="n">
        <f aca="true">OFFSET($C318,0,K$340+$A360-2,1,1)</f>
        <v>1210.74110844742</v>
      </c>
      <c r="L360" s="51" t="n">
        <f aca="true">OFFSET($C318,0,L$340+$A360-2,1,1)</f>
        <v>1326.73632763391</v>
      </c>
      <c r="M360" s="51" t="n">
        <f aca="true">OFFSET($C318,0,M$340+$A360-2,1,1)</f>
        <v>1437.35641240627</v>
      </c>
      <c r="N360" s="51" t="n">
        <f aca="true">OFFSET($C318,0,N$340+$A360-2,1,1)</f>
        <v>1530.66420701742</v>
      </c>
      <c r="O360" s="51" t="n">
        <f aca="true">OFFSET($C318,0,O$340+$A360-2,1,1)</f>
        <v>1618.99625850985</v>
      </c>
      <c r="P360" s="51" t="n">
        <f aca="true">OFFSET($C318,0,P$340+$A360-2,1,1)</f>
        <v>1702.4836378704</v>
      </c>
      <c r="Q360" s="51" t="n">
        <f aca="true">OFFSET($C318,0,Q$340+$A360-2,1,1)</f>
        <v>1789.11022084758</v>
      </c>
      <c r="R360" s="51" t="n">
        <f aca="true">OFFSET($C318,0,R$340+$A360-2,1,1)</f>
        <v>1870.94022146168</v>
      </c>
      <c r="S360" s="51" t="n">
        <f aca="true">OFFSET($C318,0,S$340+$A360-2,1,1)</f>
        <v>1948.11988150554</v>
      </c>
      <c r="T360" s="51" t="n">
        <f aca="true">OFFSET($C318,0,T$340+$A360-2,1,1)</f>
        <v>2023.81500684121</v>
      </c>
      <c r="U360" s="51" t="n">
        <f aca="true">OFFSET($C318,0,U$340+$A360-2,1,1)</f>
        <v>2095.06761751729</v>
      </c>
      <c r="V360" s="51" t="n">
        <f aca="true">OFFSET($C318,0,V$340+$A360-2,1,1)</f>
        <v>2162.042893738</v>
      </c>
      <c r="W360" s="51" t="n">
        <f aca="true">OFFSET($C318,0,W$340+$A360-2,1,1)</f>
        <v>0</v>
      </c>
      <c r="X360" s="51" t="n">
        <f aca="true">OFFSET($C318,0,X$340+$A360-2,1,1)</f>
        <v>0</v>
      </c>
      <c r="Y360" s="51" t="n">
        <f aca="true">OFFSET($C318,0,Y$340+$A360-2,1,1)</f>
        <v>0</v>
      </c>
      <c r="Z360" s="51" t="n">
        <f aca="true">OFFSET($C318,0,Z$340+$A360-2,1,1)</f>
        <v>0</v>
      </c>
      <c r="AA360" s="51" t="n">
        <f aca="true">OFFSET($C318,0,AA$340+$A360-2,1,1)</f>
        <v>0</v>
      </c>
      <c r="AB360" s="51" t="n">
        <f aca="true">OFFSET($C318,0,AB$340+$A360-2,1,1)</f>
        <v>0</v>
      </c>
      <c r="AC360" s="51" t="n">
        <f aca="true">OFFSET($C318,0,AC$340+$A360-2,1,1)</f>
        <v>0</v>
      </c>
      <c r="AD360" s="51" t="n">
        <f aca="true">OFFSET($C318,0,AD$340+$A360-2,1,1)</f>
        <v>0</v>
      </c>
      <c r="AE360" s="51" t="n">
        <f aca="true">OFFSET($C318,0,AE$340+$A360-2,1,1)</f>
        <v>0</v>
      </c>
      <c r="AF360" s="51" t="n">
        <f aca="true">OFFSET($C318,0,AF$340+$A360-2,1,1)</f>
        <v>0</v>
      </c>
      <c r="AG360" s="51" t="n">
        <f aca="true">OFFSET($C318,0,AG$340+$A360-2,1,1)</f>
        <v>0</v>
      </c>
      <c r="AH360" s="51" t="n">
        <f aca="true">OFFSET($C318,0,AH$340+$A360-2,1,1)</f>
        <v>0</v>
      </c>
      <c r="AI360" s="51" t="n">
        <f aca="true">OFFSET($C318,0,AI$340+$A360-2,1,1)</f>
        <v>0</v>
      </c>
      <c r="AJ360" s="51" t="n">
        <f aca="true">OFFSET($C318,0,AJ$340+$A360-2,1,1)</f>
        <v>0</v>
      </c>
      <c r="AK360" s="51" t="n">
        <f aca="true">OFFSET($C318,0,AK$340+$A360-2,1,1)</f>
        <v>0</v>
      </c>
      <c r="AL360" s="51" t="n">
        <f aca="true">OFFSET($C318,0,AL$340+$A360-2,1,1)</f>
        <v>0</v>
      </c>
      <c r="AM360" s="51" t="n">
        <f aca="true">OFFSET($C318,0,AM$340+$A360-2,1,1)</f>
        <v>0</v>
      </c>
      <c r="AN360" s="51" t="n">
        <f aca="true">OFFSET($C318,0,AN$340+$A360-2,1,1)</f>
        <v>0</v>
      </c>
      <c r="AO360" s="51" t="n">
        <f aca="true">OFFSET($C318,0,AO$340+$A360-2,1,1)</f>
        <v>0</v>
      </c>
    </row>
    <row r="361" customFormat="false" ht="15" hidden="false" customHeight="false" outlineLevel="0" collapsed="false">
      <c r="A361" s="0" t="n">
        <f aca="false">A360+1</f>
        <v>21</v>
      </c>
      <c r="B361" s="0" t="s">
        <v>25</v>
      </c>
      <c r="C361" s="51" t="n">
        <f aca="true">OFFSET($C319,0,C$340+$A361-2,1,1)</f>
        <v>166.334320293468</v>
      </c>
      <c r="D361" s="51" t="n">
        <f aca="true">OFFSET($C319,0,D$340+$A361-2,1,1)</f>
        <v>306.403159195875</v>
      </c>
      <c r="E361" s="51" t="n">
        <f aca="true">OFFSET($C319,0,E$340+$A361-2,1,1)</f>
        <v>441.061801360937</v>
      </c>
      <c r="F361" s="51" t="n">
        <f aca="true">OFFSET($C319,0,F$340+$A361-2,1,1)</f>
        <v>570.288527156366</v>
      </c>
      <c r="G361" s="51" t="n">
        <f aca="true">OFFSET($C319,0,G$340+$A361-2,1,1)</f>
        <v>711.96381808928</v>
      </c>
      <c r="H361" s="51" t="n">
        <f aca="true">OFFSET($C319,0,H$340+$A361-2,1,1)</f>
        <v>848.236780642409</v>
      </c>
      <c r="I361" s="51" t="n">
        <f aca="true">OFFSET($C319,0,I$340+$A361-2,1,1)</f>
        <v>979.080128985867</v>
      </c>
      <c r="J361" s="51" t="n">
        <f aca="true">OFFSET($C319,0,J$340+$A361-2,1,1)</f>
        <v>1104.48592868934</v>
      </c>
      <c r="K361" s="51" t="n">
        <f aca="true">OFFSET($C319,0,K$340+$A361-2,1,1)</f>
        <v>1224.46570109768</v>
      </c>
      <c r="L361" s="51" t="n">
        <f aca="true">OFFSET($C319,0,L$340+$A361-2,1,1)</f>
        <v>1339.05025085848</v>
      </c>
      <c r="M361" s="51" t="n">
        <f aca="true">OFFSET($C319,0,M$340+$A361-2,1,1)</f>
        <v>1436.15104371083</v>
      </c>
      <c r="N361" s="51" t="n">
        <f aca="true">OFFSET($C319,0,N$340+$A361-2,1,1)</f>
        <v>1528.19688000422</v>
      </c>
      <c r="O361" s="51" t="n">
        <f aca="true">OFFSET($C319,0,O$340+$A361-2,1,1)</f>
        <v>1615.30787993819</v>
      </c>
      <c r="P361" s="51" t="n">
        <f aca="true">OFFSET($C319,0,P$340+$A361-2,1,1)</f>
        <v>1705.61836210855</v>
      </c>
      <c r="Q361" s="51" t="n">
        <f aca="true">OFFSET($C319,0,Q$340+$A361-2,1,1)</f>
        <v>1791.03852081933</v>
      </c>
      <c r="R361" s="51" t="n">
        <f aca="true">OFFSET($C319,0,R$340+$A361-2,1,1)</f>
        <v>1871.7053598419</v>
      </c>
      <c r="S361" s="51" t="n">
        <f aca="true">OFFSET($C319,0,S$340+$A361-2,1,1)</f>
        <v>1950.85239605415</v>
      </c>
      <c r="T361" s="51" t="n">
        <f aca="true">OFFSET($C319,0,T$340+$A361-2,1,1)</f>
        <v>2025.44371228629</v>
      </c>
      <c r="U361" s="51" t="n">
        <f aca="true">OFFSET($C319,0,U$340+$A361-2,1,1)</f>
        <v>2095.63834571215</v>
      </c>
      <c r="V361" s="51" t="n">
        <f aca="true">OFFSET($C319,0,V$340+$A361-2,1,1)</f>
        <v>0</v>
      </c>
      <c r="W361" s="51" t="n">
        <f aca="true">OFFSET($C319,0,W$340+$A361-2,1,1)</f>
        <v>0</v>
      </c>
      <c r="X361" s="51" t="n">
        <f aca="true">OFFSET($C319,0,X$340+$A361-2,1,1)</f>
        <v>0</v>
      </c>
      <c r="Y361" s="51" t="n">
        <f aca="true">OFFSET($C319,0,Y$340+$A361-2,1,1)</f>
        <v>0</v>
      </c>
      <c r="Z361" s="51" t="n">
        <f aca="true">OFFSET($C319,0,Z$340+$A361-2,1,1)</f>
        <v>0</v>
      </c>
      <c r="AA361" s="51" t="n">
        <f aca="true">OFFSET($C319,0,AA$340+$A361-2,1,1)</f>
        <v>0</v>
      </c>
      <c r="AB361" s="51" t="n">
        <f aca="true">OFFSET($C319,0,AB$340+$A361-2,1,1)</f>
        <v>0</v>
      </c>
      <c r="AC361" s="51" t="n">
        <f aca="true">OFFSET($C319,0,AC$340+$A361-2,1,1)</f>
        <v>0</v>
      </c>
      <c r="AD361" s="51" t="n">
        <f aca="true">OFFSET($C319,0,AD$340+$A361-2,1,1)</f>
        <v>0</v>
      </c>
      <c r="AE361" s="51" t="n">
        <f aca="true">OFFSET($C319,0,AE$340+$A361-2,1,1)</f>
        <v>0</v>
      </c>
      <c r="AF361" s="51" t="n">
        <f aca="true">OFFSET($C319,0,AF$340+$A361-2,1,1)</f>
        <v>0</v>
      </c>
      <c r="AG361" s="51" t="n">
        <f aca="true">OFFSET($C319,0,AG$340+$A361-2,1,1)</f>
        <v>0</v>
      </c>
      <c r="AH361" s="51" t="n">
        <f aca="true">OFFSET($C319,0,AH$340+$A361-2,1,1)</f>
        <v>0</v>
      </c>
      <c r="AI361" s="51" t="n">
        <f aca="true">OFFSET($C319,0,AI$340+$A361-2,1,1)</f>
        <v>0</v>
      </c>
      <c r="AJ361" s="51" t="n">
        <f aca="true">OFFSET($C319,0,AJ$340+$A361-2,1,1)</f>
        <v>0</v>
      </c>
      <c r="AK361" s="51" t="n">
        <f aca="true">OFFSET($C319,0,AK$340+$A361-2,1,1)</f>
        <v>0</v>
      </c>
      <c r="AL361" s="51" t="n">
        <f aca="true">OFFSET($C319,0,AL$340+$A361-2,1,1)</f>
        <v>0</v>
      </c>
      <c r="AM361" s="51" t="n">
        <f aca="true">OFFSET($C319,0,AM$340+$A361-2,1,1)</f>
        <v>0</v>
      </c>
      <c r="AN361" s="51" t="n">
        <f aca="true">OFFSET($C319,0,AN$340+$A361-2,1,1)</f>
        <v>0</v>
      </c>
      <c r="AO361" s="51" t="n">
        <f aca="true">OFFSET($C319,0,AO$340+$A361-2,1,1)</f>
        <v>0</v>
      </c>
    </row>
    <row r="362" customFormat="false" ht="15" hidden="false" customHeight="false" outlineLevel="0" collapsed="false">
      <c r="A362" s="0" t="n">
        <f aca="false">A361+1</f>
        <v>22</v>
      </c>
      <c r="B362" s="0" t="s">
        <v>26</v>
      </c>
      <c r="C362" s="51" t="n">
        <f aca="true">OFFSET($C320,0,C$340+$A362-2,1,1)</f>
        <v>171.660053738459</v>
      </c>
      <c r="D362" s="51" t="n">
        <f aca="true">OFFSET($C320,0,D$340+$A362-2,1,1)</f>
        <v>310.233649842976</v>
      </c>
      <c r="E362" s="51" t="n">
        <f aca="true">OFFSET($C320,0,E$340+$A362-2,1,1)</f>
        <v>443.410578548029</v>
      </c>
      <c r="F362" s="51" t="n">
        <f aca="true">OFFSET($C320,0,F$340+$A362-2,1,1)</f>
        <v>588.934098219611</v>
      </c>
      <c r="G362" s="51" t="n">
        <f aca="true">OFFSET($C320,0,G$340+$A362-2,1,1)</f>
        <v>729.1103761155</v>
      </c>
      <c r="H362" s="51" t="n">
        <f aca="true">OFFSET($C320,0,H$340+$A362-2,1,1)</f>
        <v>863.896800528589</v>
      </c>
      <c r="I362" s="51" t="n">
        <f aca="true">OFFSET($C320,0,I$340+$A362-2,1,1)</f>
        <v>993.269756841337</v>
      </c>
      <c r="J362" s="51" t="n">
        <f aca="true">OFFSET($C320,0,J$340+$A362-2,1,1)</f>
        <v>1117.22495409063</v>
      </c>
      <c r="K362" s="51" t="n">
        <f aca="true">OFFSET($C320,0,K$340+$A362-2,1,1)</f>
        <v>1235.7774775162</v>
      </c>
      <c r="L362" s="51" t="n">
        <f aca="true">OFFSET($C320,0,L$340+$A362-2,1,1)</f>
        <v>1336.71328656544</v>
      </c>
      <c r="M362" s="51" t="n">
        <f aca="true">OFFSET($C320,0,M$340+$A362-2,1,1)</f>
        <v>1432.52494894516</v>
      </c>
      <c r="N362" s="51" t="n">
        <f aca="true">OFFSET($C320,0,N$340+$A362-2,1,1)</f>
        <v>1523.32071359254</v>
      </c>
      <c r="O362" s="51" t="n">
        <f aca="true">OFFSET($C320,0,O$340+$A362-2,1,1)</f>
        <v>1617.3704604955</v>
      </c>
      <c r="P362" s="51" t="n">
        <f aca="true">OFFSET($C320,0,P$340+$A362-2,1,1)</f>
        <v>1706.44490521855</v>
      </c>
      <c r="Q362" s="51" t="n">
        <f aca="true">OFFSET($C320,0,Q$340+$A362-2,1,1)</f>
        <v>1790.67080374619</v>
      </c>
      <c r="R362" s="51" t="n">
        <f aca="true">OFFSET($C320,0,R$340+$A362-2,1,1)</f>
        <v>1873.34395035825</v>
      </c>
      <c r="S362" s="51" t="n">
        <f aca="true">OFFSET($C320,0,S$340+$A362-2,1,1)</f>
        <v>1951.35453086457</v>
      </c>
      <c r="T362" s="51" t="n">
        <f aca="true">OFFSET($C320,0,T$340+$A362-2,1,1)</f>
        <v>2024.85437919267</v>
      </c>
      <c r="U362" s="51" t="n">
        <f aca="true">OFFSET($C320,0,U$340+$A362-2,1,1)</f>
        <v>0</v>
      </c>
      <c r="V362" s="51" t="n">
        <f aca="true">OFFSET($C320,0,V$340+$A362-2,1,1)</f>
        <v>0</v>
      </c>
      <c r="W362" s="51" t="n">
        <f aca="true">OFFSET($C320,0,W$340+$A362-2,1,1)</f>
        <v>0</v>
      </c>
      <c r="X362" s="51" t="n">
        <f aca="true">OFFSET($C320,0,X$340+$A362-2,1,1)</f>
        <v>0</v>
      </c>
      <c r="Y362" s="51" t="n">
        <f aca="true">OFFSET($C320,0,Y$340+$A362-2,1,1)</f>
        <v>0</v>
      </c>
      <c r="Z362" s="51" t="n">
        <f aca="true">OFFSET($C320,0,Z$340+$A362-2,1,1)</f>
        <v>0</v>
      </c>
      <c r="AA362" s="51" t="n">
        <f aca="true">OFFSET($C320,0,AA$340+$A362-2,1,1)</f>
        <v>0</v>
      </c>
      <c r="AB362" s="51" t="n">
        <f aca="true">OFFSET($C320,0,AB$340+$A362-2,1,1)</f>
        <v>0</v>
      </c>
      <c r="AC362" s="51" t="n">
        <f aca="true">OFFSET($C320,0,AC$340+$A362-2,1,1)</f>
        <v>0</v>
      </c>
      <c r="AD362" s="51" t="n">
        <f aca="true">OFFSET($C320,0,AD$340+$A362-2,1,1)</f>
        <v>0</v>
      </c>
      <c r="AE362" s="51" t="n">
        <f aca="true">OFFSET($C320,0,AE$340+$A362-2,1,1)</f>
        <v>0</v>
      </c>
      <c r="AF362" s="51" t="n">
        <f aca="true">OFFSET($C320,0,AF$340+$A362-2,1,1)</f>
        <v>0</v>
      </c>
      <c r="AG362" s="51" t="n">
        <f aca="true">OFFSET($C320,0,AG$340+$A362-2,1,1)</f>
        <v>0</v>
      </c>
      <c r="AH362" s="51" t="n">
        <f aca="true">OFFSET($C320,0,AH$340+$A362-2,1,1)</f>
        <v>0</v>
      </c>
      <c r="AI362" s="51" t="n">
        <f aca="true">OFFSET($C320,0,AI$340+$A362-2,1,1)</f>
        <v>0</v>
      </c>
      <c r="AJ362" s="51" t="n">
        <f aca="true">OFFSET($C320,0,AJ$340+$A362-2,1,1)</f>
        <v>0</v>
      </c>
      <c r="AK362" s="51" t="n">
        <f aca="true">OFFSET($C320,0,AK$340+$A362-2,1,1)</f>
        <v>0</v>
      </c>
      <c r="AL362" s="51" t="n">
        <f aca="true">OFFSET($C320,0,AL$340+$A362-2,1,1)</f>
        <v>0</v>
      </c>
      <c r="AM362" s="51" t="n">
        <f aca="true">OFFSET($C320,0,AM$340+$A362-2,1,1)</f>
        <v>0</v>
      </c>
      <c r="AN362" s="51" t="n">
        <f aca="true">OFFSET($C320,0,AN$340+$A362-2,1,1)</f>
        <v>0</v>
      </c>
      <c r="AO362" s="51" t="n">
        <f aca="true">OFFSET($C320,0,AO$340+$A362-2,1,1)</f>
        <v>0</v>
      </c>
    </row>
    <row r="363" customFormat="false" ht="15" hidden="false" customHeight="false" outlineLevel="0" collapsed="false">
      <c r="A363" s="0" t="n">
        <f aca="false">A362+1</f>
        <v>23</v>
      </c>
      <c r="B363" s="0" t="s">
        <v>27</v>
      </c>
      <c r="C363" s="51" t="n">
        <f aca="true">OFFSET($C321,0,C$340+$A363-2,1,1)</f>
        <v>170.312724309691</v>
      </c>
      <c r="D363" s="51" t="n">
        <f aca="true">OFFSET($C321,0,D$340+$A363-2,1,1)</f>
        <v>307.398571228222</v>
      </c>
      <c r="E363" s="51" t="n">
        <f aca="true">OFFSET($C321,0,E$340+$A363-2,1,1)</f>
        <v>456.701251246243</v>
      </c>
      <c r="F363" s="51" t="n">
        <f aca="true">OFFSET($C321,0,F$340+$A363-2,1,1)</f>
        <v>600.723599080246</v>
      </c>
      <c r="G363" s="51" t="n">
        <f aca="true">OFFSET($C321,0,G$340+$A363-2,1,1)</f>
        <v>739.408175254051</v>
      </c>
      <c r="H363" s="51" t="n">
        <f aca="true">OFFSET($C321,0,H$340+$A363-2,1,1)</f>
        <v>872.716010872916</v>
      </c>
      <c r="I363" s="51" t="n">
        <f aca="true">OFFSET($C321,0,I$340+$A363-2,1,1)</f>
        <v>1000.62714839618</v>
      </c>
      <c r="J363" s="51" t="n">
        <f aca="true">OFFSET($C321,0,J$340+$A363-2,1,1)</f>
        <v>1123.14091663088</v>
      </c>
      <c r="K363" s="51" t="n">
        <f aca="true">OFFSET($C321,0,K$340+$A363-2,1,1)</f>
        <v>1227.94487440286</v>
      </c>
      <c r="L363" s="51" t="n">
        <f aca="true">OFFSET($C321,0,L$340+$A363-2,1,1)</f>
        <v>1327.56616114957</v>
      </c>
      <c r="M363" s="51" t="n">
        <f aca="true">OFFSET($C321,0,M$340+$A363-2,1,1)</f>
        <v>1422.10031227908</v>
      </c>
      <c r="N363" s="51" t="n">
        <f aca="true">OFFSET($C321,0,N$340+$A363-2,1,1)</f>
        <v>1519.9366907881</v>
      </c>
      <c r="O363" s="51" t="n">
        <f aca="true">OFFSET($C321,0,O$340+$A363-2,1,1)</f>
        <v>1612.72229442878</v>
      </c>
      <c r="P363" s="51" t="n">
        <f aca="true">OFFSET($C321,0,P$340+$A363-2,1,1)</f>
        <v>1700.57267321933</v>
      </c>
      <c r="Q363" s="51" t="n">
        <f aca="true">OFFSET($C321,0,Q$340+$A363-2,1,1)</f>
        <v>1786.83993795219</v>
      </c>
      <c r="R363" s="51" t="n">
        <f aca="true">OFFSET($C321,0,R$340+$A363-2,1,1)</f>
        <v>1868.3449831589</v>
      </c>
      <c r="S363" s="51" t="n">
        <f aca="true">OFFSET($C321,0,S$340+$A363-2,1,1)</f>
        <v>1945.2313864686</v>
      </c>
      <c r="T363" s="51" t="n">
        <f aca="true">OFFSET($C321,0,T$340+$A363-2,1,1)</f>
        <v>0</v>
      </c>
      <c r="U363" s="51" t="n">
        <f aca="true">OFFSET($C321,0,U$340+$A363-2,1,1)</f>
        <v>0</v>
      </c>
      <c r="V363" s="51" t="n">
        <f aca="true">OFFSET($C321,0,V$340+$A363-2,1,1)</f>
        <v>0</v>
      </c>
      <c r="W363" s="51" t="n">
        <f aca="true">OFFSET($C321,0,W$340+$A363-2,1,1)</f>
        <v>0</v>
      </c>
      <c r="X363" s="51" t="n">
        <f aca="true">OFFSET($C321,0,X$340+$A363-2,1,1)</f>
        <v>0</v>
      </c>
      <c r="Y363" s="51" t="n">
        <f aca="true">OFFSET($C321,0,Y$340+$A363-2,1,1)</f>
        <v>0</v>
      </c>
      <c r="Z363" s="51" t="n">
        <f aca="true">OFFSET($C321,0,Z$340+$A363-2,1,1)</f>
        <v>0</v>
      </c>
      <c r="AA363" s="51" t="n">
        <f aca="true">OFFSET($C321,0,AA$340+$A363-2,1,1)</f>
        <v>0</v>
      </c>
      <c r="AB363" s="51" t="n">
        <f aca="true">OFFSET($C321,0,AB$340+$A363-2,1,1)</f>
        <v>0</v>
      </c>
      <c r="AC363" s="51" t="n">
        <f aca="true">OFFSET($C321,0,AC$340+$A363-2,1,1)</f>
        <v>0</v>
      </c>
      <c r="AD363" s="51" t="n">
        <f aca="true">OFFSET($C321,0,AD$340+$A363-2,1,1)</f>
        <v>0</v>
      </c>
      <c r="AE363" s="51" t="n">
        <f aca="true">OFFSET($C321,0,AE$340+$A363-2,1,1)</f>
        <v>0</v>
      </c>
      <c r="AF363" s="51" t="n">
        <f aca="true">OFFSET($C321,0,AF$340+$A363-2,1,1)</f>
        <v>0</v>
      </c>
      <c r="AG363" s="51" t="n">
        <f aca="true">OFFSET($C321,0,AG$340+$A363-2,1,1)</f>
        <v>0</v>
      </c>
      <c r="AH363" s="51" t="n">
        <f aca="true">OFFSET($C321,0,AH$340+$A363-2,1,1)</f>
        <v>0</v>
      </c>
      <c r="AI363" s="51" t="n">
        <f aca="true">OFFSET($C321,0,AI$340+$A363-2,1,1)</f>
        <v>0</v>
      </c>
      <c r="AJ363" s="51" t="n">
        <f aca="true">OFFSET($C321,0,AJ$340+$A363-2,1,1)</f>
        <v>0</v>
      </c>
      <c r="AK363" s="51" t="n">
        <f aca="true">OFFSET($C321,0,AK$340+$A363-2,1,1)</f>
        <v>0</v>
      </c>
      <c r="AL363" s="51" t="n">
        <f aca="true">OFFSET($C321,0,AL$340+$A363-2,1,1)</f>
        <v>0</v>
      </c>
      <c r="AM363" s="51" t="n">
        <f aca="true">OFFSET($C321,0,AM$340+$A363-2,1,1)</f>
        <v>0</v>
      </c>
      <c r="AN363" s="51" t="n">
        <f aca="true">OFFSET($C321,0,AN$340+$A363-2,1,1)</f>
        <v>0</v>
      </c>
      <c r="AO363" s="51" t="n">
        <f aca="true">OFFSET($C321,0,AO$340+$A363-2,1,1)</f>
        <v>0</v>
      </c>
    </row>
    <row r="364" customFormat="false" ht="15" hidden="false" customHeight="false" outlineLevel="0" collapsed="false">
      <c r="A364" s="0" t="n">
        <f aca="false">A363+1</f>
        <v>24</v>
      </c>
      <c r="B364" s="0" t="s">
        <v>28</v>
      </c>
      <c r="C364" s="51" t="n">
        <f aca="true">OFFSET($C322,0,C$340+$A364-2,1,1)</f>
        <v>168.971449518537</v>
      </c>
      <c r="D364" s="51" t="n">
        <f aca="true">OFFSET($C322,0,D$340+$A364-2,1,1)</f>
        <v>321.975356221477</v>
      </c>
      <c r="E364" s="51" t="n">
        <f aca="true">OFFSET($C322,0,E$340+$A364-2,1,1)</f>
        <v>469.777100193921</v>
      </c>
      <c r="F364" s="51" t="n">
        <f aca="true">OFFSET($C322,0,F$340+$A364-2,1,1)</f>
        <v>612.3050407887</v>
      </c>
      <c r="G364" s="51" t="n">
        <f aca="true">OFFSET($C322,0,G$340+$A364-2,1,1)</f>
        <v>749.505320033965</v>
      </c>
      <c r="H364" s="51" t="n">
        <f aca="true">OFFSET($C322,0,H$340+$A364-2,1,1)</f>
        <v>881.342605540731</v>
      </c>
      <c r="I364" s="51" t="n">
        <f aca="true">OFFSET($C322,0,I$340+$A364-2,1,1)</f>
        <v>1007.80058097255</v>
      </c>
      <c r="J364" s="51" t="n">
        <f aca="true">OFFSET($C322,0,J$340+$A364-2,1,1)</f>
        <v>1116.49651542198</v>
      </c>
      <c r="K364" s="51" t="n">
        <f aca="true">OFFSET($C322,0,K$340+$A364-2,1,1)</f>
        <v>1219.96248321523</v>
      </c>
      <c r="L364" s="51" t="n">
        <f aca="true">OFFSET($C322,0,L$340+$A364-2,1,1)</f>
        <v>1318.28055714464</v>
      </c>
      <c r="M364" s="51" t="n">
        <f aca="true">OFFSET($C322,0,M$340+$A364-2,1,1)</f>
        <v>1419.94241230872</v>
      </c>
      <c r="N364" s="51" t="n">
        <f aca="true">OFFSET($C322,0,N$340+$A364-2,1,1)</f>
        <v>1516.48821060382</v>
      </c>
      <c r="O364" s="51" t="n">
        <f aca="true">OFFSET($C322,0,O$340+$A364-2,1,1)</f>
        <v>1608.02140537576</v>
      </c>
      <c r="P364" s="51" t="n">
        <f aca="true">OFFSET($C322,0,P$340+$A364-2,1,1)</f>
        <v>1697.94396816364</v>
      </c>
      <c r="Q364" s="51" t="n">
        <f aca="true">OFFSET($C322,0,Q$340+$A364-2,1,1)</f>
        <v>1783.01266197645</v>
      </c>
      <c r="R364" s="51" t="n">
        <f aca="true">OFFSET($C322,0,R$340+$A364-2,1,1)</f>
        <v>1863.36177709129</v>
      </c>
      <c r="S364" s="51" t="n">
        <f aca="true">OFFSET($C322,0,S$340+$A364-2,1,1)</f>
        <v>0</v>
      </c>
      <c r="T364" s="51" t="n">
        <f aca="true">OFFSET($C322,0,T$340+$A364-2,1,1)</f>
        <v>0</v>
      </c>
      <c r="U364" s="51" t="n">
        <f aca="true">OFFSET($C322,0,U$340+$A364-2,1,1)</f>
        <v>0</v>
      </c>
      <c r="V364" s="51" t="n">
        <f aca="true">OFFSET($C322,0,V$340+$A364-2,1,1)</f>
        <v>0</v>
      </c>
      <c r="W364" s="51" t="n">
        <f aca="true">OFFSET($C322,0,W$340+$A364-2,1,1)</f>
        <v>0</v>
      </c>
      <c r="X364" s="51" t="n">
        <f aca="true">OFFSET($C322,0,X$340+$A364-2,1,1)</f>
        <v>0</v>
      </c>
      <c r="Y364" s="51" t="n">
        <f aca="true">OFFSET($C322,0,Y$340+$A364-2,1,1)</f>
        <v>0</v>
      </c>
      <c r="Z364" s="51" t="n">
        <f aca="true">OFFSET($C322,0,Z$340+$A364-2,1,1)</f>
        <v>0</v>
      </c>
      <c r="AA364" s="51" t="n">
        <f aca="true">OFFSET($C322,0,AA$340+$A364-2,1,1)</f>
        <v>0</v>
      </c>
      <c r="AB364" s="51" t="n">
        <f aca="true">OFFSET($C322,0,AB$340+$A364-2,1,1)</f>
        <v>0</v>
      </c>
      <c r="AC364" s="51" t="n">
        <f aca="true">OFFSET($C322,0,AC$340+$A364-2,1,1)</f>
        <v>0</v>
      </c>
      <c r="AD364" s="51" t="n">
        <f aca="true">OFFSET($C322,0,AD$340+$A364-2,1,1)</f>
        <v>0</v>
      </c>
      <c r="AE364" s="51" t="n">
        <f aca="true">OFFSET($C322,0,AE$340+$A364-2,1,1)</f>
        <v>0</v>
      </c>
      <c r="AF364" s="51" t="n">
        <f aca="true">OFFSET($C322,0,AF$340+$A364-2,1,1)</f>
        <v>0</v>
      </c>
      <c r="AG364" s="51" t="n">
        <f aca="true">OFFSET($C322,0,AG$340+$A364-2,1,1)</f>
        <v>0</v>
      </c>
      <c r="AH364" s="51" t="n">
        <f aca="true">OFFSET($C322,0,AH$340+$A364-2,1,1)</f>
        <v>0</v>
      </c>
      <c r="AI364" s="51" t="n">
        <f aca="true">OFFSET($C322,0,AI$340+$A364-2,1,1)</f>
        <v>0</v>
      </c>
      <c r="AJ364" s="51" t="n">
        <f aca="true">OFFSET($C322,0,AJ$340+$A364-2,1,1)</f>
        <v>0</v>
      </c>
      <c r="AK364" s="51" t="n">
        <f aca="true">OFFSET($C322,0,AK$340+$A364-2,1,1)</f>
        <v>0</v>
      </c>
      <c r="AL364" s="51" t="n">
        <f aca="true">OFFSET($C322,0,AL$340+$A364-2,1,1)</f>
        <v>0</v>
      </c>
      <c r="AM364" s="51" t="n">
        <f aca="true">OFFSET($C322,0,AM$340+$A364-2,1,1)</f>
        <v>0</v>
      </c>
      <c r="AN364" s="51" t="n">
        <f aca="true">OFFSET($C322,0,AN$340+$A364-2,1,1)</f>
        <v>0</v>
      </c>
      <c r="AO364" s="51" t="n">
        <f aca="true">OFFSET($C322,0,AO$340+$A364-2,1,1)</f>
        <v>0</v>
      </c>
    </row>
    <row r="365" customFormat="false" ht="15" hidden="false" customHeight="false" outlineLevel="0" collapsed="false">
      <c r="A365" s="0" t="n">
        <f aca="false">A364+1</f>
        <v>25</v>
      </c>
      <c r="B365" s="0" t="s">
        <v>29</v>
      </c>
      <c r="C365" s="51" t="n">
        <f aca="true">OFFSET($C323,0,C$340+$A365-2,1,1)</f>
        <v>164.724790530918</v>
      </c>
      <c r="D365" s="51" t="n">
        <f aca="true">OFFSET($C323,0,D$340+$A365-2,1,1)</f>
        <v>302.96699134239</v>
      </c>
      <c r="E365" s="51" t="n">
        <f aca="true">OFFSET($C323,0,E$340+$A365-2,1,1)</f>
        <v>436.465798801878</v>
      </c>
      <c r="F365" s="51" t="n">
        <f aca="true">OFFSET($C323,0,F$340+$A365-2,1,1)</f>
        <v>565.159027613803</v>
      </c>
      <c r="G365" s="51" t="n">
        <f aca="true">OFFSET($C323,0,G$340+$A365-2,1,1)</f>
        <v>689.000803898034</v>
      </c>
      <c r="H365" s="51" t="n">
        <f aca="true">OFFSET($C323,0,H$340+$A365-2,1,1)</f>
        <v>807.962199189472</v>
      </c>
      <c r="I365" s="51" t="n">
        <f aca="true">OFFSET($C323,0,I$340+$A365-2,1,1)</f>
        <v>910.706713515502</v>
      </c>
      <c r="J365" s="51" t="n">
        <f aca="true">OFFSET($C323,0,J$340+$A365-2,1,1)</f>
        <v>1008.64663241098</v>
      </c>
      <c r="K365" s="51" t="n">
        <f aca="true">OFFSET($C323,0,K$340+$A365-2,1,1)</f>
        <v>1101.84397377052</v>
      </c>
      <c r="L365" s="51" t="n">
        <f aca="true">OFFSET($C323,0,L$340+$A365-2,1,1)</f>
        <v>1198.12382623067</v>
      </c>
      <c r="M365" s="51" t="n">
        <f aca="true">OFFSET($C323,0,M$340+$A365-2,1,1)</f>
        <v>1289.68579039299</v>
      </c>
      <c r="N365" s="51" t="n">
        <f aca="true">OFFSET($C323,0,N$340+$A365-2,1,1)</f>
        <v>1376.61248816631</v>
      </c>
      <c r="O365" s="51" t="n">
        <f aca="true">OFFSET($C323,0,O$340+$A365-2,1,1)</f>
        <v>1462.04726170349</v>
      </c>
      <c r="P365" s="51" t="n">
        <f aca="true">OFFSET($C323,0,P$340+$A365-2,1,1)</f>
        <v>1542.97747637461</v>
      </c>
      <c r="Q365" s="51" t="n">
        <f aca="true">OFFSET($C323,0,Q$340+$A365-2,1,1)</f>
        <v>1619.51628532632</v>
      </c>
      <c r="R365" s="51" t="n">
        <f aca="true">OFFSET($C323,0,R$340+$A365-2,1,1)</f>
        <v>0</v>
      </c>
      <c r="S365" s="51" t="n">
        <f aca="true">OFFSET($C323,0,S$340+$A365-2,1,1)</f>
        <v>0</v>
      </c>
      <c r="T365" s="51" t="n">
        <f aca="true">OFFSET($C323,0,T$340+$A365-2,1,1)</f>
        <v>0</v>
      </c>
      <c r="U365" s="51" t="n">
        <f aca="true">OFFSET($C323,0,U$340+$A365-2,1,1)</f>
        <v>0</v>
      </c>
      <c r="V365" s="51" t="n">
        <f aca="true">OFFSET($C323,0,V$340+$A365-2,1,1)</f>
        <v>0</v>
      </c>
      <c r="W365" s="51" t="n">
        <f aca="true">OFFSET($C323,0,W$340+$A365-2,1,1)</f>
        <v>0</v>
      </c>
      <c r="X365" s="51" t="n">
        <f aca="true">OFFSET($C323,0,X$340+$A365-2,1,1)</f>
        <v>0</v>
      </c>
      <c r="Y365" s="51" t="n">
        <f aca="true">OFFSET($C323,0,Y$340+$A365-2,1,1)</f>
        <v>0</v>
      </c>
      <c r="Z365" s="51" t="n">
        <f aca="true">OFFSET($C323,0,Z$340+$A365-2,1,1)</f>
        <v>0</v>
      </c>
      <c r="AA365" s="51" t="n">
        <f aca="true">OFFSET($C323,0,AA$340+$A365-2,1,1)</f>
        <v>0</v>
      </c>
      <c r="AB365" s="51" t="n">
        <f aca="true">OFFSET($C323,0,AB$340+$A365-2,1,1)</f>
        <v>0</v>
      </c>
      <c r="AC365" s="51" t="n">
        <f aca="true">OFFSET($C323,0,AC$340+$A365-2,1,1)</f>
        <v>0</v>
      </c>
      <c r="AD365" s="51" t="n">
        <f aca="true">OFFSET($C323,0,AD$340+$A365-2,1,1)</f>
        <v>0</v>
      </c>
      <c r="AE365" s="51" t="n">
        <f aca="true">OFFSET($C323,0,AE$340+$A365-2,1,1)</f>
        <v>0</v>
      </c>
      <c r="AF365" s="51" t="n">
        <f aca="true">OFFSET($C323,0,AF$340+$A365-2,1,1)</f>
        <v>0</v>
      </c>
      <c r="AG365" s="51" t="n">
        <f aca="true">OFFSET($C323,0,AG$340+$A365-2,1,1)</f>
        <v>0</v>
      </c>
      <c r="AH365" s="51" t="n">
        <f aca="true">OFFSET($C323,0,AH$340+$A365-2,1,1)</f>
        <v>0</v>
      </c>
      <c r="AI365" s="51" t="n">
        <f aca="true">OFFSET($C323,0,AI$340+$A365-2,1,1)</f>
        <v>0</v>
      </c>
      <c r="AJ365" s="51" t="n">
        <f aca="true">OFFSET($C323,0,AJ$340+$A365-2,1,1)</f>
        <v>0</v>
      </c>
      <c r="AK365" s="51" t="n">
        <f aca="true">OFFSET($C323,0,AK$340+$A365-2,1,1)</f>
        <v>0</v>
      </c>
      <c r="AL365" s="51" t="n">
        <f aca="true">OFFSET($C323,0,AL$340+$A365-2,1,1)</f>
        <v>0</v>
      </c>
      <c r="AM365" s="51" t="n">
        <f aca="true">OFFSET($C323,0,AM$340+$A365-2,1,1)</f>
        <v>0</v>
      </c>
      <c r="AN365" s="51" t="n">
        <f aca="true">OFFSET($C323,0,AN$340+$A365-2,1,1)</f>
        <v>0</v>
      </c>
      <c r="AO365" s="51" t="n">
        <f aca="true">OFFSET($C323,0,AO$340+$A365-2,1,1)</f>
        <v>0</v>
      </c>
    </row>
    <row r="366" customFormat="false" ht="15" hidden="false" customHeight="false" outlineLevel="0" collapsed="false">
      <c r="A366" s="0" t="n">
        <f aca="false">A365+1</f>
        <v>26</v>
      </c>
      <c r="B366" s="0" t="s">
        <v>30</v>
      </c>
      <c r="C366" s="51" t="n">
        <f aca="true">OFFSET($C324,0,C$340+$A366-2,1,1)</f>
        <v>163.499920517881</v>
      </c>
      <c r="D366" s="51" t="n">
        <f aca="true">OFFSET($C324,0,D$340+$A366-2,1,1)</f>
        <v>300.380102015074</v>
      </c>
      <c r="E366" s="51" t="n">
        <f aca="true">OFFSET($C324,0,E$340+$A366-2,1,1)</f>
        <v>432.520815618573</v>
      </c>
      <c r="F366" s="51" t="n">
        <f aca="true">OFFSET($C324,0,F$340+$A366-2,1,1)</f>
        <v>559.86306758351</v>
      </c>
      <c r="G366" s="51" t="n">
        <f aca="true">OFFSET($C324,0,G$340+$A366-2,1,1)</f>
        <v>682.364252847046</v>
      </c>
      <c r="H366" s="51" t="n">
        <f aca="true">OFFSET($C324,0,H$340+$A366-2,1,1)</f>
        <v>788.67686375883</v>
      </c>
      <c r="I366" s="51" t="n">
        <f aca="true">OFFSET($C324,0,I$340+$A366-2,1,1)</f>
        <v>890.163418476666</v>
      </c>
      <c r="J366" s="51" t="n">
        <f aca="true">OFFSET($C324,0,J$340+$A366-2,1,1)</f>
        <v>986.872587728948</v>
      </c>
      <c r="K366" s="51" t="n">
        <f aca="true">OFFSET($C324,0,K$340+$A366-2,1,1)</f>
        <v>1086.68895986812</v>
      </c>
      <c r="L366" s="51" t="n">
        <f aca="true">OFFSET($C324,0,L$340+$A366-2,1,1)</f>
        <v>1181.74807731529</v>
      </c>
      <c r="M366" s="51" t="n">
        <f aca="true">OFFSET($C324,0,M$340+$A366-2,1,1)</f>
        <v>1272.12013903051</v>
      </c>
      <c r="N366" s="51" t="n">
        <f aca="true">OFFSET($C324,0,N$340+$A366-2,1,1)</f>
        <v>1360.98100406525</v>
      </c>
      <c r="O366" s="51" t="n">
        <f aca="true">OFFSET($C324,0,O$340+$A366-2,1,1)</f>
        <v>1445.27037268062</v>
      </c>
      <c r="P366" s="51" t="n">
        <f aca="true">OFFSET($C324,0,P$340+$A366-2,1,1)</f>
        <v>1525.0911591436</v>
      </c>
      <c r="Q366" s="51" t="n">
        <f aca="true">OFFSET($C324,0,Q$340+$A366-2,1,1)</f>
        <v>0</v>
      </c>
      <c r="R366" s="51" t="n">
        <f aca="true">OFFSET($C324,0,R$340+$A366-2,1,1)</f>
        <v>0</v>
      </c>
      <c r="S366" s="51" t="n">
        <f aca="true">OFFSET($C324,0,S$340+$A366-2,1,1)</f>
        <v>0</v>
      </c>
      <c r="T366" s="51" t="n">
        <f aca="true">OFFSET($C324,0,T$340+$A366-2,1,1)</f>
        <v>0</v>
      </c>
      <c r="U366" s="51" t="n">
        <f aca="true">OFFSET($C324,0,U$340+$A366-2,1,1)</f>
        <v>0</v>
      </c>
      <c r="V366" s="51" t="n">
        <f aca="true">OFFSET($C324,0,V$340+$A366-2,1,1)</f>
        <v>0</v>
      </c>
      <c r="W366" s="51" t="n">
        <f aca="true">OFFSET($C324,0,W$340+$A366-2,1,1)</f>
        <v>0</v>
      </c>
      <c r="X366" s="51" t="n">
        <f aca="true">OFFSET($C324,0,X$340+$A366-2,1,1)</f>
        <v>0</v>
      </c>
      <c r="Y366" s="51" t="n">
        <f aca="true">OFFSET($C324,0,Y$340+$A366-2,1,1)</f>
        <v>0</v>
      </c>
      <c r="Z366" s="51" t="n">
        <f aca="true">OFFSET($C324,0,Z$340+$A366-2,1,1)</f>
        <v>0</v>
      </c>
      <c r="AA366" s="51" t="n">
        <f aca="true">OFFSET($C324,0,AA$340+$A366-2,1,1)</f>
        <v>0</v>
      </c>
      <c r="AB366" s="51" t="n">
        <f aca="true">OFFSET($C324,0,AB$340+$A366-2,1,1)</f>
        <v>0</v>
      </c>
      <c r="AC366" s="51" t="n">
        <f aca="true">OFFSET($C324,0,AC$340+$A366-2,1,1)</f>
        <v>0</v>
      </c>
      <c r="AD366" s="51" t="n">
        <f aca="true">OFFSET($C324,0,AD$340+$A366-2,1,1)</f>
        <v>0</v>
      </c>
      <c r="AE366" s="51" t="n">
        <f aca="true">OFFSET($C324,0,AE$340+$A366-2,1,1)</f>
        <v>0</v>
      </c>
      <c r="AF366" s="51" t="n">
        <f aca="true">OFFSET($C324,0,AF$340+$A366-2,1,1)</f>
        <v>0</v>
      </c>
      <c r="AG366" s="51" t="n">
        <f aca="true">OFFSET($C324,0,AG$340+$A366-2,1,1)</f>
        <v>0</v>
      </c>
      <c r="AH366" s="51" t="n">
        <f aca="true">OFFSET($C324,0,AH$340+$A366-2,1,1)</f>
        <v>0</v>
      </c>
      <c r="AI366" s="51" t="n">
        <f aca="true">OFFSET($C324,0,AI$340+$A366-2,1,1)</f>
        <v>0</v>
      </c>
      <c r="AJ366" s="51" t="n">
        <f aca="true">OFFSET($C324,0,AJ$340+$A366-2,1,1)</f>
        <v>0</v>
      </c>
      <c r="AK366" s="51" t="n">
        <f aca="true">OFFSET($C324,0,AK$340+$A366-2,1,1)</f>
        <v>0</v>
      </c>
      <c r="AL366" s="51" t="n">
        <f aca="true">OFFSET($C324,0,AL$340+$A366-2,1,1)</f>
        <v>0</v>
      </c>
      <c r="AM366" s="51" t="n">
        <f aca="true">OFFSET($C324,0,AM$340+$A366-2,1,1)</f>
        <v>0</v>
      </c>
      <c r="AN366" s="51" t="n">
        <f aca="true">OFFSET($C324,0,AN$340+$A366-2,1,1)</f>
        <v>0</v>
      </c>
      <c r="AO366" s="51" t="n">
        <f aca="true">OFFSET($C324,0,AO$340+$A366-2,1,1)</f>
        <v>0</v>
      </c>
    </row>
    <row r="367" customFormat="false" ht="15" hidden="false" customHeight="false" outlineLevel="0" collapsed="false">
      <c r="A367" s="0" t="n">
        <f aca="false">A366+1</f>
        <v>27</v>
      </c>
      <c r="B367" s="0" t="s">
        <v>31</v>
      </c>
      <c r="C367" s="51" t="n">
        <f aca="true">OFFSET($C325,0,C$340+$A367-2,1,1)</f>
        <v>162.27935328253</v>
      </c>
      <c r="D367" s="51" t="n">
        <f aca="true">OFFSET($C325,0,D$340+$A367-2,1,1)</f>
        <v>297.80279724428</v>
      </c>
      <c r="E367" s="51" t="n">
        <f aca="true">OFFSET($C325,0,E$340+$A367-2,1,1)</f>
        <v>428.59127023994</v>
      </c>
      <c r="F367" s="51" t="n">
        <f aca="true">OFFSET($C325,0,F$340+$A367-2,1,1)</f>
        <v>554.588976424643</v>
      </c>
      <c r="G367" s="51" t="n">
        <f aca="true">OFFSET($C325,0,G$340+$A367-2,1,1)</f>
        <v>664.464385563614</v>
      </c>
      <c r="H367" s="51" t="n">
        <f aca="true">OFFSET($C325,0,H$340+$A367-2,1,1)</f>
        <v>769.503537488965</v>
      </c>
      <c r="I367" s="51" t="n">
        <f aca="true">OFFSET($C325,0,I$340+$A367-2,1,1)</f>
        <v>869.741396540929</v>
      </c>
      <c r="J367" s="51" t="n">
        <f aca="true">OFFSET($C325,0,J$340+$A367-2,1,1)</f>
        <v>973.104138027217</v>
      </c>
      <c r="K367" s="51" t="n">
        <f aca="true">OFFSET($C325,0,K$340+$A367-2,1,1)</f>
        <v>1071.68099998914</v>
      </c>
      <c r="L367" s="51" t="n">
        <f aca="true">OFFSET($C325,0,L$340+$A367-2,1,1)</f>
        <v>1165.52921122407</v>
      </c>
      <c r="M367" s="51" t="n">
        <f aca="true">OFFSET($C325,0,M$340+$A367-2,1,1)</f>
        <v>1257.85015614561</v>
      </c>
      <c r="N367" s="51" t="n">
        <f aca="true">OFFSET($C325,0,N$340+$A367-2,1,1)</f>
        <v>1345.54195413784</v>
      </c>
      <c r="O367" s="51" t="n">
        <f aca="true">OFFSET($C325,0,O$340+$A367-2,1,1)</f>
        <v>1428.69648552578</v>
      </c>
      <c r="P367" s="51" t="n">
        <f aca="true">OFFSET($C325,0,P$340+$A367-2,1,1)</f>
        <v>0</v>
      </c>
      <c r="Q367" s="51" t="n">
        <f aca="true">OFFSET($C325,0,Q$340+$A367-2,1,1)</f>
        <v>0</v>
      </c>
      <c r="R367" s="51" t="n">
        <f aca="true">OFFSET($C325,0,R$340+$A367-2,1,1)</f>
        <v>0</v>
      </c>
      <c r="S367" s="51" t="n">
        <f aca="true">OFFSET($C325,0,S$340+$A367-2,1,1)</f>
        <v>0</v>
      </c>
      <c r="T367" s="51" t="n">
        <f aca="true">OFFSET($C325,0,T$340+$A367-2,1,1)</f>
        <v>0</v>
      </c>
      <c r="U367" s="51" t="n">
        <f aca="true">OFFSET($C325,0,U$340+$A367-2,1,1)</f>
        <v>0</v>
      </c>
      <c r="V367" s="51" t="n">
        <f aca="true">OFFSET($C325,0,V$340+$A367-2,1,1)</f>
        <v>0</v>
      </c>
      <c r="W367" s="51" t="n">
        <f aca="true">OFFSET($C325,0,W$340+$A367-2,1,1)</f>
        <v>0</v>
      </c>
      <c r="X367" s="51" t="n">
        <f aca="true">OFFSET($C325,0,X$340+$A367-2,1,1)</f>
        <v>0</v>
      </c>
      <c r="Y367" s="51" t="n">
        <f aca="true">OFFSET($C325,0,Y$340+$A367-2,1,1)</f>
        <v>0</v>
      </c>
      <c r="Z367" s="51" t="n">
        <f aca="true">OFFSET($C325,0,Z$340+$A367-2,1,1)</f>
        <v>0</v>
      </c>
      <c r="AA367" s="51" t="n">
        <f aca="true">OFFSET($C325,0,AA$340+$A367-2,1,1)</f>
        <v>0</v>
      </c>
      <c r="AB367" s="51" t="n">
        <f aca="true">OFFSET($C325,0,AB$340+$A367-2,1,1)</f>
        <v>0</v>
      </c>
      <c r="AC367" s="51" t="n">
        <f aca="true">OFFSET($C325,0,AC$340+$A367-2,1,1)</f>
        <v>0</v>
      </c>
      <c r="AD367" s="51" t="n">
        <f aca="true">OFFSET($C325,0,AD$340+$A367-2,1,1)</f>
        <v>0</v>
      </c>
      <c r="AE367" s="51" t="n">
        <f aca="true">OFFSET($C325,0,AE$340+$A367-2,1,1)</f>
        <v>0</v>
      </c>
      <c r="AF367" s="51" t="n">
        <f aca="true">OFFSET($C325,0,AF$340+$A367-2,1,1)</f>
        <v>0</v>
      </c>
      <c r="AG367" s="51" t="n">
        <f aca="true">OFFSET($C325,0,AG$340+$A367-2,1,1)</f>
        <v>0</v>
      </c>
      <c r="AH367" s="51" t="n">
        <f aca="true">OFFSET($C325,0,AH$340+$A367-2,1,1)</f>
        <v>0</v>
      </c>
      <c r="AI367" s="51" t="n">
        <f aca="true">OFFSET($C325,0,AI$340+$A367-2,1,1)</f>
        <v>0</v>
      </c>
      <c r="AJ367" s="51" t="n">
        <f aca="true">OFFSET($C325,0,AJ$340+$A367-2,1,1)</f>
        <v>0</v>
      </c>
      <c r="AK367" s="51" t="n">
        <f aca="true">OFFSET($C325,0,AK$340+$A367-2,1,1)</f>
        <v>0</v>
      </c>
      <c r="AL367" s="51" t="n">
        <f aca="true">OFFSET($C325,0,AL$340+$A367-2,1,1)</f>
        <v>0</v>
      </c>
      <c r="AM367" s="51" t="n">
        <f aca="true">OFFSET($C325,0,AM$340+$A367-2,1,1)</f>
        <v>0</v>
      </c>
      <c r="AN367" s="51" t="n">
        <f aca="true">OFFSET($C325,0,AN$340+$A367-2,1,1)</f>
        <v>0</v>
      </c>
      <c r="AO367" s="51" t="n">
        <f aca="true">OFFSET($C325,0,AO$340+$A367-2,1,1)</f>
        <v>0</v>
      </c>
    </row>
    <row r="368" customFormat="false" ht="15" hidden="false" customHeight="false" outlineLevel="0" collapsed="false">
      <c r="A368" s="0" t="n">
        <f aca="false">A367+1</f>
        <v>28</v>
      </c>
      <c r="B368" s="0" t="s">
        <v>32</v>
      </c>
      <c r="C368" s="51" t="n">
        <f aca="true">OFFSET($C326,0,C$340+$A368-2,1,1)</f>
        <v>161.063150705515</v>
      </c>
      <c r="D368" s="51" t="n">
        <f aca="true">OFFSET($C326,0,D$340+$A368-2,1,1)</f>
        <v>295.235225685116</v>
      </c>
      <c r="E368" s="51" t="n">
        <f aca="true">OFFSET($C326,0,E$340+$A368-2,1,1)</f>
        <v>424.677397870905</v>
      </c>
      <c r="F368" s="51" t="n">
        <f aca="true">OFFSET($C326,0,F$340+$A368-2,1,1)</f>
        <v>538.101039185342</v>
      </c>
      <c r="G368" s="51" t="n">
        <f aca="true">OFFSET($C326,0,G$340+$A368-2,1,1)</f>
        <v>646.689621079203</v>
      </c>
      <c r="H368" s="51" t="n">
        <f aca="true">OFFSET($C326,0,H$340+$A368-2,1,1)</f>
        <v>750.464167409348</v>
      </c>
      <c r="I368" s="51" t="n">
        <f aca="true">OFFSET($C326,0,I$340+$A368-2,1,1)</f>
        <v>857.374076801093</v>
      </c>
      <c r="J368" s="51" t="n">
        <f aca="true">OFFSET($C326,0,J$340+$A368-2,1,1)</f>
        <v>959.480529588878</v>
      </c>
      <c r="K368" s="51" t="n">
        <f aca="true">OFFSET($C326,0,K$340+$A368-2,1,1)</f>
        <v>1056.82734862145</v>
      </c>
      <c r="L368" s="51" t="n">
        <f aca="true">OFFSET($C326,0,L$340+$A368-2,1,1)</f>
        <v>1152.63419275354</v>
      </c>
      <c r="M368" s="51" t="n">
        <f aca="true">OFFSET($C326,0,M$340+$A368-2,1,1)</f>
        <v>1243.76407080417</v>
      </c>
      <c r="N368" s="51" t="n">
        <f aca="true">OFFSET($C326,0,N$340+$A368-2,1,1)</f>
        <v>1330.29711086721</v>
      </c>
      <c r="O368" s="51" t="n">
        <f aca="true">OFFSET($C326,0,O$340+$A368-2,1,1)</f>
        <v>0</v>
      </c>
      <c r="P368" s="51" t="n">
        <f aca="true">OFFSET($C326,0,P$340+$A368-2,1,1)</f>
        <v>0</v>
      </c>
      <c r="Q368" s="51" t="n">
        <f aca="true">OFFSET($C326,0,Q$340+$A368-2,1,1)</f>
        <v>0</v>
      </c>
      <c r="R368" s="51" t="n">
        <f aca="true">OFFSET($C326,0,R$340+$A368-2,1,1)</f>
        <v>0</v>
      </c>
      <c r="S368" s="51" t="n">
        <f aca="true">OFFSET($C326,0,S$340+$A368-2,1,1)</f>
        <v>0</v>
      </c>
      <c r="T368" s="51" t="n">
        <f aca="true">OFFSET($C326,0,T$340+$A368-2,1,1)</f>
        <v>0</v>
      </c>
      <c r="U368" s="51" t="n">
        <f aca="true">OFFSET($C326,0,U$340+$A368-2,1,1)</f>
        <v>0</v>
      </c>
      <c r="V368" s="51" t="n">
        <f aca="true">OFFSET($C326,0,V$340+$A368-2,1,1)</f>
        <v>0</v>
      </c>
      <c r="W368" s="51" t="n">
        <f aca="true">OFFSET($C326,0,W$340+$A368-2,1,1)</f>
        <v>0</v>
      </c>
      <c r="X368" s="51" t="n">
        <f aca="true">OFFSET($C326,0,X$340+$A368-2,1,1)</f>
        <v>0</v>
      </c>
      <c r="Y368" s="51" t="n">
        <f aca="true">OFFSET($C326,0,Y$340+$A368-2,1,1)</f>
        <v>0</v>
      </c>
      <c r="Z368" s="51" t="n">
        <f aca="true">OFFSET($C326,0,Z$340+$A368-2,1,1)</f>
        <v>0</v>
      </c>
      <c r="AA368" s="51" t="n">
        <f aca="true">OFFSET($C326,0,AA$340+$A368-2,1,1)</f>
        <v>0</v>
      </c>
      <c r="AB368" s="51" t="n">
        <f aca="true">OFFSET($C326,0,AB$340+$A368-2,1,1)</f>
        <v>0</v>
      </c>
      <c r="AC368" s="51" t="n">
        <f aca="true">OFFSET($C326,0,AC$340+$A368-2,1,1)</f>
        <v>0</v>
      </c>
      <c r="AD368" s="51" t="n">
        <f aca="true">OFFSET($C326,0,AD$340+$A368-2,1,1)</f>
        <v>0</v>
      </c>
      <c r="AE368" s="51" t="n">
        <f aca="true">OFFSET($C326,0,AE$340+$A368-2,1,1)</f>
        <v>0</v>
      </c>
      <c r="AF368" s="51" t="n">
        <f aca="true">OFFSET($C326,0,AF$340+$A368-2,1,1)</f>
        <v>0</v>
      </c>
      <c r="AG368" s="51" t="n">
        <f aca="true">OFFSET($C326,0,AG$340+$A368-2,1,1)</f>
        <v>0</v>
      </c>
      <c r="AH368" s="51" t="n">
        <f aca="true">OFFSET($C326,0,AH$340+$A368-2,1,1)</f>
        <v>0</v>
      </c>
      <c r="AI368" s="51" t="n">
        <f aca="true">OFFSET($C326,0,AI$340+$A368-2,1,1)</f>
        <v>0</v>
      </c>
      <c r="AJ368" s="51" t="n">
        <f aca="true">OFFSET($C326,0,AJ$340+$A368-2,1,1)</f>
        <v>0</v>
      </c>
      <c r="AK368" s="51" t="n">
        <f aca="true">OFFSET($C326,0,AK$340+$A368-2,1,1)</f>
        <v>0</v>
      </c>
      <c r="AL368" s="51" t="n">
        <f aca="true">OFFSET($C326,0,AL$340+$A368-2,1,1)</f>
        <v>0</v>
      </c>
      <c r="AM368" s="51" t="n">
        <f aca="true">OFFSET($C326,0,AM$340+$A368-2,1,1)</f>
        <v>0</v>
      </c>
      <c r="AN368" s="51" t="n">
        <f aca="true">OFFSET($C326,0,AN$340+$A368-2,1,1)</f>
        <v>0</v>
      </c>
      <c r="AO368" s="51" t="n">
        <f aca="true">OFFSET($C326,0,AO$340+$A368-2,1,1)</f>
        <v>0</v>
      </c>
    </row>
    <row r="369" customFormat="false" ht="15" hidden="false" customHeight="false" outlineLevel="0" collapsed="false">
      <c r="A369" s="0" t="n">
        <f aca="false">A368+1</f>
        <v>29</v>
      </c>
      <c r="B369" s="0" t="s">
        <v>33</v>
      </c>
      <c r="C369" s="51" t="n">
        <f aca="true">OFFSET($C327,0,C$340+$A369-2,1,1)</f>
        <v>159.851374674071</v>
      </c>
      <c r="D369" s="51" t="n">
        <f aca="true">OFFSET($C327,0,D$340+$A369-2,1,1)</f>
        <v>292.677535764482</v>
      </c>
      <c r="E369" s="51" t="n">
        <f aca="true">OFFSET($C327,0,E$340+$A369-2,1,1)</f>
        <v>409.625591640575</v>
      </c>
      <c r="F369" s="51" t="n">
        <f aca="true">OFFSET($C327,0,F$340+$A369-2,1,1)</f>
        <v>521.751217210482</v>
      </c>
      <c r="G369" s="51" t="n">
        <f aca="true">OFFSET($C327,0,G$340+$A369-2,1,1)</f>
        <v>629.061391644125</v>
      </c>
      <c r="H369" s="51" t="n">
        <f aca="true">OFFSET($C327,0,H$340+$A369-2,1,1)</f>
        <v>739.510089398674</v>
      </c>
      <c r="I369" s="51" t="n">
        <f aca="true">OFFSET($C327,0,I$340+$A369-2,1,1)</f>
        <v>845.149007976728</v>
      </c>
      <c r="J369" s="51" t="n">
        <f aca="true">OFFSET($C327,0,J$340+$A369-2,1,1)</f>
        <v>946.008248460199</v>
      </c>
      <c r="K369" s="51" t="n">
        <f aca="true">OFFSET($C327,0,K$340+$A369-2,1,1)</f>
        <v>1045.31829718564</v>
      </c>
      <c r="L369" s="51" t="n">
        <f aca="true">OFFSET($C327,0,L$340+$A369-2,1,1)</f>
        <v>1139.91386020951</v>
      </c>
      <c r="M369" s="51" t="n">
        <f aca="true">OFFSET($C327,0,M$340+$A369-2,1,1)</f>
        <v>1229.862684867</v>
      </c>
      <c r="N369" s="51" t="n">
        <f aca="true">OFFSET($C327,0,N$340+$A369-2,1,1)</f>
        <v>0</v>
      </c>
      <c r="O369" s="51" t="n">
        <f aca="true">OFFSET($C327,0,O$340+$A369-2,1,1)</f>
        <v>0</v>
      </c>
      <c r="P369" s="51" t="n">
        <f aca="true">OFFSET($C327,0,P$340+$A369-2,1,1)</f>
        <v>0</v>
      </c>
      <c r="Q369" s="51" t="n">
        <f aca="true">OFFSET($C327,0,Q$340+$A369-2,1,1)</f>
        <v>0</v>
      </c>
      <c r="R369" s="51" t="n">
        <f aca="true">OFFSET($C327,0,R$340+$A369-2,1,1)</f>
        <v>0</v>
      </c>
      <c r="S369" s="51" t="n">
        <f aca="true">OFFSET($C327,0,S$340+$A369-2,1,1)</f>
        <v>0</v>
      </c>
      <c r="T369" s="51" t="n">
        <f aca="true">OFFSET($C327,0,T$340+$A369-2,1,1)</f>
        <v>0</v>
      </c>
      <c r="U369" s="51" t="n">
        <f aca="true">OFFSET($C327,0,U$340+$A369-2,1,1)</f>
        <v>0</v>
      </c>
      <c r="V369" s="51" t="n">
        <f aca="true">OFFSET($C327,0,V$340+$A369-2,1,1)</f>
        <v>0</v>
      </c>
      <c r="W369" s="51" t="n">
        <f aca="true">OFFSET($C327,0,W$340+$A369-2,1,1)</f>
        <v>0</v>
      </c>
      <c r="X369" s="51" t="n">
        <f aca="true">OFFSET($C327,0,X$340+$A369-2,1,1)</f>
        <v>0</v>
      </c>
      <c r="Y369" s="51" t="n">
        <f aca="true">OFFSET($C327,0,Y$340+$A369-2,1,1)</f>
        <v>0</v>
      </c>
      <c r="Z369" s="51" t="n">
        <f aca="true">OFFSET($C327,0,Z$340+$A369-2,1,1)</f>
        <v>0</v>
      </c>
      <c r="AA369" s="51" t="n">
        <f aca="true">OFFSET($C327,0,AA$340+$A369-2,1,1)</f>
        <v>0</v>
      </c>
      <c r="AB369" s="51" t="n">
        <f aca="true">OFFSET($C327,0,AB$340+$A369-2,1,1)</f>
        <v>0</v>
      </c>
      <c r="AC369" s="51" t="n">
        <f aca="true">OFFSET($C327,0,AC$340+$A369-2,1,1)</f>
        <v>0</v>
      </c>
      <c r="AD369" s="51" t="n">
        <f aca="true">OFFSET($C327,0,AD$340+$A369-2,1,1)</f>
        <v>0</v>
      </c>
      <c r="AE369" s="51" t="n">
        <f aca="true">OFFSET($C327,0,AE$340+$A369-2,1,1)</f>
        <v>0</v>
      </c>
      <c r="AF369" s="51" t="n">
        <f aca="true">OFFSET($C327,0,AF$340+$A369-2,1,1)</f>
        <v>0</v>
      </c>
      <c r="AG369" s="51" t="n">
        <f aca="true">OFFSET($C327,0,AG$340+$A369-2,1,1)</f>
        <v>0</v>
      </c>
      <c r="AH369" s="51" t="n">
        <f aca="true">OFFSET($C327,0,AH$340+$A369-2,1,1)</f>
        <v>0</v>
      </c>
      <c r="AI369" s="51" t="n">
        <f aca="true">OFFSET($C327,0,AI$340+$A369-2,1,1)</f>
        <v>0</v>
      </c>
      <c r="AJ369" s="51" t="n">
        <f aca="true">OFFSET($C327,0,AJ$340+$A369-2,1,1)</f>
        <v>0</v>
      </c>
      <c r="AK369" s="51" t="n">
        <f aca="true">OFFSET($C327,0,AK$340+$A369-2,1,1)</f>
        <v>0</v>
      </c>
      <c r="AL369" s="51" t="n">
        <f aca="true">OFFSET($C327,0,AL$340+$A369-2,1,1)</f>
        <v>0</v>
      </c>
      <c r="AM369" s="51" t="n">
        <f aca="true">OFFSET($C327,0,AM$340+$A369-2,1,1)</f>
        <v>0</v>
      </c>
      <c r="AN369" s="51" t="n">
        <f aca="true">OFFSET($C327,0,AN$340+$A369-2,1,1)</f>
        <v>0</v>
      </c>
      <c r="AO369" s="51" t="n">
        <f aca="true">OFFSET($C327,0,AO$340+$A369-2,1,1)</f>
        <v>0</v>
      </c>
    </row>
    <row r="370" customFormat="false" ht="15" hidden="false" customHeight="false" outlineLevel="0" collapsed="false">
      <c r="A370" s="0" t="n">
        <f aca="false">A369+1</f>
        <v>30</v>
      </c>
      <c r="B370" s="0" t="s">
        <v>34</v>
      </c>
      <c r="C370" s="51" t="n">
        <f aca="true">OFFSET($C328,0,C$340+$A370-2,1,1)</f>
        <v>158.644087045942</v>
      </c>
      <c r="D370" s="51" t="n">
        <f aca="true">OFFSET($C328,0,D$340+$A370-2,1,1)</f>
        <v>279.083592111028</v>
      </c>
      <c r="E370" s="51" t="n">
        <f aca="true">OFFSET($C328,0,E$340+$A370-2,1,1)</f>
        <v>394.724652065516</v>
      </c>
      <c r="F370" s="51" t="n">
        <f aca="true">OFFSET($C328,0,F$340+$A370-2,1,1)</f>
        <v>505.560229298043</v>
      </c>
      <c r="G370" s="51" t="n">
        <f aca="true">OFFSET($C328,0,G$340+$A370-2,1,1)</f>
        <v>619.530116245932</v>
      </c>
      <c r="H370" s="51" t="n">
        <f aca="true">OFFSET($C328,0,H$340+$A370-2,1,1)</f>
        <v>728.695258684236</v>
      </c>
      <c r="I370" s="51" t="n">
        <f aca="true">OFFSET($C328,0,I$340+$A370-2,1,1)</f>
        <v>833.071846405091</v>
      </c>
      <c r="J370" s="51" t="n">
        <f aca="true">OFFSET($C328,0,J$340+$A370-2,1,1)</f>
        <v>935.893617729871</v>
      </c>
      <c r="K370" s="51" t="n">
        <f aca="true">OFFSET($C328,0,K$340+$A370-2,1,1)</f>
        <v>1033.97406614513</v>
      </c>
      <c r="L370" s="51" t="n">
        <f aca="true">OFFSET($C328,0,L$340+$A370-2,1,1)</f>
        <v>1127.3680311976</v>
      </c>
      <c r="M370" s="51" t="n">
        <f aca="true">OFFSET($C328,0,M$340+$A370-2,1,1)</f>
        <v>0</v>
      </c>
      <c r="N370" s="51" t="n">
        <f aca="true">OFFSET($C328,0,N$340+$A370-2,1,1)</f>
        <v>0</v>
      </c>
      <c r="O370" s="51" t="n">
        <f aca="true">OFFSET($C328,0,O$340+$A370-2,1,1)</f>
        <v>0</v>
      </c>
      <c r="P370" s="51" t="n">
        <f aca="true">OFFSET($C328,0,P$340+$A370-2,1,1)</f>
        <v>0</v>
      </c>
      <c r="Q370" s="51" t="n">
        <f aca="true">OFFSET($C328,0,Q$340+$A370-2,1,1)</f>
        <v>0</v>
      </c>
      <c r="R370" s="51" t="n">
        <f aca="true">OFFSET($C328,0,R$340+$A370-2,1,1)</f>
        <v>0</v>
      </c>
      <c r="S370" s="51" t="n">
        <f aca="true">OFFSET($C328,0,S$340+$A370-2,1,1)</f>
        <v>0</v>
      </c>
      <c r="T370" s="51" t="n">
        <f aca="true">OFFSET($C328,0,T$340+$A370-2,1,1)</f>
        <v>0</v>
      </c>
      <c r="U370" s="51" t="n">
        <f aca="true">OFFSET($C328,0,U$340+$A370-2,1,1)</f>
        <v>0</v>
      </c>
      <c r="V370" s="51" t="n">
        <f aca="true">OFFSET($C328,0,V$340+$A370-2,1,1)</f>
        <v>0</v>
      </c>
      <c r="W370" s="51" t="n">
        <f aca="true">OFFSET($C328,0,W$340+$A370-2,1,1)</f>
        <v>0</v>
      </c>
      <c r="X370" s="51" t="n">
        <f aca="true">OFFSET($C328,0,X$340+$A370-2,1,1)</f>
        <v>0</v>
      </c>
      <c r="Y370" s="51" t="n">
        <f aca="true">OFFSET($C328,0,Y$340+$A370-2,1,1)</f>
        <v>0</v>
      </c>
      <c r="Z370" s="51" t="n">
        <f aca="true">OFFSET($C328,0,Z$340+$A370-2,1,1)</f>
        <v>0</v>
      </c>
      <c r="AA370" s="51" t="n">
        <f aca="true">OFFSET($C328,0,AA$340+$A370-2,1,1)</f>
        <v>0</v>
      </c>
      <c r="AB370" s="51" t="n">
        <f aca="true">OFFSET($C328,0,AB$340+$A370-2,1,1)</f>
        <v>0</v>
      </c>
      <c r="AC370" s="51" t="n">
        <f aca="true">OFFSET($C328,0,AC$340+$A370-2,1,1)</f>
        <v>0</v>
      </c>
      <c r="AD370" s="51" t="n">
        <f aca="true">OFFSET($C328,0,AD$340+$A370-2,1,1)</f>
        <v>0</v>
      </c>
      <c r="AE370" s="51" t="n">
        <f aca="true">OFFSET($C328,0,AE$340+$A370-2,1,1)</f>
        <v>0</v>
      </c>
      <c r="AF370" s="51" t="n">
        <f aca="true">OFFSET($C328,0,AF$340+$A370-2,1,1)</f>
        <v>0</v>
      </c>
      <c r="AG370" s="51" t="n">
        <f aca="true">OFFSET($C328,0,AG$340+$A370-2,1,1)</f>
        <v>0</v>
      </c>
      <c r="AH370" s="51" t="n">
        <f aca="true">OFFSET($C328,0,AH$340+$A370-2,1,1)</f>
        <v>0</v>
      </c>
      <c r="AI370" s="51" t="n">
        <f aca="true">OFFSET($C328,0,AI$340+$A370-2,1,1)</f>
        <v>0</v>
      </c>
      <c r="AJ370" s="51" t="n">
        <f aca="true">OFFSET($C328,0,AJ$340+$A370-2,1,1)</f>
        <v>0</v>
      </c>
      <c r="AK370" s="51" t="n">
        <f aca="true">OFFSET($C328,0,AK$340+$A370-2,1,1)</f>
        <v>0</v>
      </c>
      <c r="AL370" s="51" t="n">
        <f aca="true">OFFSET($C328,0,AL$340+$A370-2,1,1)</f>
        <v>0</v>
      </c>
      <c r="AM370" s="51" t="n">
        <f aca="true">OFFSET($C328,0,AM$340+$A370-2,1,1)</f>
        <v>0</v>
      </c>
      <c r="AN370" s="51" t="n">
        <f aca="true">OFFSET($C328,0,AN$340+$A370-2,1,1)</f>
        <v>0</v>
      </c>
      <c r="AO370" s="51" t="n">
        <f aca="true">OFFSET($C328,0,AO$340+$A370-2,1,1)</f>
        <v>0</v>
      </c>
    </row>
    <row r="371" customFormat="false" ht="15" hidden="false" customHeight="false" outlineLevel="0" collapsed="false">
      <c r="A371" s="0" t="n">
        <f aca="false">A370+1</f>
        <v>31</v>
      </c>
      <c r="B371" s="0" t="s">
        <v>35</v>
      </c>
      <c r="C371" s="51" t="n">
        <f aca="true">OFFSET($C329,0,C$340+$A371-2,1,1)</f>
        <v>149.243324614656</v>
      </c>
      <c r="D371" s="51" t="n">
        <f aca="true">OFFSET($C329,0,D$340+$A371-2,1,1)</f>
        <v>268.369070059832</v>
      </c>
      <c r="E371" s="51" t="n">
        <f aca="true">OFFSET($C329,0,E$340+$A371-2,1,1)</f>
        <v>382.710634852795</v>
      </c>
      <c r="F371" s="51" t="n">
        <f aca="true">OFFSET($C329,0,F$340+$A371-2,1,1)</f>
        <v>500.174937738679</v>
      </c>
      <c r="G371" s="51" t="n">
        <f aca="true">OFFSET($C329,0,G$340+$A371-2,1,1)</f>
        <v>612.850884159046</v>
      </c>
      <c r="H371" s="51" t="n">
        <f aca="true">OFFSET($C329,0,H$340+$A371-2,1,1)</f>
        <v>720.740693285131</v>
      </c>
      <c r="I371" s="51" t="n">
        <f aca="true">OFFSET($C329,0,I$340+$A371-2,1,1)</f>
        <v>827.073721776176</v>
      </c>
      <c r="J371" s="51" t="n">
        <f aca="true">OFFSET($C329,0,J$340+$A371-2,1,1)</f>
        <v>928.649562377703</v>
      </c>
      <c r="K371" s="51" t="n">
        <f aca="true">OFFSET($C329,0,K$340+$A371-2,1,1)</f>
        <v>1025.50973143217</v>
      </c>
      <c r="L371" s="51" t="n">
        <f aca="true">OFFSET($C329,0,L$340+$A371-2,1,1)</f>
        <v>0</v>
      </c>
      <c r="M371" s="51" t="n">
        <f aca="true">OFFSET($C329,0,M$340+$A371-2,1,1)</f>
        <v>0</v>
      </c>
      <c r="N371" s="51" t="n">
        <f aca="true">OFFSET($C329,0,N$340+$A371-2,1,1)</f>
        <v>0</v>
      </c>
      <c r="O371" s="51" t="n">
        <f aca="true">OFFSET($C329,0,O$340+$A371-2,1,1)</f>
        <v>0</v>
      </c>
      <c r="P371" s="51" t="n">
        <f aca="true">OFFSET($C329,0,P$340+$A371-2,1,1)</f>
        <v>0</v>
      </c>
      <c r="Q371" s="51" t="n">
        <f aca="true">OFFSET($C329,0,Q$340+$A371-2,1,1)</f>
        <v>0</v>
      </c>
      <c r="R371" s="51" t="n">
        <f aca="true">OFFSET($C329,0,R$340+$A371-2,1,1)</f>
        <v>0</v>
      </c>
      <c r="S371" s="51" t="n">
        <f aca="true">OFFSET($C329,0,S$340+$A371-2,1,1)</f>
        <v>0</v>
      </c>
      <c r="T371" s="51" t="n">
        <f aca="true">OFFSET($C329,0,T$340+$A371-2,1,1)</f>
        <v>0</v>
      </c>
      <c r="U371" s="51" t="n">
        <f aca="true">OFFSET($C329,0,U$340+$A371-2,1,1)</f>
        <v>0</v>
      </c>
      <c r="V371" s="51" t="n">
        <f aca="true">OFFSET($C329,0,V$340+$A371-2,1,1)</f>
        <v>0</v>
      </c>
      <c r="W371" s="51" t="n">
        <f aca="true">OFFSET($C329,0,W$340+$A371-2,1,1)</f>
        <v>0</v>
      </c>
      <c r="X371" s="51" t="n">
        <f aca="true">OFFSET($C329,0,X$340+$A371-2,1,1)</f>
        <v>0</v>
      </c>
      <c r="Y371" s="51" t="n">
        <f aca="true">OFFSET($C329,0,Y$340+$A371-2,1,1)</f>
        <v>0</v>
      </c>
      <c r="Z371" s="51" t="n">
        <f aca="true">OFFSET($C329,0,Z$340+$A371-2,1,1)</f>
        <v>0</v>
      </c>
      <c r="AA371" s="51" t="n">
        <f aca="true">OFFSET($C329,0,AA$340+$A371-2,1,1)</f>
        <v>0</v>
      </c>
      <c r="AB371" s="51" t="n">
        <f aca="true">OFFSET($C329,0,AB$340+$A371-2,1,1)</f>
        <v>0</v>
      </c>
      <c r="AC371" s="51" t="n">
        <f aca="true">OFFSET($C329,0,AC$340+$A371-2,1,1)</f>
        <v>0</v>
      </c>
      <c r="AD371" s="51" t="n">
        <f aca="true">OFFSET($C329,0,AD$340+$A371-2,1,1)</f>
        <v>0</v>
      </c>
      <c r="AE371" s="51" t="n">
        <f aca="true">OFFSET($C329,0,AE$340+$A371-2,1,1)</f>
        <v>0</v>
      </c>
      <c r="AF371" s="51" t="n">
        <f aca="true">OFFSET($C329,0,AF$340+$A371-2,1,1)</f>
        <v>0</v>
      </c>
      <c r="AG371" s="51" t="n">
        <f aca="true">OFFSET($C329,0,AG$340+$A371-2,1,1)</f>
        <v>0</v>
      </c>
      <c r="AH371" s="51" t="n">
        <f aca="true">OFFSET($C329,0,AH$340+$A371-2,1,1)</f>
        <v>0</v>
      </c>
      <c r="AI371" s="51" t="n">
        <f aca="true">OFFSET($C329,0,AI$340+$A371-2,1,1)</f>
        <v>0</v>
      </c>
      <c r="AJ371" s="51" t="n">
        <f aca="true">OFFSET($C329,0,AJ$340+$A371-2,1,1)</f>
        <v>0</v>
      </c>
      <c r="AK371" s="51" t="n">
        <f aca="true">OFFSET($C329,0,AK$340+$A371-2,1,1)</f>
        <v>0</v>
      </c>
      <c r="AL371" s="51" t="n">
        <f aca="true">OFFSET($C329,0,AL$340+$A371-2,1,1)</f>
        <v>0</v>
      </c>
      <c r="AM371" s="51" t="n">
        <f aca="true">OFFSET($C329,0,AM$340+$A371-2,1,1)</f>
        <v>0</v>
      </c>
      <c r="AN371" s="51" t="n">
        <f aca="true">OFFSET($C329,0,AN$340+$A371-2,1,1)</f>
        <v>0</v>
      </c>
      <c r="AO371" s="51" t="n">
        <f aca="true">OFFSET($C329,0,AO$340+$A371-2,1,1)</f>
        <v>0</v>
      </c>
    </row>
    <row r="372" customFormat="false" ht="15" hidden="false" customHeight="false" outlineLevel="0" collapsed="false">
      <c r="A372" s="0" t="n">
        <f aca="false">A371+1</f>
        <v>32</v>
      </c>
      <c r="B372" s="0" t="s">
        <v>36</v>
      </c>
      <c r="C372" s="51" t="n">
        <f aca="true">OFFSET($C330,0,C$340+$A372-2,1,1)</f>
        <v>148.057073376446</v>
      </c>
      <c r="D372" s="51" t="n">
        <f aca="true">OFFSET($C330,0,D$340+$A372-2,1,1)</f>
        <v>265.876083675412</v>
      </c>
      <c r="E372" s="51" t="n">
        <f aca="true">OFFSET($C330,0,E$340+$A372-2,1,1)</f>
        <v>386.798987636082</v>
      </c>
      <c r="F372" s="51" t="n">
        <f aca="true">OFFSET($C330,0,F$340+$A372-2,1,1)</f>
        <v>502.961165634255</v>
      </c>
      <c r="G372" s="51" t="n">
        <f aca="true">OFFSET($C330,0,G$340+$A372-2,1,1)</f>
        <v>614.350938406602</v>
      </c>
      <c r="H372" s="51" t="n">
        <f aca="true">OFFSET($C330,0,H$340+$A372-2,1,1)</f>
        <v>724.185661056049</v>
      </c>
      <c r="I372" s="51" t="n">
        <f aca="true">OFFSET($C330,0,I$340+$A372-2,1,1)</f>
        <v>829.258493688711</v>
      </c>
      <c r="J372" s="51" t="n">
        <f aca="true">OFFSET($C330,0,J$340+$A372-2,1,1)</f>
        <v>929.597333807119</v>
      </c>
      <c r="K372" s="51" t="n">
        <f aca="true">OFFSET($C330,0,K$340+$A372-2,1,1)</f>
        <v>0</v>
      </c>
      <c r="L372" s="51" t="n">
        <f aca="true">OFFSET($C330,0,L$340+$A372-2,1,1)</f>
        <v>0</v>
      </c>
      <c r="M372" s="51" t="n">
        <f aca="true">OFFSET($C330,0,M$340+$A372-2,1,1)</f>
        <v>0</v>
      </c>
      <c r="N372" s="51" t="n">
        <f aca="true">OFFSET($C330,0,N$340+$A372-2,1,1)</f>
        <v>0</v>
      </c>
      <c r="O372" s="51" t="n">
        <f aca="true">OFFSET($C330,0,O$340+$A372-2,1,1)</f>
        <v>0</v>
      </c>
      <c r="P372" s="51" t="n">
        <f aca="true">OFFSET($C330,0,P$340+$A372-2,1,1)</f>
        <v>0</v>
      </c>
      <c r="Q372" s="51" t="n">
        <f aca="true">OFFSET($C330,0,Q$340+$A372-2,1,1)</f>
        <v>0</v>
      </c>
      <c r="R372" s="51" t="n">
        <f aca="true">OFFSET($C330,0,R$340+$A372-2,1,1)</f>
        <v>0</v>
      </c>
      <c r="S372" s="51" t="n">
        <f aca="true">OFFSET($C330,0,S$340+$A372-2,1,1)</f>
        <v>0</v>
      </c>
      <c r="T372" s="51" t="n">
        <f aca="true">OFFSET($C330,0,T$340+$A372-2,1,1)</f>
        <v>0</v>
      </c>
      <c r="U372" s="51" t="n">
        <f aca="true">OFFSET($C330,0,U$340+$A372-2,1,1)</f>
        <v>0</v>
      </c>
      <c r="V372" s="51" t="n">
        <f aca="true">OFFSET($C330,0,V$340+$A372-2,1,1)</f>
        <v>0</v>
      </c>
      <c r="W372" s="51" t="n">
        <f aca="true">OFFSET($C330,0,W$340+$A372-2,1,1)</f>
        <v>0</v>
      </c>
      <c r="X372" s="51" t="n">
        <f aca="true">OFFSET($C330,0,X$340+$A372-2,1,1)</f>
        <v>0</v>
      </c>
      <c r="Y372" s="51" t="n">
        <f aca="true">OFFSET($C330,0,Y$340+$A372-2,1,1)</f>
        <v>0</v>
      </c>
      <c r="Z372" s="51" t="n">
        <f aca="true">OFFSET($C330,0,Z$340+$A372-2,1,1)</f>
        <v>0</v>
      </c>
      <c r="AA372" s="51" t="n">
        <f aca="true">OFFSET($C330,0,AA$340+$A372-2,1,1)</f>
        <v>0</v>
      </c>
      <c r="AB372" s="51" t="n">
        <f aca="true">OFFSET($C330,0,AB$340+$A372-2,1,1)</f>
        <v>0</v>
      </c>
      <c r="AC372" s="51" t="n">
        <f aca="true">OFFSET($C330,0,AC$340+$A372-2,1,1)</f>
        <v>0</v>
      </c>
      <c r="AD372" s="51" t="n">
        <f aca="true">OFFSET($C330,0,AD$340+$A372-2,1,1)</f>
        <v>0</v>
      </c>
      <c r="AE372" s="51" t="n">
        <f aca="true">OFFSET($C330,0,AE$340+$A372-2,1,1)</f>
        <v>0</v>
      </c>
      <c r="AF372" s="51" t="n">
        <f aca="true">OFFSET($C330,0,AF$340+$A372-2,1,1)</f>
        <v>0</v>
      </c>
      <c r="AG372" s="51" t="n">
        <f aca="true">OFFSET($C330,0,AG$340+$A372-2,1,1)</f>
        <v>0</v>
      </c>
      <c r="AH372" s="51" t="n">
        <f aca="true">OFFSET($C330,0,AH$340+$A372-2,1,1)</f>
        <v>0</v>
      </c>
      <c r="AI372" s="51" t="n">
        <f aca="true">OFFSET($C330,0,AI$340+$A372-2,1,1)</f>
        <v>0</v>
      </c>
      <c r="AJ372" s="51" t="n">
        <f aca="true">OFFSET($C330,0,AJ$340+$A372-2,1,1)</f>
        <v>0</v>
      </c>
      <c r="AK372" s="51" t="n">
        <f aca="true">OFFSET($C330,0,AK$340+$A372-2,1,1)</f>
        <v>0</v>
      </c>
      <c r="AL372" s="51" t="n">
        <f aca="true">OFFSET($C330,0,AL$340+$A372-2,1,1)</f>
        <v>0</v>
      </c>
      <c r="AM372" s="51" t="n">
        <f aca="true">OFFSET($C330,0,AM$340+$A372-2,1,1)</f>
        <v>0</v>
      </c>
      <c r="AN372" s="51" t="n">
        <f aca="true">OFFSET($C330,0,AN$340+$A372-2,1,1)</f>
        <v>0</v>
      </c>
      <c r="AO372" s="51" t="n">
        <f aca="true">OFFSET($C330,0,AO$340+$A372-2,1,1)</f>
        <v>0</v>
      </c>
    </row>
    <row r="373" customFormat="false" ht="15" hidden="false" customHeight="false" outlineLevel="0" collapsed="false">
      <c r="A373" s="0" t="n">
        <f aca="false">A372+1</f>
        <v>33</v>
      </c>
      <c r="B373" s="0" t="s">
        <v>37</v>
      </c>
      <c r="C373" s="51" t="n">
        <f aca="true">OFFSET($C331,0,C$340+$A373-2,1,1)</f>
        <v>146.876476030746</v>
      </c>
      <c r="D373" s="51" t="n">
        <f aca="true">OFFSET($C331,0,D$340+$A373-2,1,1)</f>
        <v>271.213342139806</v>
      </c>
      <c r="E373" s="51" t="n">
        <f aca="true">OFFSET($C331,0,E$340+$A373-2,1,1)</f>
        <v>390.828138952382</v>
      </c>
      <c r="F373" s="51" t="n">
        <f aca="true">OFFSET($C331,0,F$340+$A373-2,1,1)</f>
        <v>505.695491175629</v>
      </c>
      <c r="G373" s="51" t="n">
        <f aca="true">OFFSET($C331,0,G$340+$A373-2,1,1)</f>
        <v>619.013218200577</v>
      </c>
      <c r="H373" s="51" t="n">
        <f aca="true">OFFSET($C331,0,H$340+$A373-2,1,1)</f>
        <v>727.575603096667</v>
      </c>
      <c r="I373" s="51" t="n">
        <f aca="true">OFFSET($C331,0,I$340+$A373-2,1,1)</f>
        <v>831.39675461268</v>
      </c>
      <c r="J373" s="51" t="n">
        <f aca="true">OFFSET($C331,0,J$340+$A373-2,1,1)</f>
        <v>0</v>
      </c>
      <c r="K373" s="51" t="n">
        <f aca="true">OFFSET($C331,0,K$340+$A373-2,1,1)</f>
        <v>0</v>
      </c>
      <c r="L373" s="51" t="n">
        <f aca="true">OFFSET($C331,0,L$340+$A373-2,1,1)</f>
        <v>0</v>
      </c>
      <c r="M373" s="51" t="n">
        <f aca="true">OFFSET($C331,0,M$340+$A373-2,1,1)</f>
        <v>0</v>
      </c>
      <c r="N373" s="51" t="n">
        <f aca="true">OFFSET($C331,0,N$340+$A373-2,1,1)</f>
        <v>0</v>
      </c>
      <c r="O373" s="51" t="n">
        <f aca="true">OFFSET($C331,0,O$340+$A373-2,1,1)</f>
        <v>0</v>
      </c>
      <c r="P373" s="51" t="n">
        <f aca="true">OFFSET($C331,0,P$340+$A373-2,1,1)</f>
        <v>0</v>
      </c>
      <c r="Q373" s="51" t="n">
        <f aca="true">OFFSET($C331,0,Q$340+$A373-2,1,1)</f>
        <v>0</v>
      </c>
      <c r="R373" s="51" t="n">
        <f aca="true">OFFSET($C331,0,R$340+$A373-2,1,1)</f>
        <v>0</v>
      </c>
      <c r="S373" s="51" t="n">
        <f aca="true">OFFSET($C331,0,S$340+$A373-2,1,1)</f>
        <v>0</v>
      </c>
      <c r="T373" s="51" t="n">
        <f aca="true">OFFSET($C331,0,T$340+$A373-2,1,1)</f>
        <v>0</v>
      </c>
      <c r="U373" s="51" t="n">
        <f aca="true">OFFSET($C331,0,U$340+$A373-2,1,1)</f>
        <v>0</v>
      </c>
      <c r="V373" s="51" t="n">
        <f aca="true">OFFSET($C331,0,V$340+$A373-2,1,1)</f>
        <v>0</v>
      </c>
      <c r="W373" s="51" t="n">
        <f aca="true">OFFSET($C331,0,W$340+$A373-2,1,1)</f>
        <v>0</v>
      </c>
      <c r="X373" s="51" t="n">
        <f aca="true">OFFSET($C331,0,X$340+$A373-2,1,1)</f>
        <v>0</v>
      </c>
      <c r="Y373" s="51" t="n">
        <f aca="true">OFFSET($C331,0,Y$340+$A373-2,1,1)</f>
        <v>0</v>
      </c>
      <c r="Z373" s="51" t="n">
        <f aca="true">OFFSET($C331,0,Z$340+$A373-2,1,1)</f>
        <v>0</v>
      </c>
      <c r="AA373" s="51" t="n">
        <f aca="true">OFFSET($C331,0,AA$340+$A373-2,1,1)</f>
        <v>0</v>
      </c>
      <c r="AB373" s="51" t="n">
        <f aca="true">OFFSET($C331,0,AB$340+$A373-2,1,1)</f>
        <v>0</v>
      </c>
      <c r="AC373" s="51" t="n">
        <f aca="true">OFFSET($C331,0,AC$340+$A373-2,1,1)</f>
        <v>0</v>
      </c>
      <c r="AD373" s="51" t="n">
        <f aca="true">OFFSET($C331,0,AD$340+$A373-2,1,1)</f>
        <v>0</v>
      </c>
      <c r="AE373" s="51" t="n">
        <f aca="true">OFFSET($C331,0,AE$340+$A373-2,1,1)</f>
        <v>0</v>
      </c>
      <c r="AF373" s="51" t="n">
        <f aca="true">OFFSET($C331,0,AF$340+$A373-2,1,1)</f>
        <v>0</v>
      </c>
      <c r="AG373" s="51" t="n">
        <f aca="true">OFFSET($C331,0,AG$340+$A373-2,1,1)</f>
        <v>0</v>
      </c>
      <c r="AH373" s="51" t="n">
        <f aca="true">OFFSET($C331,0,AH$340+$A373-2,1,1)</f>
        <v>0</v>
      </c>
      <c r="AI373" s="51" t="n">
        <f aca="true">OFFSET($C331,0,AI$340+$A373-2,1,1)</f>
        <v>0</v>
      </c>
      <c r="AJ373" s="51" t="n">
        <f aca="true">OFFSET($C331,0,AJ$340+$A373-2,1,1)</f>
        <v>0</v>
      </c>
      <c r="AK373" s="51" t="n">
        <f aca="true">OFFSET($C331,0,AK$340+$A373-2,1,1)</f>
        <v>0</v>
      </c>
      <c r="AL373" s="51" t="n">
        <f aca="true">OFFSET($C331,0,AL$340+$A373-2,1,1)</f>
        <v>0</v>
      </c>
      <c r="AM373" s="51" t="n">
        <f aca="true">OFFSET($C331,0,AM$340+$A373-2,1,1)</f>
        <v>0</v>
      </c>
      <c r="AN373" s="51" t="n">
        <f aca="true">OFFSET($C331,0,AN$340+$A373-2,1,1)</f>
        <v>0</v>
      </c>
      <c r="AO373" s="51" t="n">
        <f aca="true">OFFSET($C331,0,AO$340+$A373-2,1,1)</f>
        <v>0</v>
      </c>
    </row>
    <row r="374" customFormat="false" ht="15" hidden="false" customHeight="false" outlineLevel="0" collapsed="false">
      <c r="A374" s="0" t="n">
        <f aca="false">A373+1</f>
        <v>34</v>
      </c>
      <c r="B374" s="0" t="s">
        <v>38</v>
      </c>
      <c r="C374" s="51" t="n">
        <f aca="true">OFFSET($C332,0,C$340+$A374-2,1,1)</f>
        <v>151.515975372173</v>
      </c>
      <c r="D374" s="51" t="n">
        <f aca="true">OFFSET($C332,0,D$340+$A374-2,1,1)</f>
        <v>274.540935321039</v>
      </c>
      <c r="E374" s="51" t="n">
        <f aca="true">OFFSET($C332,0,E$340+$A374-2,1,1)</f>
        <v>392.854448315366</v>
      </c>
      <c r="F374" s="51" t="n">
        <f aca="true">OFFSET($C332,0,F$340+$A374-2,1,1)</f>
        <v>509.627420243301</v>
      </c>
      <c r="G374" s="51" t="n">
        <f aca="true">OFFSET($C332,0,G$340+$A374-2,1,1)</f>
        <v>621.662829384415</v>
      </c>
      <c r="H374" s="51" t="n">
        <f aca="true">OFFSET($C332,0,H$340+$A374-2,1,1)</f>
        <v>728.960955052496</v>
      </c>
      <c r="I374" s="51" t="n">
        <f aca="true">OFFSET($C332,0,I$340+$A374-2,1,1)</f>
        <v>0</v>
      </c>
      <c r="J374" s="51" t="n">
        <f aca="true">OFFSET($C332,0,J$340+$A374-2,1,1)</f>
        <v>0</v>
      </c>
      <c r="K374" s="51" t="n">
        <f aca="true">OFFSET($C332,0,K$340+$A374-2,1,1)</f>
        <v>0</v>
      </c>
      <c r="L374" s="51" t="n">
        <f aca="true">OFFSET($C332,0,L$340+$A374-2,1,1)</f>
        <v>0</v>
      </c>
      <c r="M374" s="51" t="n">
        <f aca="true">OFFSET($C332,0,M$340+$A374-2,1,1)</f>
        <v>0</v>
      </c>
      <c r="N374" s="51" t="n">
        <f aca="true">OFFSET($C332,0,N$340+$A374-2,1,1)</f>
        <v>0</v>
      </c>
      <c r="O374" s="51" t="n">
        <f aca="true">OFFSET($C332,0,O$340+$A374-2,1,1)</f>
        <v>0</v>
      </c>
      <c r="P374" s="51" t="n">
        <f aca="true">OFFSET($C332,0,P$340+$A374-2,1,1)</f>
        <v>0</v>
      </c>
      <c r="Q374" s="51" t="n">
        <f aca="true">OFFSET($C332,0,Q$340+$A374-2,1,1)</f>
        <v>0</v>
      </c>
      <c r="R374" s="51" t="n">
        <f aca="true">OFFSET($C332,0,R$340+$A374-2,1,1)</f>
        <v>0</v>
      </c>
      <c r="S374" s="51" t="n">
        <f aca="true">OFFSET($C332,0,S$340+$A374-2,1,1)</f>
        <v>0</v>
      </c>
      <c r="T374" s="51" t="n">
        <f aca="true">OFFSET($C332,0,T$340+$A374-2,1,1)</f>
        <v>0</v>
      </c>
      <c r="U374" s="51" t="n">
        <f aca="true">OFFSET($C332,0,U$340+$A374-2,1,1)</f>
        <v>0</v>
      </c>
      <c r="V374" s="51" t="n">
        <f aca="true">OFFSET($C332,0,V$340+$A374-2,1,1)</f>
        <v>0</v>
      </c>
      <c r="W374" s="51" t="n">
        <f aca="true">OFFSET($C332,0,W$340+$A374-2,1,1)</f>
        <v>0</v>
      </c>
      <c r="X374" s="51" t="n">
        <f aca="true">OFFSET($C332,0,X$340+$A374-2,1,1)</f>
        <v>0</v>
      </c>
      <c r="Y374" s="51" t="n">
        <f aca="true">OFFSET($C332,0,Y$340+$A374-2,1,1)</f>
        <v>0</v>
      </c>
      <c r="Z374" s="51" t="n">
        <f aca="true">OFFSET($C332,0,Z$340+$A374-2,1,1)</f>
        <v>0</v>
      </c>
      <c r="AA374" s="51" t="n">
        <f aca="true">OFFSET($C332,0,AA$340+$A374-2,1,1)</f>
        <v>0</v>
      </c>
      <c r="AB374" s="51" t="n">
        <f aca="true">OFFSET($C332,0,AB$340+$A374-2,1,1)</f>
        <v>0</v>
      </c>
      <c r="AC374" s="51" t="n">
        <f aca="true">OFFSET($C332,0,AC$340+$A374-2,1,1)</f>
        <v>0</v>
      </c>
      <c r="AD374" s="51" t="n">
        <f aca="true">OFFSET($C332,0,AD$340+$A374-2,1,1)</f>
        <v>0</v>
      </c>
      <c r="AE374" s="51" t="n">
        <f aca="true">OFFSET($C332,0,AE$340+$A374-2,1,1)</f>
        <v>0</v>
      </c>
      <c r="AF374" s="51" t="n">
        <f aca="true">OFFSET($C332,0,AF$340+$A374-2,1,1)</f>
        <v>0</v>
      </c>
      <c r="AG374" s="51" t="n">
        <f aca="true">OFFSET($C332,0,AG$340+$A374-2,1,1)</f>
        <v>0</v>
      </c>
      <c r="AH374" s="51" t="n">
        <f aca="true">OFFSET($C332,0,AH$340+$A374-2,1,1)</f>
        <v>0</v>
      </c>
      <c r="AI374" s="51" t="n">
        <f aca="true">OFFSET($C332,0,AI$340+$A374-2,1,1)</f>
        <v>0</v>
      </c>
      <c r="AJ374" s="51" t="n">
        <f aca="true">OFFSET($C332,0,AJ$340+$A374-2,1,1)</f>
        <v>0</v>
      </c>
      <c r="AK374" s="51" t="n">
        <f aca="true">OFFSET($C332,0,AK$340+$A374-2,1,1)</f>
        <v>0</v>
      </c>
      <c r="AL374" s="51" t="n">
        <f aca="true">OFFSET($C332,0,AL$340+$A374-2,1,1)</f>
        <v>0</v>
      </c>
      <c r="AM374" s="51" t="n">
        <f aca="true">OFFSET($C332,0,AM$340+$A374-2,1,1)</f>
        <v>0</v>
      </c>
      <c r="AN374" s="51" t="n">
        <f aca="true">OFFSET($C332,0,AN$340+$A374-2,1,1)</f>
        <v>0</v>
      </c>
      <c r="AO374" s="51" t="n">
        <f aca="true">OFFSET($C332,0,AO$340+$A374-2,1,1)</f>
        <v>0</v>
      </c>
    </row>
    <row r="375" customFormat="false" ht="15" hidden="false" customHeight="false" outlineLevel="0" collapsed="false">
      <c r="A375" s="0" t="n">
        <f aca="false">A374+1</f>
        <v>35</v>
      </c>
      <c r="B375" s="0" t="s">
        <v>39</v>
      </c>
      <c r="C375" s="51" t="n">
        <f aca="true">OFFSET($C333,0,C$340+$A375-2,1,1)</f>
        <v>150.335034966514</v>
      </c>
      <c r="D375" s="51" t="n">
        <f aca="true">OFFSET($C333,0,D$340+$A375-2,1,1)</f>
        <v>272.054432915357</v>
      </c>
      <c r="E375" s="51" t="n">
        <f aca="true">OFFSET($C333,0,E$340+$A375-2,1,1)</f>
        <v>392.245963586825</v>
      </c>
      <c r="F375" s="51" t="n">
        <f aca="true">OFFSET($C333,0,F$340+$A375-2,1,1)</f>
        <v>507.728817820424</v>
      </c>
      <c r="G375" s="51" t="n">
        <f aca="true">OFFSET($C333,0,G$340+$A375-2,1,1)</f>
        <v>618.489534999148</v>
      </c>
      <c r="H375" s="51" t="n">
        <f aca="true">OFFSET($C333,0,H$340+$A375-2,1,1)</f>
        <v>0</v>
      </c>
      <c r="I375" s="51" t="n">
        <f aca="true">OFFSET($C333,0,I$340+$A375-2,1,1)</f>
        <v>0</v>
      </c>
      <c r="J375" s="51" t="n">
        <f aca="true">OFFSET($C333,0,J$340+$A375-2,1,1)</f>
        <v>0</v>
      </c>
      <c r="K375" s="51" t="n">
        <f aca="true">OFFSET($C333,0,K$340+$A375-2,1,1)</f>
        <v>0</v>
      </c>
      <c r="L375" s="51" t="n">
        <f aca="true">OFFSET($C333,0,L$340+$A375-2,1,1)</f>
        <v>0</v>
      </c>
      <c r="M375" s="51" t="n">
        <f aca="true">OFFSET($C333,0,M$340+$A375-2,1,1)</f>
        <v>0</v>
      </c>
      <c r="N375" s="51" t="n">
        <f aca="true">OFFSET($C333,0,N$340+$A375-2,1,1)</f>
        <v>0</v>
      </c>
      <c r="O375" s="51" t="n">
        <f aca="true">OFFSET($C333,0,O$340+$A375-2,1,1)</f>
        <v>0</v>
      </c>
      <c r="P375" s="51" t="n">
        <f aca="true">OFFSET($C333,0,P$340+$A375-2,1,1)</f>
        <v>0</v>
      </c>
      <c r="Q375" s="51" t="n">
        <f aca="true">OFFSET($C333,0,Q$340+$A375-2,1,1)</f>
        <v>0</v>
      </c>
      <c r="R375" s="51" t="n">
        <f aca="true">OFFSET($C333,0,R$340+$A375-2,1,1)</f>
        <v>0</v>
      </c>
      <c r="S375" s="51" t="n">
        <f aca="true">OFFSET($C333,0,S$340+$A375-2,1,1)</f>
        <v>0</v>
      </c>
      <c r="T375" s="51" t="n">
        <f aca="true">OFFSET($C333,0,T$340+$A375-2,1,1)</f>
        <v>0</v>
      </c>
      <c r="U375" s="51" t="n">
        <f aca="true">OFFSET($C333,0,U$340+$A375-2,1,1)</f>
        <v>0</v>
      </c>
      <c r="V375" s="51" t="n">
        <f aca="true">OFFSET($C333,0,V$340+$A375-2,1,1)</f>
        <v>0</v>
      </c>
      <c r="W375" s="51" t="n">
        <f aca="true">OFFSET($C333,0,W$340+$A375-2,1,1)</f>
        <v>0</v>
      </c>
      <c r="X375" s="51" t="n">
        <f aca="true">OFFSET($C333,0,X$340+$A375-2,1,1)</f>
        <v>0</v>
      </c>
      <c r="Y375" s="51" t="n">
        <f aca="true">OFFSET($C333,0,Y$340+$A375-2,1,1)</f>
        <v>0</v>
      </c>
      <c r="Z375" s="51" t="n">
        <f aca="true">OFFSET($C333,0,Z$340+$A375-2,1,1)</f>
        <v>0</v>
      </c>
      <c r="AA375" s="51" t="n">
        <f aca="true">OFFSET($C333,0,AA$340+$A375-2,1,1)</f>
        <v>0</v>
      </c>
      <c r="AB375" s="51" t="n">
        <f aca="true">OFFSET($C333,0,AB$340+$A375-2,1,1)</f>
        <v>0</v>
      </c>
      <c r="AC375" s="51" t="n">
        <f aca="true">OFFSET($C333,0,AC$340+$A375-2,1,1)</f>
        <v>0</v>
      </c>
      <c r="AD375" s="51" t="n">
        <f aca="true">OFFSET($C333,0,AD$340+$A375-2,1,1)</f>
        <v>0</v>
      </c>
      <c r="AE375" s="51" t="n">
        <f aca="true">OFFSET($C333,0,AE$340+$A375-2,1,1)</f>
        <v>0</v>
      </c>
      <c r="AF375" s="51" t="n">
        <f aca="true">OFFSET($C333,0,AF$340+$A375-2,1,1)</f>
        <v>0</v>
      </c>
      <c r="AG375" s="51" t="n">
        <f aca="true">OFFSET($C333,0,AG$340+$A375-2,1,1)</f>
        <v>0</v>
      </c>
      <c r="AH375" s="51" t="n">
        <f aca="true">OFFSET($C333,0,AH$340+$A375-2,1,1)</f>
        <v>0</v>
      </c>
      <c r="AI375" s="51" t="n">
        <f aca="true">OFFSET($C333,0,AI$340+$A375-2,1,1)</f>
        <v>0</v>
      </c>
      <c r="AJ375" s="51" t="n">
        <f aca="true">OFFSET($C333,0,AJ$340+$A375-2,1,1)</f>
        <v>0</v>
      </c>
      <c r="AK375" s="51" t="n">
        <f aca="true">OFFSET($C333,0,AK$340+$A375-2,1,1)</f>
        <v>0</v>
      </c>
      <c r="AL375" s="51" t="n">
        <f aca="true">OFFSET($C333,0,AL$340+$A375-2,1,1)</f>
        <v>0</v>
      </c>
      <c r="AM375" s="51" t="n">
        <f aca="true">OFFSET($C333,0,AM$340+$A375-2,1,1)</f>
        <v>0</v>
      </c>
      <c r="AN375" s="51" t="n">
        <f aca="true">OFFSET($C333,0,AN$340+$A375-2,1,1)</f>
        <v>0</v>
      </c>
      <c r="AO375" s="51" t="n">
        <f aca="true">OFFSET($C333,0,AO$340+$A375-2,1,1)</f>
        <v>0</v>
      </c>
    </row>
    <row r="376" customFormat="false" ht="15" hidden="false" customHeight="false" outlineLevel="0" collapsed="false">
      <c r="A376" s="0" t="n">
        <f aca="false">A375+1</f>
        <v>36</v>
      </c>
      <c r="B376" s="0" t="s">
        <v>40</v>
      </c>
      <c r="C376" s="51" t="n">
        <f aca="true">OFFSET($C334,0,C$340+$A376-2,1,1)</f>
        <v>149.159232897537</v>
      </c>
      <c r="D376" s="51" t="n">
        <f aca="true">OFFSET($C334,0,D$340+$A376-2,1,1)</f>
        <v>272.723936297509</v>
      </c>
      <c r="E376" s="51" t="n">
        <f aca="true">OFFSET($C334,0,E$340+$A376-2,1,1)</f>
        <v>391.619728235837</v>
      </c>
      <c r="F376" s="51" t="n">
        <f aca="true">OFFSET($C334,0,F$340+$A376-2,1,1)</f>
        <v>505.81962620857</v>
      </c>
      <c r="G376" s="51" t="n">
        <f aca="true">OFFSET($C334,0,G$340+$A376-2,1,1)</f>
        <v>0</v>
      </c>
      <c r="H376" s="51" t="n">
        <f aca="true">OFFSET($C334,0,H$340+$A376-2,1,1)</f>
        <v>0</v>
      </c>
      <c r="I376" s="51" t="n">
        <f aca="true">OFFSET($C334,0,I$340+$A376-2,1,1)</f>
        <v>0</v>
      </c>
      <c r="J376" s="51" t="n">
        <f aca="true">OFFSET($C334,0,J$340+$A376-2,1,1)</f>
        <v>0</v>
      </c>
      <c r="K376" s="51" t="n">
        <f aca="true">OFFSET($C334,0,K$340+$A376-2,1,1)</f>
        <v>0</v>
      </c>
      <c r="L376" s="51" t="n">
        <f aca="true">OFFSET($C334,0,L$340+$A376-2,1,1)</f>
        <v>0</v>
      </c>
      <c r="M376" s="51" t="n">
        <f aca="true">OFFSET($C334,0,M$340+$A376-2,1,1)</f>
        <v>0</v>
      </c>
      <c r="N376" s="51" t="n">
        <f aca="true">OFFSET($C334,0,N$340+$A376-2,1,1)</f>
        <v>0</v>
      </c>
      <c r="O376" s="51" t="n">
        <f aca="true">OFFSET($C334,0,O$340+$A376-2,1,1)</f>
        <v>0</v>
      </c>
      <c r="P376" s="51" t="n">
        <f aca="true">OFFSET($C334,0,P$340+$A376-2,1,1)</f>
        <v>0</v>
      </c>
      <c r="Q376" s="51" t="n">
        <f aca="true">OFFSET($C334,0,Q$340+$A376-2,1,1)</f>
        <v>0</v>
      </c>
      <c r="R376" s="51" t="n">
        <f aca="true">OFFSET($C334,0,R$340+$A376-2,1,1)</f>
        <v>0</v>
      </c>
      <c r="S376" s="51" t="n">
        <f aca="true">OFFSET($C334,0,S$340+$A376-2,1,1)</f>
        <v>0</v>
      </c>
      <c r="T376" s="51" t="n">
        <f aca="true">OFFSET($C334,0,T$340+$A376-2,1,1)</f>
        <v>0</v>
      </c>
      <c r="U376" s="51" t="n">
        <f aca="true">OFFSET($C334,0,U$340+$A376-2,1,1)</f>
        <v>0</v>
      </c>
      <c r="V376" s="51" t="n">
        <f aca="true">OFFSET($C334,0,V$340+$A376-2,1,1)</f>
        <v>0</v>
      </c>
      <c r="W376" s="51" t="n">
        <f aca="true">OFFSET($C334,0,W$340+$A376-2,1,1)</f>
        <v>0</v>
      </c>
      <c r="X376" s="51" t="n">
        <f aca="true">OFFSET($C334,0,X$340+$A376-2,1,1)</f>
        <v>0</v>
      </c>
      <c r="Y376" s="51" t="n">
        <f aca="true">OFFSET($C334,0,Y$340+$A376-2,1,1)</f>
        <v>0</v>
      </c>
      <c r="Z376" s="51" t="n">
        <f aca="true">OFFSET($C334,0,Z$340+$A376-2,1,1)</f>
        <v>0</v>
      </c>
      <c r="AA376" s="51" t="n">
        <f aca="true">OFFSET($C334,0,AA$340+$A376-2,1,1)</f>
        <v>0</v>
      </c>
      <c r="AB376" s="51" t="n">
        <f aca="true">OFFSET($C334,0,AB$340+$A376-2,1,1)</f>
        <v>0</v>
      </c>
      <c r="AC376" s="51" t="n">
        <f aca="true">OFFSET($C334,0,AC$340+$A376-2,1,1)</f>
        <v>0</v>
      </c>
      <c r="AD376" s="51" t="n">
        <f aca="true">OFFSET($C334,0,AD$340+$A376-2,1,1)</f>
        <v>0</v>
      </c>
      <c r="AE376" s="51" t="n">
        <f aca="true">OFFSET($C334,0,AE$340+$A376-2,1,1)</f>
        <v>0</v>
      </c>
      <c r="AF376" s="51" t="n">
        <f aca="true">OFFSET($C334,0,AF$340+$A376-2,1,1)</f>
        <v>0</v>
      </c>
      <c r="AG376" s="51" t="n">
        <f aca="true">OFFSET($C334,0,AG$340+$A376-2,1,1)</f>
        <v>0</v>
      </c>
      <c r="AH376" s="51" t="n">
        <f aca="true">OFFSET($C334,0,AH$340+$A376-2,1,1)</f>
        <v>0</v>
      </c>
      <c r="AI376" s="51" t="n">
        <f aca="true">OFFSET($C334,0,AI$340+$A376-2,1,1)</f>
        <v>0</v>
      </c>
      <c r="AJ376" s="51" t="n">
        <f aca="true">OFFSET($C334,0,AJ$340+$A376-2,1,1)</f>
        <v>0</v>
      </c>
      <c r="AK376" s="51" t="n">
        <f aca="true">OFFSET($C334,0,AK$340+$A376-2,1,1)</f>
        <v>0</v>
      </c>
      <c r="AL376" s="51" t="n">
        <f aca="true">OFFSET($C334,0,AL$340+$A376-2,1,1)</f>
        <v>0</v>
      </c>
      <c r="AM376" s="51" t="n">
        <f aca="true">OFFSET($C334,0,AM$340+$A376-2,1,1)</f>
        <v>0</v>
      </c>
      <c r="AN376" s="51" t="n">
        <f aca="true">OFFSET($C334,0,AN$340+$A376-2,1,1)</f>
        <v>0</v>
      </c>
      <c r="AO376" s="51" t="n">
        <f aca="true">OFFSET($C334,0,AO$340+$A376-2,1,1)</f>
        <v>0</v>
      </c>
    </row>
    <row r="377" customFormat="false" ht="15" hidden="false" customHeight="false" outlineLevel="0" collapsed="false">
      <c r="A377" s="0" t="n">
        <f aca="false">A376+1</f>
        <v>37</v>
      </c>
      <c r="B377" s="0" t="s">
        <v>41</v>
      </c>
      <c r="C377" s="51" t="n">
        <f aca="true">OFFSET($C335,0,C$340+$A377-2,1,1)</f>
        <v>150.323921937819</v>
      </c>
      <c r="D377" s="51" t="n">
        <f aca="true">OFFSET($C335,0,D$340+$A377-2,1,1)</f>
        <v>272.589422949273</v>
      </c>
      <c r="E377" s="51" t="n">
        <f aca="true">OFFSET($C335,0,E$340+$A377-2,1,1)</f>
        <v>390.196165801776</v>
      </c>
      <c r="F377" s="51" t="n">
        <f aca="true">OFFSET($C335,0,F$340+$A377-2,1,1)</f>
        <v>0</v>
      </c>
      <c r="G377" s="51" t="n">
        <f aca="true">OFFSET($C335,0,G$340+$A377-2,1,1)</f>
        <v>0</v>
      </c>
      <c r="H377" s="51" t="n">
        <f aca="true">OFFSET($C335,0,H$340+$A377-2,1,1)</f>
        <v>0</v>
      </c>
      <c r="I377" s="51" t="n">
        <f aca="true">OFFSET($C335,0,I$340+$A377-2,1,1)</f>
        <v>0</v>
      </c>
      <c r="J377" s="51" t="n">
        <f aca="true">OFFSET($C335,0,J$340+$A377-2,1,1)</f>
        <v>0</v>
      </c>
      <c r="K377" s="51" t="n">
        <f aca="true">OFFSET($C335,0,K$340+$A377-2,1,1)</f>
        <v>0</v>
      </c>
      <c r="L377" s="51" t="n">
        <f aca="true">OFFSET($C335,0,L$340+$A377-2,1,1)</f>
        <v>0</v>
      </c>
      <c r="M377" s="51" t="n">
        <f aca="true">OFFSET($C335,0,M$340+$A377-2,1,1)</f>
        <v>0</v>
      </c>
      <c r="N377" s="51" t="n">
        <f aca="true">OFFSET($C335,0,N$340+$A377-2,1,1)</f>
        <v>0</v>
      </c>
      <c r="O377" s="51" t="n">
        <f aca="true">OFFSET($C335,0,O$340+$A377-2,1,1)</f>
        <v>0</v>
      </c>
      <c r="P377" s="51" t="n">
        <f aca="true">OFFSET($C335,0,P$340+$A377-2,1,1)</f>
        <v>0</v>
      </c>
      <c r="Q377" s="51" t="n">
        <f aca="true">OFFSET($C335,0,Q$340+$A377-2,1,1)</f>
        <v>0</v>
      </c>
      <c r="R377" s="51" t="n">
        <f aca="true">OFFSET($C335,0,R$340+$A377-2,1,1)</f>
        <v>0</v>
      </c>
      <c r="S377" s="51" t="n">
        <f aca="true">OFFSET($C335,0,S$340+$A377-2,1,1)</f>
        <v>0</v>
      </c>
      <c r="T377" s="51" t="n">
        <f aca="true">OFFSET($C335,0,T$340+$A377-2,1,1)</f>
        <v>0</v>
      </c>
      <c r="U377" s="51" t="n">
        <f aca="true">OFFSET($C335,0,U$340+$A377-2,1,1)</f>
        <v>0</v>
      </c>
      <c r="V377" s="51" t="n">
        <f aca="true">OFFSET($C335,0,V$340+$A377-2,1,1)</f>
        <v>0</v>
      </c>
      <c r="W377" s="51" t="n">
        <f aca="true">OFFSET($C335,0,W$340+$A377-2,1,1)</f>
        <v>0</v>
      </c>
      <c r="X377" s="51" t="n">
        <f aca="true">OFFSET($C335,0,X$340+$A377-2,1,1)</f>
        <v>0</v>
      </c>
      <c r="Y377" s="51" t="n">
        <f aca="true">OFFSET($C335,0,Y$340+$A377-2,1,1)</f>
        <v>0</v>
      </c>
      <c r="Z377" s="51" t="n">
        <f aca="true">OFFSET($C335,0,Z$340+$A377-2,1,1)</f>
        <v>0</v>
      </c>
      <c r="AA377" s="51" t="n">
        <f aca="true">OFFSET($C335,0,AA$340+$A377-2,1,1)</f>
        <v>0</v>
      </c>
      <c r="AB377" s="51" t="n">
        <f aca="true">OFFSET($C335,0,AB$340+$A377-2,1,1)</f>
        <v>0</v>
      </c>
      <c r="AC377" s="51" t="n">
        <f aca="true">OFFSET($C335,0,AC$340+$A377-2,1,1)</f>
        <v>0</v>
      </c>
      <c r="AD377" s="51" t="n">
        <f aca="true">OFFSET($C335,0,AD$340+$A377-2,1,1)</f>
        <v>0</v>
      </c>
      <c r="AE377" s="51" t="n">
        <f aca="true">OFFSET($C335,0,AE$340+$A377-2,1,1)</f>
        <v>0</v>
      </c>
      <c r="AF377" s="51" t="n">
        <f aca="true">OFFSET($C335,0,AF$340+$A377-2,1,1)</f>
        <v>0</v>
      </c>
      <c r="AG377" s="51" t="n">
        <f aca="true">OFFSET($C335,0,AG$340+$A377-2,1,1)</f>
        <v>0</v>
      </c>
      <c r="AH377" s="51" t="n">
        <f aca="true">OFFSET($C335,0,AH$340+$A377-2,1,1)</f>
        <v>0</v>
      </c>
      <c r="AI377" s="51" t="n">
        <f aca="true">OFFSET($C335,0,AI$340+$A377-2,1,1)</f>
        <v>0</v>
      </c>
      <c r="AJ377" s="51" t="n">
        <f aca="true">OFFSET($C335,0,AJ$340+$A377-2,1,1)</f>
        <v>0</v>
      </c>
      <c r="AK377" s="51" t="n">
        <f aca="true">OFFSET($C335,0,AK$340+$A377-2,1,1)</f>
        <v>0</v>
      </c>
      <c r="AL377" s="51" t="n">
        <f aca="true">OFFSET($C335,0,AL$340+$A377-2,1,1)</f>
        <v>0</v>
      </c>
      <c r="AM377" s="51" t="n">
        <f aca="true">OFFSET($C335,0,AM$340+$A377-2,1,1)</f>
        <v>0</v>
      </c>
      <c r="AN377" s="51" t="n">
        <f aca="true">OFFSET($C335,0,AN$340+$A377-2,1,1)</f>
        <v>0</v>
      </c>
      <c r="AO377" s="51" t="n">
        <f aca="true">OFFSET($C335,0,AO$340+$A377-2,1,1)</f>
        <v>0</v>
      </c>
    </row>
    <row r="378" customFormat="false" ht="15" hidden="false" customHeight="false" outlineLevel="0" collapsed="false">
      <c r="A378" s="0" t="n">
        <f aca="false">A377+1</f>
        <v>38</v>
      </c>
      <c r="B378" s="0" t="s">
        <v>42</v>
      </c>
      <c r="C378" s="51" t="n">
        <f aca="true">OFFSET($C336,0,C$340+$A378-2,1,1)</f>
        <v>149.154752813814</v>
      </c>
      <c r="D378" s="51" t="n">
        <f aca="true">OFFSET($C336,0,D$340+$A378-2,1,1)</f>
        <v>270.12726657643</v>
      </c>
      <c r="E378" s="51" t="n">
        <f aca="true">OFFSET($C336,0,E$340+$A378-2,1,1)</f>
        <v>0</v>
      </c>
      <c r="F378" s="51" t="n">
        <f aca="true">OFFSET($C336,0,F$340+$A378-2,1,1)</f>
        <v>0</v>
      </c>
      <c r="G378" s="51" t="n">
        <f aca="true">OFFSET($C336,0,G$340+$A378-2,1,1)</f>
        <v>0</v>
      </c>
      <c r="H378" s="51" t="n">
        <f aca="true">OFFSET($C336,0,H$340+$A378-2,1,1)</f>
        <v>0</v>
      </c>
      <c r="I378" s="51" t="n">
        <f aca="true">OFFSET($C336,0,I$340+$A378-2,1,1)</f>
        <v>0</v>
      </c>
      <c r="J378" s="51" t="n">
        <f aca="true">OFFSET($C336,0,J$340+$A378-2,1,1)</f>
        <v>0</v>
      </c>
      <c r="K378" s="51" t="n">
        <f aca="true">OFFSET($C336,0,K$340+$A378-2,1,1)</f>
        <v>0</v>
      </c>
      <c r="L378" s="51" t="n">
        <f aca="true">OFFSET($C336,0,L$340+$A378-2,1,1)</f>
        <v>0</v>
      </c>
      <c r="M378" s="51" t="n">
        <f aca="true">OFFSET($C336,0,M$340+$A378-2,1,1)</f>
        <v>0</v>
      </c>
      <c r="N378" s="51" t="n">
        <f aca="true">OFFSET($C336,0,N$340+$A378-2,1,1)</f>
        <v>0</v>
      </c>
      <c r="O378" s="51" t="n">
        <f aca="true">OFFSET($C336,0,O$340+$A378-2,1,1)</f>
        <v>0</v>
      </c>
      <c r="P378" s="51" t="n">
        <f aca="true">OFFSET($C336,0,P$340+$A378-2,1,1)</f>
        <v>0</v>
      </c>
      <c r="Q378" s="51" t="n">
        <f aca="true">OFFSET($C336,0,Q$340+$A378-2,1,1)</f>
        <v>0</v>
      </c>
      <c r="R378" s="51" t="n">
        <f aca="true">OFFSET($C336,0,R$340+$A378-2,1,1)</f>
        <v>0</v>
      </c>
      <c r="S378" s="51" t="n">
        <f aca="true">OFFSET($C336,0,S$340+$A378-2,1,1)</f>
        <v>0</v>
      </c>
      <c r="T378" s="51" t="n">
        <f aca="true">OFFSET($C336,0,T$340+$A378-2,1,1)</f>
        <v>0</v>
      </c>
      <c r="U378" s="51" t="n">
        <f aca="true">OFFSET($C336,0,U$340+$A378-2,1,1)</f>
        <v>0</v>
      </c>
      <c r="V378" s="51" t="n">
        <f aca="true">OFFSET($C336,0,V$340+$A378-2,1,1)</f>
        <v>0</v>
      </c>
      <c r="W378" s="51" t="n">
        <f aca="true">OFFSET($C336,0,W$340+$A378-2,1,1)</f>
        <v>0</v>
      </c>
      <c r="X378" s="51" t="n">
        <f aca="true">OFFSET($C336,0,X$340+$A378-2,1,1)</f>
        <v>0</v>
      </c>
      <c r="Y378" s="51" t="n">
        <f aca="true">OFFSET($C336,0,Y$340+$A378-2,1,1)</f>
        <v>0</v>
      </c>
      <c r="Z378" s="51" t="n">
        <f aca="true">OFFSET($C336,0,Z$340+$A378-2,1,1)</f>
        <v>0</v>
      </c>
      <c r="AA378" s="51" t="n">
        <f aca="true">OFFSET($C336,0,AA$340+$A378-2,1,1)</f>
        <v>0</v>
      </c>
      <c r="AB378" s="51" t="n">
        <f aca="true">OFFSET($C336,0,AB$340+$A378-2,1,1)</f>
        <v>0</v>
      </c>
      <c r="AC378" s="51" t="n">
        <f aca="true">OFFSET($C336,0,AC$340+$A378-2,1,1)</f>
        <v>0</v>
      </c>
      <c r="AD378" s="51" t="n">
        <f aca="true">OFFSET($C336,0,AD$340+$A378-2,1,1)</f>
        <v>0</v>
      </c>
      <c r="AE378" s="51" t="n">
        <f aca="true">OFFSET($C336,0,AE$340+$A378-2,1,1)</f>
        <v>0</v>
      </c>
      <c r="AF378" s="51" t="n">
        <f aca="true">OFFSET($C336,0,AF$340+$A378-2,1,1)</f>
        <v>0</v>
      </c>
      <c r="AG378" s="51" t="n">
        <f aca="true">OFFSET($C336,0,AG$340+$A378-2,1,1)</f>
        <v>0</v>
      </c>
      <c r="AH378" s="51" t="n">
        <f aca="true">OFFSET($C336,0,AH$340+$A378-2,1,1)</f>
        <v>0</v>
      </c>
      <c r="AI378" s="51" t="n">
        <f aca="true">OFFSET($C336,0,AI$340+$A378-2,1,1)</f>
        <v>0</v>
      </c>
      <c r="AJ378" s="51" t="n">
        <f aca="true">OFFSET($C336,0,AJ$340+$A378-2,1,1)</f>
        <v>0</v>
      </c>
      <c r="AK378" s="51" t="n">
        <f aca="true">OFFSET($C336,0,AK$340+$A378-2,1,1)</f>
        <v>0</v>
      </c>
      <c r="AL378" s="51" t="n">
        <f aca="true">OFFSET($C336,0,AL$340+$A378-2,1,1)</f>
        <v>0</v>
      </c>
      <c r="AM378" s="51" t="n">
        <f aca="true">OFFSET($C336,0,AM$340+$A378-2,1,1)</f>
        <v>0</v>
      </c>
      <c r="AN378" s="51" t="n">
        <f aca="true">OFFSET($C336,0,AN$340+$A378-2,1,1)</f>
        <v>0</v>
      </c>
      <c r="AO378" s="51" t="n">
        <f aca="true">OFFSET($C336,0,AO$340+$A378-2,1,1)</f>
        <v>0</v>
      </c>
    </row>
    <row r="379" customFormat="false" ht="15" hidden="false" customHeight="false" outlineLevel="0" collapsed="false">
      <c r="A379" s="0" t="n">
        <f aca="false">A378+1</f>
        <v>39</v>
      </c>
      <c r="B379" s="0" t="s">
        <v>43</v>
      </c>
      <c r="C379" s="51" t="n">
        <f aca="true">OFFSET($C337,0,C$340+$A379-2,1,1)</f>
        <v>147.990621443099</v>
      </c>
      <c r="D379" s="51" t="n">
        <f aca="true">OFFSET($C337,0,D$340+$A379-2,1,1)</f>
        <v>0</v>
      </c>
      <c r="E379" s="51" t="n">
        <f aca="true">OFFSET($C337,0,E$340+$A379-2,1,1)</f>
        <v>0</v>
      </c>
      <c r="F379" s="51" t="n">
        <f aca="true">OFFSET($C337,0,F$340+$A379-2,1,1)</f>
        <v>0</v>
      </c>
      <c r="G379" s="51" t="n">
        <f aca="true">OFFSET($C337,0,G$340+$A379-2,1,1)</f>
        <v>0</v>
      </c>
      <c r="H379" s="51" t="n">
        <f aca="true">OFFSET($C337,0,H$340+$A379-2,1,1)</f>
        <v>0</v>
      </c>
      <c r="I379" s="51" t="n">
        <f aca="true">OFFSET($C337,0,I$340+$A379-2,1,1)</f>
        <v>0</v>
      </c>
      <c r="J379" s="51" t="n">
        <f aca="true">OFFSET($C337,0,J$340+$A379-2,1,1)</f>
        <v>0</v>
      </c>
      <c r="K379" s="51" t="n">
        <f aca="true">OFFSET($C337,0,K$340+$A379-2,1,1)</f>
        <v>0</v>
      </c>
      <c r="L379" s="51" t="n">
        <f aca="true">OFFSET($C337,0,L$340+$A379-2,1,1)</f>
        <v>0</v>
      </c>
      <c r="M379" s="51" t="n">
        <f aca="true">OFFSET($C337,0,M$340+$A379-2,1,1)</f>
        <v>0</v>
      </c>
      <c r="N379" s="51" t="n">
        <f aca="true">OFFSET($C337,0,N$340+$A379-2,1,1)</f>
        <v>0</v>
      </c>
      <c r="O379" s="51" t="n">
        <f aca="true">OFFSET($C337,0,O$340+$A379-2,1,1)</f>
        <v>0</v>
      </c>
      <c r="P379" s="51" t="n">
        <f aca="true">OFFSET($C337,0,P$340+$A379-2,1,1)</f>
        <v>0</v>
      </c>
      <c r="Q379" s="51" t="n">
        <f aca="true">OFFSET($C337,0,Q$340+$A379-2,1,1)</f>
        <v>0</v>
      </c>
      <c r="R379" s="51" t="n">
        <f aca="true">OFFSET($C337,0,R$340+$A379-2,1,1)</f>
        <v>0</v>
      </c>
      <c r="S379" s="51" t="n">
        <f aca="true">OFFSET($C337,0,S$340+$A379-2,1,1)</f>
        <v>0</v>
      </c>
      <c r="T379" s="51" t="n">
        <f aca="true">OFFSET($C337,0,T$340+$A379-2,1,1)</f>
        <v>0</v>
      </c>
      <c r="U379" s="51" t="n">
        <f aca="true">OFFSET($C337,0,U$340+$A379-2,1,1)</f>
        <v>0</v>
      </c>
      <c r="V379" s="51" t="n">
        <f aca="true">OFFSET($C337,0,V$340+$A379-2,1,1)</f>
        <v>0</v>
      </c>
      <c r="W379" s="51" t="n">
        <f aca="true">OFFSET($C337,0,W$340+$A379-2,1,1)</f>
        <v>0</v>
      </c>
      <c r="X379" s="51" t="n">
        <f aca="true">OFFSET($C337,0,X$340+$A379-2,1,1)</f>
        <v>0</v>
      </c>
      <c r="Y379" s="51" t="n">
        <f aca="true">OFFSET($C337,0,Y$340+$A379-2,1,1)</f>
        <v>0</v>
      </c>
      <c r="Z379" s="51" t="n">
        <f aca="true">OFFSET($C337,0,Z$340+$A379-2,1,1)</f>
        <v>0</v>
      </c>
      <c r="AA379" s="51" t="n">
        <f aca="true">OFFSET($C337,0,AA$340+$A379-2,1,1)</f>
        <v>0</v>
      </c>
      <c r="AB379" s="51" t="n">
        <f aca="true">OFFSET($C337,0,AB$340+$A379-2,1,1)</f>
        <v>0</v>
      </c>
      <c r="AC379" s="51" t="n">
        <f aca="true">OFFSET($C337,0,AC$340+$A379-2,1,1)</f>
        <v>0</v>
      </c>
      <c r="AD379" s="51" t="n">
        <f aca="true">OFFSET($C337,0,AD$340+$A379-2,1,1)</f>
        <v>0</v>
      </c>
      <c r="AE379" s="51" t="n">
        <f aca="true">OFFSET($C337,0,AE$340+$A379-2,1,1)</f>
        <v>0</v>
      </c>
      <c r="AF379" s="51" t="n">
        <f aca="true">OFFSET($C337,0,AF$340+$A379-2,1,1)</f>
        <v>0</v>
      </c>
      <c r="AG379" s="51" t="n">
        <f aca="true">OFFSET($C337,0,AG$340+$A379-2,1,1)</f>
        <v>0</v>
      </c>
      <c r="AH379" s="51" t="n">
        <f aca="true">OFFSET($C337,0,AH$340+$A379-2,1,1)</f>
        <v>0</v>
      </c>
      <c r="AI379" s="51" t="n">
        <f aca="true">OFFSET($C337,0,AI$340+$A379-2,1,1)</f>
        <v>0</v>
      </c>
      <c r="AJ379" s="51" t="n">
        <f aca="true">OFFSET($C337,0,AJ$340+$A379-2,1,1)</f>
        <v>0</v>
      </c>
      <c r="AK379" s="51" t="n">
        <f aca="true">OFFSET($C337,0,AK$340+$A379-2,1,1)</f>
        <v>0</v>
      </c>
      <c r="AL379" s="51" t="n">
        <f aca="true">OFFSET($C337,0,AL$340+$A379-2,1,1)</f>
        <v>0</v>
      </c>
      <c r="AM379" s="51" t="n">
        <f aca="true">OFFSET($C337,0,AM$340+$A379-2,1,1)</f>
        <v>0</v>
      </c>
      <c r="AN379" s="51" t="n">
        <f aca="true">OFFSET($C337,0,AN$340+$A379-2,1,1)</f>
        <v>0</v>
      </c>
      <c r="AO379" s="51" t="n">
        <f aca="true">OFFSET($C337,0,AO$340+$A379-2,1,1)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1048576"/>
  <sheetViews>
    <sheetView showFormulas="false" showGridLines="true" showRowColHeaders="true" showZeros="true" rightToLeft="false" tabSelected="false" showOutlineSymbols="true" defaultGridColor="true" view="normal" topLeftCell="A13" colorId="64" zoomScale="85" zoomScaleNormal="85" zoomScalePageLayoutView="100" workbookViewId="0">
      <selection pane="topLeft" activeCell="R16" activeCellId="0" sqref="R16"/>
    </sheetView>
  </sheetViews>
  <sheetFormatPr defaultRowHeight="15" zeroHeight="false" outlineLevelRow="0" outlineLevelCol="0"/>
  <cols>
    <col collapsed="false" customWidth="true" hidden="false" outlineLevel="0" max="1" min="1" style="0" width="37.12"/>
    <col collapsed="false" customWidth="true" hidden="false" outlineLevel="0" max="2" min="2" style="0" width="22.15"/>
    <col collapsed="false" customWidth="true" hidden="false" outlineLevel="0" max="3" min="3" style="0" width="13.85"/>
    <col collapsed="false" customWidth="true" hidden="false" outlineLevel="0" max="4" min="4" style="0" width="12.43"/>
    <col collapsed="false" customWidth="true" hidden="false" outlineLevel="0" max="5" min="5" style="0" width="8.53"/>
    <col collapsed="false" customWidth="true" hidden="false" outlineLevel="0" max="6" min="6" style="0" width="11.85"/>
    <col collapsed="false" customWidth="true" hidden="false" outlineLevel="0" max="7" min="7" style="0" width="10.43"/>
    <col collapsed="false" customWidth="true" hidden="false" outlineLevel="0" max="14" min="8" style="0" width="10.28"/>
    <col collapsed="false" customWidth="true" hidden="false" outlineLevel="0" max="1025" min="15" style="0" width="8.53"/>
  </cols>
  <sheetData>
    <row r="2" customFormat="false" ht="15" hidden="false" customHeight="false" outlineLevel="0" collapsed="false">
      <c r="A2" s="16" t="s">
        <v>175</v>
      </c>
      <c r="B2" s="56" t="n">
        <v>94</v>
      </c>
    </row>
    <row r="3" customFormat="false" ht="13.8" hidden="false" customHeight="false" outlineLevel="0" collapsed="false"/>
    <row r="4" customFormat="false" ht="15" hidden="false" customHeight="false" outlineLevel="0" collapsed="false">
      <c r="A4" s="16" t="s">
        <v>176</v>
      </c>
    </row>
    <row r="5" customFormat="false" ht="15" hidden="false" customHeight="false" outlineLevel="0" collapsed="false">
      <c r="A5" s="62" t="n">
        <v>2014</v>
      </c>
      <c r="B5" s="56" t="n">
        <v>14</v>
      </c>
    </row>
    <row r="6" customFormat="false" ht="15" hidden="false" customHeight="false" outlineLevel="0" collapsed="false">
      <c r="A6" s="62" t="n">
        <f aca="false">A5+1</f>
        <v>2015</v>
      </c>
      <c r="B6" s="56" t="n">
        <v>51</v>
      </c>
    </row>
    <row r="7" customFormat="false" ht="15" hidden="false" customHeight="false" outlineLevel="0" collapsed="false">
      <c r="A7" s="62" t="n">
        <f aca="false">A6+1</f>
        <v>2016</v>
      </c>
      <c r="B7" s="56" t="n">
        <v>144</v>
      </c>
    </row>
    <row r="8" customFormat="false" ht="13.8" hidden="false" customHeight="false" outlineLevel="0" collapsed="false">
      <c r="A8" s="62" t="n">
        <v>2017</v>
      </c>
      <c r="B8" s="63" t="n">
        <v>154</v>
      </c>
    </row>
    <row r="9" customFormat="false" ht="13.8" hidden="false" customHeight="false" outlineLevel="0" collapsed="false">
      <c r="A9" s="64" t="s">
        <v>75</v>
      </c>
      <c r="B9" s="63" t="n">
        <v>39.3</v>
      </c>
    </row>
    <row r="14" customFormat="false" ht="13.8" hidden="false" customHeight="false" outlineLevel="0" collapsed="false">
      <c r="B14" s="13" t="s">
        <v>59</v>
      </c>
      <c r="C14" s="13" t="s">
        <v>60</v>
      </c>
      <c r="D14" s="13" t="s">
        <v>61</v>
      </c>
      <c r="E14" s="13" t="s">
        <v>62</v>
      </c>
      <c r="F14" s="13" t="s">
        <v>63</v>
      </c>
      <c r="G14" s="13" t="s">
        <v>64</v>
      </c>
      <c r="H14" s="13" t="s">
        <v>65</v>
      </c>
      <c r="I14" s="13" t="s">
        <v>66</v>
      </c>
      <c r="J14" s="13" t="s">
        <v>67</v>
      </c>
      <c r="K14" s="13" t="s">
        <v>68</v>
      </c>
      <c r="L14" s="13" t="s">
        <v>69</v>
      </c>
      <c r="M14" s="13" t="s">
        <v>70</v>
      </c>
      <c r="N14" s="13" t="s">
        <v>71</v>
      </c>
      <c r="O14" s="65" t="s">
        <v>72</v>
      </c>
      <c r="P14" s="65" t="s">
        <v>73</v>
      </c>
      <c r="Q14" s="65" t="s">
        <v>74</v>
      </c>
      <c r="R14" s="65" t="s">
        <v>75</v>
      </c>
    </row>
    <row r="15" customFormat="false" ht="13.8" hidden="false" customHeight="false" outlineLevel="0" collapsed="false">
      <c r="A15" s="0" t="s">
        <v>177</v>
      </c>
      <c r="B15" s="66" t="n">
        <f aca="false">F15/SUM($F$15:$I$15)*$B$5*1000</f>
        <v>2282.54351466064</v>
      </c>
      <c r="C15" s="66" t="n">
        <f aca="false">G15/SUM($F$15:$I$15)*$B$5*1000</f>
        <v>3499.04598730579</v>
      </c>
      <c r="D15" s="66" t="n">
        <f aca="false">H15/SUM($F$15:$I$15)*$B$5*1000</f>
        <v>4350.29788559636</v>
      </c>
      <c r="E15" s="66" t="n">
        <f aca="false">I15/SUM($F$15:$I$15)*$B$5*1000</f>
        <v>3868.11261243721</v>
      </c>
      <c r="F15" s="11" t="n">
        <v>8374</v>
      </c>
      <c r="G15" s="11" t="n">
        <v>12837</v>
      </c>
      <c r="H15" s="11" t="n">
        <v>15960</v>
      </c>
      <c r="I15" s="11" t="n">
        <v>14191</v>
      </c>
      <c r="J15" s="11" t="n">
        <v>25413</v>
      </c>
      <c r="K15" s="11" t="n">
        <v>32031</v>
      </c>
      <c r="L15" s="11" t="n">
        <v>49618</v>
      </c>
      <c r="M15" s="11" t="n">
        <v>37079</v>
      </c>
      <c r="N15" s="11" t="n">
        <v>60605</v>
      </c>
      <c r="O15" s="67" t="n">
        <v>34519</v>
      </c>
      <c r="P15" s="67" t="n">
        <v>34244</v>
      </c>
      <c r="Q15" s="67" t="n">
        <v>25161</v>
      </c>
      <c r="R15" s="67" t="n">
        <v>39329</v>
      </c>
    </row>
    <row r="16" customFormat="false" ht="13.8" hidden="false" customHeight="false" outlineLevel="0" collapsed="false">
      <c r="A16" s="0" t="s">
        <v>178</v>
      </c>
      <c r="B16" s="11"/>
      <c r="C16" s="11"/>
      <c r="D16" s="11"/>
      <c r="E16" s="11"/>
      <c r="F16" s="11" t="n">
        <v>213</v>
      </c>
      <c r="G16" s="11" t="n">
        <v>303</v>
      </c>
      <c r="H16" s="11" t="n">
        <v>414</v>
      </c>
      <c r="I16" s="11" t="n">
        <v>429</v>
      </c>
      <c r="J16" s="11" t="n">
        <v>649</v>
      </c>
      <c r="K16" s="11" t="n">
        <v>766</v>
      </c>
      <c r="L16" s="11" t="n">
        <v>907</v>
      </c>
      <c r="M16" s="11" t="n">
        <v>879</v>
      </c>
      <c r="N16" s="11" t="n">
        <v>1036</v>
      </c>
      <c r="O16" s="67" t="n">
        <v>943</v>
      </c>
      <c r="P16" s="67" t="n">
        <v>856</v>
      </c>
      <c r="Q16" s="67" t="n">
        <v>746</v>
      </c>
      <c r="R16" s="67" t="n">
        <v>786</v>
      </c>
    </row>
    <row r="17" customFormat="false" ht="13.8" hidden="false" customHeight="false" outlineLevel="0" collapsed="false">
      <c r="A17" s="0" t="s">
        <v>179</v>
      </c>
      <c r="F17" s="0" t="n">
        <v>3.9</v>
      </c>
      <c r="G17" s="0" t="n">
        <v>4.1</v>
      </c>
      <c r="H17" s="0" t="n">
        <v>4.3</v>
      </c>
      <c r="I17" s="0" t="n">
        <v>4.6</v>
      </c>
      <c r="J17" s="0" t="n">
        <v>4.5</v>
      </c>
      <c r="K17" s="0" t="n">
        <v>4.4</v>
      </c>
      <c r="L17" s="0" t="n">
        <v>4</v>
      </c>
      <c r="M17" s="0" t="n">
        <v>4.2</v>
      </c>
      <c r="N17" s="0" t="n">
        <v>4.1</v>
      </c>
      <c r="O17" s="67" t="n">
        <v>4.3</v>
      </c>
      <c r="P17" s="67" t="n">
        <v>4.2</v>
      </c>
      <c r="Q17" s="67" t="n">
        <v>4.3</v>
      </c>
      <c r="R17" s="67" t="n">
        <v>4.4</v>
      </c>
    </row>
    <row r="18" customFormat="false" ht="13.8" hidden="false" customHeight="false" outlineLevel="0" collapsed="false">
      <c r="A18" s="0" t="s">
        <v>180</v>
      </c>
      <c r="F18" s="0" t="n">
        <v>841</v>
      </c>
      <c r="G18" s="0" t="n">
        <v>1247</v>
      </c>
      <c r="H18" s="0" t="n">
        <v>1763</v>
      </c>
      <c r="I18" s="0" t="n">
        <v>1970</v>
      </c>
      <c r="J18" s="0" t="n">
        <v>2903</v>
      </c>
      <c r="K18" s="0" t="n">
        <v>3399</v>
      </c>
      <c r="L18" s="0" t="n">
        <v>3597</v>
      </c>
      <c r="M18" s="0" t="n">
        <v>3674</v>
      </c>
      <c r="N18" s="0" t="n">
        <v>4273</v>
      </c>
      <c r="O18" s="67" t="n">
        <v>4033</v>
      </c>
      <c r="P18" s="67" t="n">
        <v>3605</v>
      </c>
      <c r="Q18" s="67" t="n">
        <v>3196</v>
      </c>
      <c r="R18" s="67" t="n">
        <v>3473</v>
      </c>
    </row>
    <row r="19" customFormat="false" ht="13.8" hidden="false" customHeight="false" outlineLevel="0" collapsed="false">
      <c r="A19" s="0" t="s">
        <v>181</v>
      </c>
      <c r="F19" s="56" t="n">
        <v>48586</v>
      </c>
      <c r="G19" s="56" t="n">
        <v>73271</v>
      </c>
      <c r="H19" s="56" t="n">
        <v>102283</v>
      </c>
      <c r="I19" s="56" t="n">
        <v>116663</v>
      </c>
      <c r="J19" s="56" t="n">
        <v>172098</v>
      </c>
      <c r="K19" s="56" t="n">
        <v>201924</v>
      </c>
      <c r="L19" s="56" t="n">
        <v>205452</v>
      </c>
      <c r="M19" s="56" t="n">
        <v>215942</v>
      </c>
      <c r="N19" s="56" t="n">
        <v>244843</v>
      </c>
      <c r="O19" s="67" t="n">
        <v>238057</v>
      </c>
      <c r="P19" s="67" t="n">
        <v>210638</v>
      </c>
      <c r="Q19" s="67" t="n">
        <v>187653</v>
      </c>
      <c r="R19" s="67" t="n">
        <v>196690</v>
      </c>
    </row>
    <row r="20" customFormat="false" ht="13.8" hidden="false" customHeight="false" outlineLevel="0" collapsed="false">
      <c r="A20" s="0" t="s">
        <v>182</v>
      </c>
      <c r="F20" s="56" t="n">
        <v>228</v>
      </c>
      <c r="G20" s="56" t="n">
        <v>242</v>
      </c>
      <c r="H20" s="56" t="n">
        <v>247</v>
      </c>
      <c r="I20" s="56" t="n">
        <v>272</v>
      </c>
      <c r="J20" s="56" t="n">
        <v>265</v>
      </c>
      <c r="K20" s="56" t="n">
        <v>264</v>
      </c>
      <c r="L20" s="56" t="n">
        <v>227</v>
      </c>
      <c r="M20" s="56" t="n">
        <v>246</v>
      </c>
      <c r="N20" s="56" t="n">
        <v>236</v>
      </c>
      <c r="O20" s="67" t="n">
        <v>251</v>
      </c>
      <c r="P20" s="67" t="n">
        <v>245</v>
      </c>
      <c r="Q20" s="67" t="n">
        <v>248</v>
      </c>
      <c r="R20" s="67" t="n">
        <v>250</v>
      </c>
    </row>
    <row r="21" customFormat="false" ht="13.8" hidden="false" customHeight="false" outlineLevel="0" collapsed="false">
      <c r="A21" s="0" t="s">
        <v>183</v>
      </c>
      <c r="F21" s="68" t="n">
        <v>57.77</v>
      </c>
      <c r="G21" s="68" t="n">
        <v>58.74</v>
      </c>
      <c r="H21" s="68" t="n">
        <v>58.01</v>
      </c>
      <c r="I21" s="68" t="n">
        <v>59.21</v>
      </c>
      <c r="J21" s="68" t="n">
        <v>59.28</v>
      </c>
      <c r="K21" s="68" t="n">
        <v>59.4</v>
      </c>
      <c r="L21" s="68" t="n">
        <v>57.12</v>
      </c>
      <c r="M21" s="68" t="n">
        <v>58.78</v>
      </c>
      <c r="N21" s="68" t="n">
        <v>57.23</v>
      </c>
      <c r="O21" s="67" t="n">
        <v>58.81</v>
      </c>
      <c r="P21" s="67" t="n">
        <v>58.16</v>
      </c>
      <c r="Q21" s="67" t="n">
        <v>57.99</v>
      </c>
      <c r="R21" s="67" t="n">
        <v>56.58</v>
      </c>
    </row>
    <row r="22" customFormat="false" ht="15" hidden="false" customHeight="false" outlineLevel="0" collapsed="false">
      <c r="A22" s="0" t="s">
        <v>184</v>
      </c>
      <c r="C22" s="37" t="n">
        <f aca="false">SUM(Data!B5:B9)/Data!B2*1000</f>
        <v>4279.78723404255</v>
      </c>
      <c r="F22" s="34"/>
      <c r="G22" s="34"/>
      <c r="H22" s="34"/>
      <c r="I22" s="34"/>
      <c r="J22" s="34"/>
      <c r="K22" s="34"/>
      <c r="L22" s="34"/>
      <c r="M22" s="34"/>
      <c r="N22" s="34"/>
    </row>
    <row r="24" customFormat="false" ht="15" hidden="false" customHeight="false" outlineLevel="0" collapsed="false">
      <c r="A24" s="0" t="s">
        <v>185</v>
      </c>
      <c r="B24" s="35" t="n">
        <v>77806</v>
      </c>
    </row>
    <row r="26" customFormat="false" ht="15" hidden="false" customHeight="false" outlineLevel="0" collapsed="false">
      <c r="A26" s="34"/>
      <c r="B26" s="0" t="s">
        <v>162</v>
      </c>
    </row>
    <row r="27" customFormat="false" ht="15" hidden="false" customHeight="false" outlineLevel="0" collapsed="false">
      <c r="B27" s="8" t="n">
        <v>6</v>
      </c>
      <c r="C27" s="8" t="n">
        <f aca="false">B27+6</f>
        <v>12</v>
      </c>
      <c r="D27" s="8" t="n">
        <f aca="false">C27+6</f>
        <v>18</v>
      </c>
      <c r="E27" s="8" t="n">
        <f aca="false">D27+6</f>
        <v>24</v>
      </c>
      <c r="F27" s="8" t="n">
        <f aca="false">E27+6</f>
        <v>30</v>
      </c>
      <c r="G27" s="8" t="n">
        <f aca="false">F27+6</f>
        <v>36</v>
      </c>
      <c r="H27" s="64" t="n">
        <v>42</v>
      </c>
      <c r="I27" s="64" t="n">
        <v>48</v>
      </c>
    </row>
    <row r="28" customFormat="false" ht="15" hidden="false" customHeight="false" outlineLevel="0" collapsed="false">
      <c r="A28" s="34" t="s">
        <v>186</v>
      </c>
      <c r="B28" s="69" t="n">
        <v>410</v>
      </c>
      <c r="C28" s="69" t="n">
        <v>606</v>
      </c>
      <c r="D28" s="69" t="n">
        <v>725</v>
      </c>
      <c r="E28" s="69" t="n">
        <v>796</v>
      </c>
      <c r="F28" s="69" t="n">
        <v>867</v>
      </c>
      <c r="G28" s="69" t="n">
        <v>939</v>
      </c>
      <c r="H28" s="64"/>
      <c r="I28" s="64"/>
    </row>
    <row r="29" customFormat="false" ht="15" hidden="false" customHeight="false" outlineLevel="0" collapsed="false">
      <c r="A29" s="4"/>
      <c r="B29" s="4"/>
      <c r="F29" s="70"/>
    </row>
    <row r="30" customFormat="false" ht="15" hidden="false" customHeight="false" outlineLevel="0" collapsed="false">
      <c r="B30" s="71" t="n">
        <v>2014</v>
      </c>
      <c r="C30" s="71" t="n">
        <v>2015</v>
      </c>
      <c r="D30" s="71" t="n">
        <v>2016</v>
      </c>
      <c r="E30" s="64" t="n">
        <v>2017</v>
      </c>
      <c r="F30" s="34"/>
    </row>
    <row r="31" customFormat="false" ht="15" hidden="false" customHeight="false" outlineLevel="0" collapsed="false">
      <c r="A31" s="72" t="s">
        <v>187</v>
      </c>
      <c r="B31" s="73" t="n">
        <v>402</v>
      </c>
      <c r="C31" s="73" t="n">
        <v>451</v>
      </c>
      <c r="D31" s="73" t="n">
        <v>387</v>
      </c>
      <c r="E31" s="64"/>
      <c r="F31" s="3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52" activeCellId="0" sqref="C5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7.28"/>
    <col collapsed="false" customWidth="true" hidden="false" outlineLevel="0" max="3" min="3" style="0" width="14.28"/>
    <col collapsed="false" customWidth="true" hidden="false" outlineLevel="0" max="5" min="4" style="0" width="8.53"/>
    <col collapsed="false" customWidth="false" hidden="false" outlineLevel="0" max="6" min="6" style="0" width="11.43"/>
    <col collapsed="false" customWidth="true" hidden="false" outlineLevel="0" max="7" min="7" style="0" width="8.53"/>
    <col collapsed="false" customWidth="true" hidden="false" outlineLevel="0" max="8" min="8" style="0" width="10.71"/>
    <col collapsed="false" customWidth="true" hidden="false" outlineLevel="0" max="11" min="9" style="0" width="8.53"/>
    <col collapsed="false" customWidth="true" hidden="false" outlineLevel="0" max="12" min="12" style="0" width="10.14"/>
    <col collapsed="false" customWidth="true" hidden="false" outlineLevel="0" max="1025" min="13" style="0" width="8.53"/>
  </cols>
  <sheetData>
    <row r="1" customFormat="false" ht="18.75" hidden="false" customHeight="false" outlineLevel="0" collapsed="false">
      <c r="A1" s="1" t="s">
        <v>188</v>
      </c>
    </row>
    <row r="2" customFormat="false" ht="15" hidden="false" customHeight="false" outlineLevel="0" collapsed="false">
      <c r="B2" s="0" t="s">
        <v>189</v>
      </c>
    </row>
    <row r="3" customFormat="false" ht="15" hidden="false" customHeight="false" outlineLevel="0" collapsed="false">
      <c r="B3" s="74" t="s">
        <v>190</v>
      </c>
    </row>
    <row r="4" customFormat="false" ht="15" hidden="false" customHeight="false" outlineLevel="0" collapsed="false">
      <c r="B4" s="75" t="s">
        <v>191</v>
      </c>
    </row>
    <row r="5" customFormat="false" ht="15" hidden="false" customHeight="false" outlineLevel="0" collapsed="false">
      <c r="B5" s="76" t="s">
        <v>192</v>
      </c>
    </row>
    <row r="8" customFormat="false" ht="18.75" hidden="false" customHeight="false" outlineLevel="0" collapsed="false">
      <c r="A8" s="1" t="s">
        <v>79</v>
      </c>
    </row>
    <row r="9" customFormat="false" ht="15" hidden="false" customHeight="false" outlineLevel="0" collapsed="false">
      <c r="B9" s="0" t="s">
        <v>80</v>
      </c>
      <c r="C9" s="77" t="n">
        <v>0.0243901802350589</v>
      </c>
      <c r="D9" s="78"/>
      <c r="F9" s="35"/>
    </row>
    <row r="10" customFormat="false" ht="15" hidden="false" customHeight="false" outlineLevel="0" collapsed="false">
      <c r="B10" s="0" t="s">
        <v>81</v>
      </c>
      <c r="C10" s="77" t="n">
        <v>5.27212924710534E-017</v>
      </c>
      <c r="D10" s="78"/>
      <c r="E10" s="78"/>
      <c r="F10" s="78"/>
    </row>
    <row r="11" customFormat="false" ht="15" hidden="false" customHeight="false" outlineLevel="0" collapsed="false">
      <c r="B11" s="0" t="s">
        <v>82</v>
      </c>
      <c r="C11" s="77" t="n">
        <v>6.93963008329855</v>
      </c>
      <c r="D11" s="78"/>
      <c r="E11" s="78"/>
      <c r="F11" s="78"/>
    </row>
    <row r="12" customFormat="false" ht="15" hidden="false" customHeight="false" outlineLevel="0" collapsed="false">
      <c r="B12" s="0" t="s">
        <v>83</v>
      </c>
      <c r="C12" s="77" t="n">
        <v>2.4909258979345</v>
      </c>
      <c r="D12" s="78"/>
      <c r="E12" s="78"/>
      <c r="F12" s="78"/>
    </row>
    <row r="13" customFormat="false" ht="15" hidden="false" customHeight="false" outlineLevel="0" collapsed="false">
      <c r="C13" s="79"/>
    </row>
    <row r="14" customFormat="false" ht="18.75" hidden="false" customHeight="false" outlineLevel="0" collapsed="false">
      <c r="A14" s="1" t="s">
        <v>106</v>
      </c>
      <c r="C14" s="79"/>
    </row>
    <row r="15" customFormat="false" ht="15" hidden="false" customHeight="false" outlineLevel="0" collapsed="false">
      <c r="B15" s="0" t="s">
        <v>107</v>
      </c>
      <c r="C15" s="77" t="n">
        <v>0.000395568004516281</v>
      </c>
      <c r="D15" s="76"/>
    </row>
    <row r="16" customFormat="false" ht="15" hidden="false" customHeight="false" outlineLevel="0" collapsed="false">
      <c r="B16" s="0" t="s">
        <v>80</v>
      </c>
      <c r="C16" s="77" t="n">
        <v>0.00377105921440174</v>
      </c>
      <c r="D16" s="78"/>
      <c r="E16" s="78"/>
      <c r="F16" s="78"/>
    </row>
    <row r="17" customFormat="false" ht="15" hidden="false" customHeight="false" outlineLevel="0" collapsed="false">
      <c r="B17" s="0" t="s">
        <v>81</v>
      </c>
      <c r="C17" s="77" t="n">
        <v>387022.554665987</v>
      </c>
      <c r="D17" s="78"/>
      <c r="E17" s="78"/>
      <c r="F17" s="78"/>
    </row>
    <row r="18" customFormat="false" ht="15" hidden="false" customHeight="false" outlineLevel="0" collapsed="false">
      <c r="B18" s="0" t="s">
        <v>82</v>
      </c>
      <c r="C18" s="77" t="n">
        <v>1.58230914183012</v>
      </c>
      <c r="D18" s="78"/>
      <c r="E18" s="78"/>
      <c r="F18" s="78"/>
    </row>
    <row r="19" customFormat="false" ht="15" hidden="false" customHeight="false" outlineLevel="0" collapsed="false">
      <c r="B19" s="0" t="s">
        <v>110</v>
      </c>
      <c r="C19" s="77" t="n">
        <v>1.02766413873677</v>
      </c>
      <c r="D19" s="76"/>
      <c r="E19" s="34"/>
      <c r="F19" s="34"/>
    </row>
    <row r="20" customFormat="false" ht="15" hidden="false" customHeight="false" outlineLevel="0" collapsed="false">
      <c r="C20" s="80"/>
    </row>
    <row r="21" customFormat="false" ht="15" hidden="false" customHeight="false" outlineLevel="0" collapsed="false">
      <c r="C21" s="80"/>
    </row>
    <row r="22" customFormat="false" ht="18.75" hidden="false" customHeight="false" outlineLevel="0" collapsed="false">
      <c r="A22" s="1" t="s">
        <v>193</v>
      </c>
      <c r="C22" s="80"/>
    </row>
    <row r="23" customFormat="false" ht="15" hidden="false" customHeight="false" outlineLevel="0" collapsed="false">
      <c r="B23" s="0" t="s">
        <v>124</v>
      </c>
      <c r="C23" s="77" t="n">
        <v>0.899564386775811</v>
      </c>
      <c r="F23" s="39"/>
    </row>
    <row r="24" customFormat="false" ht="15" hidden="false" customHeight="false" outlineLevel="0" collapsed="false">
      <c r="B24" s="0" t="s">
        <v>125</v>
      </c>
      <c r="C24" s="77" t="n">
        <v>-0.0157705166559529</v>
      </c>
      <c r="H24" s="39"/>
    </row>
    <row r="25" customFormat="false" ht="15" hidden="false" customHeight="false" outlineLevel="0" collapsed="false">
      <c r="B25" s="0" t="s">
        <v>126</v>
      </c>
      <c r="C25" s="77" t="n">
        <v>-0.0211434277003476</v>
      </c>
    </row>
    <row r="26" customFormat="false" ht="15" hidden="false" customHeight="false" outlineLevel="0" collapsed="false">
      <c r="B26" s="0" t="s">
        <v>127</v>
      </c>
      <c r="C26" s="77" t="n">
        <v>-0.221265942609226</v>
      </c>
    </row>
    <row r="27" customFormat="false" ht="15" hidden="false" customHeight="false" outlineLevel="0" collapsed="false">
      <c r="B27" s="0" t="s">
        <v>83</v>
      </c>
      <c r="C27" s="77" t="n">
        <v>-0.0568646529164159</v>
      </c>
    </row>
    <row r="28" customFormat="false" ht="15" hidden="false" customHeight="false" outlineLevel="0" collapsed="false">
      <c r="B28" s="0" t="s">
        <v>128</v>
      </c>
      <c r="C28" s="77" t="n">
        <v>-0.196234773911837</v>
      </c>
    </row>
    <row r="29" customFormat="false" ht="15" hidden="false" customHeight="false" outlineLevel="0" collapsed="false">
      <c r="C29" s="80"/>
    </row>
    <row r="30" customFormat="false" ht="15" hidden="false" customHeight="false" outlineLevel="0" collapsed="false">
      <c r="C30" s="80"/>
    </row>
    <row r="31" customFormat="false" ht="18.75" hidden="false" customHeight="false" outlineLevel="0" collapsed="false">
      <c r="A31" s="1" t="s">
        <v>141</v>
      </c>
      <c r="C31" s="80"/>
    </row>
    <row r="32" customFormat="false" ht="15" hidden="false" customHeight="false" outlineLevel="0" collapsed="false">
      <c r="C32" s="80"/>
    </row>
    <row r="33" customFormat="false" ht="15" hidden="false" customHeight="false" outlineLevel="0" collapsed="false">
      <c r="B33" s="0" t="s">
        <v>142</v>
      </c>
      <c r="C33" s="77" t="n">
        <v>4.1359508422446</v>
      </c>
      <c r="F33" s="39"/>
    </row>
    <row r="34" customFormat="false" ht="15" hidden="false" customHeight="false" outlineLevel="0" collapsed="false">
      <c r="B34" s="0" t="s">
        <v>125</v>
      </c>
      <c r="C34" s="77" t="n">
        <v>-0.00350138116595061</v>
      </c>
      <c r="F34" s="0" t="n">
        <f aca="false">C34*12</f>
        <v>-0.0420165739914073</v>
      </c>
    </row>
    <row r="35" customFormat="false" ht="15" hidden="false" customHeight="false" outlineLevel="0" collapsed="false">
      <c r="B35" s="0" t="s">
        <v>126</v>
      </c>
      <c r="C35" s="77" t="n">
        <v>0.000111059520690048</v>
      </c>
      <c r="D35" s="76"/>
    </row>
    <row r="36" customFormat="false" ht="15" hidden="false" customHeight="false" outlineLevel="0" collapsed="false">
      <c r="B36" s="0" t="s">
        <v>127</v>
      </c>
      <c r="C36" s="77" t="n">
        <v>0.103261130935096</v>
      </c>
      <c r="D36" s="76"/>
    </row>
    <row r="37" customFormat="false" ht="15" hidden="false" customHeight="false" outlineLevel="0" collapsed="false">
      <c r="B37" s="0" t="s">
        <v>143</v>
      </c>
      <c r="C37" s="77" t="n">
        <v>0.0116463062169599</v>
      </c>
    </row>
    <row r="44" customFormat="false" ht="13.8" hidden="false" customHeight="false" outlineLevel="0" collapsed="false">
      <c r="C44" s="0" t="str">
        <f aca="false">'Acquisition-Retention'!F252</f>
        <v>Jan 2014</v>
      </c>
      <c r="D44" s="0" t="str">
        <f aca="false">'Acquisition-Retention'!G252</f>
        <v>Feb 2014</v>
      </c>
      <c r="E44" s="0" t="str">
        <f aca="false">'Acquisition-Retention'!H252</f>
        <v>Mar 2014</v>
      </c>
      <c r="F44" s="0" t="str">
        <f aca="false">'Acquisition-Retention'!I252</f>
        <v>Apr 2014</v>
      </c>
      <c r="G44" s="0" t="str">
        <f aca="false">'Acquisition-Retention'!J252</f>
        <v>May 2014</v>
      </c>
      <c r="H44" s="0" t="str">
        <f aca="false">'Acquisition-Retention'!K252</f>
        <v>Jun 2014</v>
      </c>
      <c r="I44" s="0" t="str">
        <f aca="false">'Acquisition-Retention'!L252</f>
        <v>Jul 2014</v>
      </c>
      <c r="J44" s="0" t="str">
        <f aca="false">'Acquisition-Retention'!M252</f>
        <v>Aug 2014</v>
      </c>
      <c r="K44" s="0" t="str">
        <f aca="false">'Acquisition-Retention'!N252</f>
        <v>Sep 2014</v>
      </c>
      <c r="L44" s="0" t="str">
        <f aca="false">'Acquisition-Retention'!O252</f>
        <v>Oct 2014</v>
      </c>
      <c r="M44" s="0" t="str">
        <f aca="false">'Acquisition-Retention'!P252</f>
        <v>Nov 2014</v>
      </c>
      <c r="N44" s="0" t="str">
        <f aca="false">'Acquisition-Retention'!Q252</f>
        <v>Dec 2014</v>
      </c>
      <c r="O44" s="0" t="str">
        <f aca="false">'Acquisition-Retention'!R252</f>
        <v>Jan 2015</v>
      </c>
      <c r="P44" s="0" t="str">
        <f aca="false">'Acquisition-Retention'!S252</f>
        <v>Feb 2015</v>
      </c>
      <c r="Q44" s="0" t="str">
        <f aca="false">'Acquisition-Retention'!T252</f>
        <v>Mar 2015</v>
      </c>
      <c r="R44" s="0" t="str">
        <f aca="false">'Acquisition-Retention'!U252</f>
        <v>Apr 2015</v>
      </c>
      <c r="S44" s="0" t="str">
        <f aca="false">'Acquisition-Retention'!V252</f>
        <v>May 2015</v>
      </c>
      <c r="T44" s="0" t="str">
        <f aca="false">'Acquisition-Retention'!W252</f>
        <v>Jun 2015</v>
      </c>
      <c r="U44" s="0" t="str">
        <f aca="false">'Acquisition-Retention'!X252</f>
        <v>Jul 2015</v>
      </c>
      <c r="V44" s="0" t="str">
        <f aca="false">'Acquisition-Retention'!Y252</f>
        <v>Aug 2015</v>
      </c>
      <c r="W44" s="0" t="str">
        <f aca="false">'Acquisition-Retention'!Z252</f>
        <v>Sep 2015</v>
      </c>
      <c r="X44" s="0" t="str">
        <f aca="false">'Acquisition-Retention'!AA252</f>
        <v>Oct 2015</v>
      </c>
      <c r="Y44" s="0" t="str">
        <f aca="false">'Acquisition-Retention'!AB252</f>
        <v>Nov 2015</v>
      </c>
      <c r="Z44" s="0" t="str">
        <f aca="false">'Acquisition-Retention'!AC252</f>
        <v>Dec 2015</v>
      </c>
      <c r="AA44" s="0" t="str">
        <f aca="false">'Acquisition-Retention'!AD252</f>
        <v>Jan 2016</v>
      </c>
      <c r="AB44" s="0" t="str">
        <f aca="false">'Acquisition-Retention'!AE252</f>
        <v>Feb 2016</v>
      </c>
      <c r="AC44" s="0" t="str">
        <f aca="false">'Acquisition-Retention'!AF252</f>
        <v>Mar 2016</v>
      </c>
      <c r="AD44" s="0" t="str">
        <f aca="false">'Acquisition-Retention'!AG252</f>
        <v>Apr 2016</v>
      </c>
      <c r="AE44" s="0" t="str">
        <f aca="false">'Acquisition-Retention'!AH252</f>
        <v>May 2016</v>
      </c>
      <c r="AF44" s="0" t="str">
        <f aca="false">'Acquisition-Retention'!AI252</f>
        <v>Jun 2016</v>
      </c>
      <c r="AG44" s="0" t="str">
        <f aca="false">'Acquisition-Retention'!AJ252</f>
        <v>Jul 2016</v>
      </c>
      <c r="AH44" s="0" t="str">
        <f aca="false">'Acquisition-Retention'!AK252</f>
        <v>Aug 2016</v>
      </c>
      <c r="AI44" s="0" t="str">
        <f aca="false">'Acquisition-Retention'!AL252</f>
        <v>Sep 2016</v>
      </c>
      <c r="AJ44" s="0" t="str">
        <f aca="false">'Acquisition-Retention'!AM252</f>
        <v>Oct 2016</v>
      </c>
      <c r="AK44" s="0" t="str">
        <f aca="false">'Acquisition-Retention'!AN252</f>
        <v>Nov 2016</v>
      </c>
      <c r="AL44" s="0" t="str">
        <f aca="false">'Acquisition-Retention'!AO252</f>
        <v>Dec 2016</v>
      </c>
      <c r="AM44" s="0" t="str">
        <f aca="false">'Acquisition-Retention'!AP252</f>
        <v>Jan 2017</v>
      </c>
      <c r="AN44" s="0" t="str">
        <f aca="false">'Acquisition-Retention'!AQ252</f>
        <v>Feb 2017</v>
      </c>
      <c r="AO44" s="0" t="str">
        <f aca="false">'Acquisition-Retention'!AR252</f>
        <v>Mar 2017</v>
      </c>
      <c r="AP44" s="0" t="str">
        <f aca="false">'Acquisition-Retention'!AS252</f>
        <v>Apr 2017</v>
      </c>
      <c r="AQ44" s="0" t="str">
        <f aca="false">'Acquisition-Retention'!AT252</f>
        <v>May 2017</v>
      </c>
      <c r="AR44" s="0" t="str">
        <f aca="false">'Acquisition-Retention'!AU252</f>
        <v>Jun 2017</v>
      </c>
      <c r="AS44" s="0" t="str">
        <f aca="false">'Acquisition-Retention'!AV252</f>
        <v>Jul 2017</v>
      </c>
      <c r="AT44" s="0" t="str">
        <f aca="false">'Acquisition-Retention'!AW252</f>
        <v>Aug 2017</v>
      </c>
      <c r="AU44" s="0" t="str">
        <f aca="false">'Acquisition-Retention'!AX252</f>
        <v>Sep 2017</v>
      </c>
      <c r="AV44" s="0" t="str">
        <f aca="false">'Acquisition-Retention'!AY252</f>
        <v>Oct 2017</v>
      </c>
      <c r="AW44" s="0" t="str">
        <f aca="false">'Acquisition-Retention'!AZ252</f>
        <v>Nov 2017</v>
      </c>
      <c r="AX44" s="0" t="str">
        <f aca="false">'Acquisition-Retention'!BA252</f>
        <v>Dec 2017</v>
      </c>
      <c r="AY44" s="0" t="str">
        <f aca="false">'Acquisition-Retention'!BB252</f>
        <v>Jan 2018</v>
      </c>
      <c r="AZ44" s="0" t="str">
        <f aca="false">'Acquisition-Retention'!BC252</f>
        <v>Feb 2018</v>
      </c>
      <c r="BA44" s="0" t="str">
        <f aca="false">'Acquisition-Retention'!BD252</f>
        <v>Mar 2018</v>
      </c>
    </row>
    <row r="45" customFormat="false" ht="13.8" hidden="false" customHeight="false" outlineLevel="0" collapsed="false">
      <c r="B45" s="0" t="s">
        <v>194</v>
      </c>
      <c r="C45" s="0" t="n">
        <f aca="false">'Acquisition-Retention'!F253</f>
        <v>1.74586855013918</v>
      </c>
      <c r="D45" s="0" t="n">
        <f aca="false">'Acquisition-Retention'!G253</f>
        <v>7.77805187185448</v>
      </c>
      <c r="E45" s="0" t="n">
        <f aca="false">'Acquisition-Retention'!H253</f>
        <v>17.8560954914155</v>
      </c>
      <c r="F45" s="0" t="n">
        <f aca="false">'Acquisition-Retention'!I253</f>
        <v>24.2348653988004</v>
      </c>
      <c r="G45" s="0" t="n">
        <f aca="false">'Acquisition-Retention'!J253</f>
        <v>34.5046837880519</v>
      </c>
      <c r="H45" s="0" t="n">
        <f aca="false">'Acquisition-Retention'!K253</f>
        <v>46.6989046412106</v>
      </c>
      <c r="I45" s="0" t="n">
        <f aca="false">'Acquisition-Retention'!L253</f>
        <v>58.0846037835225</v>
      </c>
      <c r="J45" s="0" t="n">
        <f aca="false">'Acquisition-Retention'!M253</f>
        <v>71.4774533139</v>
      </c>
      <c r="K45" s="0" t="n">
        <f aca="false">'Acquisition-Retention'!N253</f>
        <v>86.027571495062</v>
      </c>
      <c r="L45" s="0" t="n">
        <f aca="false">'Acquisition-Retention'!O253</f>
        <v>93.3075254416189</v>
      </c>
      <c r="M45" s="0" t="n">
        <f aca="false">'Acquisition-Retention'!P253</f>
        <v>102.390940837569</v>
      </c>
      <c r="N45" s="0" t="n">
        <f aca="false">'Acquisition-Retention'!Q253</f>
        <v>110.951066368428</v>
      </c>
      <c r="O45" s="0" t="n">
        <f aca="false">'Acquisition-Retention'!R253</f>
        <v>146.251660076697</v>
      </c>
      <c r="P45" s="0" t="n">
        <f aca="false">'Acquisition-Retention'!S253</f>
        <v>182.445748950246</v>
      </c>
      <c r="Q45" s="0" t="n">
        <f aca="false">'Acquisition-Retention'!T253</f>
        <v>222.919193930258</v>
      </c>
      <c r="R45" s="0" t="n">
        <f aca="false">'Acquisition-Retention'!U253</f>
        <v>258.897395887966</v>
      </c>
      <c r="S45" s="0" t="n">
        <f aca="false">'Acquisition-Retention'!V253</f>
        <v>301.056498995447</v>
      </c>
      <c r="T45" s="0" t="n">
        <f aca="false">'Acquisition-Retention'!W253</f>
        <v>344.667412549905</v>
      </c>
      <c r="U45" s="0" t="n">
        <f aca="false">'Acquisition-Retention'!X253</f>
        <v>378.790242179404</v>
      </c>
      <c r="V45" s="0" t="n">
        <f aca="false">'Acquisition-Retention'!Y253</f>
        <v>416.262658113566</v>
      </c>
      <c r="W45" s="0" t="n">
        <f aca="false">'Acquisition-Retention'!Z253</f>
        <v>453.148032816681</v>
      </c>
      <c r="X45" s="0" t="n">
        <f aca="false">'Acquisition-Retention'!AA253</f>
        <v>461.055081863697</v>
      </c>
      <c r="Y45" s="0" t="n">
        <f aca="false">'Acquisition-Retention'!AB253</f>
        <v>476.11277036489</v>
      </c>
      <c r="Z45" s="0" t="n">
        <f aca="false">'Acquisition-Retention'!AC253</f>
        <v>489.178908511018</v>
      </c>
      <c r="AA45" s="0" t="n">
        <f aca="false">'Acquisition-Retention'!AD253</f>
        <v>550.085016803944</v>
      </c>
      <c r="AB45" s="0" t="n">
        <f aca="false">'Acquisition-Retention'!AE253</f>
        <v>603.574259868766</v>
      </c>
      <c r="AC45" s="0" t="n">
        <f aca="false">'Acquisition-Retention'!AF253</f>
        <v>657.897849017985</v>
      </c>
      <c r="AD45" s="0" t="n">
        <f aca="false">'Acquisition-Retention'!AG253</f>
        <v>690.463399118722</v>
      </c>
      <c r="AE45" s="0" t="n">
        <f aca="false">'Acquisition-Retention'!AH253</f>
        <v>729.596791475197</v>
      </c>
      <c r="AF45" s="0" t="n">
        <f aca="false">'Acquisition-Retention'!AI253</f>
        <v>767.569431612723</v>
      </c>
      <c r="AG45" s="0" t="n">
        <f aca="false">'Acquisition-Retention'!AJ253</f>
        <v>829.162004824531</v>
      </c>
      <c r="AH45" s="0" t="n">
        <f aca="false">'Acquisition-Retention'!AK253</f>
        <v>885.775571350024</v>
      </c>
      <c r="AI45" s="0" t="n">
        <f aca="false">'Acquisition-Retention'!AL253</f>
        <v>940.513723130966</v>
      </c>
      <c r="AJ45" s="0" t="n">
        <f aca="false">'Acquisition-Retention'!AM253</f>
        <v>918.15527135675</v>
      </c>
      <c r="AK45" s="0" t="n">
        <f aca="false">'Acquisition-Retention'!AN253</f>
        <v>919.641363207231</v>
      </c>
      <c r="AL45" s="0" t="n">
        <f aca="false">'Acquisition-Retention'!AO253</f>
        <v>918.716701806798</v>
      </c>
      <c r="AM45" s="0" t="n">
        <f aca="false">'Acquisition-Retention'!AP253</f>
        <v>973.065208564601</v>
      </c>
      <c r="AN45" s="0" t="n">
        <f aca="false">'Acquisition-Retention'!AQ253</f>
        <v>1015.82455497503</v>
      </c>
      <c r="AO45" s="0" t="n">
        <f aca="false">'Acquisition-Retention'!AR253</f>
        <v>1058.91660276564</v>
      </c>
      <c r="AP45" s="0" t="n">
        <f aca="false">'Acquisition-Retention'!AS253</f>
        <v>946.449647728177</v>
      </c>
      <c r="AQ45" s="0" t="n">
        <f aca="false">'Acquisition-Retention'!AT253</f>
        <v>923.851358615605</v>
      </c>
      <c r="AR45" s="0" t="n">
        <f aca="false">'Acquisition-Retention'!AU253</f>
        <v>907.787581655103</v>
      </c>
      <c r="AS45" s="0" t="n">
        <f aca="false">'Acquisition-Retention'!AV253</f>
        <v>896.873901994992</v>
      </c>
      <c r="AT45" s="0" t="n">
        <f aca="false">'Acquisition-Retention'!AW253</f>
        <v>888.01941711763</v>
      </c>
      <c r="AU45" s="0" t="n">
        <f aca="false">'Acquisition-Retention'!AX253</f>
        <v>880.426999408089</v>
      </c>
      <c r="AV45" s="0" t="n">
        <f aca="false">'Acquisition-Retention'!AY253</f>
        <v>860.814577715783</v>
      </c>
      <c r="AW45" s="0" t="n">
        <f aca="false">'Acquisition-Retention'!AZ253</f>
        <v>849.068399744041</v>
      </c>
      <c r="AX45" s="0" t="n">
        <f aca="false">'Acquisition-Retention'!BA253</f>
        <v>838.372046766535</v>
      </c>
      <c r="AY45" s="0" t="n">
        <f aca="false">'Acquisition-Retention'!BB253</f>
        <v>831.409723205492</v>
      </c>
      <c r="AZ45" s="0" t="n">
        <f aca="false">'Acquisition-Retention'!BC253</f>
        <v>824.475211985916</v>
      </c>
      <c r="BA45" s="0" t="n">
        <f aca="false">'Acquisition-Retention'!BD253</f>
        <v>817.612218408813</v>
      </c>
    </row>
    <row r="46" customFormat="false" ht="13.8" hidden="false" customHeight="false" outlineLevel="0" collapsed="false">
      <c r="B46" s="0" t="s">
        <v>195</v>
      </c>
      <c r="Q46" s="20" t="n">
        <f aca="false">'Acquisition-Retention'!J250</f>
        <v>213</v>
      </c>
      <c r="T46" s="20" t="n">
        <f aca="false">'Acquisition-Retention'!K250</f>
        <v>303</v>
      </c>
      <c r="W46" s="20" t="n">
        <f aca="false">='Acquisition-Retention'!L250</f>
        <v>414</v>
      </c>
      <c r="Z46" s="81" t="n">
        <f aca="false">'Acquisition-Retention'!M250</f>
        <v>429</v>
      </c>
      <c r="AC46" s="81" t="n">
        <f aca="false">'Acquisition-Retention'!N250</f>
        <v>649</v>
      </c>
      <c r="AF46" s="81" t="n">
        <f aca="false">'Acquisition-Retention'!O250</f>
        <v>766</v>
      </c>
      <c r="AI46" s="81" t="n">
        <f aca="false">'Acquisition-Retention'!P250</f>
        <v>907</v>
      </c>
      <c r="AL46" s="81" t="n">
        <f aca="false">'Acquisition-Retention'!Q250</f>
        <v>879</v>
      </c>
      <c r="AO46" s="81" t="n">
        <f aca="false">'Acquisition-Retention'!R250</f>
        <v>1036</v>
      </c>
      <c r="AR46" s="81" t="n">
        <f aca="false">'Acquisition-Retention'!S250</f>
        <v>943</v>
      </c>
      <c r="AU46" s="81" t="n">
        <f aca="false">'Acquisition-Retention'!T250</f>
        <v>856</v>
      </c>
      <c r="AX46" s="81" t="n">
        <f aca="false">'Acquisition-Retention'!U250</f>
        <v>746</v>
      </c>
      <c r="BA46" s="81" t="n">
        <f aca="false">'Acquisition-Retention'!V250</f>
        <v>786</v>
      </c>
    </row>
    <row r="47" customFormat="false" ht="13.8" hidden="false" customHeight="false" outlineLevel="0" collapsed="false">
      <c r="B47" s="0" t="s">
        <v>196</v>
      </c>
      <c r="Q47" s="0" t="n">
        <f aca="false">(Q46-Q45)^2</f>
        <v>98.3904082260596</v>
      </c>
      <c r="T47" s="0" t="n">
        <f aca="false">((T46-Q46)-(T45-Q45))^2</f>
        <v>1007.9493855209</v>
      </c>
      <c r="W47" s="0" t="n">
        <f aca="false">((W46-T46)-(W45-T45))^2</f>
        <v>6.34727424018019</v>
      </c>
      <c r="Z47" s="0" t="n">
        <f aca="false">((Z46-W46)-(Z45-W45))^2</f>
        <v>442.297732470681</v>
      </c>
      <c r="AC47" s="0" t="n">
        <f aca="false">((AC46-Z46)-(AC45-Z45))^2</f>
        <v>2629.747062728</v>
      </c>
      <c r="AF47" s="0" t="n">
        <f aca="false">((AF46-AC46)-(AF45-AC45))^2</f>
        <v>53.7057016657491</v>
      </c>
      <c r="AI47" s="0" t="n">
        <f aca="false">((AI46-AF46)-(AI45-AF45))^2</f>
        <v>1020.4377606025</v>
      </c>
      <c r="AL47" s="0" t="n">
        <f aca="false">((AL46-AI46)-(AL45-AI45))^2</f>
        <v>38.476944452821</v>
      </c>
      <c r="AO47" s="0" t="n">
        <f aca="false">((AO46-AL46)-(AO45-AL45))^2</f>
        <v>282.243327792859</v>
      </c>
      <c r="AR47" s="0" t="n">
        <f aca="false">((AR46-AO46)-(AR45-AO45))^2</f>
        <v>3378.9830952687</v>
      </c>
      <c r="AU47" s="0" t="n">
        <f aca="false">((AU46-AR46)-(AU45-AR45))^2</f>
        <v>3556.86014991521</v>
      </c>
      <c r="AX47" s="0" t="n">
        <f aca="false">((AX46-AU46)-(AX45-AU45))^2</f>
        <v>4616.52946054147</v>
      </c>
      <c r="BA47" s="0" t="n">
        <f aca="false">((BA46-AX46)-(BA45-AX45))^2</f>
        <v>3691.75674205992</v>
      </c>
    </row>
    <row r="48" customFormat="false" ht="13.8" hidden="false" customHeight="false" outlineLevel="0" collapsed="false">
      <c r="B48" s="16" t="s">
        <v>197</v>
      </c>
      <c r="C48" s="0" t="n">
        <f aca="false">SUM(C47:BA47)</f>
        <v>20823.725045485</v>
      </c>
    </row>
    <row r="49" customFormat="false" ht="13.8" hidden="false" customHeight="false" outlineLevel="0" collapsed="false"/>
    <row r="50" customFormat="false" ht="13.8" hidden="false" customHeight="false" outlineLevel="0" collapsed="false">
      <c r="B50" s="16" t="s">
        <v>198</v>
      </c>
      <c r="C50" s="0" t="n">
        <f aca="false">(Data!C22-'Acquisition-Retention'!F383)^2</f>
        <v>1.77625825213115</v>
      </c>
    </row>
    <row r="52" customFormat="false" ht="13.8" hidden="false" customHeight="false" outlineLevel="0" collapsed="false">
      <c r="B52" s="16" t="s">
        <v>199</v>
      </c>
      <c r="C52" s="0" t="n">
        <f aca="false">C48+C50</f>
        <v>20825.5013037372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2017-06-02T13:59:49Z</dcterms:created>
  <dc:creator>Mccarthy, Daniel</dc:creator>
  <dc:description/>
  <dc:language>en-US</dc:language>
  <cp:lastModifiedBy/>
  <dcterms:modified xsi:type="dcterms:W3CDTF">2018-06-22T00:14:11Z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