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ropbox (Personal)\Work\phD File\MKT 462\MKT 462 562 Dan materials\Spring 2025\Sessions\4 - Defining CLV\Other\"/>
    </mc:Choice>
  </mc:AlternateContent>
  <xr:revisionPtr revIDLastSave="0" documentId="13_ncr:1_{AE57914B-50C6-406E-B319-76E3E62ACDD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" i="1" l="1"/>
  <c r="C106" i="1"/>
  <c r="F102" i="1"/>
  <c r="E102" i="1"/>
  <c r="D102" i="1"/>
  <c r="C102" i="1"/>
  <c r="E101" i="1"/>
  <c r="D101" i="1"/>
  <c r="C101" i="1"/>
  <c r="F103" i="1"/>
  <c r="E103" i="1"/>
  <c r="D103" i="1"/>
  <c r="C103" i="1"/>
  <c r="C32" i="1"/>
  <c r="C12" i="1"/>
  <c r="D12" i="1"/>
  <c r="E12" i="1"/>
  <c r="F12" i="1"/>
  <c r="G12" i="1"/>
  <c r="G17" i="1"/>
  <c r="G26" i="1" s="1"/>
  <c r="F35" i="1"/>
  <c r="G35" i="1"/>
  <c r="G70" i="1"/>
  <c r="G80" i="1" s="1"/>
  <c r="F70" i="1"/>
  <c r="F80" i="1" s="1"/>
  <c r="E70" i="1"/>
  <c r="E80" i="1" s="1"/>
  <c r="D70" i="1"/>
  <c r="D80" i="1" s="1"/>
  <c r="C70" i="1"/>
  <c r="C88" i="1" s="1"/>
  <c r="G60" i="1"/>
  <c r="F60" i="1"/>
  <c r="E60" i="1"/>
  <c r="D60" i="1"/>
  <c r="C60" i="1"/>
  <c r="D51" i="1"/>
  <c r="C51" i="1"/>
  <c r="F17" i="1"/>
  <c r="F26" i="1" s="1"/>
  <c r="E17" i="1"/>
  <c r="E26" i="1" s="1"/>
  <c r="D17" i="1"/>
  <c r="D26" i="1" s="1"/>
  <c r="C17" i="1"/>
  <c r="C26" i="1" s="1"/>
  <c r="C104" i="1" l="1"/>
  <c r="D104" i="1"/>
  <c r="E104" i="1"/>
  <c r="F104" i="1"/>
  <c r="C75" i="1"/>
  <c r="C105" i="1" l="1"/>
  <c r="C65" i="1"/>
  <c r="C89" i="1" s="1"/>
  <c r="C21" i="1"/>
  <c r="C55" i="1"/>
  <c r="G18" i="1"/>
  <c r="F18" i="1"/>
  <c r="E18" i="1"/>
  <c r="D18" i="1"/>
  <c r="D27" i="1" s="1"/>
  <c r="C18" i="1"/>
  <c r="C27" i="1" s="1"/>
  <c r="G61" i="1"/>
  <c r="F61" i="1"/>
  <c r="E61" i="1"/>
  <c r="D61" i="1"/>
  <c r="C61" i="1"/>
  <c r="C40" i="1"/>
  <c r="C7" i="1"/>
  <c r="E71" i="1" l="1"/>
  <c r="E27" i="1"/>
  <c r="F71" i="1"/>
  <c r="F81" i="1" s="1"/>
  <c r="F27" i="1"/>
  <c r="G71" i="1"/>
  <c r="G27" i="1"/>
  <c r="C28" i="1"/>
  <c r="D28" i="1"/>
  <c r="D29" i="1" s="1"/>
  <c r="E28" i="1"/>
  <c r="E29" i="1" s="1"/>
  <c r="F28" i="1"/>
  <c r="F29" i="1" s="1"/>
  <c r="G28" i="1"/>
  <c r="G29" i="1" s="1"/>
  <c r="C46" i="1"/>
  <c r="G82" i="1"/>
  <c r="F82" i="1"/>
  <c r="E82" i="1"/>
  <c r="D82" i="1"/>
  <c r="G73" i="1"/>
  <c r="G81" i="1"/>
  <c r="E73" i="1"/>
  <c r="E81" i="1"/>
  <c r="F73" i="1"/>
  <c r="D43" i="1"/>
  <c r="D71" i="1"/>
  <c r="C52" i="1"/>
  <c r="C71" i="1"/>
  <c r="D62" i="1"/>
  <c r="D63" i="1" s="1"/>
  <c r="E62" i="1"/>
  <c r="E63" i="1" s="1"/>
  <c r="F62" i="1"/>
  <c r="F63" i="1" s="1"/>
  <c r="C62" i="1"/>
  <c r="C63" i="1" s="1"/>
  <c r="G62" i="1"/>
  <c r="G63" i="1" s="1"/>
  <c r="D42" i="1"/>
  <c r="D44" i="1" s="1"/>
  <c r="C42" i="1"/>
  <c r="C44" i="1" s="1"/>
  <c r="E42" i="1"/>
  <c r="E44" i="1" s="1"/>
  <c r="E19" i="1"/>
  <c r="E20" i="1" s="1"/>
  <c r="D53" i="1"/>
  <c r="G34" i="1"/>
  <c r="G36" i="1" s="1"/>
  <c r="G37" i="1" s="1"/>
  <c r="C43" i="1"/>
  <c r="G19" i="1"/>
  <c r="G20" i="1" s="1"/>
  <c r="C19" i="1"/>
  <c r="C20" i="1" s="1"/>
  <c r="D19" i="1"/>
  <c r="D20" i="1" s="1"/>
  <c r="F19" i="1"/>
  <c r="F20" i="1" s="1"/>
  <c r="C53" i="1"/>
  <c r="F34" i="1"/>
  <c r="F36" i="1" s="1"/>
  <c r="F37" i="1" s="1"/>
  <c r="D52" i="1"/>
  <c r="E43" i="1"/>
  <c r="C22" i="1" l="1"/>
  <c r="C29" i="1" s="1"/>
  <c r="C30" i="1" s="1"/>
  <c r="F83" i="1"/>
  <c r="G83" i="1"/>
  <c r="D45" i="1"/>
  <c r="C73" i="1"/>
  <c r="C90" i="1"/>
  <c r="C91" i="1" s="1"/>
  <c r="D73" i="1"/>
  <c r="D81" i="1"/>
  <c r="D83" i="1" s="1"/>
  <c r="E83" i="1"/>
  <c r="C54" i="1"/>
  <c r="C64" i="1"/>
  <c r="C66" i="1" s="1"/>
  <c r="C45" i="1"/>
  <c r="C38" i="1"/>
  <c r="E45" i="1"/>
  <c r="D54" i="1"/>
  <c r="C56" i="1" s="1"/>
  <c r="C74" i="1" l="1"/>
  <c r="C76" i="1" s="1"/>
  <c r="C84" i="1"/>
  <c r="C47" i="1"/>
</calcChain>
</file>

<file path=xl/sharedStrings.xml><?xml version="1.0" encoding="utf-8"?>
<sst xmlns="http://schemas.openxmlformats.org/spreadsheetml/2006/main" count="85" uniqueCount="48">
  <si>
    <t>Time</t>
  </si>
  <si>
    <t>Variable Profit</t>
  </si>
  <si>
    <t>Discount Factor</t>
  </si>
  <si>
    <t>PV(Variable Profit)</t>
  </si>
  <si>
    <t>Annual discount rate</t>
  </si>
  <si>
    <t>Unit of time</t>
  </si>
  <si>
    <t>Daily discount rate</t>
  </si>
  <si>
    <t>Days (since customer was acquired)</t>
  </si>
  <si>
    <t>RLV</t>
  </si>
  <si>
    <t>PAV</t>
  </si>
  <si>
    <t>- CAC</t>
  </si>
  <si>
    <t>= CLV</t>
  </si>
  <si>
    <t>CAC</t>
  </si>
  <si>
    <t>assuming current time</t>
  </si>
  <si>
    <t>Time from now</t>
  </si>
  <si>
    <t>RLV (as of t=180)</t>
  </si>
  <si>
    <t>HV</t>
  </si>
  <si>
    <t>Time to now</t>
  </si>
  <si>
    <t>Revenue</t>
  </si>
  <si>
    <t>PV(Historical Profit)</t>
  </si>
  <si>
    <t>= HV</t>
  </si>
  <si>
    <t>Sales PAV and Sales CLV</t>
  </si>
  <si>
    <t>Sales</t>
  </si>
  <si>
    <t>S-PAV</t>
  </si>
  <si>
    <t>= S-CLV</t>
  </si>
  <si>
    <t>Summary</t>
  </si>
  <si>
    <t>Undiscounted CLV</t>
  </si>
  <si>
    <t>Undiscounted PAV</t>
  </si>
  <si>
    <t>= Undiscounted CLV</t>
  </si>
  <si>
    <t>- PV(CAC)</t>
  </si>
  <si>
    <t>Current day</t>
  </si>
  <si>
    <t>Day customer churns</t>
  </si>
  <si>
    <t>Repeat CLV</t>
  </si>
  <si>
    <t>Repeat PAV</t>
  </si>
  <si>
    <t>Net CAC</t>
  </si>
  <si>
    <t>= Net CAC</t>
  </si>
  <si>
    <t>- Variable Profit</t>
  </si>
  <si>
    <t>90-day CLV</t>
  </si>
  <si>
    <t>= 3-month CLV</t>
  </si>
  <si>
    <t>PV(Sales)</t>
  </si>
  <si>
    <t>CLV</t>
  </si>
  <si>
    <t>E(PAV) and E(CLV) if future is unknown</t>
  </si>
  <si>
    <t>Assume from predictive model:</t>
  </si>
  <si>
    <t>E(RLV)</t>
  </si>
  <si>
    <t>as of "today"</t>
  </si>
  <si>
    <t>E(PAV)</t>
  </si>
  <si>
    <t>= E(CLV)</t>
  </si>
  <si>
    <t xml:space="preserve"> &lt;= "today"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</si>
</sst>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0.000%"/>
    <numFmt numFmtId="165" formatCode="&quot;$&quot;#,##0.0_);\(&quot;$&quot;#,##0.0\)"/>
  </numFmts>
  <fonts count="6" x14ac:knownFonts="1">
    <font>
      <sz val="11"/>
      <color theme="1"/>
      <name val="Calibri"/>
      <family val="2"/>
      <scheme val="minor"/>
    </font>
    <font>
      <sz val="24"/>
      <color theme="1"/>
      <name val="Garamond"/>
      <family val="1"/>
    </font>
    <font>
      <b/>
      <sz val="24"/>
      <color theme="1"/>
      <name val="Garamond"/>
      <family val="1"/>
    </font>
    <font>
      <b/>
      <sz val="24"/>
      <color rgb="FFFF0000"/>
      <name val="Garamond"/>
      <family val="1"/>
    </font>
    <font>
      <sz val="24"/>
      <name val="Garamond"/>
      <family val="1"/>
    </font>
    <font>
      <sz val="24"/>
      <color rgb="FFFF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5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1" fillId="2" borderId="0" xfId="0" quotePrefix="1" applyFont="1" applyFill="1"/>
    <xf numFmtId="0" fontId="3" fillId="2" borderId="0" xfId="0" quotePrefix="1" applyFont="1" applyFill="1"/>
    <xf numFmtId="2" fontId="1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0" fontId="4" fillId="2" borderId="0" xfId="0" applyFont="1" applyFill="1"/>
    <xf numFmtId="165" fontId="4" fillId="2" borderId="0" xfId="0" applyNumberFormat="1" applyFont="1" applyFill="1" applyAlignment="1">
      <alignment horizontal="center"/>
    </xf>
    <xf numFmtId="0" fontId="4" fillId="2" borderId="0" xfId="0" quotePrefix="1" applyFont="1" applyFill="1"/>
    <xf numFmtId="0" fontId="5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7"/>
  <sheetViews>
    <sheetView tabSelected="1" topLeftCell="A82" zoomScale="55" zoomScaleNormal="55" workbookViewId="0">
      <selection activeCell="O94" sqref="O94"/>
    </sheetView>
  </sheetViews>
  <sheetFormatPr defaultColWidth="9.140625" defaultRowHeight="30.75" x14ac:dyDescent="0.45"/>
  <cols>
    <col min="1" max="1" width="11.7109375" style="2" customWidth="1"/>
    <col min="2" max="2" width="44.42578125" style="2" customWidth="1"/>
    <col min="3" max="3" width="16.42578125" style="2" bestFit="1" customWidth="1"/>
    <col min="4" max="4" width="12.28515625" style="2" bestFit="1" customWidth="1"/>
    <col min="5" max="5" width="11.28515625" style="2" bestFit="1" customWidth="1"/>
    <col min="6" max="6" width="12.28515625" style="2" bestFit="1" customWidth="1"/>
    <col min="7" max="7" width="14.5703125" style="2" bestFit="1" customWidth="1"/>
    <col min="8" max="16384" width="9.140625" style="2"/>
  </cols>
  <sheetData>
    <row r="2" spans="1:10" x14ac:dyDescent="0.45">
      <c r="A2" s="1" t="s">
        <v>25</v>
      </c>
    </row>
    <row r="4" spans="1:10" x14ac:dyDescent="0.45">
      <c r="B4" s="2" t="s">
        <v>5</v>
      </c>
      <c r="C4" s="3" t="s">
        <v>7</v>
      </c>
    </row>
    <row r="5" spans="1:10" x14ac:dyDescent="0.45">
      <c r="B5" s="2" t="s">
        <v>30</v>
      </c>
      <c r="C5" s="4">
        <v>180</v>
      </c>
    </row>
    <row r="6" spans="1:10" x14ac:dyDescent="0.45">
      <c r="B6" s="2" t="s">
        <v>4</v>
      </c>
      <c r="C6" s="5">
        <v>0.12</v>
      </c>
      <c r="J6" s="16"/>
    </row>
    <row r="7" spans="1:10" x14ac:dyDescent="0.45">
      <c r="B7" s="2" t="s">
        <v>6</v>
      </c>
      <c r="C7" s="6">
        <f>(1+C6)^(1/365)-1</f>
        <v>3.1053775565537123E-4</v>
      </c>
    </row>
    <row r="8" spans="1:10" x14ac:dyDescent="0.45">
      <c r="B8" s="2" t="s">
        <v>31</v>
      </c>
      <c r="C8" s="4">
        <v>360</v>
      </c>
    </row>
    <row r="9" spans="1:10" x14ac:dyDescent="0.45">
      <c r="B9" s="2" t="s">
        <v>12</v>
      </c>
      <c r="C9" s="7">
        <v>50</v>
      </c>
    </row>
    <row r="10" spans="1:10" x14ac:dyDescent="0.45">
      <c r="C10" s="4"/>
    </row>
    <row r="11" spans="1:10" x14ac:dyDescent="0.45">
      <c r="B11" s="8" t="s">
        <v>0</v>
      </c>
      <c r="C11" s="9">
        <v>0</v>
      </c>
      <c r="D11" s="9">
        <v>55</v>
      </c>
      <c r="E11" s="9">
        <v>150</v>
      </c>
      <c r="F11" s="9">
        <v>290</v>
      </c>
      <c r="G11" s="9">
        <v>310</v>
      </c>
    </row>
    <row r="12" spans="1:10" x14ac:dyDescent="0.45">
      <c r="B12" s="2" t="s">
        <v>18</v>
      </c>
      <c r="C12" s="7">
        <f>C13/0.45</f>
        <v>11.111111111111111</v>
      </c>
      <c r="D12" s="7">
        <f>D13/0.55</f>
        <v>36.36363636363636</v>
      </c>
      <c r="E12" s="7">
        <f>E13/0.3</f>
        <v>6.666666666666667</v>
      </c>
      <c r="F12" s="7">
        <f>F13/0.5</f>
        <v>100</v>
      </c>
      <c r="G12" s="7">
        <f>G13/0.6</f>
        <v>166.66666666666669</v>
      </c>
    </row>
    <row r="13" spans="1:10" x14ac:dyDescent="0.45">
      <c r="B13" s="2" t="s">
        <v>1</v>
      </c>
      <c r="C13" s="7">
        <v>5</v>
      </c>
      <c r="D13" s="7">
        <v>20</v>
      </c>
      <c r="E13" s="7">
        <v>2</v>
      </c>
      <c r="F13" s="7">
        <v>50</v>
      </c>
      <c r="G13" s="7">
        <v>100</v>
      </c>
    </row>
    <row r="14" spans="1:10" x14ac:dyDescent="0.45">
      <c r="C14" s="4"/>
    </row>
    <row r="15" spans="1:10" x14ac:dyDescent="0.45">
      <c r="A15" s="1" t="s">
        <v>40</v>
      </c>
    </row>
    <row r="17" spans="1:7" x14ac:dyDescent="0.45">
      <c r="B17" s="8" t="s">
        <v>0</v>
      </c>
      <c r="C17" s="9">
        <f>C11</f>
        <v>0</v>
      </c>
      <c r="D17" s="9">
        <f>D11</f>
        <v>55</v>
      </c>
      <c r="E17" s="9">
        <f>E11</f>
        <v>150</v>
      </c>
      <c r="F17" s="9">
        <f>F11</f>
        <v>290</v>
      </c>
      <c r="G17" s="9">
        <f>G11</f>
        <v>310</v>
      </c>
    </row>
    <row r="18" spans="1:7" x14ac:dyDescent="0.45">
      <c r="B18" s="2" t="s">
        <v>1</v>
      </c>
      <c r="C18" s="7">
        <f>C13</f>
        <v>5</v>
      </c>
      <c r="D18" s="7">
        <f>D13</f>
        <v>20</v>
      </c>
      <c r="E18" s="7">
        <f>E13</f>
        <v>2</v>
      </c>
      <c r="F18" s="7">
        <f>F13</f>
        <v>50</v>
      </c>
      <c r="G18" s="7">
        <f>G13</f>
        <v>100</v>
      </c>
    </row>
    <row r="19" spans="1:7" x14ac:dyDescent="0.45">
      <c r="B19" s="2" t="s">
        <v>2</v>
      </c>
      <c r="C19" s="10">
        <f>(1/(1+$C$7))^C17</f>
        <v>1</v>
      </c>
      <c r="D19" s="10">
        <f t="shared" ref="D19:F19" si="0">(1/(1+$C$7))^D17</f>
        <v>0.98306805903560179</v>
      </c>
      <c r="E19" s="10">
        <f t="shared" si="0"/>
        <v>0.95449446725523901</v>
      </c>
      <c r="F19" s="10">
        <f t="shared" si="0"/>
        <v>0.91389282916290204</v>
      </c>
      <c r="G19" s="10">
        <f>(1/(1+$C$7))^G17</f>
        <v>0.90823532984382127</v>
      </c>
    </row>
    <row r="20" spans="1:7" x14ac:dyDescent="0.45">
      <c r="B20" s="2" t="s">
        <v>3</v>
      </c>
      <c r="C20" s="11">
        <f>C18*C19</f>
        <v>5</v>
      </c>
      <c r="D20" s="11">
        <f t="shared" ref="D20:G20" si="1">D18*D19</f>
        <v>19.661361180712035</v>
      </c>
      <c r="E20" s="11">
        <f t="shared" si="1"/>
        <v>1.908988934510478</v>
      </c>
      <c r="F20" s="11">
        <f t="shared" si="1"/>
        <v>45.694641458145099</v>
      </c>
      <c r="G20" s="11">
        <f t="shared" si="1"/>
        <v>90.823532984382126</v>
      </c>
    </row>
    <row r="21" spans="1:7" x14ac:dyDescent="0.45">
      <c r="B21" s="14" t="s">
        <v>12</v>
      </c>
      <c r="C21" s="11">
        <f>$C$9*-1</f>
        <v>-50</v>
      </c>
      <c r="D21" s="11"/>
      <c r="E21" s="11"/>
      <c r="F21" s="11"/>
      <c r="G21" s="11"/>
    </row>
    <row r="22" spans="1:7" x14ac:dyDescent="0.45">
      <c r="B22" s="15" t="s">
        <v>11</v>
      </c>
      <c r="C22" s="13">
        <f>SUM(C20:G21)</f>
        <v>113.08852455774974</v>
      </c>
      <c r="D22" s="11"/>
      <c r="E22" s="11"/>
      <c r="F22" s="11"/>
      <c r="G22" s="11"/>
    </row>
    <row r="23" spans="1:7" x14ac:dyDescent="0.45">
      <c r="C23" s="4"/>
      <c r="D23" s="4"/>
      <c r="E23" s="4"/>
      <c r="F23" s="4"/>
      <c r="G23" s="4"/>
    </row>
    <row r="24" spans="1:7" x14ac:dyDescent="0.45">
      <c r="A24" s="1" t="s">
        <v>9</v>
      </c>
    </row>
    <row r="26" spans="1:7" x14ac:dyDescent="0.45">
      <c r="B26" s="8" t="s">
        <v>0</v>
      </c>
      <c r="C26" s="9">
        <f>C17</f>
        <v>0</v>
      </c>
      <c r="D26" s="9">
        <f t="shared" ref="D26:G26" si="2">D17</f>
        <v>55</v>
      </c>
      <c r="E26" s="9">
        <f t="shared" si="2"/>
        <v>150</v>
      </c>
      <c r="F26" s="9">
        <f t="shared" si="2"/>
        <v>290</v>
      </c>
      <c r="G26" s="9">
        <f t="shared" si="2"/>
        <v>310</v>
      </c>
    </row>
    <row r="27" spans="1:7" x14ac:dyDescent="0.45">
      <c r="B27" s="2" t="s">
        <v>1</v>
      </c>
      <c r="C27" s="7">
        <f>C18</f>
        <v>5</v>
      </c>
      <c r="D27" s="7">
        <f t="shared" ref="D27:G27" si="3">D18</f>
        <v>20</v>
      </c>
      <c r="E27" s="7">
        <f t="shared" si="3"/>
        <v>2</v>
      </c>
      <c r="F27" s="7">
        <f t="shared" si="3"/>
        <v>50</v>
      </c>
      <c r="G27" s="7">
        <f t="shared" si="3"/>
        <v>100</v>
      </c>
    </row>
    <row r="28" spans="1:7" x14ac:dyDescent="0.45">
      <c r="B28" s="2" t="s">
        <v>2</v>
      </c>
      <c r="C28" s="10">
        <f>(1/(1+$C$7))^C26</f>
        <v>1</v>
      </c>
      <c r="D28" s="10">
        <f t="shared" ref="D28:F28" si="4">(1/(1+$C$7))^D26</f>
        <v>0.98306805903560179</v>
      </c>
      <c r="E28" s="10">
        <f t="shared" si="4"/>
        <v>0.95449446725523901</v>
      </c>
      <c r="F28" s="10">
        <f t="shared" si="4"/>
        <v>0.91389282916290204</v>
      </c>
      <c r="G28" s="10">
        <f>(1/(1+$C$7))^G26</f>
        <v>0.90823532984382127</v>
      </c>
    </row>
    <row r="29" spans="1:7" x14ac:dyDescent="0.45">
      <c r="B29" s="2" t="s">
        <v>3</v>
      </c>
      <c r="C29" s="11">
        <f>C27*C28</f>
        <v>5</v>
      </c>
      <c r="D29" s="11">
        <f t="shared" ref="D29:G29" si="5">D27*D28</f>
        <v>19.661361180712035</v>
      </c>
      <c r="E29" s="11">
        <f t="shared" si="5"/>
        <v>1.908988934510478</v>
      </c>
      <c r="F29" s="11">
        <f t="shared" si="5"/>
        <v>45.694641458145099</v>
      </c>
      <c r="G29" s="11">
        <f t="shared" si="5"/>
        <v>90.823532984382126</v>
      </c>
    </row>
    <row r="30" spans="1:7" x14ac:dyDescent="0.45">
      <c r="B30" s="12" t="s">
        <v>9</v>
      </c>
      <c r="C30" s="13">
        <f>SUM(C29:G29)</f>
        <v>163.08852455774974</v>
      </c>
      <c r="D30" s="11"/>
      <c r="E30" s="11"/>
      <c r="F30" s="11"/>
      <c r="G30" s="11"/>
    </row>
    <row r="31" spans="1:7" x14ac:dyDescent="0.45">
      <c r="C31" s="4"/>
      <c r="D31" s="4"/>
      <c r="E31" s="4"/>
      <c r="F31" s="4"/>
      <c r="G31" s="4"/>
    </row>
    <row r="32" spans="1:7" x14ac:dyDescent="0.45">
      <c r="A32" s="1" t="s">
        <v>8</v>
      </c>
      <c r="B32" s="2" t="s">
        <v>13</v>
      </c>
      <c r="C32" s="4">
        <f>C5</f>
        <v>180</v>
      </c>
    </row>
    <row r="34" spans="1:7" x14ac:dyDescent="0.45">
      <c r="B34" s="21" t="s">
        <v>14</v>
      </c>
      <c r="C34" s="9"/>
      <c r="D34" s="9"/>
      <c r="E34" s="9"/>
      <c r="F34" s="9">
        <f>F17-$C$32</f>
        <v>110</v>
      </c>
      <c r="G34" s="9">
        <f>G17-$C$32</f>
        <v>130</v>
      </c>
    </row>
    <row r="35" spans="1:7" x14ac:dyDescent="0.45">
      <c r="B35" s="2" t="s">
        <v>1</v>
      </c>
      <c r="C35" s="11"/>
      <c r="D35" s="11"/>
      <c r="E35" s="11"/>
      <c r="F35" s="11">
        <f>F13</f>
        <v>50</v>
      </c>
      <c r="G35" s="11">
        <f>G13</f>
        <v>100</v>
      </c>
    </row>
    <row r="36" spans="1:7" x14ac:dyDescent="0.45">
      <c r="B36" s="2" t="s">
        <v>2</v>
      </c>
      <c r="C36" s="10"/>
      <c r="D36" s="10"/>
      <c r="E36" s="10"/>
      <c r="F36" s="10">
        <f>(1/(1+$C$7))^F34</f>
        <v>0.96642280869602537</v>
      </c>
      <c r="G36" s="10">
        <f>(1/(1+$C$7))^G34</f>
        <v>0.96044011990838063</v>
      </c>
    </row>
    <row r="37" spans="1:7" x14ac:dyDescent="0.45">
      <c r="B37" s="2" t="s">
        <v>3</v>
      </c>
      <c r="C37" s="11"/>
      <c r="D37" s="11"/>
      <c r="E37" s="11"/>
      <c r="F37" s="11">
        <f t="shared" ref="F37" si="6">F35*F36</f>
        <v>48.321140434801265</v>
      </c>
      <c r="G37" s="11">
        <f t="shared" ref="G37" si="7">G35*G36</f>
        <v>96.044011990838058</v>
      </c>
    </row>
    <row r="38" spans="1:7" x14ac:dyDescent="0.45">
      <c r="B38" s="12" t="s">
        <v>15</v>
      </c>
      <c r="C38" s="13">
        <f>SUM(C37:G37)</f>
        <v>144.36515242563934</v>
      </c>
      <c r="D38" s="11"/>
      <c r="E38" s="11"/>
      <c r="F38" s="11"/>
      <c r="G38" s="11"/>
    </row>
    <row r="40" spans="1:7" x14ac:dyDescent="0.45">
      <c r="A40" s="1" t="s">
        <v>16</v>
      </c>
      <c r="B40" s="2" t="s">
        <v>13</v>
      </c>
      <c r="C40" s="4">
        <f>C32</f>
        <v>180</v>
      </c>
    </row>
    <row r="41" spans="1:7" x14ac:dyDescent="0.45">
      <c r="A41" s="1"/>
      <c r="C41" s="4"/>
    </row>
    <row r="42" spans="1:7" x14ac:dyDescent="0.45">
      <c r="B42" s="22" t="s">
        <v>17</v>
      </c>
      <c r="C42" s="9">
        <f>$C$40-C17</f>
        <v>180</v>
      </c>
      <c r="D42" s="9">
        <f>$C$40-D17</f>
        <v>125</v>
      </c>
      <c r="E42" s="9">
        <f>$C$40-E17</f>
        <v>30</v>
      </c>
      <c r="F42" s="9"/>
      <c r="G42" s="9"/>
    </row>
    <row r="43" spans="1:7" x14ac:dyDescent="0.45">
      <c r="B43" s="2" t="s">
        <v>1</v>
      </c>
      <c r="C43" s="7">
        <f>C18</f>
        <v>5</v>
      </c>
      <c r="D43" s="7">
        <f>D18</f>
        <v>20</v>
      </c>
      <c r="E43" s="7">
        <f>E18</f>
        <v>2</v>
      </c>
      <c r="F43" s="7"/>
      <c r="G43" s="11"/>
    </row>
    <row r="44" spans="1:7" x14ac:dyDescent="0.45">
      <c r="B44" s="2" t="s">
        <v>2</v>
      </c>
      <c r="C44" s="10">
        <f>((1+$C$7))^C42</f>
        <v>1.0574793650380492</v>
      </c>
      <c r="D44" s="10">
        <f t="shared" ref="D44:E44" si="8">((1+$C$7))^D42</f>
        <v>1.0395741868581598</v>
      </c>
      <c r="E44" s="10">
        <f t="shared" si="8"/>
        <v>1.0093582031654127</v>
      </c>
      <c r="F44" s="10"/>
      <c r="G44" s="10"/>
    </row>
    <row r="45" spans="1:7" x14ac:dyDescent="0.45">
      <c r="B45" s="2" t="s">
        <v>19</v>
      </c>
      <c r="C45" s="11">
        <f>C43*C44</f>
        <v>5.2873968251902461</v>
      </c>
      <c r="D45" s="11">
        <f t="shared" ref="D45" si="9">D43*D44</f>
        <v>20.791483737163198</v>
      </c>
      <c r="E45" s="11">
        <f t="shared" ref="E45" si="10">E43*E44</f>
        <v>2.0187164063308254</v>
      </c>
      <c r="F45" s="11"/>
      <c r="G45" s="11"/>
    </row>
    <row r="46" spans="1:7" x14ac:dyDescent="0.45">
      <c r="B46" s="14" t="s">
        <v>29</v>
      </c>
      <c r="C46" s="11">
        <f>$C$9*-1*(1+C7)^C40</f>
        <v>-52.873968251902461</v>
      </c>
      <c r="D46" s="11"/>
      <c r="E46" s="11"/>
      <c r="F46" s="11"/>
      <c r="G46" s="11"/>
    </row>
    <row r="47" spans="1:7" x14ac:dyDescent="0.45">
      <c r="B47" s="15" t="s">
        <v>20</v>
      </c>
      <c r="C47" s="13">
        <f>SUM(C45:E46)</f>
        <v>-24.776371283218193</v>
      </c>
      <c r="D47" s="11"/>
      <c r="E47" s="11"/>
      <c r="F47" s="11"/>
    </row>
    <row r="48" spans="1:7" x14ac:dyDescent="0.45">
      <c r="C48" s="13"/>
      <c r="D48" s="11"/>
      <c r="E48" s="11"/>
      <c r="F48" s="11"/>
    </row>
    <row r="49" spans="1:7" x14ac:dyDescent="0.45">
      <c r="A49" s="1" t="s">
        <v>37</v>
      </c>
    </row>
    <row r="51" spans="1:7" x14ac:dyDescent="0.45">
      <c r="B51" s="8" t="s">
        <v>0</v>
      </c>
      <c r="C51" s="9">
        <f>C11</f>
        <v>0</v>
      </c>
      <c r="D51" s="9">
        <f>D11</f>
        <v>55</v>
      </c>
      <c r="E51" s="9"/>
      <c r="F51" s="9"/>
      <c r="G51" s="9"/>
    </row>
    <row r="52" spans="1:7" x14ac:dyDescent="0.45">
      <c r="B52" s="2" t="s">
        <v>1</v>
      </c>
      <c r="C52" s="7">
        <f>C18</f>
        <v>5</v>
      </c>
      <c r="D52" s="7">
        <f>D18</f>
        <v>20</v>
      </c>
      <c r="E52" s="7"/>
      <c r="F52" s="7"/>
      <c r="G52" s="7"/>
    </row>
    <row r="53" spans="1:7" x14ac:dyDescent="0.45">
      <c r="B53" s="2" t="s">
        <v>2</v>
      </c>
      <c r="C53" s="10">
        <f>(1/(1+$C$7))^C51</f>
        <v>1</v>
      </c>
      <c r="D53" s="10">
        <f t="shared" ref="D53" si="11">(1/(1+$C$7))^D51</f>
        <v>0.98306805903560179</v>
      </c>
      <c r="E53" s="10"/>
      <c r="F53" s="10"/>
      <c r="G53" s="10"/>
    </row>
    <row r="54" spans="1:7" x14ac:dyDescent="0.45">
      <c r="B54" s="2" t="s">
        <v>3</v>
      </c>
      <c r="C54" s="11">
        <f>C52*C53</f>
        <v>5</v>
      </c>
      <c r="D54" s="11">
        <f t="shared" ref="D54" si="12">D52*D53</f>
        <v>19.661361180712035</v>
      </c>
      <c r="E54" s="11"/>
      <c r="F54" s="11"/>
      <c r="G54" s="11"/>
    </row>
    <row r="55" spans="1:7" x14ac:dyDescent="0.45">
      <c r="B55" s="14" t="s">
        <v>10</v>
      </c>
      <c r="C55" s="11">
        <f>$C$9*-1</f>
        <v>-50</v>
      </c>
      <c r="D55" s="11"/>
      <c r="E55" s="11"/>
      <c r="F55" s="11"/>
      <c r="G55" s="11"/>
    </row>
    <row r="56" spans="1:7" x14ac:dyDescent="0.45">
      <c r="B56" s="15" t="s">
        <v>38</v>
      </c>
      <c r="C56" s="13">
        <f>SUM(C54:F55)</f>
        <v>-25.338638819287965</v>
      </c>
      <c r="D56" s="11"/>
      <c r="E56" s="11"/>
      <c r="F56" s="11"/>
      <c r="G56" s="11"/>
    </row>
    <row r="58" spans="1:7" x14ac:dyDescent="0.45">
      <c r="A58" s="1" t="s">
        <v>21</v>
      </c>
    </row>
    <row r="60" spans="1:7" x14ac:dyDescent="0.45">
      <c r="B60" s="8" t="s">
        <v>0</v>
      </c>
      <c r="C60" s="9">
        <f t="shared" ref="C60:G61" si="13">C11</f>
        <v>0</v>
      </c>
      <c r="D60" s="9">
        <f t="shared" si="13"/>
        <v>55</v>
      </c>
      <c r="E60" s="9">
        <f t="shared" si="13"/>
        <v>150</v>
      </c>
      <c r="F60" s="9">
        <f t="shared" si="13"/>
        <v>290</v>
      </c>
      <c r="G60" s="9">
        <f t="shared" si="13"/>
        <v>310</v>
      </c>
    </row>
    <row r="61" spans="1:7" x14ac:dyDescent="0.45">
      <c r="B61" s="2" t="s">
        <v>22</v>
      </c>
      <c r="C61" s="7">
        <f t="shared" si="13"/>
        <v>11.111111111111111</v>
      </c>
      <c r="D61" s="7">
        <f t="shared" si="13"/>
        <v>36.36363636363636</v>
      </c>
      <c r="E61" s="7">
        <f t="shared" si="13"/>
        <v>6.666666666666667</v>
      </c>
      <c r="F61" s="7">
        <f t="shared" si="13"/>
        <v>100</v>
      </c>
      <c r="G61" s="7">
        <f t="shared" si="13"/>
        <v>166.66666666666669</v>
      </c>
    </row>
    <row r="62" spans="1:7" x14ac:dyDescent="0.45">
      <c r="B62" s="2" t="s">
        <v>2</v>
      </c>
      <c r="C62" s="10">
        <f>(1/(1+$C$7))^C60</f>
        <v>1</v>
      </c>
      <c r="D62" s="10">
        <f t="shared" ref="D62:F62" si="14">(1/(1+$C$7))^D60</f>
        <v>0.98306805903560179</v>
      </c>
      <c r="E62" s="10">
        <f t="shared" si="14"/>
        <v>0.95449446725523901</v>
      </c>
      <c r="F62" s="10">
        <f t="shared" si="14"/>
        <v>0.91389282916290204</v>
      </c>
      <c r="G62" s="10">
        <f>(1/(1+$C$7))^G60</f>
        <v>0.90823532984382127</v>
      </c>
    </row>
    <row r="63" spans="1:7" x14ac:dyDescent="0.45">
      <c r="B63" s="2" t="s">
        <v>39</v>
      </c>
      <c r="C63" s="11">
        <f>C61*C62</f>
        <v>11.111111111111111</v>
      </c>
      <c r="D63" s="11">
        <f t="shared" ref="D63" si="15">D61*D62</f>
        <v>35.747929419476428</v>
      </c>
      <c r="E63" s="11">
        <f t="shared" ref="E63" si="16">E61*E62</f>
        <v>6.3632964483682599</v>
      </c>
      <c r="F63" s="11">
        <f t="shared" ref="F63" si="17">F61*F62</f>
        <v>91.389282916290199</v>
      </c>
      <c r="G63" s="11">
        <f t="shared" ref="G63" si="18">G61*G62</f>
        <v>151.37255497397024</v>
      </c>
    </row>
    <row r="64" spans="1:7" x14ac:dyDescent="0.45">
      <c r="B64" s="12" t="s">
        <v>23</v>
      </c>
      <c r="C64" s="13">
        <f>SUM(C63:G63)</f>
        <v>295.98417486921625</v>
      </c>
      <c r="D64" s="11"/>
      <c r="E64" s="11"/>
      <c r="F64" s="11"/>
      <c r="G64" s="11"/>
    </row>
    <row r="65" spans="1:7" x14ac:dyDescent="0.45">
      <c r="B65" s="14" t="s">
        <v>10</v>
      </c>
      <c r="C65" s="11">
        <f>$C$9*-1</f>
        <v>-50</v>
      </c>
      <c r="D65" s="11"/>
      <c r="E65" s="11"/>
      <c r="F65" s="11"/>
      <c r="G65" s="11"/>
    </row>
    <row r="66" spans="1:7" x14ac:dyDescent="0.45">
      <c r="B66" s="15" t="s">
        <v>24</v>
      </c>
      <c r="C66" s="13">
        <f>C64+C65</f>
        <v>245.98417486921625</v>
      </c>
      <c r="D66" s="11"/>
      <c r="E66" s="11"/>
      <c r="F66" s="11"/>
      <c r="G66" s="11"/>
    </row>
    <row r="68" spans="1:7" x14ac:dyDescent="0.45">
      <c r="A68" s="1" t="s">
        <v>26</v>
      </c>
    </row>
    <row r="70" spans="1:7" x14ac:dyDescent="0.45">
      <c r="B70" s="8" t="s">
        <v>0</v>
      </c>
      <c r="C70" s="9">
        <f>C11</f>
        <v>0</v>
      </c>
      <c r="D70" s="9">
        <f>D11</f>
        <v>55</v>
      </c>
      <c r="E70" s="9">
        <f>E11</f>
        <v>150</v>
      </c>
      <c r="F70" s="9">
        <f>F11</f>
        <v>290</v>
      </c>
      <c r="G70" s="9">
        <f>G11</f>
        <v>310</v>
      </c>
    </row>
    <row r="71" spans="1:7" x14ac:dyDescent="0.45">
      <c r="B71" s="2" t="s">
        <v>1</v>
      </c>
      <c r="C71" s="7">
        <f>C18</f>
        <v>5</v>
      </c>
      <c r="D71" s="7">
        <f>D18</f>
        <v>20</v>
      </c>
      <c r="E71" s="7">
        <f>E18</f>
        <v>2</v>
      </c>
      <c r="F71" s="7">
        <f>F18</f>
        <v>50</v>
      </c>
      <c r="G71" s="7">
        <f>G18</f>
        <v>100</v>
      </c>
    </row>
    <row r="72" spans="1:7" x14ac:dyDescent="0.45">
      <c r="B72" s="2" t="s">
        <v>2</v>
      </c>
      <c r="C72" s="10">
        <v>1</v>
      </c>
      <c r="D72" s="10">
        <v>1</v>
      </c>
      <c r="E72" s="10">
        <v>1</v>
      </c>
      <c r="F72" s="10">
        <v>1</v>
      </c>
      <c r="G72" s="10">
        <v>1</v>
      </c>
    </row>
    <row r="73" spans="1:7" x14ac:dyDescent="0.45">
      <c r="B73" s="2" t="s">
        <v>3</v>
      </c>
      <c r="C73" s="11">
        <f>C71*C72</f>
        <v>5</v>
      </c>
      <c r="D73" s="11">
        <f t="shared" ref="D73:G73" si="19">D71*D72</f>
        <v>20</v>
      </c>
      <c r="E73" s="11">
        <f t="shared" si="19"/>
        <v>2</v>
      </c>
      <c r="F73" s="11">
        <f t="shared" si="19"/>
        <v>50</v>
      </c>
      <c r="G73" s="11">
        <f t="shared" si="19"/>
        <v>100</v>
      </c>
    </row>
    <row r="74" spans="1:7" x14ac:dyDescent="0.45">
      <c r="B74" s="18" t="s">
        <v>27</v>
      </c>
      <c r="C74" s="19">
        <f>SUM(C73:G73)</f>
        <v>177</v>
      </c>
      <c r="D74" s="11"/>
      <c r="E74" s="11"/>
      <c r="F74" s="11"/>
      <c r="G74" s="11"/>
    </row>
    <row r="75" spans="1:7" x14ac:dyDescent="0.45">
      <c r="B75" s="20" t="s">
        <v>10</v>
      </c>
      <c r="C75" s="19">
        <f>$C$9*-1</f>
        <v>-50</v>
      </c>
      <c r="D75" s="11"/>
      <c r="E75" s="11"/>
      <c r="F75" s="11"/>
      <c r="G75" s="11"/>
    </row>
    <row r="76" spans="1:7" x14ac:dyDescent="0.45">
      <c r="B76" s="15" t="s">
        <v>28</v>
      </c>
      <c r="C76" s="13">
        <f>C74+C75</f>
        <v>127</v>
      </c>
      <c r="D76" s="11"/>
      <c r="E76" s="11"/>
      <c r="F76" s="11"/>
      <c r="G76" s="11"/>
    </row>
    <row r="78" spans="1:7" x14ac:dyDescent="0.45">
      <c r="A78" s="1" t="s">
        <v>32</v>
      </c>
    </row>
    <row r="80" spans="1:7" x14ac:dyDescent="0.45">
      <c r="B80" s="8" t="s">
        <v>0</v>
      </c>
      <c r="C80" s="9"/>
      <c r="D80" s="9">
        <f t="shared" ref="D80:G80" si="20">D70</f>
        <v>55</v>
      </c>
      <c r="E80" s="9">
        <f t="shared" si="20"/>
        <v>150</v>
      </c>
      <c r="F80" s="9">
        <f t="shared" si="20"/>
        <v>290</v>
      </c>
      <c r="G80" s="9">
        <f t="shared" si="20"/>
        <v>310</v>
      </c>
    </row>
    <row r="81" spans="1:7" x14ac:dyDescent="0.45">
      <c r="B81" s="2" t="s">
        <v>1</v>
      </c>
      <c r="C81" s="7"/>
      <c r="D81" s="7">
        <f>D71</f>
        <v>20</v>
      </c>
      <c r="E81" s="7">
        <f t="shared" ref="E81:G81" si="21">E71</f>
        <v>2</v>
      </c>
      <c r="F81" s="7">
        <f t="shared" si="21"/>
        <v>50</v>
      </c>
      <c r="G81" s="7">
        <f t="shared" si="21"/>
        <v>100</v>
      </c>
    </row>
    <row r="82" spans="1:7" x14ac:dyDescent="0.45">
      <c r="B82" s="2" t="s">
        <v>2</v>
      </c>
      <c r="C82" s="17"/>
      <c r="D82" s="10">
        <f t="shared" ref="D82:F82" si="22">(1/(1+$C$7))^D80</f>
        <v>0.98306805903560179</v>
      </c>
      <c r="E82" s="10">
        <f t="shared" si="22"/>
        <v>0.95449446725523901</v>
      </c>
      <c r="F82" s="10">
        <f t="shared" si="22"/>
        <v>0.91389282916290204</v>
      </c>
      <c r="G82" s="10">
        <f>(1/(1+$C$7))^G80</f>
        <v>0.90823532984382127</v>
      </c>
    </row>
    <row r="83" spans="1:7" x14ac:dyDescent="0.45">
      <c r="B83" s="2" t="s">
        <v>3</v>
      </c>
      <c r="C83" s="11"/>
      <c r="D83" s="11">
        <f t="shared" ref="D83:G83" si="23">D81*D82</f>
        <v>19.661361180712035</v>
      </c>
      <c r="E83" s="11">
        <f t="shared" si="23"/>
        <v>1.908988934510478</v>
      </c>
      <c r="F83" s="11">
        <f t="shared" si="23"/>
        <v>45.694641458145099</v>
      </c>
      <c r="G83" s="11">
        <f t="shared" si="23"/>
        <v>90.823532984382126</v>
      </c>
    </row>
    <row r="84" spans="1:7" x14ac:dyDescent="0.45">
      <c r="B84" s="12" t="s">
        <v>33</v>
      </c>
      <c r="C84" s="13">
        <f>SUM(C83:G83)</f>
        <v>158.08852455774974</v>
      </c>
      <c r="D84" s="11"/>
      <c r="E84" s="11"/>
      <c r="F84" s="11"/>
      <c r="G84" s="11"/>
    </row>
    <row r="85" spans="1:7" x14ac:dyDescent="0.45">
      <c r="B85" s="20"/>
      <c r="C85" s="19"/>
      <c r="D85" s="11"/>
      <c r="E85" s="11"/>
      <c r="F85" s="11"/>
      <c r="G85" s="11"/>
    </row>
    <row r="86" spans="1:7" x14ac:dyDescent="0.45">
      <c r="A86" s="1" t="s">
        <v>34</v>
      </c>
    </row>
    <row r="88" spans="1:7" x14ac:dyDescent="0.45">
      <c r="B88" s="8" t="s">
        <v>0</v>
      </c>
      <c r="C88" s="9">
        <f>C70</f>
        <v>0</v>
      </c>
      <c r="D88" s="9"/>
      <c r="E88" s="9"/>
      <c r="F88" s="9"/>
      <c r="G88" s="9"/>
    </row>
    <row r="89" spans="1:7" x14ac:dyDescent="0.45">
      <c r="B89" s="14" t="s">
        <v>12</v>
      </c>
      <c r="C89" s="11">
        <f>C65*-1</f>
        <v>50</v>
      </c>
      <c r="D89" s="7"/>
      <c r="E89" s="7"/>
      <c r="F89" s="7"/>
      <c r="G89" s="7"/>
    </row>
    <row r="90" spans="1:7" x14ac:dyDescent="0.45">
      <c r="B90" s="14" t="s">
        <v>36</v>
      </c>
      <c r="C90" s="7">
        <f>C71*-1</f>
        <v>-5</v>
      </c>
      <c r="D90" s="10"/>
      <c r="E90" s="10"/>
      <c r="F90" s="10"/>
      <c r="G90" s="10"/>
    </row>
    <row r="91" spans="1:7" x14ac:dyDescent="0.45">
      <c r="B91" s="15" t="s">
        <v>35</v>
      </c>
      <c r="C91" s="13">
        <f>+C89+C90</f>
        <v>45</v>
      </c>
      <c r="D91" s="11"/>
      <c r="E91" s="11"/>
      <c r="F91" s="11"/>
      <c r="G91" s="11"/>
    </row>
    <row r="92" spans="1:7" x14ac:dyDescent="0.45">
      <c r="D92" s="11"/>
      <c r="E92" s="11"/>
      <c r="F92" s="11"/>
      <c r="G92" s="11"/>
    </row>
    <row r="95" spans="1:7" x14ac:dyDescent="0.45">
      <c r="A95" s="1" t="s">
        <v>41</v>
      </c>
    </row>
    <row r="97" spans="2:7" x14ac:dyDescent="0.45">
      <c r="B97" s="2" t="s">
        <v>42</v>
      </c>
      <c r="C97" s="10"/>
    </row>
    <row r="98" spans="2:7" x14ac:dyDescent="0.45">
      <c r="B98" s="2" t="s">
        <v>43</v>
      </c>
      <c r="C98" s="11">
        <v>12</v>
      </c>
      <c r="D98" s="2" t="s">
        <v>44</v>
      </c>
    </row>
    <row r="101" spans="2:7" x14ac:dyDescent="0.45">
      <c r="B101" s="8" t="s">
        <v>0</v>
      </c>
      <c r="C101" s="9">
        <f>C70</f>
        <v>0</v>
      </c>
      <c r="D101" s="9">
        <f t="shared" ref="D101:G101" si="24">D70</f>
        <v>55</v>
      </c>
      <c r="E101" s="9">
        <f t="shared" si="24"/>
        <v>150</v>
      </c>
      <c r="F101" s="9">
        <v>180</v>
      </c>
      <c r="G101" s="23" t="s">
        <v>47</v>
      </c>
    </row>
    <row r="102" spans="2:7" x14ac:dyDescent="0.45">
      <c r="B102" s="2" t="s">
        <v>1</v>
      </c>
      <c r="C102" s="7">
        <f>C27</f>
        <v>5</v>
      </c>
      <c r="D102" s="7">
        <f t="shared" ref="D102:E102" si="25">D27</f>
        <v>20</v>
      </c>
      <c r="E102" s="7">
        <f t="shared" si="25"/>
        <v>2</v>
      </c>
      <c r="F102" s="7">
        <f>C98</f>
        <v>12</v>
      </c>
      <c r="G102" s="7"/>
    </row>
    <row r="103" spans="2:7" x14ac:dyDescent="0.45">
      <c r="B103" s="2" t="s">
        <v>2</v>
      </c>
      <c r="C103" s="10">
        <f>(1/(1+$C$7))^C101</f>
        <v>1</v>
      </c>
      <c r="D103" s="10">
        <f t="shared" ref="D103:F103" si="26">(1/(1+$C$7))^D101</f>
        <v>0.98306805903560179</v>
      </c>
      <c r="E103" s="10">
        <f t="shared" si="26"/>
        <v>0.95449446725523901</v>
      </c>
      <c r="F103" s="10">
        <f t="shared" si="26"/>
        <v>0.94564492987908577</v>
      </c>
      <c r="G103" s="10"/>
    </row>
    <row r="104" spans="2:7" x14ac:dyDescent="0.45">
      <c r="B104" s="2" t="s">
        <v>3</v>
      </c>
      <c r="C104" s="11">
        <f>C102*C103</f>
        <v>5</v>
      </c>
      <c r="D104" s="11">
        <f t="shared" ref="D104:G104" si="27">D102*D103</f>
        <v>19.661361180712035</v>
      </c>
      <c r="E104" s="11">
        <f t="shared" si="27"/>
        <v>1.908988934510478</v>
      </c>
      <c r="F104" s="11">
        <f t="shared" si="27"/>
        <v>11.347739158549029</v>
      </c>
      <c r="G104" s="11"/>
    </row>
    <row r="105" spans="2:7" x14ac:dyDescent="0.45">
      <c r="B105" s="12" t="s">
        <v>45</v>
      </c>
      <c r="C105" s="13">
        <f>SUM(C104:G104)</f>
        <v>37.918089273771542</v>
      </c>
      <c r="D105" s="11"/>
      <c r="E105" s="11"/>
      <c r="F105" s="11"/>
      <c r="G105" s="11"/>
    </row>
    <row r="106" spans="2:7" x14ac:dyDescent="0.45">
      <c r="B106" s="14" t="s">
        <v>10</v>
      </c>
      <c r="C106" s="11">
        <f>C9*-1</f>
        <v>-50</v>
      </c>
    </row>
    <row r="107" spans="2:7" x14ac:dyDescent="0.45">
      <c r="B107" s="15" t="s">
        <v>46</v>
      </c>
      <c r="C107" s="13">
        <f>C105+C106</f>
        <v>-12.081910726228458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Daniel Minh</dc:creator>
  <cp:lastModifiedBy>Daniel McCarthy</cp:lastModifiedBy>
  <dcterms:created xsi:type="dcterms:W3CDTF">2019-07-25T19:44:30Z</dcterms:created>
  <dcterms:modified xsi:type="dcterms:W3CDTF">2025-01-21T21:28:41Z</dcterms:modified>
</cp:coreProperties>
</file>