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dullah-Mahmood\Downloads\"/>
    </mc:Choice>
  </mc:AlternateContent>
  <xr:revisionPtr revIDLastSave="0" documentId="13_ncr:1_{BC23FF25-D927-431D-9522-B9C16A605552}" xr6:coauthVersionLast="47" xr6:coauthVersionMax="47" xr10:uidLastSave="{00000000-0000-0000-0000-000000000000}"/>
  <bookViews>
    <workbookView xWindow="-110" yWindow="-110" windowWidth="25820" windowHeight="15620" xr2:uid="{B9003577-C58E-4C4D-B28B-47A8361D64A8}"/>
  </bookViews>
  <sheets>
    <sheet name="Sheet1" sheetId="1" r:id="rId1"/>
    <sheet name="DEX - CP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33" i="1"/>
  <c r="K11" i="2"/>
  <c r="K12" i="2"/>
  <c r="D12" i="2"/>
  <c r="C12" i="2" s="1"/>
  <c r="I11" i="2"/>
  <c r="H11" i="2"/>
  <c r="E12" i="2"/>
  <c r="I10" i="2"/>
  <c r="H10" i="2"/>
  <c r="E10" i="2"/>
  <c r="E11" i="2"/>
  <c r="D11" i="2"/>
  <c r="C11" i="2"/>
  <c r="D6" i="2"/>
  <c r="D5" i="2"/>
  <c r="B45" i="1"/>
  <c r="B46" i="1"/>
  <c r="B42" i="1"/>
  <c r="B43" i="1" s="1"/>
  <c r="B44" i="1" s="1"/>
  <c r="B28" i="1"/>
  <c r="B29" i="1"/>
  <c r="B30" i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E5" i="1"/>
  <c r="F5" i="1"/>
  <c r="E4" i="1"/>
  <c r="E3" i="1"/>
  <c r="H12" i="2" l="1"/>
  <c r="G12" i="2"/>
  <c r="I12" i="2" s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<sst xmlns="http://schemas.openxmlformats.org/spreadsheetml/2006/main" count="31" uniqueCount="24">
  <si>
    <t>Maniswap - Constant Product Market Maker (CPMM) Function</t>
  </si>
  <si>
    <t>Market Probability</t>
  </si>
  <si>
    <t>k =</t>
  </si>
  <si>
    <t>p</t>
  </si>
  <si>
    <t>y</t>
  </si>
  <si>
    <t>n</t>
  </si>
  <si>
    <t>DEX – constant product function market-maker</t>
  </si>
  <si>
    <t>Initial Pool</t>
  </si>
  <si>
    <t>Tether</t>
  </si>
  <si>
    <t>ETH</t>
  </si>
  <si>
    <t>Constant</t>
  </si>
  <si>
    <t>Value</t>
  </si>
  <si>
    <t>Qty</t>
  </si>
  <si>
    <t>Price</t>
  </si>
  <si>
    <t>Quantity</t>
  </si>
  <si>
    <t>Liquidity Provision</t>
  </si>
  <si>
    <t>Price/Unit</t>
  </si>
  <si>
    <t>Liquidity Taker</t>
  </si>
  <si>
    <t>Before Trade</t>
  </si>
  <si>
    <t>After Trade</t>
  </si>
  <si>
    <t xml:space="preserve">y= </t>
  </si>
  <si>
    <t>n=</t>
  </si>
  <si>
    <t>k</t>
  </si>
  <si>
    <t>P=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</si>
</sst>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0" xfId="0" applyFont="1"/>
    <xf numFmtId="3" fontId="5" fillId="0" borderId="0" xfId="0" applyNumberFormat="1" applyFont="1"/>
    <xf numFmtId="0" fontId="6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23/09/relationships/Python" Target="pyth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130175</xdr:colOff>
      <xdr:row>11</xdr:row>
      <xdr:rowOff>19050</xdr:rowOff>
    </xdr:from>
    <xdr:ext cx="1205202" cy="2893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73154E4-9D8C-779D-EE17-367D962D0CAF}"/>
                </a:ext>
              </a:extLst>
            </xdr:cNvPr>
            <xdr:cNvSpPr txBox="1"/>
          </xdr:nvSpPr>
          <xdr:spPr>
            <a:xfrm>
              <a:off x="739775" y="2044700"/>
              <a:ext cx="1205202" cy="2893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𝑝</m:t>
                        </m:r>
                      </m:sup>
                    </m:sSup>
                    <m:sSup>
                      <m:sSupPr>
                        <m:ctrlPr>
                          <a:rPr lang="en-GB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𝑝</m:t>
                        </m:r>
                      </m:sup>
                    </m:s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𝑘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73154E4-9D8C-779D-EE17-367D962D0CAF}"/>
                </a:ext>
              </a:extLst>
            </xdr:cNvPr>
            <xdr:cNvSpPr txBox="1"/>
          </xdr:nvSpPr>
          <xdr:spPr>
            <a:xfrm>
              <a:off x="739775" y="2044700"/>
              <a:ext cx="1205202" cy="2893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𝑦</a:t>
              </a:r>
              <a:r>
                <a:rPr lang="en-GB" sz="1800" b="0" i="0">
                  <a:latin typeface="Cambria Math" panose="02040503050406030204" pitchFamily="18" charset="0"/>
                </a:rPr>
                <a:t>^</a:t>
              </a:r>
              <a:r>
                <a:rPr lang="en-US" sz="1800" b="0" i="0">
                  <a:latin typeface="Cambria Math" panose="02040503050406030204" pitchFamily="18" charset="0"/>
                </a:rPr>
                <a:t>𝑝</a:t>
              </a:r>
              <a:r>
                <a:rPr lang="en-GB" sz="1800" b="0" i="0">
                  <a:latin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</a:rPr>
                <a:t>𝑛</a:t>
              </a:r>
              <a:r>
                <a:rPr lang="en-GB" sz="1800" b="0" i="0">
                  <a:latin typeface="Cambria Math" panose="02040503050406030204" pitchFamily="18" charset="0"/>
                </a:rPr>
                <a:t>^(</a:t>
              </a:r>
              <a:r>
                <a:rPr lang="en-US" sz="1800" b="0" i="0">
                  <a:latin typeface="Cambria Math" panose="02040503050406030204" pitchFamily="18" charset="0"/>
                </a:rPr>
                <a:t>1−𝑝</a:t>
              </a:r>
              <a:r>
                <a:rPr lang="en-GB" sz="1800" b="0" i="0">
                  <a:latin typeface="Cambria Math" panose="02040503050406030204" pitchFamily="18" charset="0"/>
                </a:rPr>
                <a:t>)</a:t>
              </a:r>
              <a:r>
                <a:rPr lang="en-US" sz="1800" b="0" i="0">
                  <a:latin typeface="Cambria Math" panose="02040503050406030204" pitchFamily="18" charset="0"/>
                </a:rPr>
                <a:t>=𝑘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92075</xdr:colOff>
      <xdr:row>16</xdr:row>
      <xdr:rowOff>31750</xdr:rowOff>
    </xdr:from>
    <xdr:ext cx="1891672" cy="5216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150D92F-AE80-3E7F-A7FE-5F38C4070161}"/>
                </a:ext>
              </a:extLst>
            </xdr:cNvPr>
            <xdr:cNvSpPr txBox="1"/>
          </xdr:nvSpPr>
          <xdr:spPr>
            <a:xfrm>
              <a:off x="701675" y="2978150"/>
              <a:ext cx="1891672" cy="5216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𝑝𝑛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𝑝𝑛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d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150D92F-AE80-3E7F-A7FE-5F38C4070161}"/>
                </a:ext>
              </a:extLst>
            </xdr:cNvPr>
            <xdr:cNvSpPr txBox="1"/>
          </xdr:nvSpPr>
          <xdr:spPr>
            <a:xfrm>
              <a:off x="701675" y="2978150"/>
              <a:ext cx="1891672" cy="5216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𝑃=𝑝𝑛/(𝑝𝑛+(1−𝑝)𝑦)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307975</xdr:colOff>
      <xdr:row>14</xdr:row>
      <xdr:rowOff>38100</xdr:rowOff>
    </xdr:from>
    <xdr:ext cx="122636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8199C0E-EAB8-4BC3-C437-C3D5F26C510B}"/>
                </a:ext>
              </a:extLst>
            </xdr:cNvPr>
            <xdr:cNvSpPr txBox="1"/>
          </xdr:nvSpPr>
          <xdr:spPr>
            <a:xfrm>
              <a:off x="5184775" y="2616200"/>
              <a:ext cx="122636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en-GB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8199C0E-EAB8-4BC3-C437-C3D5F26C510B}"/>
                </a:ext>
              </a:extLst>
            </xdr:cNvPr>
            <xdr:cNvSpPr txBox="1"/>
          </xdr:nvSpPr>
          <xdr:spPr>
            <a:xfrm>
              <a:off x="5184775" y="2616200"/>
              <a:ext cx="122636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"Type equation here."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203200</xdr:colOff>
      <xdr:row>2</xdr:row>
      <xdr:rowOff>28242</xdr:rowOff>
    </xdr:from>
    <xdr:to>
      <xdr:col>21</xdr:col>
      <xdr:colOff>10774</xdr:colOff>
      <xdr:row>22</xdr:row>
      <xdr:rowOff>62148</xdr:rowOff>
    </xdr:to>
    <xdr:pic>
      <xdr:nvPicPr>
        <xdr:cNvPr id="2" name="Picture 1" descr="A diagram of a chart&#10;&#10;Description automatically generated with medium confidence">
          <a:extLst>
            <a:ext uri="{FF2B5EF4-FFF2-40B4-BE49-F238E27FC236}">
              <a16:creationId xmlns:a16="http://schemas.microsoft.com/office/drawing/2014/main" id="{69952BF4-1B4A-31E2-F65C-FB009C4D0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3550" y="447342"/>
          <a:ext cx="5293974" cy="3716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4692-F7EB-4781-B577-E9B9505BA371}">
  <dimension ref="B3:I46"/>
  <sheetViews>
    <sheetView tabSelected="1" workbookViewId="0">
      <selection activeCell="G25" sqref="G25"/>
    </sheetView>
  </sheetViews>
  <sheetFormatPr defaultRowHeight="14.5" x14ac:dyDescent="0.35"/>
  <sheetData>
    <row r="3" spans="2:6" x14ac:dyDescent="0.35">
      <c r="B3">
        <v>50</v>
      </c>
      <c r="C3" s="1">
        <v>0.34</v>
      </c>
      <c r="D3" s="1">
        <v>0.37</v>
      </c>
      <c r="E3">
        <f>B3/D3</f>
        <v>135.13513513513513</v>
      </c>
      <c r="F3">
        <v>134</v>
      </c>
    </row>
    <row r="4" spans="2:6" x14ac:dyDescent="0.35">
      <c r="B4">
        <v>100</v>
      </c>
      <c r="C4" s="1">
        <v>0.32</v>
      </c>
      <c r="D4" s="1">
        <v>0.28999999999999998</v>
      </c>
      <c r="E4">
        <f>B4/(1-D4)</f>
        <v>140.84507042253523</v>
      </c>
      <c r="F4">
        <v>141</v>
      </c>
    </row>
    <row r="5" spans="2:6" x14ac:dyDescent="0.35">
      <c r="E5">
        <f t="shared" ref="E5:F5" si="0">E4-E3</f>
        <v>5.7099352874000999</v>
      </c>
      <c r="F5">
        <f t="shared" si="0"/>
        <v>7</v>
      </c>
    </row>
    <row r="10" spans="2:6" x14ac:dyDescent="0.35">
      <c r="B10" s="2" t="s">
        <v>0</v>
      </c>
    </row>
    <row r="15" spans="2:6" x14ac:dyDescent="0.35">
      <c r="B15" s="2" t="s">
        <v>1</v>
      </c>
    </row>
    <row r="24" spans="2:9" x14ac:dyDescent="0.35">
      <c r="C24" t="s">
        <v>2</v>
      </c>
      <c r="D24">
        <v>100</v>
      </c>
    </row>
    <row r="26" spans="2:9" x14ac:dyDescent="0.35">
      <c r="B26" t="s">
        <v>3</v>
      </c>
      <c r="C26" t="s">
        <v>4</v>
      </c>
      <c r="D26" t="s">
        <v>5</v>
      </c>
    </row>
    <row r="27" spans="2:9" x14ac:dyDescent="0.35">
      <c r="B27" s="3">
        <v>0.05</v>
      </c>
    </row>
    <row r="28" spans="2:9" x14ac:dyDescent="0.35">
      <c r="B28" s="3">
        <f t="shared" ref="B28:B41" si="1">B27+0.05</f>
        <v>0.1</v>
      </c>
      <c r="H28">
        <v>0.5</v>
      </c>
    </row>
    <row r="29" spans="2:9" x14ac:dyDescent="0.35">
      <c r="B29" s="3">
        <f t="shared" si="1"/>
        <v>0.15000000000000002</v>
      </c>
    </row>
    <row r="30" spans="2:9" x14ac:dyDescent="0.35">
      <c r="B30" s="3">
        <f t="shared" si="1"/>
        <v>0.2</v>
      </c>
      <c r="H30" t="s">
        <v>23</v>
      </c>
      <c r="I30" s="1">
        <v>0.7</v>
      </c>
    </row>
    <row r="31" spans="2:9" x14ac:dyDescent="0.35">
      <c r="B31" s="3">
        <f t="shared" si="1"/>
        <v>0.25</v>
      </c>
      <c r="H31" t="s">
        <v>20</v>
      </c>
      <c r="I31">
        <v>159</v>
      </c>
    </row>
    <row r="32" spans="2:9" x14ac:dyDescent="0.35">
      <c r="B32" s="3">
        <f t="shared" si="1"/>
        <v>0.3</v>
      </c>
      <c r="H32" t="s">
        <v>21</v>
      </c>
      <c r="I32">
        <v>294</v>
      </c>
    </row>
    <row r="33" spans="2:9" x14ac:dyDescent="0.35">
      <c r="B33" s="3">
        <f t="shared" si="1"/>
        <v>0.35</v>
      </c>
      <c r="H33" t="s">
        <v>22</v>
      </c>
      <c r="I33">
        <f>(I31^(I30))*(I32^(1-I30))</f>
        <v>191.19748977815283</v>
      </c>
    </row>
    <row r="34" spans="2:9" x14ac:dyDescent="0.35">
      <c r="B34" s="3">
        <f t="shared" si="1"/>
        <v>0.39999999999999997</v>
      </c>
      <c r="H34" t="s">
        <v>23</v>
      </c>
      <c r="I34">
        <f>(I30*I32)/(I30*I32+(1-I30)*I31)</f>
        <v>0.8118343195266271</v>
      </c>
    </row>
    <row r="35" spans="2:9" x14ac:dyDescent="0.35">
      <c r="B35" s="3">
        <f t="shared" si="1"/>
        <v>0.44999999999999996</v>
      </c>
    </row>
    <row r="36" spans="2:9" x14ac:dyDescent="0.35">
      <c r="B36" s="3">
        <f t="shared" si="1"/>
        <v>0.49999999999999994</v>
      </c>
    </row>
    <row r="37" spans="2:9" x14ac:dyDescent="0.35">
      <c r="B37" s="3">
        <f t="shared" si="1"/>
        <v>0.54999999999999993</v>
      </c>
    </row>
    <row r="38" spans="2:9" x14ac:dyDescent="0.35">
      <c r="B38" s="3">
        <f t="shared" si="1"/>
        <v>0.6</v>
      </c>
    </row>
    <row r="39" spans="2:9" x14ac:dyDescent="0.35">
      <c r="B39" s="3">
        <f t="shared" si="1"/>
        <v>0.65</v>
      </c>
    </row>
    <row r="40" spans="2:9" x14ac:dyDescent="0.35">
      <c r="B40" s="3">
        <f t="shared" si="1"/>
        <v>0.70000000000000007</v>
      </c>
    </row>
    <row r="41" spans="2:9" x14ac:dyDescent="0.35">
      <c r="B41" s="3">
        <f t="shared" si="1"/>
        <v>0.75000000000000011</v>
      </c>
    </row>
    <row r="42" spans="2:9" x14ac:dyDescent="0.35">
      <c r="B42" s="3">
        <f t="shared" ref="B42:B44" si="2">B41+0.05</f>
        <v>0.80000000000000016</v>
      </c>
    </row>
    <row r="43" spans="2:9" x14ac:dyDescent="0.35">
      <c r="B43" s="3">
        <f t="shared" si="2"/>
        <v>0.8500000000000002</v>
      </c>
    </row>
    <row r="44" spans="2:9" x14ac:dyDescent="0.35">
      <c r="B44" s="3">
        <f t="shared" si="2"/>
        <v>0.90000000000000024</v>
      </c>
    </row>
    <row r="45" spans="2:9" x14ac:dyDescent="0.35">
      <c r="B45" s="3">
        <f t="shared" ref="B45:B46" si="3">B44+0.05</f>
        <v>0.95000000000000029</v>
      </c>
    </row>
    <row r="46" spans="2:9" x14ac:dyDescent="0.35">
      <c r="B46" s="3">
        <f t="shared" si="3"/>
        <v>1.0000000000000002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6A252-15C0-4F9D-BB29-3763CAC25857}">
  <dimension ref="B2:K15"/>
  <sheetViews>
    <sheetView workbookViewId="0">
      <selection activeCell="F21" sqref="F21"/>
    </sheetView>
  </sheetViews>
  <sheetFormatPr defaultRowHeight="14.5" x14ac:dyDescent="0.35"/>
  <cols>
    <col min="2" max="2" width="17" customWidth="1"/>
    <col min="3" max="3" width="7.90625" customWidth="1"/>
    <col min="4" max="4" width="5.7265625" bestFit="1" customWidth="1"/>
    <col min="5" max="5" width="10" customWidth="1"/>
    <col min="10" max="10" width="9.7265625" bestFit="1" customWidth="1"/>
    <col min="11" max="11" width="10.08984375" customWidth="1"/>
  </cols>
  <sheetData>
    <row r="2" spans="2:11" ht="18.5" x14ac:dyDescent="0.45">
      <c r="B2" s="12" t="s">
        <v>6</v>
      </c>
      <c r="C2" s="13"/>
      <c r="D2" s="13"/>
      <c r="E2" s="13"/>
      <c r="F2" s="13"/>
      <c r="G2" s="13"/>
      <c r="H2" s="13"/>
      <c r="I2" s="13"/>
    </row>
    <row r="4" spans="2:11" x14ac:dyDescent="0.35">
      <c r="C4" s="6" t="s">
        <v>12</v>
      </c>
      <c r="D4" s="6" t="s">
        <v>13</v>
      </c>
    </row>
    <row r="5" spans="2:11" x14ac:dyDescent="0.35">
      <c r="B5" s="5" t="s">
        <v>8</v>
      </c>
      <c r="C5" s="4">
        <v>1</v>
      </c>
      <c r="D5" s="4">
        <f>C5</f>
        <v>1</v>
      </c>
    </row>
    <row r="6" spans="2:11" x14ac:dyDescent="0.35">
      <c r="B6" s="5" t="s">
        <v>9</v>
      </c>
      <c r="C6" s="4">
        <v>1</v>
      </c>
      <c r="D6" s="4">
        <f>C6*3000</f>
        <v>3000</v>
      </c>
    </row>
    <row r="8" spans="2:11" x14ac:dyDescent="0.35">
      <c r="C8" s="14" t="s">
        <v>14</v>
      </c>
      <c r="D8" s="14"/>
      <c r="F8" s="14" t="s">
        <v>16</v>
      </c>
      <c r="G8" s="14"/>
      <c r="H8" s="14" t="s">
        <v>11</v>
      </c>
      <c r="I8" s="14"/>
    </row>
    <row r="9" spans="2:11" x14ac:dyDescent="0.35">
      <c r="C9" s="8" t="s">
        <v>8</v>
      </c>
      <c r="D9" s="8" t="s">
        <v>9</v>
      </c>
      <c r="E9" s="9" t="s">
        <v>10</v>
      </c>
      <c r="F9" s="8" t="s">
        <v>8</v>
      </c>
      <c r="G9" s="8" t="s">
        <v>9</v>
      </c>
      <c r="H9" s="8" t="s">
        <v>8</v>
      </c>
      <c r="I9" s="8" t="s">
        <v>9</v>
      </c>
    </row>
    <row r="10" spans="2:11" x14ac:dyDescent="0.35">
      <c r="B10" s="2" t="s">
        <v>7</v>
      </c>
      <c r="C10" s="7">
        <v>27000</v>
      </c>
      <c r="D10" s="7">
        <v>9</v>
      </c>
      <c r="E10" s="7">
        <f t="shared" ref="E10:E11" si="0">C10*D10</f>
        <v>243000</v>
      </c>
      <c r="F10" s="7">
        <v>1</v>
      </c>
      <c r="G10" s="7">
        <v>3000</v>
      </c>
      <c r="H10" s="7">
        <f t="shared" ref="H10" si="1">F10*C10</f>
        <v>27000</v>
      </c>
      <c r="I10" s="7">
        <f t="shared" ref="I10" si="2">G10*D10</f>
        <v>27000</v>
      </c>
    </row>
    <row r="11" spans="2:11" x14ac:dyDescent="0.35">
      <c r="B11" s="2" t="s">
        <v>15</v>
      </c>
      <c r="C11" s="7">
        <f>C10+3000</f>
        <v>30000</v>
      </c>
      <c r="D11" s="7">
        <f>D10+1</f>
        <v>10</v>
      </c>
      <c r="E11" s="7">
        <f t="shared" si="0"/>
        <v>300000</v>
      </c>
      <c r="F11" s="7">
        <v>1</v>
      </c>
      <c r="G11" s="7">
        <v>3000</v>
      </c>
      <c r="H11" s="7">
        <f t="shared" ref="H11:H12" si="3">F11*C11</f>
        <v>30000</v>
      </c>
      <c r="I11" s="7">
        <f t="shared" ref="I11:I12" si="4">G11*D11</f>
        <v>30000</v>
      </c>
      <c r="J11" s="10" t="s">
        <v>18</v>
      </c>
      <c r="K11" s="11">
        <f>(I11+H11)*10%</f>
        <v>6000</v>
      </c>
    </row>
    <row r="12" spans="2:11" x14ac:dyDescent="0.35">
      <c r="B12" s="2" t="s">
        <v>17</v>
      </c>
      <c r="C12" s="7">
        <f>E12/D12</f>
        <v>33333.333333333336</v>
      </c>
      <c r="D12" s="7">
        <f>D11-1</f>
        <v>9</v>
      </c>
      <c r="E12" s="7">
        <f>E11</f>
        <v>300000</v>
      </c>
      <c r="F12">
        <v>1</v>
      </c>
      <c r="G12" s="7">
        <f>C12-C11</f>
        <v>3333.3333333333358</v>
      </c>
      <c r="H12" s="7">
        <f t="shared" si="3"/>
        <v>33333.333333333336</v>
      </c>
      <c r="I12" s="7">
        <f t="shared" si="4"/>
        <v>30000.000000000022</v>
      </c>
      <c r="J12" s="10" t="s">
        <v>19</v>
      </c>
      <c r="K12" s="11">
        <f>(I12+H12)*10%</f>
        <v>6333.3333333333358</v>
      </c>
    </row>
    <row r="15" spans="2:11" x14ac:dyDescent="0.35">
      <c r="G15" s="7"/>
      <c r="I15" s="7"/>
    </row>
  </sheetData>
  <mergeCells count="3">
    <mergeCell ref="C8:D8"/>
    <mergeCell ref="H8:I8"/>
    <mergeCell ref="F8:G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DEX - CPMM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Mahmood - Speed House Group</dc:creator>
  <cp:lastModifiedBy>Abdullah Mahmood - Speed House Group</cp:lastModifiedBy>
  <dcterms:created xsi:type="dcterms:W3CDTF">2024-09-24T06:06:29Z</dcterms:created>
  <dcterms:modified xsi:type="dcterms:W3CDTF">2024-09-25T12:13:54Z</dcterms:modified>
</cp:coreProperties>
</file>