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PO\Downloads\"/>
    </mc:Choice>
  </mc:AlternateContent>
  <xr:revisionPtr revIDLastSave="0" documentId="13_ncr:1_{9D3ED8AA-117D-419D-9640-087263B3BB97}" xr6:coauthVersionLast="47" xr6:coauthVersionMax="47" xr10:uidLastSave="{00000000-0000-0000-0000-000000000000}"/>
  <bookViews>
    <workbookView xWindow="780" yWindow="540" windowWidth="15375" windowHeight="10980" xr2:uid="{00000000-000D-0000-FFFF-FFFF00000000}"/>
  </bookViews>
  <sheets>
    <sheet name="Statistical Measures" sheetId="1" r:id="rId1"/>
  </sheets>
  <calcPr calcId="191029"/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C29" i="1"/>
  <c r="B29" i="1"/>
  <c r="C28" i="1"/>
  <c r="B28" i="1"/>
  <c r="C25" i="1"/>
  <c r="C26" i="1" s="1"/>
  <c r="B25" i="1"/>
  <c r="B26" i="1" s="1"/>
  <c r="C24" i="1"/>
  <c r="B24" i="1"/>
  <c r="C23" i="1"/>
  <c r="B23" i="1"/>
  <c r="F21" i="1"/>
  <c r="C21" i="1"/>
  <c r="B21" i="1"/>
  <c r="B22" i="1" s="1"/>
  <c r="F20" i="1"/>
  <c r="C20" i="1"/>
  <c r="C22" i="1" s="1"/>
  <c r="B20" i="1"/>
  <c r="F19" i="1"/>
  <c r="C19" i="1"/>
  <c r="B19" i="1"/>
  <c r="F18" i="1"/>
  <c r="C17" i="1"/>
  <c r="B17" i="1"/>
  <c r="C16" i="1"/>
  <c r="B16" i="1"/>
  <c r="C15" i="1"/>
  <c r="C18" i="1" s="1"/>
  <c r="B15" i="1"/>
  <c r="C14" i="1"/>
  <c r="B14" i="1"/>
  <c r="B30" i="1" s="1"/>
  <c r="B18" i="1" l="1"/>
</calcChain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<sst xmlns="http://schemas.openxmlformats.org/spreadsheetml/2006/main" count="28" uniqueCount="28">
  <si>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</si>
  <si>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</si>
  <si>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</si>
  <si>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</si>
  <si>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</si>
  <si>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b/>
        <sz val="12"/>
        <color rgb="FFFF0000"/>
        <rFont val="Arial"/>
      </rPr>
      <t xml:space="preserve">COUNT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</si>
  <si>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SUM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</si>
  <si>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MODE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</si>
  <si>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MEDIAN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</si>
  <si>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MEAN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</si>
  <si>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COVARIANCE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</si>
  <si>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MEAN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</si>
  <si>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COVARIANCE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</si>
  <si>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MIN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</si>
  <si>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>CORRELATION</t>
    </r>
    <r>
      <rPr>
        <b/>
        <i/>
        <sz val="12"/>
        <color rgb="FFFF0000"/>
        <rFont val="Arial"/>
      </rPr>
      <t xml:space="preserve"> Calculation</t>
    </r>
  </si>
  <si>
    <r>
      <rPr>
        <b/>
        <sz val="12"/>
        <color rgb="FFFF0000"/>
        <rFont val="Arial"/>
      </rPr>
      <t xml:space="preserve">MAX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</si>
  <si>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>CORRELATION</t>
    </r>
    <r>
      <rPr>
        <b/>
        <i/>
        <sz val="12"/>
        <color rgb="FFFF0000"/>
        <rFont val="Arial"/>
      </rPr>
      <t xml:space="preserve"> Function</t>
    </r>
  </si>
  <si>
    <r>
      <rPr>
        <b/>
        <sz val="12"/>
        <color rgb="FFFF0000"/>
        <rFont val="Arial"/>
      </rPr>
      <t xml:space="preserve">RANGE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</si>
  <si>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Q1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</si>
  <si>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Q2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</si>
  <si>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Q3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</si>
  <si>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IQR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</si>
  <si>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VARIANCE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</si>
  <si>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VARIANCE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</si>
  <si>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STANDARD DEV </t>
    </r>
    <r>
      <rPr>
        <b/>
        <i/>
        <sz val="12"/>
        <color rgb="FFFF0000"/>
        <rFont val="Arial"/>
      </rPr>
      <t>Calculation</t>
    </r>
  </si>
  <si>
    <r>
      <rPr>
        <b/>
        <sz val="12"/>
        <color rgb="FFFF0000"/>
        <rFont val="Arial"/>
      </rPr>
      <t xml:space="preserve">STANDARD DEV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</si>
  <si>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SKEWNESS </t>
    </r>
    <r>
      <rPr>
        <b/>
        <i/>
        <sz val="12"/>
        <color rgb="FFFF0000"/>
        <rFont val="Arial"/>
      </rPr>
      <t>Function</t>
    </r>
  </si>
  <si>
    <r>
      <rPr>
        <b/>
        <sz val="12"/>
        <color rgb="FFFF0000"/>
        <rFont val="Arial"/>
      </rPr>
      <t xml:space="preserve">KURTOSIS </t>
    </r>
    <r>
      <rPr>
        <b/>
        <i/>
        <sz val="12"/>
        <color rgb="FFFF0000"/>
        <rFont val="Arial"/>
      </rPr>
      <t>Function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</si>
</sst>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4"/>
      <color rgb="FF000000"/>
      <name val="Arial"/>
    </font>
    <font>
      <b/>
      <sz val="12"/>
      <color rgb="FFFF0000"/>
      <name val="Arial"/>
    </font>
    <font>
      <b/>
      <i/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name val="Arial"/>
    </font>
    <font>
      <b/>
      <i/>
      <sz val="12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4" borderId="2" xfId="0" applyFont="1" applyFill="1" applyBorder="1" applyAlignment="1"/>
    <xf numFmtId="0" fontId="3" fillId="0" borderId="0" xfId="0" applyFont="1" applyAlignment="1"/>
    <xf numFmtId="0" fontId="4" fillId="5" borderId="1" xfId="0" applyFont="1" applyFill="1" applyBorder="1" applyAlignment="1"/>
    <xf numFmtId="0" fontId="4" fillId="6" borderId="1" xfId="0" applyFont="1" applyFill="1" applyBorder="1" applyAlignment="1"/>
    <xf numFmtId="0" fontId="5" fillId="0" borderId="0" xfId="0" applyFont="1" applyAlignment="1">
      <alignment horizontal="center" vertical="center" wrapText="1"/>
    </xf>
    <xf numFmtId="0" fontId="2" fillId="4" borderId="3" xfId="0" applyFont="1" applyFill="1" applyBorder="1" applyAlignment="1"/>
    <xf numFmtId="0" fontId="6" fillId="5" borderId="4" xfId="0" applyFont="1" applyFill="1" applyBorder="1"/>
    <xf numFmtId="0" fontId="6" fillId="5" borderId="3" xfId="0" applyFont="1" applyFill="1" applyBorder="1"/>
    <xf numFmtId="0" fontId="2" fillId="4" borderId="5" xfId="0" applyFont="1" applyFill="1" applyBorder="1" applyAlignment="1"/>
    <xf numFmtId="2" fontId="6" fillId="5" borderId="5" xfId="0" applyNumberFormat="1" applyFont="1" applyFill="1" applyBorder="1"/>
    <xf numFmtId="0" fontId="2" fillId="4" borderId="6" xfId="0" applyFont="1" applyFill="1" applyBorder="1" applyAlignment="1"/>
    <xf numFmtId="2" fontId="6" fillId="5" borderId="7" xfId="0" applyNumberFormat="1" applyFont="1" applyFill="1" applyBorder="1"/>
    <xf numFmtId="2" fontId="6" fillId="6" borderId="8" xfId="0" applyNumberFormat="1" applyFont="1" applyFill="1" applyBorder="1"/>
    <xf numFmtId="0" fontId="2" fillId="4" borderId="9" xfId="0" applyFont="1" applyFill="1" applyBorder="1" applyAlignment="1"/>
    <xf numFmtId="0" fontId="6" fillId="7" borderId="8" xfId="0" applyFont="1" applyFill="1" applyBorder="1"/>
    <xf numFmtId="0" fontId="2" fillId="4" borderId="10" xfId="0" applyFont="1" applyFill="1" applyBorder="1" applyAlignment="1"/>
    <xf numFmtId="2" fontId="6" fillId="5" borderId="11" xfId="0" applyNumberFormat="1" applyFont="1" applyFill="1" applyBorder="1"/>
    <xf numFmtId="0" fontId="2" fillId="4" borderId="12" xfId="0" applyFont="1" applyFill="1" applyBorder="1" applyAlignment="1"/>
    <xf numFmtId="0" fontId="7" fillId="8" borderId="0" xfId="0" applyFont="1" applyFill="1"/>
    <xf numFmtId="0" fontId="2" fillId="4" borderId="4" xfId="0" applyFont="1" applyFill="1" applyBorder="1" applyAlignment="1"/>
    <xf numFmtId="2" fontId="6" fillId="7" borderId="8" xfId="0" applyNumberFormat="1" applyFont="1" applyFill="1" applyBorder="1"/>
    <xf numFmtId="0" fontId="6" fillId="6" borderId="3" xfId="0" applyFont="1" applyFill="1" applyBorder="1"/>
    <xf numFmtId="0" fontId="6" fillId="5" borderId="5" xfId="0" applyFont="1" applyFill="1" applyBorder="1"/>
    <xf numFmtId="2" fontId="8" fillId="5" borderId="7" xfId="0" applyNumberFormat="1" applyFont="1" applyFill="1" applyBorder="1" applyAlignment="1"/>
    <xf numFmtId="2" fontId="8" fillId="6" borderId="8" xfId="0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tr-TR" b="0">
                <a:solidFill>
                  <a:srgbClr val="757575"/>
                </a:solidFill>
                <a:latin typeface="+mn-lt"/>
              </a:rPr>
              <a:t>Y-X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11</c:v>
                </c:pt>
              </c:numCache>
            </c:numRef>
          </c:xVal>
          <c:yVal>
            <c:numRef>
              <c:f>'Statistical Measures'!$C$2:$C$13</c:f>
              <c:numCache>
                <c:formatCode>General</c:formatCode>
                <c:ptCount val="12"/>
                <c:pt idx="0">
                  <c:v>77</c:v>
                </c:pt>
                <c:pt idx="1">
                  <c:v>64</c:v>
                </c:pt>
                <c:pt idx="2">
                  <c:v>53</c:v>
                </c:pt>
                <c:pt idx="3">
                  <c:v>21</c:v>
                </c:pt>
                <c:pt idx="4">
                  <c:v>84</c:v>
                </c:pt>
                <c:pt idx="5">
                  <c:v>90</c:v>
                </c:pt>
                <c:pt idx="6">
                  <c:v>26</c:v>
                </c:pt>
                <c:pt idx="7">
                  <c:v>46</c:v>
                </c:pt>
                <c:pt idx="8">
                  <c:v>33</c:v>
                </c:pt>
                <c:pt idx="9">
                  <c:v>85</c:v>
                </c:pt>
                <c:pt idx="10">
                  <c:v>72</c:v>
                </c:pt>
                <c:pt idx="11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4-44A9-AFB9-00147A8A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99823"/>
        <c:axId val="676990022"/>
      </c:scatterChart>
      <c:valAx>
        <c:axId val="1959699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676990022"/>
        <c:crosses val="autoZero"/>
        <c:crossBetween val="midCat"/>
      </c:valAx>
      <c:valAx>
        <c:axId val="676990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tr-TR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r-TR"/>
          </a:p>
        </c:txPr>
        <c:crossAx val="19596998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r-T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0</xdr:row>
      <xdr:rowOff>0</xdr:rowOff>
    </xdr:from>
    <xdr:ext cx="5715000" cy="3533775"/>
    <xdr:graphicFrame macro="">
      <xdr:nvGraphicFramePr>
        <xdr:cNvPr id="2" name="Chart 1" title="Grafi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workbookViewId="0">
      <selection activeCell="A7" sqref="A7"/>
    </sheetView>
  </sheetViews>
  <sheetFormatPr defaultColWidth="14.42578125" defaultRowHeight="15.75" customHeight="1"/>
  <cols>
    <col min="1" max="1" width="32.140625" customWidth="1"/>
    <col min="2" max="3" width="13.7109375" customWidth="1"/>
    <col min="5" max="5" width="36.5703125" customWidth="1"/>
  </cols>
  <sheetData>
    <row r="1" spans="1:6" ht="15.75" customHeight="1">
      <c r="B1" s="1" t="s">
        <v>0</v>
      </c>
      <c r="C1" s="2" t="s">
        <v>1</v>
      </c>
      <c r="E1" s="3" t="s">
        <v>2</v>
      </c>
      <c r="F1" s="4" t="s">
        <v>3</v>
      </c>
    </row>
    <row r="2" spans="1:6">
      <c r="B2" s="5">
        <v>12</v>
      </c>
      <c r="C2" s="6">
        <v>77</v>
      </c>
    </row>
    <row r="3" spans="1:6">
      <c r="B3" s="5">
        <v>16</v>
      </c>
      <c r="C3" s="6">
        <v>64</v>
      </c>
    </row>
    <row r="4" spans="1:6">
      <c r="B4" s="5">
        <v>18</v>
      </c>
      <c r="C4" s="6">
        <v>53</v>
      </c>
    </row>
    <row r="5" spans="1:6">
      <c r="B5" s="5">
        <v>20</v>
      </c>
      <c r="C5" s="6">
        <v>21</v>
      </c>
    </row>
    <row r="6" spans="1:6">
      <c r="B6" s="5">
        <v>19</v>
      </c>
      <c r="C6" s="6">
        <v>84</v>
      </c>
    </row>
    <row r="7" spans="1:6">
      <c r="B7" s="5">
        <v>7</v>
      </c>
      <c r="C7" s="6">
        <v>90</v>
      </c>
    </row>
    <row r="8" spans="1:6">
      <c r="A8" s="7"/>
      <c r="B8" s="5">
        <v>15</v>
      </c>
      <c r="C8" s="6">
        <v>26</v>
      </c>
    </row>
    <row r="9" spans="1:6">
      <c r="A9" s="7"/>
      <c r="B9" s="5">
        <v>16</v>
      </c>
      <c r="C9" s="6">
        <v>46</v>
      </c>
    </row>
    <row r="10" spans="1:6">
      <c r="B10" s="5">
        <v>12</v>
      </c>
      <c r="C10" s="6">
        <v>33</v>
      </c>
    </row>
    <row r="11" spans="1:6">
      <c r="A11" s="28" t="s">
        <v>4</v>
      </c>
      <c r="B11" s="5">
        <v>10</v>
      </c>
      <c r="C11" s="6">
        <v>85</v>
      </c>
    </row>
    <row r="12" spans="1:6">
      <c r="A12" s="29"/>
      <c r="B12" s="5">
        <v>9</v>
      </c>
      <c r="C12" s="6">
        <v>72</v>
      </c>
    </row>
    <row r="13" spans="1:6">
      <c r="A13" s="29"/>
      <c r="B13" s="5">
        <v>11</v>
      </c>
      <c r="C13" s="6">
        <v>46</v>
      </c>
    </row>
    <row r="14" spans="1:6" ht="15.75" customHeight="1">
      <c r="A14" s="8" t="s">
        <v>5</v>
      </c>
      <c r="B14" s="9">
        <f t="shared" ref="B14:C14" si="0">COUNT(B2:B13)</f>
        <v>12</v>
      </c>
      <c r="C14" s="9">
        <f t="shared" si="0"/>
        <v>12</v>
      </c>
    </row>
    <row r="15" spans="1:6" ht="15.75" customHeight="1">
      <c r="A15" s="8" t="s">
        <v>6</v>
      </c>
      <c r="B15" s="9">
        <f t="shared" ref="B15:C15" si="1">SUM(B2:B13)</f>
        <v>165</v>
      </c>
      <c r="C15" s="9">
        <f t="shared" si="1"/>
        <v>697</v>
      </c>
    </row>
    <row r="16" spans="1:6" ht="15.75" customHeight="1">
      <c r="A16" s="8" t="s">
        <v>7</v>
      </c>
      <c r="B16" s="10">
        <f>MODE($B$2:$B$13)</f>
        <v>12</v>
      </c>
      <c r="C16" s="10">
        <f>MODE(C2:C13)</f>
        <v>46</v>
      </c>
    </row>
    <row r="17" spans="1:6" ht="15.75" customHeight="1">
      <c r="A17" s="11" t="s">
        <v>8</v>
      </c>
      <c r="B17" s="12">
        <f t="shared" ref="B17:C17" si="2">MEDIAN(B2:B13)</f>
        <v>13.5</v>
      </c>
      <c r="C17" s="12">
        <f t="shared" si="2"/>
        <v>58.5</v>
      </c>
    </row>
    <row r="18" spans="1:6" ht="15.75" customHeight="1">
      <c r="A18" s="13" t="s">
        <v>9</v>
      </c>
      <c r="B18" s="14">
        <f t="shared" ref="B18:C18" si="3">B15/B14</f>
        <v>13.75</v>
      </c>
      <c r="C18" s="15">
        <f t="shared" si="3"/>
        <v>58.083333333333336</v>
      </c>
      <c r="E18" s="16" t="s">
        <v>10</v>
      </c>
      <c r="F18" s="17">
        <f>COVAR(B2:B13,C2:C13)</f>
        <v>-42.479166666666664</v>
      </c>
    </row>
    <row r="19" spans="1:6" ht="15.75" customHeight="1">
      <c r="A19" s="18" t="s">
        <v>11</v>
      </c>
      <c r="B19" s="19">
        <f t="shared" ref="B19:C19" si="4">AVERAGE(B2:B13)</f>
        <v>13.75</v>
      </c>
      <c r="C19" s="19">
        <f t="shared" si="4"/>
        <v>58.083333333333336</v>
      </c>
      <c r="E19" s="20" t="s">
        <v>12</v>
      </c>
      <c r="F19" s="21">
        <f>COVAR(B2:B13,C2:C13)</f>
        <v>-42.479166666666664</v>
      </c>
    </row>
    <row r="20" spans="1:6" ht="15.75" customHeight="1">
      <c r="A20" s="22" t="s">
        <v>13</v>
      </c>
      <c r="B20" s="9">
        <f t="shared" ref="B20:C20" si="5">MIN(B2:B13)</f>
        <v>7</v>
      </c>
      <c r="C20" s="9">
        <f t="shared" si="5"/>
        <v>21</v>
      </c>
      <c r="E20" s="16" t="s">
        <v>14</v>
      </c>
      <c r="F20" s="23">
        <f t="shared" ref="F20:F21" si="6">CORREL($B$2:$B$13,$C$2:$C$13)</f>
        <v>-0.46125117013742312</v>
      </c>
    </row>
    <row r="21" spans="1:6" ht="15.75" customHeight="1">
      <c r="A21" s="8" t="s">
        <v>15</v>
      </c>
      <c r="B21" s="10">
        <f t="shared" ref="B21:C21" si="7">MAX(B1:B13)</f>
        <v>20</v>
      </c>
      <c r="C21" s="10">
        <f t="shared" si="7"/>
        <v>90</v>
      </c>
      <c r="E21" s="20" t="s">
        <v>16</v>
      </c>
      <c r="F21" s="23">
        <f t="shared" si="6"/>
        <v>-0.46125117013742312</v>
      </c>
    </row>
    <row r="22" spans="1:6" ht="15.75" customHeight="1">
      <c r="A22" s="8" t="s">
        <v>17</v>
      </c>
      <c r="B22" s="10">
        <f t="shared" ref="B22:C22" si="8">B21-B20</f>
        <v>13</v>
      </c>
      <c r="C22" s="24">
        <f t="shared" si="8"/>
        <v>69</v>
      </c>
    </row>
    <row r="23" spans="1:6">
      <c r="A23" s="8" t="s">
        <v>18</v>
      </c>
      <c r="B23" s="10">
        <f t="shared" ref="B23:C23" si="9">QUARTILE(B2:B13,1)</f>
        <v>10.75</v>
      </c>
      <c r="C23" s="10">
        <f t="shared" si="9"/>
        <v>42.75</v>
      </c>
    </row>
    <row r="24" spans="1:6">
      <c r="A24" s="8" t="s">
        <v>19</v>
      </c>
      <c r="B24" s="10">
        <f t="shared" ref="B24:C24" si="10">QUARTILE(B2:B13,2)</f>
        <v>13.5</v>
      </c>
      <c r="C24" s="10">
        <f t="shared" si="10"/>
        <v>58.5</v>
      </c>
    </row>
    <row r="25" spans="1:6">
      <c r="A25" s="8" t="s">
        <v>20</v>
      </c>
      <c r="B25" s="10">
        <f t="shared" ref="B25:C25" si="11">QUARTILE(B2:B13,3)</f>
        <v>16.5</v>
      </c>
      <c r="C25" s="10">
        <f t="shared" si="11"/>
        <v>78.75</v>
      </c>
    </row>
    <row r="26" spans="1:6">
      <c r="A26" s="11" t="s">
        <v>21</v>
      </c>
      <c r="B26" s="25">
        <f t="shared" ref="B26:C26" si="12">B25-B23</f>
        <v>5.75</v>
      </c>
      <c r="C26" s="25">
        <f t="shared" si="12"/>
        <v>36</v>
      </c>
    </row>
    <row r="27" spans="1:6">
      <c r="A27" s="13" t="s">
        <v>22</v>
      </c>
      <c r="B27" s="26">
        <v>17.48</v>
      </c>
      <c r="C27" s="27">
        <v>577.54</v>
      </c>
    </row>
    <row r="28" spans="1:6">
      <c r="A28" s="18" t="s">
        <v>23</v>
      </c>
      <c r="B28" s="19">
        <f t="shared" ref="B28:C28" si="13">VAR(B2:B13)</f>
        <v>17.477272727272727</v>
      </c>
      <c r="C28" s="19">
        <f t="shared" si="13"/>
        <v>577.53787878787853</v>
      </c>
    </row>
    <row r="29" spans="1:6">
      <c r="A29" s="13" t="s">
        <v>24</v>
      </c>
      <c r="B29" s="14">
        <f t="shared" ref="B29:C29" si="14">STDEV(B2:B13)</f>
        <v>4.180582821482278</v>
      </c>
      <c r="C29" s="14">
        <f t="shared" si="14"/>
        <v>24.032017784361731</v>
      </c>
    </row>
    <row r="30" spans="1:6">
      <c r="A30" s="18" t="s">
        <v>25</v>
      </c>
      <c r="B30" s="14">
        <f>STDEV(B3:B14)</f>
        <v>4.180582821482278</v>
      </c>
      <c r="C30" s="14">
        <f>STDEV(C3:C13)</f>
        <v>24.418323968989878</v>
      </c>
    </row>
    <row r="31" spans="1:6">
      <c r="A31" s="8" t="s">
        <v>26</v>
      </c>
      <c r="B31" s="10">
        <f t="shared" ref="B31:C31" si="15">SKEW(B2:B13)</f>
        <v>-1.2877666379101895E-2</v>
      </c>
      <c r="C31" s="10">
        <f t="shared" si="15"/>
        <v>-0.19154012502233395</v>
      </c>
    </row>
    <row r="32" spans="1:6">
      <c r="A32" s="8" t="s">
        <v>27</v>
      </c>
      <c r="B32" s="10">
        <f t="shared" ref="B32:C32" si="16">KURT(B2:B13)</f>
        <v>-1.1835347049715246</v>
      </c>
      <c r="C32" s="10">
        <f t="shared" si="16"/>
        <v>-1.4017906164290803</v>
      </c>
    </row>
  </sheetData>
  <mergeCells count="1"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Statistical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</cp:lastModifiedBy>
  <dcterms:modified xsi:type="dcterms:W3CDTF">2021-07-10T20:06:45Z</dcterms:modified>
</cp:coreProperties>
</file>