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1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2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mla Dumen\Desktop\"/>
    </mc:Choice>
  </mc:AlternateContent>
  <xr:revisionPtr revIDLastSave="0" documentId="13_ncr:1_{04AC16C9-9A24-4DCF-8F8E-365A82238400}" xr6:coauthVersionLast="44" xr6:coauthVersionMax="44" xr10:uidLastSave="{00000000-0000-0000-0000-000000000000}"/>
  <bookViews>
    <workbookView xWindow="-108" yWindow="-108" windowWidth="23256" windowHeight="12576" activeTab="1" xr2:uid="{00000000-000D-0000-FFFF-FFFF00000000}"/>
  </bookViews>
  <sheets>
    <sheet name="Applied Probability-Business" sheetId="3" r:id="rId1"/>
    <sheet name="Additional" sheetId="5" r:id="rId2"/>
    <sheet name="Probability Rules" sheetId="4" r:id="rId3"/>
  </sheets>
  <definedNames>
    <definedName name="_xlchart.v1.0" hidden="1">Additional!$B$1</definedName>
    <definedName name="_xlchart.v1.1" hidden="1">Additional!$B$2:$B$51</definedName>
    <definedName name="_xlchart.v1.2" hidden="1">Additional!$D$1</definedName>
    <definedName name="_xlchart.v1.3" hidden="1">Additional!$D$2:$D$51</definedName>
    <definedName name="_xlchart.v1.4" hidden="1">Additional!$C$1</definedName>
    <definedName name="_xlchart.v1.5" hidden="1">Additional!$C$2:$C$51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1" i="3" l="1"/>
  <c r="K21" i="3"/>
  <c r="K22" i="3"/>
  <c r="I22" i="3"/>
  <c r="I9" i="3"/>
  <c r="I8" i="3"/>
  <c r="I7" i="3"/>
  <c r="J22" i="3"/>
  <c r="J23" i="3"/>
  <c r="I6" i="3"/>
  <c r="I23" i="3"/>
  <c r="K23" i="3"/>
  <c r="I18" i="3"/>
  <c r="J19" i="3"/>
  <c r="J16" i="3"/>
  <c r="J20" i="3"/>
  <c r="I12" i="3"/>
  <c r="I11" i="3"/>
  <c r="I10" i="3"/>
  <c r="I20" i="3"/>
  <c r="I19" i="3"/>
  <c r="J18" i="3"/>
  <c r="J17" i="3"/>
  <c r="I17" i="3"/>
  <c r="I16" i="3"/>
  <c r="A3" i="5" l="1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K17" i="3"/>
  <c r="K16" i="3"/>
  <c r="J7" i="3" l="1"/>
  <c r="K20" i="3"/>
  <c r="K19" i="3"/>
  <c r="K18" i="3"/>
  <c r="J12" i="3"/>
  <c r="J11" i="3"/>
  <c r="J10" i="3"/>
  <c r="J9" i="3"/>
  <c r="J8" i="3"/>
  <c r="I13" i="3"/>
  <c r="J13" i="3" s="1"/>
  <c r="I2" i="3"/>
  <c r="J2" i="3" s="1"/>
  <c r="I4" i="3"/>
  <c r="J4" i="3" s="1"/>
  <c r="I3" i="3"/>
  <c r="J3" i="3" s="1"/>
  <c r="I14" i="3" l="1"/>
  <c r="J6" i="3"/>
  <c r="J14" i="3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</calcChain>
</file>

<file path=xl/sharedStrings.xml><?xml version="1.0" encoding="utf-8"?>
<sst xmlns="http://schemas.openxmlformats.org/spreadsheetml/2006/main" count="84" uniqueCount="62">
  <si>
    <t>PIP</t>
  </si>
  <si>
    <t>Quality Score</t>
  </si>
  <si>
    <t>Process Days</t>
  </si>
  <si>
    <t>Project Cost</t>
  </si>
  <si>
    <t>Count:</t>
  </si>
  <si>
    <t>Probability</t>
  </si>
  <si>
    <t xml:space="preserve"> </t>
  </si>
  <si>
    <t>TOTAL:</t>
  </si>
  <si>
    <t>Event Q: Quality is satisfied if  Quality Score &gt; 500</t>
  </si>
  <si>
    <t>P(Q )</t>
  </si>
  <si>
    <t>P(S )</t>
  </si>
  <si>
    <t>P(C )</t>
  </si>
  <si>
    <t>Probability/Percentage</t>
  </si>
  <si>
    <t>Event of Interest:</t>
  </si>
  <si>
    <t>Notation for the Probability of the given event:</t>
  </si>
  <si>
    <t>P(Score = 0)</t>
  </si>
  <si>
    <t>P(Score = 1)</t>
  </si>
  <si>
    <t>P(Score = 2)</t>
  </si>
  <si>
    <t>P(Score = 3)</t>
  </si>
  <si>
    <t>P(Score = 4)</t>
  </si>
  <si>
    <t>P(Score = 5)</t>
  </si>
  <si>
    <t>P(Score = 6)</t>
  </si>
  <si>
    <t>P(Score = 7)</t>
  </si>
  <si>
    <t>a)  Of those who satisfied cost, what percentage also satisfied Speed?</t>
  </si>
  <si>
    <t>b)  Of those who satisfied Quality, what percentage also satisfied Cost?</t>
  </si>
  <si>
    <t>e)  Of those who did not satisfy Speed, what percentage satisfied Quality and Speed?</t>
  </si>
  <si>
    <t>f)  What percentage satisfied exactly two of the three criteria?</t>
  </si>
  <si>
    <t>g)  Of those who satisfied at least one of the three criteria, what percentage satisfied exactly one criterion?</t>
  </si>
  <si>
    <t>h)  Of those who did not satisfy Cost, what percentage satisfied the Speed criterion?</t>
  </si>
  <si>
    <t>Event S: Speed is satisfied if  Speed &lt; 13 days</t>
  </si>
  <si>
    <t>Event C: Cost is satisfied if  Cost  &lt; 234,000</t>
  </si>
  <si>
    <t>c)  Of those who satisfied Quality, what percentage also satisfied Speed but did not satisfy the Cost?</t>
  </si>
  <si>
    <t>d)  Of those who satisfied Cost, what percentage also satisfied Speed but did not satisfy the Quality?</t>
  </si>
  <si>
    <t xml:space="preserve">A-Complement: </t>
  </si>
  <si>
    <t>A'</t>
  </si>
  <si>
    <t>Use Symbols</t>
  </si>
  <si>
    <t>A | B</t>
  </si>
  <si>
    <t>A Union B:</t>
  </si>
  <si>
    <t>A U B</t>
  </si>
  <si>
    <t>A intersect B:</t>
  </si>
  <si>
    <t>A ∩ B</t>
  </si>
  <si>
    <t>A Condition B:</t>
  </si>
  <si>
    <t>(A Given B)</t>
  </si>
  <si>
    <t>P(Q' ∩ S' ∩ C')</t>
  </si>
  <si>
    <t>(Q ∩ S ∩ C)</t>
  </si>
  <si>
    <t>P(Q ∩ S' ∩ C')</t>
  </si>
  <si>
    <t>P(Q' ∩ S ∩ C')</t>
  </si>
  <si>
    <t>P(Q' ∩ S' ∩ C)</t>
  </si>
  <si>
    <t>P(Q ∩ S ∩ C')</t>
  </si>
  <si>
    <t>P(Q ∩ S' ∩ C)</t>
  </si>
  <si>
    <t>P(Q' ∩ S ∩ C)</t>
  </si>
  <si>
    <t>»»»»»»</t>
  </si>
  <si>
    <t xml:space="preserve"> P(S | C)</t>
  </si>
  <si>
    <t>P(C | Q)</t>
  </si>
  <si>
    <t>P( (S ∩ C' )| Q )</t>
  </si>
  <si>
    <t>P( (S ∩ Q') | C)</t>
  </si>
  <si>
    <t>P(( Q ∩ S ) | S')</t>
  </si>
  <si>
    <t>P(S | C')</t>
  </si>
  <si>
    <t>P(Q ∩ S ∩ C') + P(Q ∩ S' ∩ C) + P(Q' ∩ S ∩ C)</t>
  </si>
  <si>
    <t>Count : Dependent</t>
  </si>
  <si>
    <t>Count: Given</t>
  </si>
  <si>
    <t>( P(Q ∩ S' ∩ C') + P(Q' ∩ S ∩ C') + P(Q' ∩ S' ∩ C) ) / (50 - P(Q' ∩ S' ∩ C'))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</si>
</sst>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(* #,##0_);_(* \(#,##0\);_(* &quot;-&quot;??_);_(@_)"/>
    <numFmt numFmtId="167" formatCode="0.0%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theme="1"/>
      <name val="Calibri"/>
      <family val="2"/>
    </font>
    <font>
      <sz val="18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</font>
    <font>
      <i/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16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</fills>
  <borders count="17">
    <border>
      <left/>
      <right/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8">
    <xf numFmtId="0" fontId="0" fillId="0" borderId="0" xfId="0"/>
    <xf numFmtId="0" fontId="0" fillId="0" borderId="0" xfId="0" applyAlignment="1">
      <alignment horizontal="center"/>
    </xf>
    <xf numFmtId="166" fontId="5" fillId="0" borderId="5" xfId="1" applyNumberFormat="1" applyFont="1" applyBorder="1" applyAlignment="1">
      <alignment horizontal="center" vertical="center" wrapText="1"/>
    </xf>
    <xf numFmtId="0" fontId="5" fillId="0" borderId="6" xfId="1" applyNumberFormat="1" applyFont="1" applyBorder="1" applyAlignment="1">
      <alignment horizontal="center" vertical="center" wrapText="1"/>
    </xf>
    <xf numFmtId="0" fontId="5" fillId="0" borderId="7" xfId="1" applyNumberFormat="1" applyFont="1" applyBorder="1" applyAlignment="1">
      <alignment horizontal="center"/>
    </xf>
    <xf numFmtId="0" fontId="5" fillId="0" borderId="6" xfId="2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2" borderId="0" xfId="0" applyFont="1" applyFill="1" applyAlignment="1">
      <alignment horizontal="center"/>
    </xf>
    <xf numFmtId="0" fontId="8" fillId="0" borderId="8" xfId="0" applyFont="1" applyBorder="1" applyAlignment="1">
      <alignment horizontal="center"/>
    </xf>
    <xf numFmtId="167" fontId="0" fillId="0" borderId="8" xfId="3" applyNumberFormat="1" applyFont="1" applyBorder="1" applyAlignment="1">
      <alignment horizontal="center"/>
    </xf>
    <xf numFmtId="167" fontId="0" fillId="0" borderId="7" xfId="3" applyNumberFormat="1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2" fillId="5" borderId="9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left"/>
    </xf>
    <xf numFmtId="0" fontId="6" fillId="0" borderId="2" xfId="0" applyFont="1" applyBorder="1" applyAlignment="1">
      <alignment horizontal="right"/>
    </xf>
    <xf numFmtId="0" fontId="3" fillId="3" borderId="10" xfId="0" applyFont="1" applyFill="1" applyBorder="1" applyAlignment="1">
      <alignment horizontal="center"/>
    </xf>
    <xf numFmtId="0" fontId="8" fillId="0" borderId="10" xfId="0" applyFont="1" applyBorder="1" applyAlignment="1">
      <alignment horizontal="center"/>
    </xf>
    <xf numFmtId="166" fontId="4" fillId="3" borderId="3" xfId="1" applyNumberFormat="1" applyFont="1" applyFill="1" applyBorder="1" applyAlignment="1">
      <alignment horizontal="center" vertical="center" wrapText="1"/>
    </xf>
    <xf numFmtId="166" fontId="4" fillId="3" borderId="4" xfId="1" applyNumberFormat="1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9" fontId="0" fillId="0" borderId="8" xfId="3" applyNumberFormat="1" applyFont="1" applyBorder="1" applyAlignment="1">
      <alignment horizontal="center"/>
    </xf>
    <xf numFmtId="0" fontId="10" fillId="0" borderId="0" xfId="0" applyFont="1" applyAlignment="1">
      <alignment horizontal="center"/>
    </xf>
    <xf numFmtId="166" fontId="0" fillId="0" borderId="8" xfId="1" applyNumberFormat="1" applyFont="1" applyBorder="1" applyAlignment="1">
      <alignment horizontal="center"/>
    </xf>
    <xf numFmtId="166" fontId="6" fillId="0" borderId="2" xfId="3" applyNumberFormat="1" applyFont="1" applyBorder="1" applyAlignment="1">
      <alignment horizontal="center"/>
    </xf>
    <xf numFmtId="43" fontId="6" fillId="0" borderId="2" xfId="0" applyNumberFormat="1" applyFont="1" applyBorder="1" applyAlignment="1">
      <alignment horizontal="center"/>
    </xf>
    <xf numFmtId="43" fontId="11" fillId="0" borderId="8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0" fontId="0" fillId="0" borderId="0" xfId="0" applyFill="1" applyBorder="1" applyAlignment="1"/>
    <xf numFmtId="0" fontId="0" fillId="0" borderId="15" xfId="0" applyFill="1" applyBorder="1" applyAlignment="1"/>
    <xf numFmtId="0" fontId="13" fillId="0" borderId="16" xfId="0" applyFont="1" applyFill="1" applyBorder="1" applyAlignment="1">
      <alignment horizontal="center"/>
    </xf>
    <xf numFmtId="0" fontId="0" fillId="0" borderId="0" xfId="0" applyNumberFormat="1" applyFill="1" applyBorder="1" applyAlignment="1"/>
    <xf numFmtId="166" fontId="0" fillId="0" borderId="0" xfId="0" applyNumberFormat="1" applyFill="1" applyBorder="1" applyAlignment="1"/>
    <xf numFmtId="0" fontId="9" fillId="0" borderId="13" xfId="0" applyFont="1" applyBorder="1" applyAlignment="1">
      <alignment horizontal="center"/>
    </xf>
    <xf numFmtId="0" fontId="9" fillId="0" borderId="14" xfId="0" applyFont="1" applyBorder="1" applyAlignment="1">
      <alignment horizontal="center"/>
    </xf>
    <xf numFmtId="0" fontId="8" fillId="0" borderId="8" xfId="0" applyFont="1" applyBorder="1" applyAlignment="1">
      <alignment horizontal="right"/>
    </xf>
    <xf numFmtId="166" fontId="8" fillId="0" borderId="8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0" fontId="14" fillId="0" borderId="8" xfId="0" applyFont="1" applyBorder="1" applyAlignment="1">
      <alignment horizontal="right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tr-TR"/>
              <a:t>Correlation between Cost and Days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'Applied Probability-Business'!$C$2:$C$51</c:f>
              <c:numCache>
                <c:formatCode>General</c:formatCode>
                <c:ptCount val="50"/>
                <c:pt idx="0">
                  <c:v>3</c:v>
                </c:pt>
                <c:pt idx="1">
                  <c:v>4</c:v>
                </c:pt>
                <c:pt idx="2">
                  <c:v>23</c:v>
                </c:pt>
                <c:pt idx="3">
                  <c:v>13</c:v>
                </c:pt>
                <c:pt idx="4">
                  <c:v>16</c:v>
                </c:pt>
                <c:pt idx="5">
                  <c:v>3</c:v>
                </c:pt>
                <c:pt idx="6">
                  <c:v>8</c:v>
                </c:pt>
                <c:pt idx="7">
                  <c:v>15</c:v>
                </c:pt>
                <c:pt idx="8">
                  <c:v>20</c:v>
                </c:pt>
                <c:pt idx="9">
                  <c:v>16</c:v>
                </c:pt>
                <c:pt idx="10">
                  <c:v>4</c:v>
                </c:pt>
                <c:pt idx="11">
                  <c:v>18</c:v>
                </c:pt>
                <c:pt idx="12">
                  <c:v>15</c:v>
                </c:pt>
                <c:pt idx="13">
                  <c:v>4</c:v>
                </c:pt>
                <c:pt idx="14">
                  <c:v>23</c:v>
                </c:pt>
                <c:pt idx="15">
                  <c:v>24</c:v>
                </c:pt>
                <c:pt idx="16">
                  <c:v>17</c:v>
                </c:pt>
                <c:pt idx="17">
                  <c:v>4</c:v>
                </c:pt>
                <c:pt idx="18">
                  <c:v>4</c:v>
                </c:pt>
                <c:pt idx="19">
                  <c:v>15</c:v>
                </c:pt>
                <c:pt idx="20">
                  <c:v>13</c:v>
                </c:pt>
                <c:pt idx="21">
                  <c:v>5</c:v>
                </c:pt>
                <c:pt idx="22">
                  <c:v>10</c:v>
                </c:pt>
                <c:pt idx="23">
                  <c:v>18</c:v>
                </c:pt>
                <c:pt idx="24">
                  <c:v>19</c:v>
                </c:pt>
                <c:pt idx="25">
                  <c:v>25</c:v>
                </c:pt>
                <c:pt idx="26">
                  <c:v>18</c:v>
                </c:pt>
                <c:pt idx="27">
                  <c:v>2</c:v>
                </c:pt>
                <c:pt idx="28">
                  <c:v>3</c:v>
                </c:pt>
                <c:pt idx="29">
                  <c:v>25</c:v>
                </c:pt>
                <c:pt idx="30">
                  <c:v>9</c:v>
                </c:pt>
                <c:pt idx="31">
                  <c:v>10</c:v>
                </c:pt>
                <c:pt idx="32">
                  <c:v>20</c:v>
                </c:pt>
                <c:pt idx="33">
                  <c:v>24</c:v>
                </c:pt>
                <c:pt idx="34">
                  <c:v>24</c:v>
                </c:pt>
                <c:pt idx="35">
                  <c:v>16</c:v>
                </c:pt>
                <c:pt idx="36">
                  <c:v>10</c:v>
                </c:pt>
                <c:pt idx="37">
                  <c:v>25</c:v>
                </c:pt>
                <c:pt idx="38">
                  <c:v>11</c:v>
                </c:pt>
                <c:pt idx="39">
                  <c:v>23</c:v>
                </c:pt>
                <c:pt idx="40">
                  <c:v>17</c:v>
                </c:pt>
                <c:pt idx="41">
                  <c:v>5</c:v>
                </c:pt>
                <c:pt idx="42">
                  <c:v>4</c:v>
                </c:pt>
                <c:pt idx="43">
                  <c:v>6</c:v>
                </c:pt>
                <c:pt idx="44">
                  <c:v>16</c:v>
                </c:pt>
                <c:pt idx="45">
                  <c:v>12</c:v>
                </c:pt>
                <c:pt idx="46">
                  <c:v>4</c:v>
                </c:pt>
                <c:pt idx="47">
                  <c:v>21</c:v>
                </c:pt>
                <c:pt idx="48">
                  <c:v>4</c:v>
                </c:pt>
                <c:pt idx="49">
                  <c:v>21</c:v>
                </c:pt>
              </c:numCache>
            </c:numRef>
          </c:xVal>
          <c:yVal>
            <c:numRef>
              <c:f>'Applied Probability-Business'!$D$2:$D$51</c:f>
              <c:numCache>
                <c:formatCode>General</c:formatCode>
                <c:ptCount val="50"/>
                <c:pt idx="0">
                  <c:v>263470</c:v>
                </c:pt>
                <c:pt idx="1">
                  <c:v>417320</c:v>
                </c:pt>
                <c:pt idx="2">
                  <c:v>80210</c:v>
                </c:pt>
                <c:pt idx="3">
                  <c:v>460281</c:v>
                </c:pt>
                <c:pt idx="4">
                  <c:v>201680</c:v>
                </c:pt>
                <c:pt idx="5">
                  <c:v>199656</c:v>
                </c:pt>
                <c:pt idx="6">
                  <c:v>15621</c:v>
                </c:pt>
                <c:pt idx="7">
                  <c:v>89239</c:v>
                </c:pt>
                <c:pt idx="8">
                  <c:v>466122</c:v>
                </c:pt>
                <c:pt idx="9">
                  <c:v>309484</c:v>
                </c:pt>
                <c:pt idx="10">
                  <c:v>45341</c:v>
                </c:pt>
                <c:pt idx="11">
                  <c:v>156677</c:v>
                </c:pt>
                <c:pt idx="12">
                  <c:v>441961</c:v>
                </c:pt>
                <c:pt idx="13">
                  <c:v>377165</c:v>
                </c:pt>
                <c:pt idx="14">
                  <c:v>80404</c:v>
                </c:pt>
                <c:pt idx="15">
                  <c:v>339937</c:v>
                </c:pt>
                <c:pt idx="16">
                  <c:v>278608</c:v>
                </c:pt>
                <c:pt idx="17">
                  <c:v>149478</c:v>
                </c:pt>
                <c:pt idx="18">
                  <c:v>250469</c:v>
                </c:pt>
                <c:pt idx="19">
                  <c:v>423975</c:v>
                </c:pt>
                <c:pt idx="20">
                  <c:v>84278</c:v>
                </c:pt>
                <c:pt idx="21">
                  <c:v>12657</c:v>
                </c:pt>
                <c:pt idx="22">
                  <c:v>82925</c:v>
                </c:pt>
                <c:pt idx="23">
                  <c:v>312233</c:v>
                </c:pt>
                <c:pt idx="24">
                  <c:v>195477</c:v>
                </c:pt>
                <c:pt idx="25">
                  <c:v>112740</c:v>
                </c:pt>
                <c:pt idx="26">
                  <c:v>442165</c:v>
                </c:pt>
                <c:pt idx="27">
                  <c:v>18969</c:v>
                </c:pt>
                <c:pt idx="28">
                  <c:v>436795</c:v>
                </c:pt>
                <c:pt idx="29">
                  <c:v>107469</c:v>
                </c:pt>
                <c:pt idx="30">
                  <c:v>259752</c:v>
                </c:pt>
                <c:pt idx="31">
                  <c:v>125415</c:v>
                </c:pt>
                <c:pt idx="32">
                  <c:v>261185</c:v>
                </c:pt>
                <c:pt idx="33">
                  <c:v>381388</c:v>
                </c:pt>
                <c:pt idx="34">
                  <c:v>84697</c:v>
                </c:pt>
                <c:pt idx="35">
                  <c:v>151299</c:v>
                </c:pt>
                <c:pt idx="36">
                  <c:v>118948</c:v>
                </c:pt>
                <c:pt idx="37">
                  <c:v>302254</c:v>
                </c:pt>
                <c:pt idx="38">
                  <c:v>295024</c:v>
                </c:pt>
                <c:pt idx="39">
                  <c:v>212548</c:v>
                </c:pt>
                <c:pt idx="40">
                  <c:v>162738</c:v>
                </c:pt>
                <c:pt idx="41">
                  <c:v>178599</c:v>
                </c:pt>
                <c:pt idx="42">
                  <c:v>101525</c:v>
                </c:pt>
                <c:pt idx="43">
                  <c:v>169616</c:v>
                </c:pt>
                <c:pt idx="44">
                  <c:v>277513</c:v>
                </c:pt>
                <c:pt idx="45">
                  <c:v>487052</c:v>
                </c:pt>
                <c:pt idx="46">
                  <c:v>144676</c:v>
                </c:pt>
                <c:pt idx="47">
                  <c:v>430169</c:v>
                </c:pt>
                <c:pt idx="48">
                  <c:v>265350</c:v>
                </c:pt>
                <c:pt idx="49">
                  <c:v>326357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C8-44BA-ACA3-05D994D8F6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339776"/>
        <c:axId val="572368240"/>
      </c:scatterChart>
      <c:valAx>
        <c:axId val="540339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368240"/>
        <c:crosses val="autoZero"/>
        <c:crossBetween val="midCat"/>
      </c:valAx>
      <c:valAx>
        <c:axId val="57236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339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Correlation between Project Cost and Quality Score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4692038495188105E-2"/>
          <c:y val="0.21644281644281643"/>
          <c:w val="0.83953018372703414"/>
          <c:h val="0.68507013546383622"/>
        </c:manualLayout>
      </c:layout>
      <c:scatterChart>
        <c:scatterStyle val="lineMarker"/>
        <c:varyColors val="0"/>
        <c:ser>
          <c:idx val="0"/>
          <c:order val="0"/>
          <c:tx>
            <c:strRef>
              <c:f>Additional!$E$1</c:f>
              <c:strCache>
                <c:ptCount val="1"/>
                <c:pt idx="0">
                  <c:v> Quality Score 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Additional!$D$2:$D$51</c:f>
              <c:numCache>
                <c:formatCode>General</c:formatCode>
                <c:ptCount val="50"/>
                <c:pt idx="0">
                  <c:v>263470</c:v>
                </c:pt>
                <c:pt idx="1">
                  <c:v>417320</c:v>
                </c:pt>
                <c:pt idx="2">
                  <c:v>80210</c:v>
                </c:pt>
                <c:pt idx="3">
                  <c:v>460281</c:v>
                </c:pt>
                <c:pt idx="4">
                  <c:v>201680</c:v>
                </c:pt>
                <c:pt idx="5">
                  <c:v>199656</c:v>
                </c:pt>
                <c:pt idx="6">
                  <c:v>15621</c:v>
                </c:pt>
                <c:pt idx="7">
                  <c:v>89239</c:v>
                </c:pt>
                <c:pt idx="8">
                  <c:v>466122</c:v>
                </c:pt>
                <c:pt idx="9">
                  <c:v>309484</c:v>
                </c:pt>
                <c:pt idx="10">
                  <c:v>45341</c:v>
                </c:pt>
                <c:pt idx="11">
                  <c:v>156677</c:v>
                </c:pt>
                <c:pt idx="12">
                  <c:v>441961</c:v>
                </c:pt>
                <c:pt idx="13">
                  <c:v>377165</c:v>
                </c:pt>
                <c:pt idx="14">
                  <c:v>80404</c:v>
                </c:pt>
                <c:pt idx="15">
                  <c:v>339937</c:v>
                </c:pt>
                <c:pt idx="16">
                  <c:v>278608</c:v>
                </c:pt>
                <c:pt idx="17">
                  <c:v>149478</c:v>
                </c:pt>
                <c:pt idx="18">
                  <c:v>250469</c:v>
                </c:pt>
                <c:pt idx="19">
                  <c:v>423975</c:v>
                </c:pt>
                <c:pt idx="20">
                  <c:v>84278</c:v>
                </c:pt>
                <c:pt idx="21">
                  <c:v>12657</c:v>
                </c:pt>
                <c:pt idx="22">
                  <c:v>82925</c:v>
                </c:pt>
                <c:pt idx="23">
                  <c:v>312233</c:v>
                </c:pt>
                <c:pt idx="24">
                  <c:v>195477</c:v>
                </c:pt>
                <c:pt idx="25">
                  <c:v>112740</c:v>
                </c:pt>
                <c:pt idx="26">
                  <c:v>442165</c:v>
                </c:pt>
                <c:pt idx="27">
                  <c:v>18969</c:v>
                </c:pt>
                <c:pt idx="28">
                  <c:v>436795</c:v>
                </c:pt>
                <c:pt idx="29">
                  <c:v>107469</c:v>
                </c:pt>
                <c:pt idx="30">
                  <c:v>259752</c:v>
                </c:pt>
                <c:pt idx="31">
                  <c:v>125415</c:v>
                </c:pt>
                <c:pt idx="32">
                  <c:v>261185</c:v>
                </c:pt>
                <c:pt idx="33">
                  <c:v>381388</c:v>
                </c:pt>
                <c:pt idx="34">
                  <c:v>84697</c:v>
                </c:pt>
                <c:pt idx="35">
                  <c:v>151299</c:v>
                </c:pt>
                <c:pt idx="36">
                  <c:v>118948</c:v>
                </c:pt>
                <c:pt idx="37">
                  <c:v>302254</c:v>
                </c:pt>
                <c:pt idx="38">
                  <c:v>295024</c:v>
                </c:pt>
                <c:pt idx="39">
                  <c:v>212548</c:v>
                </c:pt>
                <c:pt idx="40">
                  <c:v>162738</c:v>
                </c:pt>
                <c:pt idx="41">
                  <c:v>178599</c:v>
                </c:pt>
                <c:pt idx="42">
                  <c:v>101525</c:v>
                </c:pt>
                <c:pt idx="43">
                  <c:v>169616</c:v>
                </c:pt>
                <c:pt idx="44">
                  <c:v>277513</c:v>
                </c:pt>
                <c:pt idx="45">
                  <c:v>487052</c:v>
                </c:pt>
                <c:pt idx="46">
                  <c:v>144676</c:v>
                </c:pt>
                <c:pt idx="47">
                  <c:v>430169</c:v>
                </c:pt>
                <c:pt idx="48">
                  <c:v>265350</c:v>
                </c:pt>
                <c:pt idx="49">
                  <c:v>326357</c:v>
                </c:pt>
              </c:numCache>
            </c:numRef>
          </c:xVal>
          <c:yVal>
            <c:numRef>
              <c:f>Additional!$E$2:$E$51</c:f>
              <c:numCache>
                <c:formatCode>General</c:formatCode>
                <c:ptCount val="50"/>
                <c:pt idx="0">
                  <c:v>993</c:v>
                </c:pt>
                <c:pt idx="1">
                  <c:v>306</c:v>
                </c:pt>
                <c:pt idx="2">
                  <c:v>172</c:v>
                </c:pt>
                <c:pt idx="3">
                  <c:v>252</c:v>
                </c:pt>
                <c:pt idx="4">
                  <c:v>651</c:v>
                </c:pt>
                <c:pt idx="5">
                  <c:v>414</c:v>
                </c:pt>
                <c:pt idx="6">
                  <c:v>246</c:v>
                </c:pt>
                <c:pt idx="7">
                  <c:v>820</c:v>
                </c:pt>
                <c:pt idx="8">
                  <c:v>587</c:v>
                </c:pt>
                <c:pt idx="9">
                  <c:v>331</c:v>
                </c:pt>
                <c:pt idx="10">
                  <c:v>663</c:v>
                </c:pt>
                <c:pt idx="11">
                  <c:v>940</c:v>
                </c:pt>
                <c:pt idx="12">
                  <c:v>531</c:v>
                </c:pt>
                <c:pt idx="13">
                  <c:v>563</c:v>
                </c:pt>
                <c:pt idx="14">
                  <c:v>724</c:v>
                </c:pt>
                <c:pt idx="15">
                  <c:v>866</c:v>
                </c:pt>
                <c:pt idx="16">
                  <c:v>201</c:v>
                </c:pt>
                <c:pt idx="17">
                  <c:v>324</c:v>
                </c:pt>
                <c:pt idx="18">
                  <c:v>395</c:v>
                </c:pt>
                <c:pt idx="19">
                  <c:v>707</c:v>
                </c:pt>
                <c:pt idx="20">
                  <c:v>68</c:v>
                </c:pt>
                <c:pt idx="21">
                  <c:v>407</c:v>
                </c:pt>
                <c:pt idx="22">
                  <c:v>139</c:v>
                </c:pt>
                <c:pt idx="23">
                  <c:v>278</c:v>
                </c:pt>
                <c:pt idx="24">
                  <c:v>527</c:v>
                </c:pt>
                <c:pt idx="25">
                  <c:v>188</c:v>
                </c:pt>
                <c:pt idx="26">
                  <c:v>726</c:v>
                </c:pt>
                <c:pt idx="27">
                  <c:v>385</c:v>
                </c:pt>
                <c:pt idx="28">
                  <c:v>546</c:v>
                </c:pt>
                <c:pt idx="29">
                  <c:v>635</c:v>
                </c:pt>
                <c:pt idx="30">
                  <c:v>366</c:v>
                </c:pt>
                <c:pt idx="31">
                  <c:v>959</c:v>
                </c:pt>
                <c:pt idx="32">
                  <c:v>514</c:v>
                </c:pt>
                <c:pt idx="33">
                  <c:v>519</c:v>
                </c:pt>
                <c:pt idx="34">
                  <c:v>165</c:v>
                </c:pt>
                <c:pt idx="35">
                  <c:v>866</c:v>
                </c:pt>
                <c:pt idx="36">
                  <c:v>531</c:v>
                </c:pt>
                <c:pt idx="37">
                  <c:v>151</c:v>
                </c:pt>
                <c:pt idx="38">
                  <c:v>436</c:v>
                </c:pt>
                <c:pt idx="39">
                  <c:v>756</c:v>
                </c:pt>
                <c:pt idx="40">
                  <c:v>515</c:v>
                </c:pt>
                <c:pt idx="41">
                  <c:v>808</c:v>
                </c:pt>
                <c:pt idx="42">
                  <c:v>819</c:v>
                </c:pt>
                <c:pt idx="43">
                  <c:v>808</c:v>
                </c:pt>
                <c:pt idx="44">
                  <c:v>916</c:v>
                </c:pt>
                <c:pt idx="45">
                  <c:v>203</c:v>
                </c:pt>
                <c:pt idx="46">
                  <c:v>966</c:v>
                </c:pt>
                <c:pt idx="47">
                  <c:v>309</c:v>
                </c:pt>
                <c:pt idx="48">
                  <c:v>677</c:v>
                </c:pt>
                <c:pt idx="49">
                  <c:v>612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FB-46E2-AC3F-8D2668F8A2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1709744"/>
        <c:axId val="551711712"/>
      </c:scatterChart>
      <c:valAx>
        <c:axId val="551709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711712"/>
        <c:crosses val="autoZero"/>
        <c:crossBetween val="midCat"/>
      </c:valAx>
      <c:valAx>
        <c:axId val="55171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709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tr-TR" sz="1400" b="1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Quality</a:t>
            </a:r>
            <a:r>
              <a:rPr lang="tr-TR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 </a:t>
            </a:r>
            <a:r>
              <a:rPr lang="tr-TR" sz="1400" b="1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Score</a:t>
            </a:r>
            <a:endParaRPr lang="en-US"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boxWhisker" uniqueId="{A5CB28D5-DD3C-4DC5-9FFB-B74DE32BD63C}">
          <cx:tx>
            <cx:txData>
              <cx:f>_xlchart.v1.0</cx:f>
              <cx:v> Quality Score </cx:v>
            </cx:txData>
          </cx:tx>
          <cx:dataId val="0"/>
          <cx:layoutPr>
            <cx:visibility meanLine="1" meanMarker="1" nonoutliers="0" outliers="1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 sz="1600"/>
            </a:pPr>
            <a:r>
              <a:rPr lang="tr-TR" sz="1600" b="1" i="0" u="none" strike="noStrike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Calibri" panose="020F0502020204030204"/>
              </a:rPr>
              <a:t>Process Days</a:t>
            </a:r>
            <a:endParaRPr lang="en-US" sz="16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boxWhisker" uniqueId="{F063BAF3-22E4-4DFA-BF7F-645D96A68918}">
          <cx:tx>
            <cx:txData>
              <cx:f>_xlchart.v1.4</cx:f>
              <cx:v> Process Days 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tr-TR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Project Cost</a:t>
            </a: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boxWhisker" uniqueId="{B27B8BD5-D956-4CD2-B63A-626539184849}">
          <cx:tx>
            <cx:txData>
              <cx:f>_xlchart.v1.2</cx:f>
              <cx:v> Project Cost 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5" Type="http://schemas.openxmlformats.org/officeDocument/2006/relationships/chart" Target="../charts/chart2.xml"/><Relationship Id="rId4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50800</xdr:colOff>
      <xdr:row>0</xdr:row>
      <xdr:rowOff>95250</xdr:rowOff>
    </xdr:from>
    <xdr:to>
      <xdr:col>23</xdr:col>
      <xdr:colOff>565300</xdr:colOff>
      <xdr:row>17</xdr:row>
      <xdr:rowOff>188822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12BCB87-56CC-45CC-A03E-CBD778C3F9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616333" y="95250"/>
          <a:ext cx="7499500" cy="4911105"/>
        </a:xfrm>
        <a:prstGeom prst="rect">
          <a:avLst/>
        </a:prstGeom>
      </xdr:spPr>
    </xdr:pic>
    <xdr:clientData/>
  </xdr:twoCellAnchor>
  <xdr:twoCellAnchor editAs="oneCell">
    <xdr:from>
      <xdr:col>26</xdr:col>
      <xdr:colOff>237068</xdr:colOff>
      <xdr:row>0</xdr:row>
      <xdr:rowOff>0</xdr:rowOff>
    </xdr:from>
    <xdr:to>
      <xdr:col>38</xdr:col>
      <xdr:colOff>143935</xdr:colOff>
      <xdr:row>17</xdr:row>
      <xdr:rowOff>228599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BF1E0EB-3FFC-438D-A45A-50A80DC022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692601" y="0"/>
          <a:ext cx="7501467" cy="50461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</xdr:colOff>
      <xdr:row>0</xdr:row>
      <xdr:rowOff>19050</xdr:rowOff>
    </xdr:from>
    <xdr:to>
      <xdr:col>10</xdr:col>
      <xdr:colOff>556260</xdr:colOff>
      <xdr:row>15</xdr:row>
      <xdr:rowOff>160020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56E21AEF-83D5-426F-9D2A-CFAF9B42B7C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433060" y="19050"/>
              <a:ext cx="3573780" cy="332613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10</xdr:col>
      <xdr:colOff>579120</xdr:colOff>
      <xdr:row>0</xdr:row>
      <xdr:rowOff>30480</xdr:rowOff>
    </xdr:from>
    <xdr:to>
      <xdr:col>16</xdr:col>
      <xdr:colOff>53340</xdr:colOff>
      <xdr:row>15</xdr:row>
      <xdr:rowOff>182880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845DA809-938F-4B33-8625-54D7E981C2C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029700" y="30480"/>
              <a:ext cx="3131820" cy="33375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16</xdr:col>
      <xdr:colOff>121920</xdr:colOff>
      <xdr:row>0</xdr:row>
      <xdr:rowOff>34290</xdr:rowOff>
    </xdr:from>
    <xdr:to>
      <xdr:col>21</xdr:col>
      <xdr:colOff>586740</xdr:colOff>
      <xdr:row>15</xdr:row>
      <xdr:rowOff>198120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2D9253B3-15F7-47EC-BA54-95D0DE62022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230100" y="34290"/>
              <a:ext cx="3512820" cy="334899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</xdr:col>
      <xdr:colOff>967740</xdr:colOff>
      <xdr:row>19</xdr:row>
      <xdr:rowOff>0</xdr:rowOff>
    </xdr:from>
    <xdr:to>
      <xdr:col>12</xdr:col>
      <xdr:colOff>281940</xdr:colOff>
      <xdr:row>34</xdr:row>
      <xdr:rowOff>136314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38B1BA8-310C-4C34-B830-3C8199455E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541020</xdr:colOff>
      <xdr:row>19</xdr:row>
      <xdr:rowOff>3810</xdr:rowOff>
    </xdr:from>
    <xdr:to>
      <xdr:col>20</xdr:col>
      <xdr:colOff>236220</xdr:colOff>
      <xdr:row>34</xdr:row>
      <xdr:rowOff>144780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46DC1B6-C899-4F9E-9208-33EC9DBB89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276225</xdr:rowOff>
    </xdr:from>
    <xdr:to>
      <xdr:col>1</xdr:col>
      <xdr:colOff>18208</xdr:colOff>
      <xdr:row>25</xdr:row>
      <xdr:rowOff>85140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0AB755E-ED65-45DA-BB19-272B8B3E2D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76225"/>
          <a:ext cx="6733333" cy="46761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39997558519241921"/>
  </sheetPr>
  <dimension ref="A1:AM1035"/>
  <sheetViews>
    <sheetView topLeftCell="M1" zoomScale="90" zoomScaleNormal="90" workbookViewId="0">
      <selection activeCell="I17" sqref="I17"/>
    </sheetView>
  </sheetViews>
  <sheetFormatPr defaultRowHeight="14.4" x14ac:dyDescent="0.3"/>
  <cols>
    <col min="1" max="1" width="6.77734375" style="1" customWidth="1"/>
    <col min="2" max="2" width="17.44140625" style="1" customWidth="1"/>
    <col min="3" max="3" width="17.77734375" style="1" customWidth="1"/>
    <col min="4" max="4" width="17.44140625" style="1" customWidth="1"/>
    <col min="5" max="5" width="16.44140625" style="1" customWidth="1"/>
    <col min="6" max="6" width="18.44140625" style="1" customWidth="1"/>
    <col min="7" max="7" width="100.77734375" style="1" customWidth="1"/>
    <col min="8" max="8" width="82.5546875" style="1" customWidth="1"/>
    <col min="9" max="9" width="23.21875" style="1" customWidth="1"/>
    <col min="10" max="10" width="21.44140625" style="1" customWidth="1"/>
    <col min="11" max="11" width="21.44140625" style="1" bestFit="1" customWidth="1"/>
    <col min="12" max="37" width="9.21875" style="1"/>
  </cols>
  <sheetData>
    <row r="1" spans="1:39" ht="25.5" customHeight="1" thickBot="1" x14ac:dyDescent="0.35">
      <c r="A1" s="27" t="s">
        <v>0</v>
      </c>
      <c r="B1" s="28" t="s">
        <v>1</v>
      </c>
      <c r="C1" s="28" t="s">
        <v>2</v>
      </c>
      <c r="D1" s="28" t="s">
        <v>3</v>
      </c>
      <c r="G1" s="20" t="s">
        <v>13</v>
      </c>
      <c r="H1" s="19" t="s">
        <v>14</v>
      </c>
      <c r="I1" s="19" t="s">
        <v>4</v>
      </c>
      <c r="J1" s="19" t="s">
        <v>12</v>
      </c>
    </row>
    <row r="2" spans="1:39" ht="24" thickTop="1" x14ac:dyDescent="0.45">
      <c r="A2" s="2">
        <v>1</v>
      </c>
      <c r="B2" s="4">
        <v>993</v>
      </c>
      <c r="C2" s="3">
        <v>3</v>
      </c>
      <c r="D2" s="5">
        <v>263470</v>
      </c>
      <c r="E2" s="42" t="s">
        <v>35</v>
      </c>
      <c r="F2" s="43"/>
      <c r="G2" s="16" t="s">
        <v>8</v>
      </c>
      <c r="H2" s="12" t="s">
        <v>9</v>
      </c>
      <c r="I2" s="18">
        <f>COUNTIF(B:B,"&gt;500")</f>
        <v>29</v>
      </c>
      <c r="J2" s="9">
        <f>I2/50</f>
        <v>0.57999999999999996</v>
      </c>
    </row>
    <row r="3" spans="1:39" ht="23.4" x14ac:dyDescent="0.45">
      <c r="A3" s="2">
        <f>A2+1</f>
        <v>2</v>
      </c>
      <c r="B3" s="4">
        <v>306</v>
      </c>
      <c r="C3" s="3">
        <v>4</v>
      </c>
      <c r="D3" s="5">
        <v>417320</v>
      </c>
      <c r="E3" s="1" t="s">
        <v>39</v>
      </c>
      <c r="F3" s="31" t="s">
        <v>40</v>
      </c>
      <c r="G3" s="17" t="s">
        <v>29</v>
      </c>
      <c r="H3" s="11" t="s">
        <v>10</v>
      </c>
      <c r="I3" s="14">
        <f>COUNTIF(C:C,"&lt;13")</f>
        <v>22</v>
      </c>
      <c r="J3" s="10">
        <f>I3/50</f>
        <v>0.44</v>
      </c>
    </row>
    <row r="4" spans="1:39" ht="23.4" x14ac:dyDescent="0.45">
      <c r="A4" s="2">
        <f t="shared" ref="A4:A51" si="0">A3+1</f>
        <v>3</v>
      </c>
      <c r="B4" s="4">
        <v>172</v>
      </c>
      <c r="C4" s="3">
        <v>23</v>
      </c>
      <c r="D4" s="5">
        <v>80210</v>
      </c>
      <c r="E4" s="1" t="s">
        <v>37</v>
      </c>
      <c r="F4" s="31" t="s">
        <v>38</v>
      </c>
      <c r="G4" s="17" t="s">
        <v>30</v>
      </c>
      <c r="H4" s="11" t="s">
        <v>11</v>
      </c>
      <c r="I4" s="14">
        <f>COUNTIF(D:D,"&lt;234000")</f>
        <v>26</v>
      </c>
      <c r="J4" s="10">
        <f>I4/50</f>
        <v>0.52</v>
      </c>
    </row>
    <row r="5" spans="1:39" ht="21.6" thickBot="1" x14ac:dyDescent="0.45">
      <c r="A5" s="2">
        <f t="shared" si="0"/>
        <v>4</v>
      </c>
      <c r="B5" s="4">
        <v>252</v>
      </c>
      <c r="C5" s="3">
        <v>13</v>
      </c>
      <c r="D5" s="5">
        <v>460281</v>
      </c>
      <c r="E5" s="1" t="s">
        <v>33</v>
      </c>
      <c r="F5" s="31" t="s">
        <v>34</v>
      </c>
      <c r="G5" s="20"/>
      <c r="H5" s="21" t="s">
        <v>14</v>
      </c>
      <c r="I5" s="22" t="s">
        <v>4</v>
      </c>
      <c r="J5" s="21" t="s">
        <v>12</v>
      </c>
    </row>
    <row r="6" spans="1:39" ht="24" thickTop="1" x14ac:dyDescent="0.45">
      <c r="A6" s="2">
        <f t="shared" si="0"/>
        <v>5</v>
      </c>
      <c r="B6" s="4">
        <v>651</v>
      </c>
      <c r="C6" s="3">
        <v>16</v>
      </c>
      <c r="D6" s="5">
        <v>201680</v>
      </c>
      <c r="E6" s="1" t="s">
        <v>41</v>
      </c>
      <c r="F6" s="31" t="s">
        <v>36</v>
      </c>
      <c r="G6" s="16" t="s">
        <v>15</v>
      </c>
      <c r="H6" s="8" t="s">
        <v>43</v>
      </c>
      <c r="I6" s="32">
        <f>COUNTIFS(B:B,"&lt;=500",C:C,"&gt;=13",D:D,"&gt;=234000")</f>
        <v>6</v>
      </c>
      <c r="J6" s="35">
        <f t="shared" ref="J6:J13" si="1">I6/50</f>
        <v>0.12</v>
      </c>
      <c r="Z6" s="1" t="s">
        <v>51</v>
      </c>
    </row>
    <row r="7" spans="1:39" ht="23.4" x14ac:dyDescent="0.45">
      <c r="A7" s="2">
        <f t="shared" si="0"/>
        <v>6</v>
      </c>
      <c r="B7" s="4">
        <v>414</v>
      </c>
      <c r="C7" s="3">
        <v>3</v>
      </c>
      <c r="D7" s="5">
        <v>199656</v>
      </c>
      <c r="E7" s="1" t="s">
        <v>42</v>
      </c>
      <c r="G7" s="16" t="s">
        <v>16</v>
      </c>
      <c r="H7" s="13" t="s">
        <v>45</v>
      </c>
      <c r="I7" s="32">
        <f>COUNTIFS(B:B,"&gt;500",C:C,"&gt;=13",D:D,"&gt;=234000")</f>
        <v>9</v>
      </c>
      <c r="J7" s="35">
        <f t="shared" si="1"/>
        <v>0.18</v>
      </c>
      <c r="Z7" s="36" t="s">
        <v>51</v>
      </c>
    </row>
    <row r="8" spans="1:39" ht="23.4" x14ac:dyDescent="0.45">
      <c r="A8" s="2">
        <f t="shared" si="0"/>
        <v>7</v>
      </c>
      <c r="B8" s="4">
        <v>246</v>
      </c>
      <c r="C8" s="3">
        <v>8</v>
      </c>
      <c r="D8" s="5">
        <v>15621</v>
      </c>
      <c r="G8" s="16" t="s">
        <v>17</v>
      </c>
      <c r="H8" s="13" t="s">
        <v>46</v>
      </c>
      <c r="I8" s="32">
        <f>COUNTIFS(B:B,"&lt;=500",C:C,"&lt;13",D:D,"&gt;=234000")</f>
        <v>5</v>
      </c>
      <c r="J8" s="35">
        <f t="shared" si="1"/>
        <v>0.1</v>
      </c>
      <c r="Z8" s="1" t="s">
        <v>51</v>
      </c>
    </row>
    <row r="9" spans="1:39" ht="23.4" x14ac:dyDescent="0.45">
      <c r="A9" s="2">
        <f t="shared" si="0"/>
        <v>8</v>
      </c>
      <c r="B9" s="4">
        <v>820</v>
      </c>
      <c r="C9" s="3">
        <v>15</v>
      </c>
      <c r="D9" s="5">
        <v>89239</v>
      </c>
      <c r="G9" s="16" t="s">
        <v>18</v>
      </c>
      <c r="H9" s="13" t="s">
        <v>47</v>
      </c>
      <c r="I9" s="32">
        <f>COUNTIFS(B:B,"&lt;=500",C:C,"&gt;=13",D:D,"&lt;234000")</f>
        <v>4</v>
      </c>
      <c r="J9" s="35">
        <f t="shared" si="1"/>
        <v>0.08</v>
      </c>
      <c r="Z9" s="1" t="s">
        <v>51</v>
      </c>
    </row>
    <row r="10" spans="1:39" ht="23.4" x14ac:dyDescent="0.45">
      <c r="A10" s="2">
        <f t="shared" si="0"/>
        <v>9</v>
      </c>
      <c r="B10" s="4">
        <v>587</v>
      </c>
      <c r="C10" s="3">
        <v>20</v>
      </c>
      <c r="D10" s="5">
        <v>466122</v>
      </c>
      <c r="G10" s="16" t="s">
        <v>19</v>
      </c>
      <c r="H10" s="13" t="s">
        <v>48</v>
      </c>
      <c r="I10" s="32">
        <f>COUNTIFS(B:B,"&gt;500",C:C,"&lt;13",D:D,"&gt;=234000")</f>
        <v>4</v>
      </c>
      <c r="J10" s="35">
        <f t="shared" si="1"/>
        <v>0.08</v>
      </c>
    </row>
    <row r="11" spans="1:39" ht="23.4" x14ac:dyDescent="0.45">
      <c r="A11" s="2">
        <f t="shared" si="0"/>
        <v>10</v>
      </c>
      <c r="B11" s="4">
        <v>331</v>
      </c>
      <c r="C11" s="3">
        <v>16</v>
      </c>
      <c r="D11" s="5">
        <v>309484</v>
      </c>
      <c r="E11"/>
      <c r="F11"/>
      <c r="G11" s="16" t="s">
        <v>20</v>
      </c>
      <c r="H11" s="13" t="s">
        <v>49</v>
      </c>
      <c r="I11" s="32">
        <f>COUNTIFS(B:B,"&gt;500",C:C,"&gt;=13",D:D,"&lt;234000")</f>
        <v>9</v>
      </c>
      <c r="J11" s="35">
        <f t="shared" si="1"/>
        <v>0.18</v>
      </c>
    </row>
    <row r="12" spans="1:39" ht="23.4" x14ac:dyDescent="0.45">
      <c r="A12" s="2">
        <f t="shared" si="0"/>
        <v>11</v>
      </c>
      <c r="B12" s="4">
        <v>663</v>
      </c>
      <c r="C12" s="3">
        <v>4</v>
      </c>
      <c r="D12" s="5">
        <v>45341</v>
      </c>
      <c r="E12"/>
      <c r="F12"/>
      <c r="G12" s="16" t="s">
        <v>21</v>
      </c>
      <c r="H12" s="13" t="s">
        <v>50</v>
      </c>
      <c r="I12" s="32">
        <f>COUNTIFS(B:B,"&lt;=500",C:C,"&lt;13",D:D,"&lt;234000")</f>
        <v>6</v>
      </c>
      <c r="J12" s="35">
        <f t="shared" si="1"/>
        <v>0.12</v>
      </c>
    </row>
    <row r="13" spans="1:39" ht="24" thickBot="1" x14ac:dyDescent="0.5">
      <c r="A13" s="2">
        <f t="shared" si="0"/>
        <v>12</v>
      </c>
      <c r="B13" s="4">
        <v>940</v>
      </c>
      <c r="C13" s="3">
        <v>18</v>
      </c>
      <c r="D13" s="5">
        <v>156677</v>
      </c>
      <c r="E13"/>
      <c r="F13"/>
      <c r="G13" s="25" t="s">
        <v>22</v>
      </c>
      <c r="H13" s="26" t="s">
        <v>44</v>
      </c>
      <c r="I13" s="32">
        <f>COUNTIFS(B:B,"&gt;500",C:C,"&lt;13",D:D,"&lt;234000")</f>
        <v>7</v>
      </c>
      <c r="J13" s="35">
        <f t="shared" si="1"/>
        <v>0.14000000000000001</v>
      </c>
    </row>
    <row r="14" spans="1:39" ht="21.6" thickBot="1" x14ac:dyDescent="0.45">
      <c r="A14" s="2">
        <f t="shared" si="0"/>
        <v>13</v>
      </c>
      <c r="B14" s="4">
        <v>531</v>
      </c>
      <c r="C14" s="3">
        <v>15</v>
      </c>
      <c r="D14" s="5">
        <v>441961</v>
      </c>
      <c r="E14"/>
      <c r="F14"/>
      <c r="G14" s="24" t="s">
        <v>6</v>
      </c>
      <c r="H14" s="24" t="s">
        <v>7</v>
      </c>
      <c r="I14" s="33">
        <f>SUM(I6:I13)</f>
        <v>50</v>
      </c>
      <c r="J14" s="34">
        <f>SUM(J6:J13)</f>
        <v>1</v>
      </c>
    </row>
    <row r="15" spans="1:39" ht="16.2" thickBot="1" x14ac:dyDescent="0.35">
      <c r="A15" s="2">
        <f t="shared" si="0"/>
        <v>14</v>
      </c>
      <c r="B15" s="4">
        <v>563</v>
      </c>
      <c r="C15" s="3">
        <v>4</v>
      </c>
      <c r="D15" s="5">
        <v>377165</v>
      </c>
      <c r="E15"/>
      <c r="F15"/>
      <c r="G15" s="6"/>
      <c r="H15" s="15" t="s">
        <v>14</v>
      </c>
      <c r="I15" s="15" t="s">
        <v>59</v>
      </c>
      <c r="J15" s="15" t="s">
        <v>60</v>
      </c>
      <c r="K15" s="15" t="s">
        <v>12</v>
      </c>
      <c r="L15" s="29" t="s">
        <v>6</v>
      </c>
      <c r="AL15" s="1"/>
      <c r="AM15" s="1"/>
    </row>
    <row r="16" spans="1:39" ht="18.600000000000001" thickTop="1" x14ac:dyDescent="0.35">
      <c r="A16" s="2">
        <f t="shared" si="0"/>
        <v>15</v>
      </c>
      <c r="B16" s="4">
        <v>724</v>
      </c>
      <c r="C16" s="3">
        <v>23</v>
      </c>
      <c r="D16" s="5">
        <v>80404</v>
      </c>
      <c r="E16"/>
      <c r="F16"/>
      <c r="G16" s="23" t="s">
        <v>23</v>
      </c>
      <c r="H16" s="8" t="s">
        <v>52</v>
      </c>
      <c r="I16" s="44">
        <f>(COUNTIFS(C:C,"&lt;13",D:D,"&lt;234000"))</f>
        <v>13</v>
      </c>
      <c r="J16" s="44">
        <f>COUNTIF(D:D,"&lt;234000")</f>
        <v>26</v>
      </c>
      <c r="K16" s="30">
        <f xml:space="preserve"> ( COUNTIFS(C:C,"&lt;13",D:D,"&lt;234000") / COUNTIF(D:D,"&lt;234000"))</f>
        <v>0.5</v>
      </c>
      <c r="L16" s="29" t="s">
        <v>6</v>
      </c>
      <c r="AL16" s="1"/>
      <c r="AM16" s="1"/>
    </row>
    <row r="17" spans="1:39" ht="18" x14ac:dyDescent="0.35">
      <c r="A17" s="2">
        <f t="shared" si="0"/>
        <v>16</v>
      </c>
      <c r="B17" s="4">
        <v>866</v>
      </c>
      <c r="C17" s="3">
        <v>24</v>
      </c>
      <c r="D17" s="5">
        <v>339937</v>
      </c>
      <c r="E17"/>
      <c r="F17"/>
      <c r="G17" s="23" t="s">
        <v>24</v>
      </c>
      <c r="H17" s="13" t="s">
        <v>53</v>
      </c>
      <c r="I17" s="47">
        <f>(COUNTIFS(B:B,"&gt;500",D:D,"&lt;234000"))</f>
        <v>16</v>
      </c>
      <c r="J17" s="44">
        <f>COUNTIF(B:B,"&gt;500")</f>
        <v>29</v>
      </c>
      <c r="K17" s="30">
        <f xml:space="preserve"> ( COUNTIFS(D:D,"&lt;234000",B:B,"&gt;500") / COUNTIF(B:B,"&gt;500"))</f>
        <v>0.55172413793103448</v>
      </c>
      <c r="L17" s="29" t="s">
        <v>6</v>
      </c>
      <c r="AL17" s="1"/>
      <c r="AM17" s="1"/>
    </row>
    <row r="18" spans="1:39" ht="18" x14ac:dyDescent="0.35">
      <c r="A18" s="2">
        <f t="shared" si="0"/>
        <v>17</v>
      </c>
      <c r="B18" s="4">
        <v>201</v>
      </c>
      <c r="C18" s="3">
        <v>17</v>
      </c>
      <c r="D18" s="5">
        <v>278608</v>
      </c>
      <c r="E18"/>
      <c r="F18"/>
      <c r="G18" s="23" t="s">
        <v>31</v>
      </c>
      <c r="H18" s="13" t="s">
        <v>54</v>
      </c>
      <c r="I18" s="44">
        <f>COUNTIFS(B:B,"&gt;500",C:C,"&lt;13",D:D,"&gt;=234000")</f>
        <v>4</v>
      </c>
      <c r="J18" s="44">
        <f>COUNTIF(B:B,"&gt;500")</f>
        <v>29</v>
      </c>
      <c r="K18" s="30">
        <f>((COUNTIFS(C:C,"&lt;13",D:D,"&gt;=234000",B:B,"&gt;500")/COUNTIF(B:B,"&gt;500")))</f>
        <v>0.13793103448275862</v>
      </c>
      <c r="L18" s="29" t="s">
        <v>6</v>
      </c>
      <c r="AL18" s="1"/>
      <c r="AM18" s="1"/>
    </row>
    <row r="19" spans="1:39" ht="18" x14ac:dyDescent="0.35">
      <c r="A19" s="2">
        <f t="shared" si="0"/>
        <v>18</v>
      </c>
      <c r="B19" s="4">
        <v>324</v>
      </c>
      <c r="C19" s="3">
        <v>4</v>
      </c>
      <c r="D19" s="5">
        <v>149478</v>
      </c>
      <c r="E19"/>
      <c r="F19"/>
      <c r="G19" s="23" t="s">
        <v>32</v>
      </c>
      <c r="H19" s="13" t="s">
        <v>55</v>
      </c>
      <c r="I19" s="44">
        <f>COUNTIFS(B:B,"&lt;=500",C:C,"&lt;13",D:D,"&lt;234000")</f>
        <v>6</v>
      </c>
      <c r="J19" s="44">
        <f>COUNTIF(D:D,"&lt;234000")</f>
        <v>26</v>
      </c>
      <c r="K19" s="30">
        <f xml:space="preserve"> ( COUNTIFS(C:C,"&lt;13",B:B,"&lt;500",D:D,"&lt;234000") / COUNTIF(D:D,"&lt;234000"))</f>
        <v>0.23076923076923078</v>
      </c>
      <c r="L19" s="29" t="s">
        <v>6</v>
      </c>
      <c r="AL19" s="1"/>
      <c r="AM19" s="1"/>
    </row>
    <row r="20" spans="1:39" ht="18" x14ac:dyDescent="0.35">
      <c r="A20" s="2">
        <f t="shared" si="0"/>
        <v>19</v>
      </c>
      <c r="B20" s="4">
        <v>395</v>
      </c>
      <c r="C20" s="3">
        <v>4</v>
      </c>
      <c r="D20" s="5">
        <v>250469</v>
      </c>
      <c r="E20"/>
      <c r="F20"/>
      <c r="G20" s="23" t="s">
        <v>25</v>
      </c>
      <c r="H20" s="13" t="s">
        <v>56</v>
      </c>
      <c r="I20" s="44">
        <f>COUNTIFS(B:B,"&gt;500",C:C,"&gt;=13",C:C,"&lt;13")</f>
        <v>0</v>
      </c>
      <c r="J20" s="44">
        <f>COUNTIF(C:C,"&gt;=13")</f>
        <v>28</v>
      </c>
      <c r="K20" s="30">
        <f xml:space="preserve"> ( COUNTIFS(C:C,"&lt;13",B:B,"&gt;500",C:C,"&gt;=13") / COUNTIF(C:C,"&lt;13"))</f>
        <v>0</v>
      </c>
      <c r="L20" s="29" t="s">
        <v>6</v>
      </c>
      <c r="AL20" s="1"/>
      <c r="AM20" s="1"/>
    </row>
    <row r="21" spans="1:39" ht="18" x14ac:dyDescent="0.35">
      <c r="A21" s="2">
        <f t="shared" si="0"/>
        <v>20</v>
      </c>
      <c r="B21" s="4">
        <v>707</v>
      </c>
      <c r="C21" s="3">
        <v>15</v>
      </c>
      <c r="D21" s="5">
        <v>423975</v>
      </c>
      <c r="E21"/>
      <c r="F21"/>
      <c r="G21" s="23" t="s">
        <v>26</v>
      </c>
      <c r="H21" s="13" t="s">
        <v>58</v>
      </c>
      <c r="I21" s="45">
        <f>COUNTIFS(B:B,"&gt;500",C:C,"&lt;13",D:D,"&gt;=234000")+COUNTIFS(B:B,"&gt;500",C:C,"&gt;=13",D:D,"&lt;234000")+COUNTIFS(B:B,"&lt;=500",C:C,"&lt;13",D:D,"&lt;234000")</f>
        <v>19</v>
      </c>
      <c r="J21" s="44">
        <v>50</v>
      </c>
      <c r="K21" s="30">
        <f>(COUNTIFS(B:B,"&gt;500",C:C,"&lt;13",D:D,"&gt;=234000") + COUNTIFS(B:B,"&gt;500",D:D,"&lt;234000",C:C,"&gt;13") + COUNTIFS(D:D,"&lt;234000",C:C,"&lt;13",B:B,"&lt;500")) / 50</f>
        <v>0.38</v>
      </c>
      <c r="L21" s="29" t="s">
        <v>6</v>
      </c>
      <c r="AL21" s="1"/>
      <c r="AM21" s="1"/>
    </row>
    <row r="22" spans="1:39" ht="18" x14ac:dyDescent="0.35">
      <c r="A22" s="2">
        <f t="shared" si="0"/>
        <v>21</v>
      </c>
      <c r="B22" s="4">
        <v>68</v>
      </c>
      <c r="C22" s="3">
        <v>13</v>
      </c>
      <c r="D22" s="5">
        <v>84278</v>
      </c>
      <c r="E22"/>
      <c r="F22"/>
      <c r="G22" s="23" t="s">
        <v>27</v>
      </c>
      <c r="H22" s="13" t="s">
        <v>61</v>
      </c>
      <c r="I22" s="45">
        <f>COUNTIFS(B:B,"&gt;500",C:C,"&gt;=13",D:D,"&gt;=234000")+COUNTIFS(B:B,"&lt;=500",C:C,"&lt;13",D:D,"&gt;=234000")+COUNTIFS(B:B,"&lt;=500",C:C,"&gt;=13",D:D,"&lt;234000")</f>
        <v>18</v>
      </c>
      <c r="J22" s="45">
        <f>50 - COUNTIFS(B:B,"&lt;=500",C:C,"&gt;=13",D:D,"&gt;=234000")</f>
        <v>44</v>
      </c>
      <c r="K22" s="30">
        <f>I22/J22</f>
        <v>0.40909090909090912</v>
      </c>
      <c r="L22" s="29" t="s">
        <v>6</v>
      </c>
      <c r="AL22" s="1"/>
      <c r="AM22" s="1"/>
    </row>
    <row r="23" spans="1:39" ht="18" x14ac:dyDescent="0.35">
      <c r="A23" s="2">
        <f t="shared" si="0"/>
        <v>22</v>
      </c>
      <c r="B23" s="4">
        <v>407</v>
      </c>
      <c r="C23" s="3">
        <v>5</v>
      </c>
      <c r="D23" s="5">
        <v>12657</v>
      </c>
      <c r="E23"/>
      <c r="F23"/>
      <c r="G23" s="23" t="s">
        <v>28</v>
      </c>
      <c r="H23" s="13" t="s">
        <v>57</v>
      </c>
      <c r="I23" s="44">
        <f>COUNTIFS(C:C,"&lt;13",D:D,"&gt;=234000")</f>
        <v>9</v>
      </c>
      <c r="J23" s="44">
        <f>COUNTIF(D:D,"&gt;=234000")</f>
        <v>24</v>
      </c>
      <c r="K23" s="30">
        <f>COUNTIFS(C:C,"&lt;13",D:D,"&gt;=234000") / COUNTIF(D:D,"&gt;=234000")</f>
        <v>0.375</v>
      </c>
      <c r="L23" s="29" t="s">
        <v>6</v>
      </c>
      <c r="AL23" s="1"/>
      <c r="AM23" s="1"/>
    </row>
    <row r="24" spans="1:39" ht="15.6" x14ac:dyDescent="0.3">
      <c r="A24" s="2">
        <f t="shared" si="0"/>
        <v>23</v>
      </c>
      <c r="B24" s="4">
        <v>139</v>
      </c>
      <c r="C24" s="3">
        <v>10</v>
      </c>
      <c r="D24" s="5">
        <v>82925</v>
      </c>
      <c r="E24"/>
      <c r="F24"/>
      <c r="I24" s="46"/>
      <c r="J24" s="46"/>
    </row>
    <row r="25" spans="1:39" ht="15.6" x14ac:dyDescent="0.3">
      <c r="A25" s="2">
        <f t="shared" si="0"/>
        <v>24</v>
      </c>
      <c r="B25" s="4">
        <v>278</v>
      </c>
      <c r="C25" s="3">
        <v>18</v>
      </c>
      <c r="D25" s="5">
        <v>312233</v>
      </c>
      <c r="E25"/>
      <c r="F25"/>
    </row>
    <row r="26" spans="1:39" ht="15.6" x14ac:dyDescent="0.3">
      <c r="A26" s="2">
        <f t="shared" si="0"/>
        <v>25</v>
      </c>
      <c r="B26" s="4">
        <v>527</v>
      </c>
      <c r="C26" s="3">
        <v>19</v>
      </c>
      <c r="D26" s="5">
        <v>195477</v>
      </c>
      <c r="E26"/>
      <c r="F26"/>
    </row>
    <row r="27" spans="1:39" ht="15.6" x14ac:dyDescent="0.3">
      <c r="A27" s="2">
        <f t="shared" si="0"/>
        <v>26</v>
      </c>
      <c r="B27" s="4">
        <v>188</v>
      </c>
      <c r="C27" s="3">
        <v>25</v>
      </c>
      <c r="D27" s="5">
        <v>112740</v>
      </c>
      <c r="E27"/>
      <c r="F27"/>
    </row>
    <row r="28" spans="1:39" ht="15.6" x14ac:dyDescent="0.3">
      <c r="A28" s="2">
        <f t="shared" si="0"/>
        <v>27</v>
      </c>
      <c r="B28" s="4">
        <v>726</v>
      </c>
      <c r="C28" s="3">
        <v>18</v>
      </c>
      <c r="D28" s="5">
        <v>442165</v>
      </c>
      <c r="E28"/>
      <c r="F28"/>
    </row>
    <row r="29" spans="1:39" ht="15.6" x14ac:dyDescent="0.3">
      <c r="A29" s="2">
        <f t="shared" si="0"/>
        <v>28</v>
      </c>
      <c r="B29" s="4">
        <v>385</v>
      </c>
      <c r="C29" s="3">
        <v>2</v>
      </c>
      <c r="D29" s="5">
        <v>18969</v>
      </c>
      <c r="E29"/>
      <c r="F29"/>
    </row>
    <row r="30" spans="1:39" ht="15.6" x14ac:dyDescent="0.3">
      <c r="A30" s="2">
        <f t="shared" si="0"/>
        <v>29</v>
      </c>
      <c r="B30" s="4">
        <v>546</v>
      </c>
      <c r="C30" s="3">
        <v>3</v>
      </c>
      <c r="D30" s="5">
        <v>436795</v>
      </c>
      <c r="E30"/>
      <c r="F30"/>
    </row>
    <row r="31" spans="1:39" ht="15.6" x14ac:dyDescent="0.3">
      <c r="A31" s="2">
        <f t="shared" si="0"/>
        <v>30</v>
      </c>
      <c r="B31" s="4">
        <v>635</v>
      </c>
      <c r="C31" s="3">
        <v>25</v>
      </c>
      <c r="D31" s="5">
        <v>107469</v>
      </c>
      <c r="E31"/>
      <c r="F31"/>
    </row>
    <row r="32" spans="1:39" ht="15.6" x14ac:dyDescent="0.3">
      <c r="A32" s="2">
        <f t="shared" si="0"/>
        <v>31</v>
      </c>
      <c r="B32" s="4">
        <v>366</v>
      </c>
      <c r="C32" s="3">
        <v>9</v>
      </c>
      <c r="D32" s="5">
        <v>259752</v>
      </c>
      <c r="E32"/>
      <c r="F32"/>
    </row>
    <row r="33" spans="1:6" ht="15.6" x14ac:dyDescent="0.3">
      <c r="A33" s="2">
        <f t="shared" si="0"/>
        <v>32</v>
      </c>
      <c r="B33" s="4">
        <v>959</v>
      </c>
      <c r="C33" s="3">
        <v>10</v>
      </c>
      <c r="D33" s="5">
        <v>125415</v>
      </c>
      <c r="E33"/>
      <c r="F33"/>
    </row>
    <row r="34" spans="1:6" ht="15.6" x14ac:dyDescent="0.3">
      <c r="A34" s="2">
        <f t="shared" si="0"/>
        <v>33</v>
      </c>
      <c r="B34" s="4">
        <v>514</v>
      </c>
      <c r="C34" s="3">
        <v>20</v>
      </c>
      <c r="D34" s="5">
        <v>261185</v>
      </c>
      <c r="E34"/>
      <c r="F34"/>
    </row>
    <row r="35" spans="1:6" ht="15.6" x14ac:dyDescent="0.3">
      <c r="A35" s="2">
        <f t="shared" si="0"/>
        <v>34</v>
      </c>
      <c r="B35" s="4">
        <v>519</v>
      </c>
      <c r="C35" s="3">
        <v>24</v>
      </c>
      <c r="D35" s="5">
        <v>381388</v>
      </c>
      <c r="E35"/>
      <c r="F35"/>
    </row>
    <row r="36" spans="1:6" ht="15.6" x14ac:dyDescent="0.3">
      <c r="A36" s="2">
        <f t="shared" si="0"/>
        <v>35</v>
      </c>
      <c r="B36" s="4">
        <v>165</v>
      </c>
      <c r="C36" s="3">
        <v>24</v>
      </c>
      <c r="D36" s="5">
        <v>84697</v>
      </c>
      <c r="E36"/>
      <c r="F36"/>
    </row>
    <row r="37" spans="1:6" ht="15.6" x14ac:dyDescent="0.3">
      <c r="A37" s="2">
        <f t="shared" si="0"/>
        <v>36</v>
      </c>
      <c r="B37" s="4">
        <v>866</v>
      </c>
      <c r="C37" s="3">
        <v>16</v>
      </c>
      <c r="D37" s="5">
        <v>151299</v>
      </c>
      <c r="E37"/>
      <c r="F37"/>
    </row>
    <row r="38" spans="1:6" ht="15.6" x14ac:dyDescent="0.3">
      <c r="A38" s="2">
        <f t="shared" si="0"/>
        <v>37</v>
      </c>
      <c r="B38" s="4">
        <v>531</v>
      </c>
      <c r="C38" s="3">
        <v>10</v>
      </c>
      <c r="D38" s="5">
        <v>118948</v>
      </c>
      <c r="E38"/>
      <c r="F38"/>
    </row>
    <row r="39" spans="1:6" ht="15.6" x14ac:dyDescent="0.3">
      <c r="A39" s="2">
        <f t="shared" si="0"/>
        <v>38</v>
      </c>
      <c r="B39" s="4">
        <v>151</v>
      </c>
      <c r="C39" s="3">
        <v>25</v>
      </c>
      <c r="D39" s="5">
        <v>302254</v>
      </c>
      <c r="E39"/>
      <c r="F39"/>
    </row>
    <row r="40" spans="1:6" ht="15.6" x14ac:dyDescent="0.3">
      <c r="A40" s="2">
        <f t="shared" si="0"/>
        <v>39</v>
      </c>
      <c r="B40" s="4">
        <v>436</v>
      </c>
      <c r="C40" s="3">
        <v>11</v>
      </c>
      <c r="D40" s="5">
        <v>295024</v>
      </c>
      <c r="E40"/>
      <c r="F40"/>
    </row>
    <row r="41" spans="1:6" ht="15.6" x14ac:dyDescent="0.3">
      <c r="A41" s="2">
        <f t="shared" si="0"/>
        <v>40</v>
      </c>
      <c r="B41" s="4">
        <v>756</v>
      </c>
      <c r="C41" s="3">
        <v>23</v>
      </c>
      <c r="D41" s="5">
        <v>212548</v>
      </c>
      <c r="E41"/>
      <c r="F41"/>
    </row>
    <row r="42" spans="1:6" ht="15.6" x14ac:dyDescent="0.3">
      <c r="A42" s="2">
        <f t="shared" si="0"/>
        <v>41</v>
      </c>
      <c r="B42" s="4">
        <v>515</v>
      </c>
      <c r="C42" s="3">
        <v>17</v>
      </c>
      <c r="D42" s="5">
        <v>162738</v>
      </c>
      <c r="E42"/>
      <c r="F42"/>
    </row>
    <row r="43" spans="1:6" ht="15.6" x14ac:dyDescent="0.3">
      <c r="A43" s="2">
        <f t="shared" si="0"/>
        <v>42</v>
      </c>
      <c r="B43" s="4">
        <v>808</v>
      </c>
      <c r="C43" s="3">
        <v>5</v>
      </c>
      <c r="D43" s="5">
        <v>178599</v>
      </c>
      <c r="E43"/>
      <c r="F43"/>
    </row>
    <row r="44" spans="1:6" ht="15.6" x14ac:dyDescent="0.3">
      <c r="A44" s="2">
        <f t="shared" si="0"/>
        <v>43</v>
      </c>
      <c r="B44" s="4">
        <v>819</v>
      </c>
      <c r="C44" s="3">
        <v>4</v>
      </c>
      <c r="D44" s="5">
        <v>101525</v>
      </c>
      <c r="E44"/>
      <c r="F44"/>
    </row>
    <row r="45" spans="1:6" ht="15.6" x14ac:dyDescent="0.3">
      <c r="A45" s="2">
        <f t="shared" si="0"/>
        <v>44</v>
      </c>
      <c r="B45" s="4">
        <v>808</v>
      </c>
      <c r="C45" s="3">
        <v>6</v>
      </c>
      <c r="D45" s="5">
        <v>169616</v>
      </c>
      <c r="E45"/>
      <c r="F45"/>
    </row>
    <row r="46" spans="1:6" ht="15.6" x14ac:dyDescent="0.3">
      <c r="A46" s="2">
        <f t="shared" si="0"/>
        <v>45</v>
      </c>
      <c r="B46" s="4">
        <v>916</v>
      </c>
      <c r="C46" s="3">
        <v>16</v>
      </c>
      <c r="D46" s="5">
        <v>277513</v>
      </c>
      <c r="E46"/>
      <c r="F46"/>
    </row>
    <row r="47" spans="1:6" ht="15.6" x14ac:dyDescent="0.3">
      <c r="A47" s="2">
        <f t="shared" si="0"/>
        <v>46</v>
      </c>
      <c r="B47" s="4">
        <v>203</v>
      </c>
      <c r="C47" s="3">
        <v>12</v>
      </c>
      <c r="D47" s="5">
        <v>487052</v>
      </c>
      <c r="E47"/>
      <c r="F47"/>
    </row>
    <row r="48" spans="1:6" ht="15.6" x14ac:dyDescent="0.3">
      <c r="A48" s="2">
        <f t="shared" si="0"/>
        <v>47</v>
      </c>
      <c r="B48" s="4">
        <v>966</v>
      </c>
      <c r="C48" s="3">
        <v>4</v>
      </c>
      <c r="D48" s="5">
        <v>144676</v>
      </c>
      <c r="E48"/>
      <c r="F48"/>
    </row>
    <row r="49" spans="1:6" ht="15.6" x14ac:dyDescent="0.3">
      <c r="A49" s="2">
        <f t="shared" si="0"/>
        <v>48</v>
      </c>
      <c r="B49" s="4">
        <v>309</v>
      </c>
      <c r="C49" s="3">
        <v>21</v>
      </c>
      <c r="D49" s="5">
        <v>430169</v>
      </c>
      <c r="E49"/>
      <c r="F49"/>
    </row>
    <row r="50" spans="1:6" ht="15.6" x14ac:dyDescent="0.3">
      <c r="A50" s="2">
        <f t="shared" si="0"/>
        <v>49</v>
      </c>
      <c r="B50" s="4">
        <v>677</v>
      </c>
      <c r="C50" s="3">
        <v>4</v>
      </c>
      <c r="D50" s="5">
        <v>265350</v>
      </c>
      <c r="E50"/>
      <c r="F50"/>
    </row>
    <row r="51" spans="1:6" ht="15.6" x14ac:dyDescent="0.3">
      <c r="A51" s="2">
        <f t="shared" si="0"/>
        <v>50</v>
      </c>
      <c r="B51" s="4">
        <v>612</v>
      </c>
      <c r="C51" s="3">
        <v>21</v>
      </c>
      <c r="D51" s="5">
        <v>326357</v>
      </c>
      <c r="E51"/>
      <c r="F51"/>
    </row>
    <row r="52" spans="1:6" x14ac:dyDescent="0.3">
      <c r="E52"/>
      <c r="F52"/>
    </row>
    <row r="53" spans="1:6" x14ac:dyDescent="0.3">
      <c r="E53"/>
      <c r="F53"/>
    </row>
    <row r="54" spans="1:6" x14ac:dyDescent="0.3">
      <c r="E54"/>
      <c r="F54"/>
    </row>
    <row r="55" spans="1:6" x14ac:dyDescent="0.3">
      <c r="E55"/>
      <c r="F55"/>
    </row>
    <row r="56" spans="1:6" x14ac:dyDescent="0.3">
      <c r="E56"/>
      <c r="F56"/>
    </row>
    <row r="57" spans="1:6" x14ac:dyDescent="0.3">
      <c r="E57"/>
      <c r="F57"/>
    </row>
    <row r="58" spans="1:6" x14ac:dyDescent="0.3">
      <c r="E58"/>
      <c r="F58"/>
    </row>
    <row r="59" spans="1:6" x14ac:dyDescent="0.3">
      <c r="E59"/>
      <c r="F59"/>
    </row>
    <row r="60" spans="1:6" x14ac:dyDescent="0.3">
      <c r="E60"/>
      <c r="F60"/>
    </row>
    <row r="61" spans="1:6" x14ac:dyDescent="0.3">
      <c r="E61"/>
      <c r="F61"/>
    </row>
    <row r="62" spans="1:6" x14ac:dyDescent="0.3">
      <c r="E62"/>
      <c r="F62"/>
    </row>
    <row r="63" spans="1:6" x14ac:dyDescent="0.3">
      <c r="E63"/>
      <c r="F63"/>
    </row>
    <row r="64" spans="1:6" x14ac:dyDescent="0.3">
      <c r="E64"/>
      <c r="F64"/>
    </row>
    <row r="65" spans="5:6" x14ac:dyDescent="0.3">
      <c r="E65"/>
      <c r="F65"/>
    </row>
    <row r="66" spans="5:6" x14ac:dyDescent="0.3">
      <c r="E66"/>
      <c r="F66"/>
    </row>
    <row r="67" spans="5:6" x14ac:dyDescent="0.3">
      <c r="E67"/>
      <c r="F67"/>
    </row>
    <row r="68" spans="5:6" x14ac:dyDescent="0.3">
      <c r="E68"/>
      <c r="F68"/>
    </row>
    <row r="69" spans="5:6" x14ac:dyDescent="0.3">
      <c r="E69"/>
      <c r="F69"/>
    </row>
    <row r="70" spans="5:6" x14ac:dyDescent="0.3">
      <c r="E70"/>
      <c r="F70"/>
    </row>
    <row r="71" spans="5:6" x14ac:dyDescent="0.3">
      <c r="E71"/>
      <c r="F71"/>
    </row>
    <row r="72" spans="5:6" x14ac:dyDescent="0.3">
      <c r="E72"/>
      <c r="F72"/>
    </row>
    <row r="73" spans="5:6" x14ac:dyDescent="0.3">
      <c r="E73"/>
      <c r="F73"/>
    </row>
    <row r="74" spans="5:6" x14ac:dyDescent="0.3">
      <c r="E74"/>
      <c r="F74"/>
    </row>
    <row r="75" spans="5:6" x14ac:dyDescent="0.3">
      <c r="E75"/>
      <c r="F75"/>
    </row>
    <row r="76" spans="5:6" x14ac:dyDescent="0.3">
      <c r="E76"/>
      <c r="F76"/>
    </row>
    <row r="77" spans="5:6" x14ac:dyDescent="0.3">
      <c r="E77"/>
      <c r="F77"/>
    </row>
    <row r="78" spans="5:6" x14ac:dyDescent="0.3">
      <c r="E78"/>
      <c r="F78"/>
    </row>
    <row r="79" spans="5:6" x14ac:dyDescent="0.3">
      <c r="E79"/>
      <c r="F79"/>
    </row>
    <row r="80" spans="5:6" x14ac:dyDescent="0.3">
      <c r="E80"/>
      <c r="F80"/>
    </row>
    <row r="81" spans="5:6" x14ac:dyDescent="0.3">
      <c r="E81"/>
      <c r="F81"/>
    </row>
    <row r="82" spans="5:6" x14ac:dyDescent="0.3">
      <c r="E82"/>
      <c r="F82"/>
    </row>
    <row r="83" spans="5:6" x14ac:dyDescent="0.3">
      <c r="E83"/>
      <c r="F83"/>
    </row>
    <row r="84" spans="5:6" x14ac:dyDescent="0.3">
      <c r="E84"/>
      <c r="F84"/>
    </row>
    <row r="85" spans="5:6" x14ac:dyDescent="0.3">
      <c r="E85"/>
      <c r="F85"/>
    </row>
    <row r="86" spans="5:6" x14ac:dyDescent="0.3">
      <c r="E86"/>
      <c r="F86"/>
    </row>
    <row r="87" spans="5:6" x14ac:dyDescent="0.3">
      <c r="E87"/>
      <c r="F87"/>
    </row>
    <row r="88" spans="5:6" x14ac:dyDescent="0.3">
      <c r="E88"/>
      <c r="F88"/>
    </row>
    <row r="89" spans="5:6" x14ac:dyDescent="0.3">
      <c r="E89"/>
      <c r="F89"/>
    </row>
    <row r="90" spans="5:6" x14ac:dyDescent="0.3">
      <c r="E90"/>
      <c r="F90"/>
    </row>
    <row r="91" spans="5:6" x14ac:dyDescent="0.3">
      <c r="E91"/>
      <c r="F91"/>
    </row>
    <row r="92" spans="5:6" x14ac:dyDescent="0.3">
      <c r="E92"/>
      <c r="F92"/>
    </row>
    <row r="93" spans="5:6" x14ac:dyDescent="0.3">
      <c r="E93"/>
      <c r="F93"/>
    </row>
    <row r="94" spans="5:6" x14ac:dyDescent="0.3">
      <c r="E94"/>
      <c r="F94"/>
    </row>
    <row r="95" spans="5:6" x14ac:dyDescent="0.3">
      <c r="E95"/>
      <c r="F95"/>
    </row>
    <row r="96" spans="5:6" x14ac:dyDescent="0.3">
      <c r="E96"/>
      <c r="F96"/>
    </row>
    <row r="97" spans="5:6" x14ac:dyDescent="0.3">
      <c r="E97"/>
      <c r="F97"/>
    </row>
    <row r="98" spans="5:6" x14ac:dyDescent="0.3">
      <c r="E98"/>
      <c r="F98"/>
    </row>
    <row r="99" spans="5:6" x14ac:dyDescent="0.3">
      <c r="E99"/>
      <c r="F99"/>
    </row>
    <row r="100" spans="5:6" x14ac:dyDescent="0.3">
      <c r="E100"/>
      <c r="F100"/>
    </row>
    <row r="101" spans="5:6" x14ac:dyDescent="0.3">
      <c r="E101"/>
      <c r="F101"/>
    </row>
    <row r="102" spans="5:6" x14ac:dyDescent="0.3">
      <c r="E102"/>
      <c r="F102"/>
    </row>
    <row r="103" spans="5:6" x14ac:dyDescent="0.3">
      <c r="E103"/>
      <c r="F103"/>
    </row>
    <row r="104" spans="5:6" x14ac:dyDescent="0.3">
      <c r="E104"/>
      <c r="F104"/>
    </row>
    <row r="105" spans="5:6" x14ac:dyDescent="0.3">
      <c r="E105"/>
      <c r="F105"/>
    </row>
    <row r="106" spans="5:6" x14ac:dyDescent="0.3">
      <c r="E106"/>
      <c r="F106"/>
    </row>
    <row r="107" spans="5:6" x14ac:dyDescent="0.3">
      <c r="E107"/>
      <c r="F107"/>
    </row>
    <row r="108" spans="5:6" x14ac:dyDescent="0.3">
      <c r="E108"/>
      <c r="F108"/>
    </row>
    <row r="109" spans="5:6" x14ac:dyDescent="0.3">
      <c r="E109"/>
      <c r="F109"/>
    </row>
    <row r="110" spans="5:6" x14ac:dyDescent="0.3">
      <c r="E110"/>
      <c r="F110"/>
    </row>
    <row r="111" spans="5:6" x14ac:dyDescent="0.3">
      <c r="E111"/>
      <c r="F111"/>
    </row>
    <row r="112" spans="5:6" x14ac:dyDescent="0.3">
      <c r="E112"/>
      <c r="F112"/>
    </row>
    <row r="113" spans="5:6" x14ac:dyDescent="0.3">
      <c r="E113"/>
      <c r="F113"/>
    </row>
    <row r="114" spans="5:6" x14ac:dyDescent="0.3">
      <c r="E114"/>
      <c r="F114"/>
    </row>
    <row r="115" spans="5:6" x14ac:dyDescent="0.3">
      <c r="E115"/>
      <c r="F115"/>
    </row>
    <row r="116" spans="5:6" x14ac:dyDescent="0.3">
      <c r="E116"/>
      <c r="F116"/>
    </row>
    <row r="117" spans="5:6" x14ac:dyDescent="0.3">
      <c r="E117"/>
      <c r="F117"/>
    </row>
    <row r="118" spans="5:6" x14ac:dyDescent="0.3">
      <c r="E118"/>
      <c r="F118"/>
    </row>
    <row r="119" spans="5:6" x14ac:dyDescent="0.3">
      <c r="E119"/>
      <c r="F119"/>
    </row>
    <row r="120" spans="5:6" x14ac:dyDescent="0.3">
      <c r="E120"/>
      <c r="F120"/>
    </row>
    <row r="121" spans="5:6" x14ac:dyDescent="0.3">
      <c r="E121"/>
      <c r="F121"/>
    </row>
    <row r="122" spans="5:6" x14ac:dyDescent="0.3">
      <c r="E122"/>
      <c r="F122"/>
    </row>
    <row r="123" spans="5:6" x14ac:dyDescent="0.3">
      <c r="E123"/>
      <c r="F123"/>
    </row>
    <row r="124" spans="5:6" x14ac:dyDescent="0.3">
      <c r="E124"/>
      <c r="F124"/>
    </row>
    <row r="125" spans="5:6" x14ac:dyDescent="0.3">
      <c r="E125"/>
      <c r="F125"/>
    </row>
    <row r="126" spans="5:6" x14ac:dyDescent="0.3">
      <c r="E126"/>
      <c r="F126"/>
    </row>
    <row r="127" spans="5:6" x14ac:dyDescent="0.3">
      <c r="E127"/>
      <c r="F127"/>
    </row>
    <row r="128" spans="5:6" x14ac:dyDescent="0.3">
      <c r="E128"/>
      <c r="F128"/>
    </row>
    <row r="129" spans="5:6" x14ac:dyDescent="0.3">
      <c r="E129"/>
      <c r="F129"/>
    </row>
    <row r="130" spans="5:6" x14ac:dyDescent="0.3">
      <c r="E130"/>
      <c r="F130"/>
    </row>
    <row r="131" spans="5:6" x14ac:dyDescent="0.3">
      <c r="E131"/>
      <c r="F131"/>
    </row>
    <row r="132" spans="5:6" x14ac:dyDescent="0.3">
      <c r="E132"/>
      <c r="F132"/>
    </row>
    <row r="133" spans="5:6" x14ac:dyDescent="0.3">
      <c r="E133"/>
      <c r="F133"/>
    </row>
    <row r="134" spans="5:6" x14ac:dyDescent="0.3">
      <c r="E134"/>
      <c r="F134"/>
    </row>
    <row r="135" spans="5:6" x14ac:dyDescent="0.3">
      <c r="E135"/>
      <c r="F135"/>
    </row>
    <row r="136" spans="5:6" x14ac:dyDescent="0.3">
      <c r="E136"/>
      <c r="F136"/>
    </row>
    <row r="137" spans="5:6" x14ac:dyDescent="0.3">
      <c r="E137"/>
      <c r="F137"/>
    </row>
    <row r="138" spans="5:6" x14ac:dyDescent="0.3">
      <c r="E138"/>
      <c r="F138"/>
    </row>
    <row r="139" spans="5:6" x14ac:dyDescent="0.3">
      <c r="E139"/>
      <c r="F139"/>
    </row>
    <row r="140" spans="5:6" x14ac:dyDescent="0.3">
      <c r="E140"/>
      <c r="F140"/>
    </row>
    <row r="141" spans="5:6" x14ac:dyDescent="0.3">
      <c r="E141"/>
      <c r="F141"/>
    </row>
    <row r="142" spans="5:6" x14ac:dyDescent="0.3">
      <c r="E142"/>
      <c r="F142"/>
    </row>
    <row r="143" spans="5:6" x14ac:dyDescent="0.3">
      <c r="E143"/>
      <c r="F143"/>
    </row>
    <row r="144" spans="5:6" x14ac:dyDescent="0.3">
      <c r="E144"/>
      <c r="F144"/>
    </row>
    <row r="145" spans="5:6" x14ac:dyDescent="0.3">
      <c r="E145"/>
      <c r="F145"/>
    </row>
    <row r="146" spans="5:6" x14ac:dyDescent="0.3">
      <c r="E146"/>
      <c r="F146"/>
    </row>
    <row r="147" spans="5:6" x14ac:dyDescent="0.3">
      <c r="E147"/>
      <c r="F147"/>
    </row>
    <row r="148" spans="5:6" x14ac:dyDescent="0.3">
      <c r="E148"/>
      <c r="F148"/>
    </row>
    <row r="149" spans="5:6" x14ac:dyDescent="0.3">
      <c r="E149"/>
      <c r="F149"/>
    </row>
    <row r="150" spans="5:6" x14ac:dyDescent="0.3">
      <c r="E150"/>
      <c r="F150"/>
    </row>
    <row r="151" spans="5:6" x14ac:dyDescent="0.3">
      <c r="E151"/>
      <c r="F151"/>
    </row>
    <row r="152" spans="5:6" x14ac:dyDescent="0.3">
      <c r="E152"/>
      <c r="F152"/>
    </row>
    <row r="153" spans="5:6" x14ac:dyDescent="0.3">
      <c r="E153"/>
      <c r="F153"/>
    </row>
    <row r="154" spans="5:6" x14ac:dyDescent="0.3">
      <c r="E154"/>
      <c r="F154"/>
    </row>
    <row r="155" spans="5:6" x14ac:dyDescent="0.3">
      <c r="E155"/>
      <c r="F155"/>
    </row>
    <row r="156" spans="5:6" x14ac:dyDescent="0.3">
      <c r="E156"/>
      <c r="F156"/>
    </row>
    <row r="157" spans="5:6" x14ac:dyDescent="0.3">
      <c r="E157"/>
      <c r="F157"/>
    </row>
    <row r="158" spans="5:6" x14ac:dyDescent="0.3">
      <c r="E158"/>
      <c r="F158"/>
    </row>
    <row r="159" spans="5:6" x14ac:dyDescent="0.3">
      <c r="E159"/>
      <c r="F159"/>
    </row>
    <row r="160" spans="5:6" x14ac:dyDescent="0.3">
      <c r="E160"/>
      <c r="F160"/>
    </row>
    <row r="161" spans="5:6" x14ac:dyDescent="0.3">
      <c r="E161"/>
      <c r="F161"/>
    </row>
    <row r="162" spans="5:6" x14ac:dyDescent="0.3">
      <c r="E162"/>
      <c r="F162"/>
    </row>
    <row r="163" spans="5:6" x14ac:dyDescent="0.3">
      <c r="E163"/>
      <c r="F163"/>
    </row>
    <row r="164" spans="5:6" x14ac:dyDescent="0.3">
      <c r="E164"/>
      <c r="F164"/>
    </row>
    <row r="165" spans="5:6" x14ac:dyDescent="0.3">
      <c r="E165"/>
      <c r="F165"/>
    </row>
    <row r="166" spans="5:6" x14ac:dyDescent="0.3">
      <c r="E166"/>
      <c r="F166"/>
    </row>
    <row r="167" spans="5:6" x14ac:dyDescent="0.3">
      <c r="E167"/>
      <c r="F167"/>
    </row>
    <row r="168" spans="5:6" x14ac:dyDescent="0.3">
      <c r="E168"/>
      <c r="F168"/>
    </row>
    <row r="169" spans="5:6" x14ac:dyDescent="0.3">
      <c r="E169"/>
      <c r="F169"/>
    </row>
    <row r="170" spans="5:6" x14ac:dyDescent="0.3">
      <c r="E170"/>
      <c r="F170"/>
    </row>
    <row r="171" spans="5:6" x14ac:dyDescent="0.3">
      <c r="E171"/>
      <c r="F171"/>
    </row>
    <row r="172" spans="5:6" x14ac:dyDescent="0.3">
      <c r="E172"/>
      <c r="F172"/>
    </row>
    <row r="173" spans="5:6" x14ac:dyDescent="0.3">
      <c r="E173"/>
      <c r="F173"/>
    </row>
    <row r="174" spans="5:6" x14ac:dyDescent="0.3">
      <c r="E174"/>
      <c r="F174"/>
    </row>
    <row r="175" spans="5:6" x14ac:dyDescent="0.3">
      <c r="E175"/>
      <c r="F175"/>
    </row>
    <row r="176" spans="5:6" x14ac:dyDescent="0.3">
      <c r="E176"/>
      <c r="F176"/>
    </row>
    <row r="177" spans="5:6" x14ac:dyDescent="0.3">
      <c r="E177"/>
      <c r="F177"/>
    </row>
    <row r="178" spans="5:6" x14ac:dyDescent="0.3">
      <c r="E178"/>
      <c r="F178"/>
    </row>
    <row r="179" spans="5:6" x14ac:dyDescent="0.3">
      <c r="E179"/>
      <c r="F179"/>
    </row>
    <row r="180" spans="5:6" x14ac:dyDescent="0.3">
      <c r="E180"/>
      <c r="F180"/>
    </row>
    <row r="181" spans="5:6" x14ac:dyDescent="0.3">
      <c r="E181"/>
      <c r="F181"/>
    </row>
    <row r="182" spans="5:6" x14ac:dyDescent="0.3">
      <c r="E182"/>
      <c r="F182"/>
    </row>
    <row r="183" spans="5:6" x14ac:dyDescent="0.3">
      <c r="E183"/>
      <c r="F183"/>
    </row>
    <row r="184" spans="5:6" x14ac:dyDescent="0.3">
      <c r="E184"/>
      <c r="F184"/>
    </row>
    <row r="185" spans="5:6" x14ac:dyDescent="0.3">
      <c r="E185"/>
      <c r="F185"/>
    </row>
    <row r="186" spans="5:6" x14ac:dyDescent="0.3">
      <c r="E186"/>
      <c r="F186"/>
    </row>
    <row r="187" spans="5:6" x14ac:dyDescent="0.3">
      <c r="E187"/>
      <c r="F187"/>
    </row>
    <row r="188" spans="5:6" x14ac:dyDescent="0.3">
      <c r="E188"/>
      <c r="F188"/>
    </row>
    <row r="189" spans="5:6" x14ac:dyDescent="0.3">
      <c r="E189"/>
      <c r="F189"/>
    </row>
    <row r="190" spans="5:6" x14ac:dyDescent="0.3">
      <c r="E190"/>
      <c r="F190"/>
    </row>
    <row r="191" spans="5:6" x14ac:dyDescent="0.3">
      <c r="E191"/>
      <c r="F191"/>
    </row>
    <row r="192" spans="5:6" x14ac:dyDescent="0.3">
      <c r="E192"/>
      <c r="F192"/>
    </row>
    <row r="193" spans="5:6" x14ac:dyDescent="0.3">
      <c r="E193"/>
      <c r="F193"/>
    </row>
    <row r="194" spans="5:6" x14ac:dyDescent="0.3">
      <c r="E194"/>
      <c r="F194"/>
    </row>
    <row r="195" spans="5:6" x14ac:dyDescent="0.3">
      <c r="E195"/>
      <c r="F195"/>
    </row>
    <row r="196" spans="5:6" x14ac:dyDescent="0.3">
      <c r="E196"/>
      <c r="F196"/>
    </row>
    <row r="197" spans="5:6" x14ac:dyDescent="0.3">
      <c r="E197"/>
      <c r="F197"/>
    </row>
    <row r="198" spans="5:6" x14ac:dyDescent="0.3">
      <c r="E198"/>
      <c r="F198"/>
    </row>
    <row r="199" spans="5:6" x14ac:dyDescent="0.3">
      <c r="E199"/>
      <c r="F199"/>
    </row>
    <row r="200" spans="5:6" x14ac:dyDescent="0.3">
      <c r="E200"/>
      <c r="F200"/>
    </row>
    <row r="201" spans="5:6" x14ac:dyDescent="0.3">
      <c r="E201"/>
      <c r="F201"/>
    </row>
    <row r="202" spans="5:6" x14ac:dyDescent="0.3">
      <c r="E202"/>
      <c r="F202"/>
    </row>
    <row r="203" spans="5:6" x14ac:dyDescent="0.3">
      <c r="E203"/>
      <c r="F203"/>
    </row>
    <row r="204" spans="5:6" x14ac:dyDescent="0.3">
      <c r="E204"/>
      <c r="F204"/>
    </row>
    <row r="205" spans="5:6" x14ac:dyDescent="0.3">
      <c r="E205"/>
      <c r="F205"/>
    </row>
    <row r="206" spans="5:6" x14ac:dyDescent="0.3">
      <c r="E206"/>
      <c r="F206"/>
    </row>
    <row r="207" spans="5:6" x14ac:dyDescent="0.3">
      <c r="E207"/>
      <c r="F207"/>
    </row>
    <row r="208" spans="5:6" x14ac:dyDescent="0.3">
      <c r="E208"/>
      <c r="F208"/>
    </row>
    <row r="209" spans="5:6" x14ac:dyDescent="0.3">
      <c r="E209"/>
      <c r="F209"/>
    </row>
    <row r="210" spans="5:6" x14ac:dyDescent="0.3">
      <c r="E210"/>
      <c r="F210"/>
    </row>
    <row r="211" spans="5:6" x14ac:dyDescent="0.3">
      <c r="E211"/>
      <c r="F211"/>
    </row>
    <row r="212" spans="5:6" x14ac:dyDescent="0.3">
      <c r="E212"/>
      <c r="F212"/>
    </row>
    <row r="213" spans="5:6" x14ac:dyDescent="0.3">
      <c r="E213"/>
      <c r="F213"/>
    </row>
    <row r="214" spans="5:6" x14ac:dyDescent="0.3">
      <c r="E214"/>
      <c r="F214"/>
    </row>
    <row r="215" spans="5:6" x14ac:dyDescent="0.3">
      <c r="E215"/>
      <c r="F215"/>
    </row>
    <row r="216" spans="5:6" x14ac:dyDescent="0.3">
      <c r="E216"/>
      <c r="F216"/>
    </row>
    <row r="217" spans="5:6" x14ac:dyDescent="0.3">
      <c r="E217"/>
      <c r="F217"/>
    </row>
    <row r="218" spans="5:6" x14ac:dyDescent="0.3">
      <c r="E218"/>
      <c r="F218"/>
    </row>
    <row r="219" spans="5:6" x14ac:dyDescent="0.3">
      <c r="E219"/>
      <c r="F219"/>
    </row>
    <row r="220" spans="5:6" x14ac:dyDescent="0.3">
      <c r="E220"/>
      <c r="F220"/>
    </row>
    <row r="221" spans="5:6" x14ac:dyDescent="0.3">
      <c r="E221"/>
      <c r="F221"/>
    </row>
    <row r="222" spans="5:6" x14ac:dyDescent="0.3">
      <c r="E222"/>
      <c r="F222"/>
    </row>
    <row r="223" spans="5:6" x14ac:dyDescent="0.3">
      <c r="E223"/>
      <c r="F223"/>
    </row>
    <row r="224" spans="5:6" x14ac:dyDescent="0.3">
      <c r="E224"/>
      <c r="F224"/>
    </row>
    <row r="225" spans="5:6" x14ac:dyDescent="0.3">
      <c r="E225"/>
      <c r="F225"/>
    </row>
    <row r="226" spans="5:6" x14ac:dyDescent="0.3">
      <c r="E226"/>
      <c r="F226"/>
    </row>
    <row r="227" spans="5:6" x14ac:dyDescent="0.3">
      <c r="E227"/>
      <c r="F227"/>
    </row>
    <row r="228" spans="5:6" x14ac:dyDescent="0.3">
      <c r="E228"/>
      <c r="F228"/>
    </row>
    <row r="229" spans="5:6" x14ac:dyDescent="0.3">
      <c r="E229"/>
      <c r="F229"/>
    </row>
    <row r="230" spans="5:6" x14ac:dyDescent="0.3">
      <c r="E230"/>
      <c r="F230"/>
    </row>
    <row r="231" spans="5:6" x14ac:dyDescent="0.3">
      <c r="E231"/>
      <c r="F231"/>
    </row>
    <row r="232" spans="5:6" x14ac:dyDescent="0.3">
      <c r="E232"/>
      <c r="F232"/>
    </row>
    <row r="233" spans="5:6" x14ac:dyDescent="0.3">
      <c r="E233"/>
      <c r="F233"/>
    </row>
    <row r="234" spans="5:6" x14ac:dyDescent="0.3">
      <c r="E234"/>
      <c r="F234"/>
    </row>
    <row r="235" spans="5:6" x14ac:dyDescent="0.3">
      <c r="E235"/>
      <c r="F235"/>
    </row>
    <row r="236" spans="5:6" x14ac:dyDescent="0.3">
      <c r="E236"/>
      <c r="F236"/>
    </row>
    <row r="237" spans="5:6" x14ac:dyDescent="0.3">
      <c r="E237"/>
      <c r="F237"/>
    </row>
    <row r="238" spans="5:6" x14ac:dyDescent="0.3">
      <c r="E238"/>
      <c r="F238"/>
    </row>
    <row r="239" spans="5:6" x14ac:dyDescent="0.3">
      <c r="E239"/>
      <c r="F239"/>
    </row>
    <row r="240" spans="5:6" x14ac:dyDescent="0.3">
      <c r="E240"/>
      <c r="F240"/>
    </row>
    <row r="241" spans="5:6" x14ac:dyDescent="0.3">
      <c r="E241"/>
      <c r="F241"/>
    </row>
    <row r="242" spans="5:6" x14ac:dyDescent="0.3">
      <c r="E242"/>
      <c r="F242"/>
    </row>
    <row r="243" spans="5:6" x14ac:dyDescent="0.3">
      <c r="E243"/>
      <c r="F243"/>
    </row>
    <row r="244" spans="5:6" x14ac:dyDescent="0.3">
      <c r="E244"/>
      <c r="F244"/>
    </row>
    <row r="245" spans="5:6" x14ac:dyDescent="0.3">
      <c r="E245"/>
      <c r="F245"/>
    </row>
    <row r="246" spans="5:6" x14ac:dyDescent="0.3">
      <c r="E246"/>
      <c r="F246"/>
    </row>
    <row r="247" spans="5:6" x14ac:dyDescent="0.3">
      <c r="E247"/>
      <c r="F247"/>
    </row>
    <row r="248" spans="5:6" x14ac:dyDescent="0.3">
      <c r="E248"/>
      <c r="F248"/>
    </row>
    <row r="249" spans="5:6" x14ac:dyDescent="0.3">
      <c r="E249"/>
      <c r="F249"/>
    </row>
    <row r="250" spans="5:6" x14ac:dyDescent="0.3">
      <c r="E250"/>
      <c r="F250"/>
    </row>
    <row r="251" spans="5:6" x14ac:dyDescent="0.3">
      <c r="E251"/>
      <c r="F251"/>
    </row>
    <row r="252" spans="5:6" x14ac:dyDescent="0.3">
      <c r="E252"/>
      <c r="F252"/>
    </row>
    <row r="253" spans="5:6" x14ac:dyDescent="0.3">
      <c r="E253"/>
      <c r="F253"/>
    </row>
    <row r="254" spans="5:6" x14ac:dyDescent="0.3">
      <c r="E254"/>
      <c r="F254"/>
    </row>
    <row r="255" spans="5:6" x14ac:dyDescent="0.3">
      <c r="E255"/>
      <c r="F255"/>
    </row>
    <row r="256" spans="5:6" x14ac:dyDescent="0.3">
      <c r="E256"/>
      <c r="F256"/>
    </row>
    <row r="257" spans="5:6" x14ac:dyDescent="0.3">
      <c r="E257"/>
      <c r="F257"/>
    </row>
    <row r="258" spans="5:6" x14ac:dyDescent="0.3">
      <c r="E258"/>
      <c r="F258"/>
    </row>
    <row r="259" spans="5:6" x14ac:dyDescent="0.3">
      <c r="E259"/>
      <c r="F259"/>
    </row>
    <row r="260" spans="5:6" x14ac:dyDescent="0.3">
      <c r="E260"/>
      <c r="F260"/>
    </row>
    <row r="261" spans="5:6" x14ac:dyDescent="0.3">
      <c r="E261"/>
      <c r="F261"/>
    </row>
    <row r="262" spans="5:6" x14ac:dyDescent="0.3">
      <c r="E262"/>
      <c r="F262"/>
    </row>
    <row r="263" spans="5:6" x14ac:dyDescent="0.3">
      <c r="E263"/>
      <c r="F263"/>
    </row>
    <row r="264" spans="5:6" x14ac:dyDescent="0.3">
      <c r="E264"/>
      <c r="F264"/>
    </row>
    <row r="265" spans="5:6" x14ac:dyDescent="0.3">
      <c r="E265"/>
      <c r="F265"/>
    </row>
    <row r="266" spans="5:6" x14ac:dyDescent="0.3">
      <c r="E266"/>
      <c r="F266"/>
    </row>
    <row r="267" spans="5:6" x14ac:dyDescent="0.3">
      <c r="E267"/>
      <c r="F267"/>
    </row>
    <row r="268" spans="5:6" x14ac:dyDescent="0.3">
      <c r="E268"/>
      <c r="F268"/>
    </row>
    <row r="269" spans="5:6" x14ac:dyDescent="0.3">
      <c r="E269"/>
      <c r="F269"/>
    </row>
    <row r="270" spans="5:6" x14ac:dyDescent="0.3">
      <c r="E270"/>
      <c r="F270"/>
    </row>
    <row r="271" spans="5:6" x14ac:dyDescent="0.3">
      <c r="E271"/>
      <c r="F271"/>
    </row>
    <row r="272" spans="5:6" x14ac:dyDescent="0.3">
      <c r="E272"/>
      <c r="F272"/>
    </row>
    <row r="273" spans="5:6" x14ac:dyDescent="0.3">
      <c r="E273"/>
      <c r="F273"/>
    </row>
    <row r="274" spans="5:6" x14ac:dyDescent="0.3">
      <c r="E274"/>
      <c r="F274"/>
    </row>
    <row r="275" spans="5:6" x14ac:dyDescent="0.3">
      <c r="E275"/>
      <c r="F275"/>
    </row>
    <row r="276" spans="5:6" x14ac:dyDescent="0.3">
      <c r="E276"/>
      <c r="F276"/>
    </row>
    <row r="277" spans="5:6" x14ac:dyDescent="0.3">
      <c r="E277"/>
      <c r="F277"/>
    </row>
    <row r="278" spans="5:6" x14ac:dyDescent="0.3">
      <c r="E278"/>
      <c r="F278"/>
    </row>
    <row r="279" spans="5:6" x14ac:dyDescent="0.3">
      <c r="E279"/>
      <c r="F279"/>
    </row>
    <row r="280" spans="5:6" x14ac:dyDescent="0.3">
      <c r="E280"/>
      <c r="F280"/>
    </row>
    <row r="281" spans="5:6" x14ac:dyDescent="0.3">
      <c r="E281"/>
      <c r="F281"/>
    </row>
    <row r="282" spans="5:6" x14ac:dyDescent="0.3">
      <c r="E282"/>
      <c r="F282"/>
    </row>
    <row r="283" spans="5:6" x14ac:dyDescent="0.3">
      <c r="E283"/>
      <c r="F283"/>
    </row>
    <row r="284" spans="5:6" x14ac:dyDescent="0.3">
      <c r="E284"/>
      <c r="F284"/>
    </row>
    <row r="285" spans="5:6" x14ac:dyDescent="0.3">
      <c r="E285"/>
      <c r="F285"/>
    </row>
    <row r="286" spans="5:6" x14ac:dyDescent="0.3">
      <c r="E286"/>
      <c r="F286"/>
    </row>
    <row r="287" spans="5:6" x14ac:dyDescent="0.3">
      <c r="E287"/>
      <c r="F287"/>
    </row>
    <row r="288" spans="5:6" x14ac:dyDescent="0.3">
      <c r="E288"/>
      <c r="F288"/>
    </row>
    <row r="289" spans="5:6" x14ac:dyDescent="0.3">
      <c r="E289"/>
      <c r="F289"/>
    </row>
    <row r="290" spans="5:6" x14ac:dyDescent="0.3">
      <c r="E290"/>
      <c r="F290"/>
    </row>
    <row r="291" spans="5:6" x14ac:dyDescent="0.3">
      <c r="E291"/>
      <c r="F291"/>
    </row>
    <row r="292" spans="5:6" x14ac:dyDescent="0.3">
      <c r="E292"/>
      <c r="F292"/>
    </row>
    <row r="293" spans="5:6" x14ac:dyDescent="0.3">
      <c r="E293"/>
      <c r="F293"/>
    </row>
    <row r="294" spans="5:6" x14ac:dyDescent="0.3">
      <c r="E294"/>
      <c r="F294"/>
    </row>
    <row r="295" spans="5:6" x14ac:dyDescent="0.3">
      <c r="E295"/>
      <c r="F295"/>
    </row>
    <row r="296" spans="5:6" x14ac:dyDescent="0.3">
      <c r="E296"/>
      <c r="F296"/>
    </row>
    <row r="297" spans="5:6" x14ac:dyDescent="0.3">
      <c r="E297"/>
      <c r="F297"/>
    </row>
    <row r="298" spans="5:6" x14ac:dyDescent="0.3">
      <c r="E298"/>
      <c r="F298"/>
    </row>
    <row r="299" spans="5:6" x14ac:dyDescent="0.3">
      <c r="E299"/>
      <c r="F299"/>
    </row>
    <row r="300" spans="5:6" x14ac:dyDescent="0.3">
      <c r="E300"/>
      <c r="F300"/>
    </row>
    <row r="301" spans="5:6" x14ac:dyDescent="0.3">
      <c r="E301"/>
      <c r="F301"/>
    </row>
    <row r="302" spans="5:6" x14ac:dyDescent="0.3">
      <c r="E302"/>
      <c r="F302"/>
    </row>
    <row r="303" spans="5:6" x14ac:dyDescent="0.3">
      <c r="E303"/>
      <c r="F303"/>
    </row>
    <row r="304" spans="5:6" x14ac:dyDescent="0.3">
      <c r="E304"/>
      <c r="F304"/>
    </row>
    <row r="305" spans="5:6" x14ac:dyDescent="0.3">
      <c r="E305"/>
      <c r="F305"/>
    </row>
    <row r="306" spans="5:6" x14ac:dyDescent="0.3">
      <c r="E306"/>
      <c r="F306"/>
    </row>
    <row r="307" spans="5:6" x14ac:dyDescent="0.3">
      <c r="E307"/>
      <c r="F307"/>
    </row>
    <row r="308" spans="5:6" x14ac:dyDescent="0.3">
      <c r="E308"/>
      <c r="F308"/>
    </row>
    <row r="309" spans="5:6" x14ac:dyDescent="0.3">
      <c r="E309"/>
      <c r="F309"/>
    </row>
    <row r="310" spans="5:6" x14ac:dyDescent="0.3">
      <c r="E310"/>
      <c r="F310"/>
    </row>
    <row r="311" spans="5:6" x14ac:dyDescent="0.3">
      <c r="E311"/>
      <c r="F311"/>
    </row>
    <row r="312" spans="5:6" x14ac:dyDescent="0.3">
      <c r="E312"/>
      <c r="F312"/>
    </row>
    <row r="313" spans="5:6" x14ac:dyDescent="0.3">
      <c r="E313"/>
      <c r="F313"/>
    </row>
    <row r="314" spans="5:6" x14ac:dyDescent="0.3">
      <c r="E314"/>
      <c r="F314"/>
    </row>
    <row r="315" spans="5:6" x14ac:dyDescent="0.3">
      <c r="E315"/>
      <c r="F315"/>
    </row>
    <row r="316" spans="5:6" x14ac:dyDescent="0.3">
      <c r="E316"/>
      <c r="F316"/>
    </row>
    <row r="317" spans="5:6" x14ac:dyDescent="0.3">
      <c r="E317"/>
      <c r="F317"/>
    </row>
    <row r="318" spans="5:6" x14ac:dyDescent="0.3">
      <c r="E318"/>
      <c r="F318"/>
    </row>
    <row r="319" spans="5:6" x14ac:dyDescent="0.3">
      <c r="E319"/>
      <c r="F319"/>
    </row>
    <row r="320" spans="5:6" x14ac:dyDescent="0.3">
      <c r="E320"/>
      <c r="F320"/>
    </row>
    <row r="321" spans="5:6" x14ac:dyDescent="0.3">
      <c r="E321"/>
      <c r="F321"/>
    </row>
    <row r="322" spans="5:6" x14ac:dyDescent="0.3">
      <c r="E322"/>
      <c r="F322"/>
    </row>
    <row r="323" spans="5:6" x14ac:dyDescent="0.3">
      <c r="E323"/>
      <c r="F323"/>
    </row>
    <row r="324" spans="5:6" x14ac:dyDescent="0.3">
      <c r="E324"/>
      <c r="F324"/>
    </row>
    <row r="325" spans="5:6" x14ac:dyDescent="0.3">
      <c r="E325"/>
      <c r="F325"/>
    </row>
    <row r="326" spans="5:6" x14ac:dyDescent="0.3">
      <c r="E326"/>
      <c r="F326"/>
    </row>
    <row r="327" spans="5:6" x14ac:dyDescent="0.3">
      <c r="E327"/>
      <c r="F327"/>
    </row>
    <row r="328" spans="5:6" x14ac:dyDescent="0.3">
      <c r="E328"/>
      <c r="F328"/>
    </row>
    <row r="329" spans="5:6" x14ac:dyDescent="0.3">
      <c r="E329"/>
      <c r="F329"/>
    </row>
    <row r="330" spans="5:6" x14ac:dyDescent="0.3">
      <c r="E330"/>
      <c r="F330"/>
    </row>
    <row r="331" spans="5:6" x14ac:dyDescent="0.3">
      <c r="E331"/>
      <c r="F331"/>
    </row>
    <row r="332" spans="5:6" x14ac:dyDescent="0.3">
      <c r="E332"/>
      <c r="F332"/>
    </row>
    <row r="333" spans="5:6" x14ac:dyDescent="0.3">
      <c r="E333"/>
      <c r="F333"/>
    </row>
    <row r="334" spans="5:6" x14ac:dyDescent="0.3">
      <c r="E334"/>
      <c r="F334"/>
    </row>
    <row r="335" spans="5:6" x14ac:dyDescent="0.3">
      <c r="E335"/>
      <c r="F335"/>
    </row>
    <row r="336" spans="5:6" x14ac:dyDescent="0.3">
      <c r="E336"/>
      <c r="F336"/>
    </row>
    <row r="337" spans="5:6" x14ac:dyDescent="0.3">
      <c r="E337"/>
      <c r="F337"/>
    </row>
    <row r="338" spans="5:6" x14ac:dyDescent="0.3">
      <c r="E338"/>
      <c r="F338"/>
    </row>
    <row r="339" spans="5:6" x14ac:dyDescent="0.3">
      <c r="E339"/>
      <c r="F339"/>
    </row>
    <row r="340" spans="5:6" x14ac:dyDescent="0.3">
      <c r="E340"/>
      <c r="F340"/>
    </row>
    <row r="341" spans="5:6" x14ac:dyDescent="0.3">
      <c r="E341"/>
      <c r="F341"/>
    </row>
    <row r="342" spans="5:6" x14ac:dyDescent="0.3">
      <c r="E342"/>
      <c r="F342"/>
    </row>
    <row r="343" spans="5:6" x14ac:dyDescent="0.3">
      <c r="E343"/>
      <c r="F343"/>
    </row>
    <row r="344" spans="5:6" x14ac:dyDescent="0.3">
      <c r="E344"/>
      <c r="F344"/>
    </row>
    <row r="345" spans="5:6" x14ac:dyDescent="0.3">
      <c r="E345"/>
      <c r="F345"/>
    </row>
    <row r="346" spans="5:6" x14ac:dyDescent="0.3">
      <c r="E346"/>
      <c r="F346"/>
    </row>
    <row r="347" spans="5:6" x14ac:dyDescent="0.3">
      <c r="E347"/>
      <c r="F347"/>
    </row>
    <row r="348" spans="5:6" x14ac:dyDescent="0.3">
      <c r="E348"/>
      <c r="F348"/>
    </row>
    <row r="349" spans="5:6" x14ac:dyDescent="0.3">
      <c r="E349"/>
      <c r="F349"/>
    </row>
    <row r="350" spans="5:6" x14ac:dyDescent="0.3">
      <c r="E350"/>
      <c r="F350"/>
    </row>
    <row r="351" spans="5:6" x14ac:dyDescent="0.3">
      <c r="E351"/>
      <c r="F351"/>
    </row>
    <row r="352" spans="5:6" x14ac:dyDescent="0.3">
      <c r="E352"/>
      <c r="F352"/>
    </row>
    <row r="353" spans="5:6" x14ac:dyDescent="0.3">
      <c r="E353"/>
      <c r="F353"/>
    </row>
    <row r="354" spans="5:6" x14ac:dyDescent="0.3">
      <c r="E354"/>
      <c r="F354"/>
    </row>
    <row r="355" spans="5:6" x14ac:dyDescent="0.3">
      <c r="E355"/>
      <c r="F355"/>
    </row>
    <row r="356" spans="5:6" x14ac:dyDescent="0.3">
      <c r="E356"/>
      <c r="F356"/>
    </row>
    <row r="357" spans="5:6" x14ac:dyDescent="0.3">
      <c r="E357"/>
      <c r="F357"/>
    </row>
    <row r="358" spans="5:6" x14ac:dyDescent="0.3">
      <c r="E358"/>
      <c r="F358"/>
    </row>
    <row r="359" spans="5:6" x14ac:dyDescent="0.3">
      <c r="E359"/>
      <c r="F359"/>
    </row>
    <row r="360" spans="5:6" x14ac:dyDescent="0.3">
      <c r="E360"/>
      <c r="F360"/>
    </row>
    <row r="361" spans="5:6" x14ac:dyDescent="0.3">
      <c r="E361"/>
      <c r="F361"/>
    </row>
    <row r="362" spans="5:6" x14ac:dyDescent="0.3">
      <c r="E362"/>
      <c r="F362"/>
    </row>
    <row r="363" spans="5:6" x14ac:dyDescent="0.3">
      <c r="E363"/>
      <c r="F363"/>
    </row>
    <row r="364" spans="5:6" x14ac:dyDescent="0.3">
      <c r="E364"/>
      <c r="F364"/>
    </row>
    <row r="365" spans="5:6" x14ac:dyDescent="0.3">
      <c r="E365"/>
      <c r="F365"/>
    </row>
    <row r="366" spans="5:6" x14ac:dyDescent="0.3">
      <c r="E366"/>
      <c r="F366"/>
    </row>
    <row r="367" spans="5:6" x14ac:dyDescent="0.3">
      <c r="E367"/>
      <c r="F367"/>
    </row>
    <row r="368" spans="5:6" x14ac:dyDescent="0.3">
      <c r="E368"/>
      <c r="F368"/>
    </row>
    <row r="369" spans="5:6" x14ac:dyDescent="0.3">
      <c r="E369"/>
      <c r="F369"/>
    </row>
    <row r="370" spans="5:6" x14ac:dyDescent="0.3">
      <c r="E370"/>
      <c r="F370"/>
    </row>
    <row r="371" spans="5:6" x14ac:dyDescent="0.3">
      <c r="E371"/>
      <c r="F371"/>
    </row>
    <row r="372" spans="5:6" x14ac:dyDescent="0.3">
      <c r="E372"/>
      <c r="F372"/>
    </row>
    <row r="373" spans="5:6" x14ac:dyDescent="0.3">
      <c r="E373"/>
      <c r="F373"/>
    </row>
    <row r="374" spans="5:6" x14ac:dyDescent="0.3">
      <c r="E374"/>
      <c r="F374"/>
    </row>
    <row r="375" spans="5:6" x14ac:dyDescent="0.3">
      <c r="E375"/>
      <c r="F375"/>
    </row>
    <row r="376" spans="5:6" x14ac:dyDescent="0.3">
      <c r="E376"/>
      <c r="F376"/>
    </row>
    <row r="377" spans="5:6" x14ac:dyDescent="0.3">
      <c r="E377"/>
      <c r="F377"/>
    </row>
    <row r="378" spans="5:6" x14ac:dyDescent="0.3">
      <c r="E378"/>
      <c r="F378"/>
    </row>
    <row r="379" spans="5:6" x14ac:dyDescent="0.3">
      <c r="E379"/>
      <c r="F379"/>
    </row>
    <row r="380" spans="5:6" x14ac:dyDescent="0.3">
      <c r="E380"/>
      <c r="F380"/>
    </row>
    <row r="381" spans="5:6" x14ac:dyDescent="0.3">
      <c r="E381"/>
      <c r="F381"/>
    </row>
    <row r="382" spans="5:6" x14ac:dyDescent="0.3">
      <c r="E382"/>
      <c r="F382"/>
    </row>
    <row r="383" spans="5:6" x14ac:dyDescent="0.3">
      <c r="E383"/>
      <c r="F383"/>
    </row>
    <row r="384" spans="5:6" x14ac:dyDescent="0.3">
      <c r="E384"/>
      <c r="F384"/>
    </row>
    <row r="385" spans="5:6" x14ac:dyDescent="0.3">
      <c r="E385"/>
      <c r="F385"/>
    </row>
    <row r="386" spans="5:6" x14ac:dyDescent="0.3">
      <c r="E386"/>
      <c r="F386"/>
    </row>
    <row r="387" spans="5:6" x14ac:dyDescent="0.3">
      <c r="E387"/>
      <c r="F387"/>
    </row>
    <row r="388" spans="5:6" x14ac:dyDescent="0.3">
      <c r="E388"/>
      <c r="F388"/>
    </row>
    <row r="389" spans="5:6" x14ac:dyDescent="0.3">
      <c r="E389"/>
      <c r="F389"/>
    </row>
    <row r="390" spans="5:6" x14ac:dyDescent="0.3">
      <c r="E390"/>
      <c r="F390"/>
    </row>
    <row r="391" spans="5:6" x14ac:dyDescent="0.3">
      <c r="E391"/>
      <c r="F391"/>
    </row>
    <row r="392" spans="5:6" x14ac:dyDescent="0.3">
      <c r="E392"/>
      <c r="F392"/>
    </row>
    <row r="393" spans="5:6" x14ac:dyDescent="0.3">
      <c r="E393"/>
      <c r="F393"/>
    </row>
    <row r="394" spans="5:6" x14ac:dyDescent="0.3">
      <c r="E394"/>
      <c r="F394"/>
    </row>
    <row r="395" spans="5:6" x14ac:dyDescent="0.3">
      <c r="E395"/>
      <c r="F395"/>
    </row>
    <row r="396" spans="5:6" x14ac:dyDescent="0.3">
      <c r="E396"/>
      <c r="F396"/>
    </row>
    <row r="397" spans="5:6" x14ac:dyDescent="0.3">
      <c r="E397"/>
      <c r="F397"/>
    </row>
    <row r="398" spans="5:6" x14ac:dyDescent="0.3">
      <c r="E398"/>
      <c r="F398"/>
    </row>
    <row r="399" spans="5:6" x14ac:dyDescent="0.3">
      <c r="E399"/>
      <c r="F399"/>
    </row>
    <row r="400" spans="5:6" x14ac:dyDescent="0.3">
      <c r="E400"/>
      <c r="F400"/>
    </row>
    <row r="401" spans="5:6" x14ac:dyDescent="0.3">
      <c r="E401"/>
      <c r="F401"/>
    </row>
    <row r="402" spans="5:6" x14ac:dyDescent="0.3">
      <c r="E402"/>
      <c r="F402"/>
    </row>
    <row r="403" spans="5:6" x14ac:dyDescent="0.3">
      <c r="E403"/>
      <c r="F403"/>
    </row>
    <row r="404" spans="5:6" x14ac:dyDescent="0.3">
      <c r="E404"/>
      <c r="F404"/>
    </row>
    <row r="405" spans="5:6" x14ac:dyDescent="0.3">
      <c r="E405"/>
      <c r="F405"/>
    </row>
    <row r="406" spans="5:6" x14ac:dyDescent="0.3">
      <c r="E406"/>
      <c r="F406"/>
    </row>
    <row r="407" spans="5:6" x14ac:dyDescent="0.3">
      <c r="E407"/>
      <c r="F407"/>
    </row>
    <row r="408" spans="5:6" x14ac:dyDescent="0.3">
      <c r="E408"/>
      <c r="F408"/>
    </row>
    <row r="409" spans="5:6" x14ac:dyDescent="0.3">
      <c r="E409"/>
      <c r="F409"/>
    </row>
    <row r="410" spans="5:6" x14ac:dyDescent="0.3">
      <c r="E410"/>
      <c r="F410"/>
    </row>
    <row r="411" spans="5:6" x14ac:dyDescent="0.3">
      <c r="E411"/>
      <c r="F411"/>
    </row>
    <row r="412" spans="5:6" x14ac:dyDescent="0.3">
      <c r="E412"/>
      <c r="F412"/>
    </row>
    <row r="413" spans="5:6" x14ac:dyDescent="0.3">
      <c r="E413"/>
      <c r="F413"/>
    </row>
    <row r="414" spans="5:6" x14ac:dyDescent="0.3">
      <c r="E414"/>
      <c r="F414"/>
    </row>
    <row r="415" spans="5:6" x14ac:dyDescent="0.3">
      <c r="E415"/>
      <c r="F415"/>
    </row>
    <row r="416" spans="5:6" x14ac:dyDescent="0.3">
      <c r="E416"/>
      <c r="F416"/>
    </row>
    <row r="417" spans="5:6" x14ac:dyDescent="0.3">
      <c r="E417"/>
      <c r="F417"/>
    </row>
    <row r="418" spans="5:6" x14ac:dyDescent="0.3">
      <c r="E418"/>
      <c r="F418"/>
    </row>
    <row r="419" spans="5:6" x14ac:dyDescent="0.3">
      <c r="E419"/>
      <c r="F419"/>
    </row>
    <row r="420" spans="5:6" x14ac:dyDescent="0.3">
      <c r="E420"/>
      <c r="F420"/>
    </row>
    <row r="421" spans="5:6" x14ac:dyDescent="0.3">
      <c r="E421"/>
      <c r="F421"/>
    </row>
    <row r="422" spans="5:6" x14ac:dyDescent="0.3">
      <c r="E422"/>
      <c r="F422"/>
    </row>
    <row r="423" spans="5:6" x14ac:dyDescent="0.3">
      <c r="E423"/>
      <c r="F423"/>
    </row>
    <row r="424" spans="5:6" x14ac:dyDescent="0.3">
      <c r="E424"/>
      <c r="F424"/>
    </row>
    <row r="425" spans="5:6" x14ac:dyDescent="0.3">
      <c r="E425"/>
      <c r="F425"/>
    </row>
    <row r="426" spans="5:6" x14ac:dyDescent="0.3">
      <c r="E426"/>
      <c r="F426"/>
    </row>
    <row r="427" spans="5:6" x14ac:dyDescent="0.3">
      <c r="E427"/>
      <c r="F427"/>
    </row>
    <row r="428" spans="5:6" x14ac:dyDescent="0.3">
      <c r="E428"/>
      <c r="F428"/>
    </row>
    <row r="429" spans="5:6" x14ac:dyDescent="0.3">
      <c r="E429"/>
      <c r="F429"/>
    </row>
    <row r="430" spans="5:6" x14ac:dyDescent="0.3">
      <c r="E430"/>
      <c r="F430"/>
    </row>
    <row r="431" spans="5:6" x14ac:dyDescent="0.3">
      <c r="E431"/>
      <c r="F431"/>
    </row>
    <row r="432" spans="5:6" x14ac:dyDescent="0.3">
      <c r="E432"/>
      <c r="F432"/>
    </row>
    <row r="433" spans="5:6" x14ac:dyDescent="0.3">
      <c r="E433"/>
      <c r="F433"/>
    </row>
    <row r="434" spans="5:6" x14ac:dyDescent="0.3">
      <c r="E434"/>
      <c r="F434"/>
    </row>
    <row r="435" spans="5:6" x14ac:dyDescent="0.3">
      <c r="E435"/>
      <c r="F435"/>
    </row>
    <row r="436" spans="5:6" x14ac:dyDescent="0.3">
      <c r="E436"/>
      <c r="F436"/>
    </row>
    <row r="437" spans="5:6" x14ac:dyDescent="0.3">
      <c r="E437"/>
      <c r="F437"/>
    </row>
    <row r="438" spans="5:6" x14ac:dyDescent="0.3">
      <c r="E438"/>
      <c r="F438"/>
    </row>
    <row r="439" spans="5:6" x14ac:dyDescent="0.3">
      <c r="E439"/>
      <c r="F439"/>
    </row>
    <row r="440" spans="5:6" x14ac:dyDescent="0.3">
      <c r="E440"/>
      <c r="F440"/>
    </row>
    <row r="441" spans="5:6" x14ac:dyDescent="0.3">
      <c r="E441"/>
      <c r="F441"/>
    </row>
    <row r="442" spans="5:6" x14ac:dyDescent="0.3">
      <c r="E442"/>
      <c r="F442"/>
    </row>
    <row r="443" spans="5:6" x14ac:dyDescent="0.3">
      <c r="E443"/>
      <c r="F443"/>
    </row>
    <row r="444" spans="5:6" x14ac:dyDescent="0.3">
      <c r="E444"/>
      <c r="F444"/>
    </row>
    <row r="445" spans="5:6" x14ac:dyDescent="0.3">
      <c r="E445"/>
      <c r="F445"/>
    </row>
    <row r="446" spans="5:6" x14ac:dyDescent="0.3">
      <c r="E446"/>
      <c r="F446"/>
    </row>
    <row r="447" spans="5:6" x14ac:dyDescent="0.3">
      <c r="E447"/>
      <c r="F447"/>
    </row>
    <row r="448" spans="5:6" x14ac:dyDescent="0.3">
      <c r="E448"/>
      <c r="F448"/>
    </row>
    <row r="449" spans="5:6" x14ac:dyDescent="0.3">
      <c r="E449"/>
      <c r="F449"/>
    </row>
    <row r="450" spans="5:6" x14ac:dyDescent="0.3">
      <c r="E450"/>
      <c r="F450"/>
    </row>
    <row r="451" spans="5:6" x14ac:dyDescent="0.3">
      <c r="E451"/>
      <c r="F451"/>
    </row>
    <row r="452" spans="5:6" x14ac:dyDescent="0.3">
      <c r="E452"/>
      <c r="F452"/>
    </row>
    <row r="453" spans="5:6" x14ac:dyDescent="0.3">
      <c r="E453"/>
      <c r="F453"/>
    </row>
    <row r="454" spans="5:6" x14ac:dyDescent="0.3">
      <c r="E454"/>
      <c r="F454"/>
    </row>
    <row r="455" spans="5:6" x14ac:dyDescent="0.3">
      <c r="E455"/>
      <c r="F455"/>
    </row>
    <row r="456" spans="5:6" x14ac:dyDescent="0.3">
      <c r="E456"/>
      <c r="F456"/>
    </row>
    <row r="457" spans="5:6" x14ac:dyDescent="0.3">
      <c r="E457"/>
      <c r="F457"/>
    </row>
    <row r="458" spans="5:6" x14ac:dyDescent="0.3">
      <c r="E458"/>
      <c r="F458"/>
    </row>
    <row r="459" spans="5:6" x14ac:dyDescent="0.3">
      <c r="E459"/>
      <c r="F459"/>
    </row>
    <row r="460" spans="5:6" x14ac:dyDescent="0.3">
      <c r="E460"/>
      <c r="F460"/>
    </row>
    <row r="461" spans="5:6" x14ac:dyDescent="0.3">
      <c r="E461"/>
      <c r="F461"/>
    </row>
    <row r="462" spans="5:6" x14ac:dyDescent="0.3">
      <c r="E462"/>
      <c r="F462"/>
    </row>
    <row r="463" spans="5:6" x14ac:dyDescent="0.3">
      <c r="E463"/>
      <c r="F463"/>
    </row>
    <row r="464" spans="5:6" x14ac:dyDescent="0.3">
      <c r="E464"/>
      <c r="F464"/>
    </row>
    <row r="465" spans="5:6" x14ac:dyDescent="0.3">
      <c r="E465"/>
      <c r="F465"/>
    </row>
    <row r="466" spans="5:6" x14ac:dyDescent="0.3">
      <c r="E466"/>
      <c r="F466"/>
    </row>
    <row r="467" spans="5:6" x14ac:dyDescent="0.3">
      <c r="E467"/>
      <c r="F467"/>
    </row>
    <row r="468" spans="5:6" x14ac:dyDescent="0.3">
      <c r="E468"/>
      <c r="F468"/>
    </row>
    <row r="469" spans="5:6" x14ac:dyDescent="0.3">
      <c r="E469"/>
      <c r="F469"/>
    </row>
    <row r="470" spans="5:6" x14ac:dyDescent="0.3">
      <c r="E470"/>
      <c r="F470"/>
    </row>
    <row r="471" spans="5:6" x14ac:dyDescent="0.3">
      <c r="E471"/>
      <c r="F471"/>
    </row>
    <row r="472" spans="5:6" x14ac:dyDescent="0.3">
      <c r="E472"/>
      <c r="F472"/>
    </row>
    <row r="473" spans="5:6" x14ac:dyDescent="0.3">
      <c r="E473"/>
      <c r="F473"/>
    </row>
    <row r="474" spans="5:6" x14ac:dyDescent="0.3">
      <c r="E474"/>
      <c r="F474"/>
    </row>
    <row r="475" spans="5:6" x14ac:dyDescent="0.3">
      <c r="E475"/>
      <c r="F475"/>
    </row>
    <row r="476" spans="5:6" x14ac:dyDescent="0.3">
      <c r="E476"/>
      <c r="F476"/>
    </row>
    <row r="477" spans="5:6" x14ac:dyDescent="0.3">
      <c r="E477"/>
      <c r="F477"/>
    </row>
    <row r="478" spans="5:6" x14ac:dyDescent="0.3">
      <c r="E478"/>
      <c r="F478"/>
    </row>
    <row r="479" spans="5:6" x14ac:dyDescent="0.3">
      <c r="E479"/>
      <c r="F479"/>
    </row>
    <row r="480" spans="5:6" x14ac:dyDescent="0.3">
      <c r="E480"/>
      <c r="F480"/>
    </row>
    <row r="481" spans="5:6" x14ac:dyDescent="0.3">
      <c r="E481"/>
      <c r="F481"/>
    </row>
    <row r="482" spans="5:6" x14ac:dyDescent="0.3">
      <c r="E482"/>
      <c r="F482"/>
    </row>
    <row r="483" spans="5:6" x14ac:dyDescent="0.3">
      <c r="E483"/>
      <c r="F483"/>
    </row>
    <row r="484" spans="5:6" x14ac:dyDescent="0.3">
      <c r="E484"/>
      <c r="F484"/>
    </row>
    <row r="485" spans="5:6" x14ac:dyDescent="0.3">
      <c r="E485"/>
      <c r="F485"/>
    </row>
    <row r="486" spans="5:6" x14ac:dyDescent="0.3">
      <c r="E486"/>
      <c r="F486"/>
    </row>
    <row r="487" spans="5:6" x14ac:dyDescent="0.3">
      <c r="E487"/>
      <c r="F487"/>
    </row>
    <row r="488" spans="5:6" x14ac:dyDescent="0.3">
      <c r="E488"/>
      <c r="F488"/>
    </row>
    <row r="489" spans="5:6" x14ac:dyDescent="0.3">
      <c r="E489"/>
      <c r="F489"/>
    </row>
    <row r="490" spans="5:6" x14ac:dyDescent="0.3">
      <c r="E490"/>
      <c r="F490"/>
    </row>
    <row r="491" spans="5:6" x14ac:dyDescent="0.3">
      <c r="E491"/>
      <c r="F491"/>
    </row>
    <row r="492" spans="5:6" x14ac:dyDescent="0.3">
      <c r="E492"/>
      <c r="F492"/>
    </row>
    <row r="493" spans="5:6" x14ac:dyDescent="0.3">
      <c r="E493"/>
      <c r="F493"/>
    </row>
    <row r="494" spans="5:6" x14ac:dyDescent="0.3">
      <c r="E494"/>
      <c r="F494"/>
    </row>
    <row r="495" spans="5:6" x14ac:dyDescent="0.3">
      <c r="E495"/>
      <c r="F495"/>
    </row>
    <row r="496" spans="5:6" x14ac:dyDescent="0.3">
      <c r="E496"/>
      <c r="F496"/>
    </row>
    <row r="497" spans="5:6" x14ac:dyDescent="0.3">
      <c r="E497"/>
      <c r="F497"/>
    </row>
    <row r="498" spans="5:6" x14ac:dyDescent="0.3">
      <c r="E498"/>
      <c r="F498"/>
    </row>
    <row r="499" spans="5:6" x14ac:dyDescent="0.3">
      <c r="E499"/>
      <c r="F499"/>
    </row>
    <row r="500" spans="5:6" x14ac:dyDescent="0.3">
      <c r="E500"/>
      <c r="F500"/>
    </row>
    <row r="501" spans="5:6" x14ac:dyDescent="0.3">
      <c r="E501"/>
      <c r="F501"/>
    </row>
    <row r="502" spans="5:6" x14ac:dyDescent="0.3">
      <c r="E502"/>
      <c r="F502"/>
    </row>
    <row r="503" spans="5:6" x14ac:dyDescent="0.3">
      <c r="E503"/>
      <c r="F503"/>
    </row>
    <row r="504" spans="5:6" x14ac:dyDescent="0.3">
      <c r="E504"/>
      <c r="F504"/>
    </row>
    <row r="505" spans="5:6" x14ac:dyDescent="0.3">
      <c r="E505"/>
      <c r="F505"/>
    </row>
    <row r="506" spans="5:6" x14ac:dyDescent="0.3">
      <c r="E506"/>
      <c r="F506"/>
    </row>
    <row r="507" spans="5:6" x14ac:dyDescent="0.3">
      <c r="E507"/>
      <c r="F507"/>
    </row>
    <row r="508" spans="5:6" x14ac:dyDescent="0.3">
      <c r="E508"/>
      <c r="F508"/>
    </row>
    <row r="509" spans="5:6" x14ac:dyDescent="0.3">
      <c r="E509"/>
      <c r="F509"/>
    </row>
    <row r="510" spans="5:6" x14ac:dyDescent="0.3">
      <c r="E510"/>
      <c r="F510"/>
    </row>
    <row r="511" spans="5:6" x14ac:dyDescent="0.3">
      <c r="E511"/>
      <c r="F511"/>
    </row>
    <row r="512" spans="5:6" x14ac:dyDescent="0.3">
      <c r="E512"/>
      <c r="F512"/>
    </row>
    <row r="513" spans="5:6" x14ac:dyDescent="0.3">
      <c r="E513"/>
      <c r="F513"/>
    </row>
    <row r="514" spans="5:6" x14ac:dyDescent="0.3">
      <c r="E514"/>
      <c r="F514"/>
    </row>
    <row r="515" spans="5:6" x14ac:dyDescent="0.3">
      <c r="E515"/>
      <c r="F515"/>
    </row>
    <row r="516" spans="5:6" x14ac:dyDescent="0.3">
      <c r="E516"/>
      <c r="F516"/>
    </row>
    <row r="517" spans="5:6" x14ac:dyDescent="0.3">
      <c r="E517"/>
      <c r="F517"/>
    </row>
    <row r="518" spans="5:6" x14ac:dyDescent="0.3">
      <c r="E518"/>
      <c r="F518"/>
    </row>
    <row r="519" spans="5:6" x14ac:dyDescent="0.3">
      <c r="E519"/>
      <c r="F519"/>
    </row>
    <row r="520" spans="5:6" x14ac:dyDescent="0.3">
      <c r="E520"/>
      <c r="F520"/>
    </row>
    <row r="521" spans="5:6" x14ac:dyDescent="0.3">
      <c r="E521"/>
      <c r="F521"/>
    </row>
    <row r="522" spans="5:6" x14ac:dyDescent="0.3">
      <c r="E522"/>
      <c r="F522"/>
    </row>
    <row r="523" spans="5:6" x14ac:dyDescent="0.3">
      <c r="E523"/>
      <c r="F523"/>
    </row>
    <row r="524" spans="5:6" x14ac:dyDescent="0.3">
      <c r="E524"/>
      <c r="F524"/>
    </row>
    <row r="525" spans="5:6" x14ac:dyDescent="0.3">
      <c r="E525"/>
      <c r="F525"/>
    </row>
    <row r="526" spans="5:6" x14ac:dyDescent="0.3">
      <c r="E526"/>
      <c r="F526"/>
    </row>
    <row r="527" spans="5:6" x14ac:dyDescent="0.3">
      <c r="E527"/>
      <c r="F527"/>
    </row>
    <row r="528" spans="5:6" x14ac:dyDescent="0.3">
      <c r="E528"/>
      <c r="F528"/>
    </row>
    <row r="529" spans="5:6" x14ac:dyDescent="0.3">
      <c r="E529"/>
      <c r="F529"/>
    </row>
    <row r="530" spans="5:6" x14ac:dyDescent="0.3">
      <c r="E530"/>
      <c r="F530"/>
    </row>
    <row r="531" spans="5:6" x14ac:dyDescent="0.3">
      <c r="E531"/>
      <c r="F531"/>
    </row>
    <row r="532" spans="5:6" x14ac:dyDescent="0.3">
      <c r="E532"/>
      <c r="F532"/>
    </row>
    <row r="533" spans="5:6" x14ac:dyDescent="0.3">
      <c r="E533"/>
      <c r="F533"/>
    </row>
    <row r="534" spans="5:6" x14ac:dyDescent="0.3">
      <c r="E534"/>
      <c r="F534"/>
    </row>
    <row r="535" spans="5:6" x14ac:dyDescent="0.3">
      <c r="E535"/>
      <c r="F535"/>
    </row>
    <row r="536" spans="5:6" x14ac:dyDescent="0.3">
      <c r="E536"/>
      <c r="F536"/>
    </row>
    <row r="537" spans="5:6" x14ac:dyDescent="0.3">
      <c r="E537"/>
      <c r="F537"/>
    </row>
    <row r="538" spans="5:6" x14ac:dyDescent="0.3">
      <c r="E538"/>
      <c r="F538"/>
    </row>
    <row r="539" spans="5:6" x14ac:dyDescent="0.3">
      <c r="E539"/>
      <c r="F539"/>
    </row>
    <row r="540" spans="5:6" x14ac:dyDescent="0.3">
      <c r="E540"/>
      <c r="F540"/>
    </row>
    <row r="541" spans="5:6" x14ac:dyDescent="0.3">
      <c r="E541"/>
      <c r="F541"/>
    </row>
    <row r="542" spans="5:6" x14ac:dyDescent="0.3">
      <c r="E542"/>
      <c r="F542"/>
    </row>
    <row r="543" spans="5:6" x14ac:dyDescent="0.3">
      <c r="E543"/>
      <c r="F543"/>
    </row>
    <row r="544" spans="5:6" x14ac:dyDescent="0.3">
      <c r="E544"/>
      <c r="F544"/>
    </row>
    <row r="545" spans="5:6" x14ac:dyDescent="0.3">
      <c r="E545"/>
      <c r="F545"/>
    </row>
    <row r="546" spans="5:6" x14ac:dyDescent="0.3">
      <c r="E546"/>
      <c r="F546"/>
    </row>
    <row r="547" spans="5:6" x14ac:dyDescent="0.3">
      <c r="E547"/>
      <c r="F547"/>
    </row>
    <row r="548" spans="5:6" x14ac:dyDescent="0.3">
      <c r="E548"/>
      <c r="F548"/>
    </row>
    <row r="549" spans="5:6" x14ac:dyDescent="0.3">
      <c r="E549"/>
      <c r="F549"/>
    </row>
    <row r="550" spans="5:6" x14ac:dyDescent="0.3">
      <c r="E550"/>
      <c r="F550"/>
    </row>
    <row r="551" spans="5:6" x14ac:dyDescent="0.3">
      <c r="E551"/>
      <c r="F551"/>
    </row>
    <row r="552" spans="5:6" x14ac:dyDescent="0.3">
      <c r="E552"/>
      <c r="F552"/>
    </row>
    <row r="553" spans="5:6" x14ac:dyDescent="0.3">
      <c r="E553"/>
      <c r="F553"/>
    </row>
    <row r="554" spans="5:6" x14ac:dyDescent="0.3">
      <c r="E554"/>
      <c r="F554"/>
    </row>
    <row r="555" spans="5:6" x14ac:dyDescent="0.3">
      <c r="E555"/>
      <c r="F555"/>
    </row>
    <row r="556" spans="5:6" x14ac:dyDescent="0.3">
      <c r="E556"/>
      <c r="F556"/>
    </row>
    <row r="557" spans="5:6" x14ac:dyDescent="0.3">
      <c r="E557"/>
      <c r="F557"/>
    </row>
    <row r="558" spans="5:6" x14ac:dyDescent="0.3">
      <c r="E558"/>
      <c r="F558"/>
    </row>
    <row r="559" spans="5:6" x14ac:dyDescent="0.3">
      <c r="E559"/>
      <c r="F559"/>
    </row>
    <row r="560" spans="5:6" x14ac:dyDescent="0.3">
      <c r="E560"/>
      <c r="F560"/>
    </row>
    <row r="561" spans="5:6" x14ac:dyDescent="0.3">
      <c r="E561"/>
      <c r="F561"/>
    </row>
    <row r="562" spans="5:6" x14ac:dyDescent="0.3">
      <c r="E562"/>
      <c r="F562"/>
    </row>
    <row r="563" spans="5:6" x14ac:dyDescent="0.3">
      <c r="E563"/>
      <c r="F563"/>
    </row>
    <row r="564" spans="5:6" x14ac:dyDescent="0.3">
      <c r="E564"/>
      <c r="F564"/>
    </row>
    <row r="565" spans="5:6" x14ac:dyDescent="0.3">
      <c r="E565"/>
      <c r="F565"/>
    </row>
    <row r="566" spans="5:6" x14ac:dyDescent="0.3">
      <c r="E566"/>
      <c r="F566"/>
    </row>
    <row r="567" spans="5:6" x14ac:dyDescent="0.3">
      <c r="E567"/>
      <c r="F567"/>
    </row>
    <row r="568" spans="5:6" x14ac:dyDescent="0.3">
      <c r="E568"/>
      <c r="F568"/>
    </row>
    <row r="569" spans="5:6" x14ac:dyDescent="0.3">
      <c r="E569"/>
      <c r="F569"/>
    </row>
    <row r="570" spans="5:6" x14ac:dyDescent="0.3">
      <c r="E570"/>
      <c r="F570"/>
    </row>
    <row r="571" spans="5:6" x14ac:dyDescent="0.3">
      <c r="E571"/>
      <c r="F571"/>
    </row>
    <row r="572" spans="5:6" x14ac:dyDescent="0.3">
      <c r="E572"/>
      <c r="F572"/>
    </row>
    <row r="573" spans="5:6" x14ac:dyDescent="0.3">
      <c r="E573"/>
      <c r="F573"/>
    </row>
    <row r="574" spans="5:6" x14ac:dyDescent="0.3">
      <c r="E574"/>
      <c r="F574"/>
    </row>
    <row r="575" spans="5:6" x14ac:dyDescent="0.3">
      <c r="E575"/>
      <c r="F575"/>
    </row>
    <row r="576" spans="5:6" x14ac:dyDescent="0.3">
      <c r="E576"/>
      <c r="F576"/>
    </row>
    <row r="577" spans="5:6" x14ac:dyDescent="0.3">
      <c r="E577"/>
      <c r="F577"/>
    </row>
    <row r="578" spans="5:6" x14ac:dyDescent="0.3">
      <c r="E578"/>
      <c r="F578"/>
    </row>
    <row r="579" spans="5:6" x14ac:dyDescent="0.3">
      <c r="E579"/>
      <c r="F579"/>
    </row>
    <row r="580" spans="5:6" x14ac:dyDescent="0.3">
      <c r="E580"/>
      <c r="F580"/>
    </row>
    <row r="581" spans="5:6" x14ac:dyDescent="0.3">
      <c r="E581"/>
      <c r="F581"/>
    </row>
    <row r="582" spans="5:6" x14ac:dyDescent="0.3">
      <c r="E582"/>
      <c r="F582"/>
    </row>
    <row r="583" spans="5:6" x14ac:dyDescent="0.3">
      <c r="E583"/>
      <c r="F583"/>
    </row>
    <row r="584" spans="5:6" x14ac:dyDescent="0.3">
      <c r="E584"/>
      <c r="F584"/>
    </row>
    <row r="585" spans="5:6" x14ac:dyDescent="0.3">
      <c r="E585"/>
      <c r="F585"/>
    </row>
    <row r="586" spans="5:6" x14ac:dyDescent="0.3">
      <c r="E586"/>
      <c r="F586"/>
    </row>
    <row r="587" spans="5:6" x14ac:dyDescent="0.3">
      <c r="E587"/>
      <c r="F587"/>
    </row>
    <row r="588" spans="5:6" x14ac:dyDescent="0.3">
      <c r="E588"/>
      <c r="F588"/>
    </row>
    <row r="589" spans="5:6" x14ac:dyDescent="0.3">
      <c r="E589"/>
      <c r="F589"/>
    </row>
    <row r="590" spans="5:6" x14ac:dyDescent="0.3">
      <c r="E590"/>
      <c r="F590"/>
    </row>
    <row r="591" spans="5:6" x14ac:dyDescent="0.3">
      <c r="E591"/>
      <c r="F591"/>
    </row>
    <row r="592" spans="5:6" x14ac:dyDescent="0.3">
      <c r="E592"/>
      <c r="F592"/>
    </row>
    <row r="593" spans="5:6" x14ac:dyDescent="0.3">
      <c r="E593"/>
      <c r="F593"/>
    </row>
    <row r="594" spans="5:6" x14ac:dyDescent="0.3">
      <c r="E594"/>
      <c r="F594"/>
    </row>
    <row r="595" spans="5:6" x14ac:dyDescent="0.3">
      <c r="E595"/>
      <c r="F595"/>
    </row>
    <row r="596" spans="5:6" x14ac:dyDescent="0.3">
      <c r="E596"/>
      <c r="F596"/>
    </row>
    <row r="597" spans="5:6" x14ac:dyDescent="0.3">
      <c r="E597"/>
      <c r="F597"/>
    </row>
    <row r="598" spans="5:6" x14ac:dyDescent="0.3">
      <c r="E598"/>
      <c r="F598"/>
    </row>
    <row r="599" spans="5:6" x14ac:dyDescent="0.3">
      <c r="E599"/>
      <c r="F599"/>
    </row>
    <row r="600" spans="5:6" x14ac:dyDescent="0.3">
      <c r="E600"/>
      <c r="F600"/>
    </row>
    <row r="601" spans="5:6" x14ac:dyDescent="0.3">
      <c r="E601"/>
      <c r="F601"/>
    </row>
    <row r="602" spans="5:6" x14ac:dyDescent="0.3">
      <c r="E602"/>
      <c r="F602"/>
    </row>
    <row r="603" spans="5:6" x14ac:dyDescent="0.3">
      <c r="E603"/>
      <c r="F603"/>
    </row>
    <row r="604" spans="5:6" x14ac:dyDescent="0.3">
      <c r="E604"/>
      <c r="F604"/>
    </row>
    <row r="605" spans="5:6" x14ac:dyDescent="0.3">
      <c r="E605"/>
      <c r="F605"/>
    </row>
    <row r="606" spans="5:6" x14ac:dyDescent="0.3">
      <c r="E606"/>
      <c r="F606"/>
    </row>
    <row r="607" spans="5:6" x14ac:dyDescent="0.3">
      <c r="E607"/>
      <c r="F607"/>
    </row>
    <row r="608" spans="5:6" x14ac:dyDescent="0.3">
      <c r="E608"/>
      <c r="F608"/>
    </row>
    <row r="609" spans="5:6" x14ac:dyDescent="0.3">
      <c r="E609"/>
      <c r="F609"/>
    </row>
    <row r="610" spans="5:6" x14ac:dyDescent="0.3">
      <c r="E610"/>
      <c r="F610"/>
    </row>
    <row r="611" spans="5:6" x14ac:dyDescent="0.3">
      <c r="E611"/>
      <c r="F611"/>
    </row>
    <row r="612" spans="5:6" x14ac:dyDescent="0.3">
      <c r="E612"/>
      <c r="F612"/>
    </row>
    <row r="613" spans="5:6" x14ac:dyDescent="0.3">
      <c r="E613"/>
      <c r="F613"/>
    </row>
    <row r="614" spans="5:6" x14ac:dyDescent="0.3">
      <c r="E614"/>
      <c r="F614"/>
    </row>
    <row r="615" spans="5:6" x14ac:dyDescent="0.3">
      <c r="E615"/>
      <c r="F615"/>
    </row>
    <row r="616" spans="5:6" x14ac:dyDescent="0.3">
      <c r="E616"/>
      <c r="F616"/>
    </row>
    <row r="617" spans="5:6" x14ac:dyDescent="0.3">
      <c r="E617"/>
      <c r="F617"/>
    </row>
    <row r="618" spans="5:6" x14ac:dyDescent="0.3">
      <c r="E618"/>
      <c r="F618"/>
    </row>
    <row r="619" spans="5:6" x14ac:dyDescent="0.3">
      <c r="E619"/>
      <c r="F619"/>
    </row>
    <row r="620" spans="5:6" x14ac:dyDescent="0.3">
      <c r="E620"/>
      <c r="F620"/>
    </row>
    <row r="621" spans="5:6" x14ac:dyDescent="0.3">
      <c r="E621"/>
      <c r="F621"/>
    </row>
    <row r="622" spans="5:6" x14ac:dyDescent="0.3">
      <c r="E622"/>
      <c r="F622"/>
    </row>
    <row r="623" spans="5:6" x14ac:dyDescent="0.3">
      <c r="E623"/>
      <c r="F623"/>
    </row>
    <row r="624" spans="5:6" x14ac:dyDescent="0.3">
      <c r="E624"/>
      <c r="F624"/>
    </row>
    <row r="625" spans="5:6" x14ac:dyDescent="0.3">
      <c r="E625"/>
      <c r="F625"/>
    </row>
    <row r="626" spans="5:6" x14ac:dyDescent="0.3">
      <c r="E626"/>
      <c r="F626"/>
    </row>
    <row r="627" spans="5:6" x14ac:dyDescent="0.3">
      <c r="E627"/>
      <c r="F627"/>
    </row>
    <row r="628" spans="5:6" x14ac:dyDescent="0.3">
      <c r="E628"/>
      <c r="F628"/>
    </row>
    <row r="629" spans="5:6" x14ac:dyDescent="0.3">
      <c r="E629"/>
      <c r="F629"/>
    </row>
    <row r="630" spans="5:6" x14ac:dyDescent="0.3">
      <c r="E630"/>
      <c r="F630"/>
    </row>
    <row r="631" spans="5:6" x14ac:dyDescent="0.3">
      <c r="E631"/>
      <c r="F631"/>
    </row>
    <row r="632" spans="5:6" x14ac:dyDescent="0.3">
      <c r="E632"/>
      <c r="F632"/>
    </row>
    <row r="633" spans="5:6" x14ac:dyDescent="0.3">
      <c r="E633"/>
      <c r="F633"/>
    </row>
    <row r="634" spans="5:6" x14ac:dyDescent="0.3">
      <c r="E634"/>
      <c r="F634"/>
    </row>
    <row r="635" spans="5:6" x14ac:dyDescent="0.3">
      <c r="E635"/>
      <c r="F635"/>
    </row>
    <row r="636" spans="5:6" x14ac:dyDescent="0.3">
      <c r="E636"/>
      <c r="F636"/>
    </row>
    <row r="637" spans="5:6" x14ac:dyDescent="0.3">
      <c r="E637"/>
      <c r="F637"/>
    </row>
    <row r="638" spans="5:6" x14ac:dyDescent="0.3">
      <c r="E638"/>
      <c r="F638"/>
    </row>
    <row r="639" spans="5:6" x14ac:dyDescent="0.3">
      <c r="E639"/>
      <c r="F639"/>
    </row>
    <row r="640" spans="5:6" x14ac:dyDescent="0.3">
      <c r="E640"/>
      <c r="F640"/>
    </row>
    <row r="641" spans="5:6" x14ac:dyDescent="0.3">
      <c r="E641"/>
      <c r="F641"/>
    </row>
    <row r="642" spans="5:6" x14ac:dyDescent="0.3">
      <c r="E642"/>
      <c r="F642"/>
    </row>
    <row r="643" spans="5:6" x14ac:dyDescent="0.3">
      <c r="E643"/>
      <c r="F643"/>
    </row>
    <row r="644" spans="5:6" x14ac:dyDescent="0.3">
      <c r="E644"/>
      <c r="F644"/>
    </row>
    <row r="645" spans="5:6" x14ac:dyDescent="0.3">
      <c r="E645"/>
      <c r="F645"/>
    </row>
    <row r="646" spans="5:6" x14ac:dyDescent="0.3">
      <c r="E646"/>
      <c r="F646"/>
    </row>
    <row r="647" spans="5:6" x14ac:dyDescent="0.3">
      <c r="E647"/>
      <c r="F647"/>
    </row>
    <row r="648" spans="5:6" x14ac:dyDescent="0.3">
      <c r="E648"/>
      <c r="F648"/>
    </row>
    <row r="649" spans="5:6" x14ac:dyDescent="0.3">
      <c r="E649"/>
      <c r="F649"/>
    </row>
    <row r="650" spans="5:6" x14ac:dyDescent="0.3">
      <c r="E650"/>
      <c r="F650"/>
    </row>
    <row r="651" spans="5:6" x14ac:dyDescent="0.3">
      <c r="E651"/>
      <c r="F651"/>
    </row>
    <row r="652" spans="5:6" x14ac:dyDescent="0.3">
      <c r="E652"/>
      <c r="F652"/>
    </row>
    <row r="653" spans="5:6" x14ac:dyDescent="0.3">
      <c r="E653"/>
      <c r="F653"/>
    </row>
    <row r="654" spans="5:6" x14ac:dyDescent="0.3">
      <c r="E654"/>
      <c r="F654"/>
    </row>
    <row r="655" spans="5:6" x14ac:dyDescent="0.3">
      <c r="E655"/>
      <c r="F655"/>
    </row>
    <row r="656" spans="5:6" x14ac:dyDescent="0.3">
      <c r="E656"/>
      <c r="F656"/>
    </row>
    <row r="657" spans="5:6" x14ac:dyDescent="0.3">
      <c r="E657"/>
      <c r="F657"/>
    </row>
    <row r="658" spans="5:6" x14ac:dyDescent="0.3">
      <c r="E658"/>
      <c r="F658"/>
    </row>
    <row r="659" spans="5:6" x14ac:dyDescent="0.3">
      <c r="E659"/>
      <c r="F659"/>
    </row>
    <row r="660" spans="5:6" x14ac:dyDescent="0.3">
      <c r="E660"/>
      <c r="F660"/>
    </row>
    <row r="661" spans="5:6" x14ac:dyDescent="0.3">
      <c r="E661"/>
      <c r="F661"/>
    </row>
    <row r="662" spans="5:6" x14ac:dyDescent="0.3">
      <c r="E662"/>
      <c r="F662"/>
    </row>
    <row r="663" spans="5:6" x14ac:dyDescent="0.3">
      <c r="E663"/>
      <c r="F663"/>
    </row>
    <row r="664" spans="5:6" x14ac:dyDescent="0.3">
      <c r="E664"/>
      <c r="F664"/>
    </row>
    <row r="665" spans="5:6" x14ac:dyDescent="0.3">
      <c r="E665"/>
      <c r="F665"/>
    </row>
    <row r="666" spans="5:6" x14ac:dyDescent="0.3">
      <c r="E666"/>
      <c r="F666"/>
    </row>
    <row r="667" spans="5:6" x14ac:dyDescent="0.3">
      <c r="E667"/>
      <c r="F667"/>
    </row>
    <row r="668" spans="5:6" x14ac:dyDescent="0.3">
      <c r="E668"/>
      <c r="F668"/>
    </row>
    <row r="669" spans="5:6" x14ac:dyDescent="0.3">
      <c r="E669"/>
      <c r="F669"/>
    </row>
    <row r="670" spans="5:6" x14ac:dyDescent="0.3">
      <c r="E670"/>
      <c r="F670"/>
    </row>
    <row r="671" spans="5:6" x14ac:dyDescent="0.3">
      <c r="E671"/>
      <c r="F671"/>
    </row>
    <row r="672" spans="5:6" x14ac:dyDescent="0.3">
      <c r="E672"/>
      <c r="F672"/>
    </row>
    <row r="673" spans="5:6" x14ac:dyDescent="0.3">
      <c r="E673"/>
      <c r="F673"/>
    </row>
    <row r="674" spans="5:6" x14ac:dyDescent="0.3">
      <c r="E674"/>
      <c r="F674"/>
    </row>
    <row r="675" spans="5:6" x14ac:dyDescent="0.3">
      <c r="E675"/>
      <c r="F675"/>
    </row>
    <row r="676" spans="5:6" x14ac:dyDescent="0.3">
      <c r="E676"/>
      <c r="F676"/>
    </row>
    <row r="677" spans="5:6" x14ac:dyDescent="0.3">
      <c r="E677"/>
      <c r="F677"/>
    </row>
    <row r="678" spans="5:6" x14ac:dyDescent="0.3">
      <c r="E678"/>
      <c r="F678"/>
    </row>
    <row r="679" spans="5:6" x14ac:dyDescent="0.3">
      <c r="E679"/>
      <c r="F679"/>
    </row>
    <row r="680" spans="5:6" x14ac:dyDescent="0.3">
      <c r="E680"/>
      <c r="F680"/>
    </row>
    <row r="681" spans="5:6" x14ac:dyDescent="0.3">
      <c r="E681"/>
      <c r="F681"/>
    </row>
    <row r="682" spans="5:6" x14ac:dyDescent="0.3">
      <c r="E682"/>
      <c r="F682"/>
    </row>
    <row r="683" spans="5:6" x14ac:dyDescent="0.3">
      <c r="E683"/>
      <c r="F683"/>
    </row>
    <row r="684" spans="5:6" x14ac:dyDescent="0.3">
      <c r="E684"/>
      <c r="F684"/>
    </row>
    <row r="685" spans="5:6" x14ac:dyDescent="0.3">
      <c r="E685"/>
      <c r="F685"/>
    </row>
    <row r="686" spans="5:6" x14ac:dyDescent="0.3">
      <c r="E686"/>
      <c r="F686"/>
    </row>
    <row r="687" spans="5:6" x14ac:dyDescent="0.3">
      <c r="E687"/>
      <c r="F687"/>
    </row>
    <row r="688" spans="5:6" x14ac:dyDescent="0.3">
      <c r="E688"/>
      <c r="F688"/>
    </row>
    <row r="689" spans="5:6" x14ac:dyDescent="0.3">
      <c r="E689"/>
      <c r="F689"/>
    </row>
    <row r="690" spans="5:6" x14ac:dyDescent="0.3">
      <c r="E690"/>
      <c r="F690"/>
    </row>
    <row r="691" spans="5:6" x14ac:dyDescent="0.3">
      <c r="E691"/>
      <c r="F691"/>
    </row>
    <row r="692" spans="5:6" x14ac:dyDescent="0.3">
      <c r="E692"/>
      <c r="F692"/>
    </row>
    <row r="693" spans="5:6" x14ac:dyDescent="0.3">
      <c r="E693"/>
      <c r="F693"/>
    </row>
    <row r="694" spans="5:6" x14ac:dyDescent="0.3">
      <c r="E694"/>
      <c r="F694"/>
    </row>
    <row r="695" spans="5:6" x14ac:dyDescent="0.3">
      <c r="E695"/>
      <c r="F695"/>
    </row>
    <row r="696" spans="5:6" x14ac:dyDescent="0.3">
      <c r="E696"/>
      <c r="F696"/>
    </row>
    <row r="697" spans="5:6" x14ac:dyDescent="0.3">
      <c r="E697"/>
      <c r="F697"/>
    </row>
    <row r="698" spans="5:6" x14ac:dyDescent="0.3">
      <c r="E698"/>
      <c r="F698"/>
    </row>
    <row r="699" spans="5:6" x14ac:dyDescent="0.3">
      <c r="E699"/>
      <c r="F699"/>
    </row>
    <row r="700" spans="5:6" x14ac:dyDescent="0.3">
      <c r="E700"/>
      <c r="F700"/>
    </row>
    <row r="701" spans="5:6" x14ac:dyDescent="0.3">
      <c r="E701"/>
      <c r="F701"/>
    </row>
    <row r="702" spans="5:6" x14ac:dyDescent="0.3">
      <c r="E702"/>
      <c r="F702"/>
    </row>
    <row r="703" spans="5:6" x14ac:dyDescent="0.3">
      <c r="E703"/>
      <c r="F703"/>
    </row>
    <row r="704" spans="5:6" x14ac:dyDescent="0.3">
      <c r="E704"/>
      <c r="F704"/>
    </row>
    <row r="705" spans="5:6" x14ac:dyDescent="0.3">
      <c r="E705"/>
      <c r="F705"/>
    </row>
    <row r="706" spans="5:6" x14ac:dyDescent="0.3">
      <c r="E706"/>
      <c r="F706"/>
    </row>
    <row r="707" spans="5:6" x14ac:dyDescent="0.3">
      <c r="E707"/>
      <c r="F707"/>
    </row>
    <row r="708" spans="5:6" x14ac:dyDescent="0.3">
      <c r="E708"/>
      <c r="F708"/>
    </row>
    <row r="709" spans="5:6" x14ac:dyDescent="0.3">
      <c r="E709"/>
      <c r="F709"/>
    </row>
    <row r="710" spans="5:6" x14ac:dyDescent="0.3">
      <c r="E710"/>
      <c r="F710"/>
    </row>
    <row r="711" spans="5:6" x14ac:dyDescent="0.3">
      <c r="E711"/>
      <c r="F711"/>
    </row>
    <row r="712" spans="5:6" x14ac:dyDescent="0.3">
      <c r="E712"/>
      <c r="F712"/>
    </row>
    <row r="713" spans="5:6" x14ac:dyDescent="0.3">
      <c r="E713"/>
      <c r="F713"/>
    </row>
    <row r="714" spans="5:6" x14ac:dyDescent="0.3">
      <c r="E714"/>
      <c r="F714"/>
    </row>
    <row r="715" spans="5:6" x14ac:dyDescent="0.3">
      <c r="E715"/>
      <c r="F715"/>
    </row>
    <row r="716" spans="5:6" x14ac:dyDescent="0.3">
      <c r="E716"/>
      <c r="F716"/>
    </row>
    <row r="717" spans="5:6" x14ac:dyDescent="0.3">
      <c r="E717"/>
      <c r="F717"/>
    </row>
    <row r="718" spans="5:6" x14ac:dyDescent="0.3">
      <c r="E718"/>
      <c r="F718"/>
    </row>
    <row r="719" spans="5:6" x14ac:dyDescent="0.3">
      <c r="E719"/>
      <c r="F719"/>
    </row>
    <row r="720" spans="5:6" x14ac:dyDescent="0.3">
      <c r="E720"/>
      <c r="F720"/>
    </row>
    <row r="721" spans="5:6" x14ac:dyDescent="0.3">
      <c r="E721"/>
      <c r="F721"/>
    </row>
    <row r="722" spans="5:6" x14ac:dyDescent="0.3">
      <c r="E722"/>
      <c r="F722"/>
    </row>
    <row r="723" spans="5:6" x14ac:dyDescent="0.3">
      <c r="E723"/>
      <c r="F723"/>
    </row>
    <row r="724" spans="5:6" x14ac:dyDescent="0.3">
      <c r="E724"/>
      <c r="F724"/>
    </row>
    <row r="725" spans="5:6" x14ac:dyDescent="0.3">
      <c r="E725"/>
      <c r="F725"/>
    </row>
    <row r="726" spans="5:6" x14ac:dyDescent="0.3">
      <c r="E726"/>
      <c r="F726"/>
    </row>
    <row r="727" spans="5:6" x14ac:dyDescent="0.3">
      <c r="E727"/>
      <c r="F727"/>
    </row>
    <row r="728" spans="5:6" x14ac:dyDescent="0.3">
      <c r="E728"/>
      <c r="F728"/>
    </row>
    <row r="729" spans="5:6" x14ac:dyDescent="0.3">
      <c r="E729"/>
      <c r="F729"/>
    </row>
    <row r="730" spans="5:6" x14ac:dyDescent="0.3">
      <c r="E730"/>
      <c r="F730"/>
    </row>
    <row r="731" spans="5:6" x14ac:dyDescent="0.3">
      <c r="E731"/>
      <c r="F731"/>
    </row>
    <row r="732" spans="5:6" x14ac:dyDescent="0.3">
      <c r="E732"/>
      <c r="F732"/>
    </row>
    <row r="733" spans="5:6" x14ac:dyDescent="0.3">
      <c r="E733"/>
      <c r="F733"/>
    </row>
    <row r="734" spans="5:6" x14ac:dyDescent="0.3">
      <c r="E734"/>
      <c r="F734"/>
    </row>
    <row r="735" spans="5:6" x14ac:dyDescent="0.3">
      <c r="E735"/>
      <c r="F735"/>
    </row>
    <row r="736" spans="5:6" x14ac:dyDescent="0.3">
      <c r="E736"/>
      <c r="F736"/>
    </row>
    <row r="737" spans="5:6" x14ac:dyDescent="0.3">
      <c r="E737"/>
      <c r="F737"/>
    </row>
    <row r="738" spans="5:6" x14ac:dyDescent="0.3">
      <c r="E738"/>
      <c r="F738"/>
    </row>
    <row r="739" spans="5:6" x14ac:dyDescent="0.3">
      <c r="E739"/>
      <c r="F739"/>
    </row>
    <row r="740" spans="5:6" x14ac:dyDescent="0.3">
      <c r="E740"/>
      <c r="F740"/>
    </row>
    <row r="741" spans="5:6" x14ac:dyDescent="0.3">
      <c r="E741"/>
      <c r="F741"/>
    </row>
    <row r="742" spans="5:6" x14ac:dyDescent="0.3">
      <c r="E742"/>
      <c r="F742"/>
    </row>
    <row r="743" spans="5:6" x14ac:dyDescent="0.3">
      <c r="E743"/>
      <c r="F743"/>
    </row>
    <row r="744" spans="5:6" x14ac:dyDescent="0.3">
      <c r="E744"/>
      <c r="F744"/>
    </row>
    <row r="745" spans="5:6" x14ac:dyDescent="0.3">
      <c r="E745"/>
      <c r="F745"/>
    </row>
    <row r="746" spans="5:6" x14ac:dyDescent="0.3">
      <c r="E746"/>
      <c r="F746"/>
    </row>
    <row r="747" spans="5:6" x14ac:dyDescent="0.3">
      <c r="E747"/>
      <c r="F747"/>
    </row>
    <row r="748" spans="5:6" x14ac:dyDescent="0.3">
      <c r="E748"/>
      <c r="F748"/>
    </row>
    <row r="749" spans="5:6" x14ac:dyDescent="0.3">
      <c r="E749"/>
      <c r="F749"/>
    </row>
    <row r="750" spans="5:6" x14ac:dyDescent="0.3">
      <c r="E750"/>
      <c r="F750"/>
    </row>
    <row r="751" spans="5:6" x14ac:dyDescent="0.3">
      <c r="E751"/>
      <c r="F751"/>
    </row>
    <row r="752" spans="5:6" x14ac:dyDescent="0.3">
      <c r="E752"/>
      <c r="F752"/>
    </row>
    <row r="753" spans="5:6" x14ac:dyDescent="0.3">
      <c r="E753"/>
      <c r="F753"/>
    </row>
    <row r="754" spans="5:6" x14ac:dyDescent="0.3">
      <c r="E754"/>
      <c r="F754"/>
    </row>
    <row r="755" spans="5:6" x14ac:dyDescent="0.3">
      <c r="E755"/>
      <c r="F755"/>
    </row>
    <row r="756" spans="5:6" x14ac:dyDescent="0.3">
      <c r="E756"/>
      <c r="F756"/>
    </row>
    <row r="757" spans="5:6" x14ac:dyDescent="0.3">
      <c r="E757"/>
      <c r="F757"/>
    </row>
    <row r="758" spans="5:6" x14ac:dyDescent="0.3">
      <c r="E758"/>
      <c r="F758"/>
    </row>
    <row r="759" spans="5:6" x14ac:dyDescent="0.3">
      <c r="E759"/>
      <c r="F759"/>
    </row>
    <row r="760" spans="5:6" x14ac:dyDescent="0.3">
      <c r="E760"/>
      <c r="F760"/>
    </row>
    <row r="761" spans="5:6" x14ac:dyDescent="0.3">
      <c r="E761"/>
      <c r="F761"/>
    </row>
    <row r="762" spans="5:6" x14ac:dyDescent="0.3">
      <c r="E762"/>
      <c r="F762"/>
    </row>
    <row r="763" spans="5:6" x14ac:dyDescent="0.3">
      <c r="E763"/>
      <c r="F763"/>
    </row>
    <row r="764" spans="5:6" x14ac:dyDescent="0.3">
      <c r="E764"/>
      <c r="F764"/>
    </row>
    <row r="765" spans="5:6" x14ac:dyDescent="0.3">
      <c r="E765"/>
      <c r="F765"/>
    </row>
    <row r="766" spans="5:6" x14ac:dyDescent="0.3">
      <c r="E766"/>
      <c r="F766"/>
    </row>
    <row r="767" spans="5:6" x14ac:dyDescent="0.3">
      <c r="E767"/>
      <c r="F767"/>
    </row>
    <row r="768" spans="5:6" x14ac:dyDescent="0.3">
      <c r="E768"/>
      <c r="F768"/>
    </row>
    <row r="769" spans="5:6" x14ac:dyDescent="0.3">
      <c r="E769"/>
      <c r="F769"/>
    </row>
    <row r="770" spans="5:6" x14ac:dyDescent="0.3">
      <c r="E770"/>
      <c r="F770"/>
    </row>
    <row r="771" spans="5:6" x14ac:dyDescent="0.3">
      <c r="E771"/>
      <c r="F771"/>
    </row>
    <row r="772" spans="5:6" x14ac:dyDescent="0.3">
      <c r="E772"/>
      <c r="F772"/>
    </row>
    <row r="773" spans="5:6" x14ac:dyDescent="0.3">
      <c r="E773"/>
      <c r="F773"/>
    </row>
    <row r="774" spans="5:6" x14ac:dyDescent="0.3">
      <c r="E774"/>
      <c r="F774"/>
    </row>
    <row r="775" spans="5:6" x14ac:dyDescent="0.3">
      <c r="E775"/>
      <c r="F775"/>
    </row>
    <row r="776" spans="5:6" x14ac:dyDescent="0.3">
      <c r="E776"/>
      <c r="F776"/>
    </row>
    <row r="777" spans="5:6" x14ac:dyDescent="0.3">
      <c r="E777"/>
      <c r="F777"/>
    </row>
    <row r="778" spans="5:6" x14ac:dyDescent="0.3">
      <c r="E778"/>
      <c r="F778"/>
    </row>
    <row r="779" spans="5:6" x14ac:dyDescent="0.3">
      <c r="E779"/>
      <c r="F779"/>
    </row>
    <row r="780" spans="5:6" x14ac:dyDescent="0.3">
      <c r="E780"/>
      <c r="F780"/>
    </row>
    <row r="781" spans="5:6" x14ac:dyDescent="0.3">
      <c r="E781"/>
      <c r="F781"/>
    </row>
    <row r="782" spans="5:6" x14ac:dyDescent="0.3">
      <c r="E782"/>
      <c r="F782"/>
    </row>
    <row r="783" spans="5:6" x14ac:dyDescent="0.3">
      <c r="E783"/>
      <c r="F783"/>
    </row>
    <row r="784" spans="5:6" x14ac:dyDescent="0.3">
      <c r="E784"/>
      <c r="F784"/>
    </row>
    <row r="785" spans="5:6" x14ac:dyDescent="0.3">
      <c r="E785"/>
      <c r="F785"/>
    </row>
    <row r="786" spans="5:6" x14ac:dyDescent="0.3">
      <c r="E786"/>
      <c r="F786"/>
    </row>
    <row r="787" spans="5:6" x14ac:dyDescent="0.3">
      <c r="E787"/>
      <c r="F787"/>
    </row>
    <row r="788" spans="5:6" x14ac:dyDescent="0.3">
      <c r="E788"/>
      <c r="F788"/>
    </row>
    <row r="789" spans="5:6" x14ac:dyDescent="0.3">
      <c r="E789"/>
      <c r="F789"/>
    </row>
    <row r="790" spans="5:6" x14ac:dyDescent="0.3">
      <c r="E790"/>
      <c r="F790"/>
    </row>
    <row r="791" spans="5:6" x14ac:dyDescent="0.3">
      <c r="E791"/>
      <c r="F791"/>
    </row>
    <row r="792" spans="5:6" x14ac:dyDescent="0.3">
      <c r="E792"/>
      <c r="F792"/>
    </row>
    <row r="793" spans="5:6" x14ac:dyDescent="0.3">
      <c r="E793"/>
      <c r="F793"/>
    </row>
    <row r="794" spans="5:6" x14ac:dyDescent="0.3">
      <c r="E794"/>
      <c r="F794"/>
    </row>
    <row r="795" spans="5:6" x14ac:dyDescent="0.3">
      <c r="E795"/>
      <c r="F795"/>
    </row>
    <row r="796" spans="5:6" x14ac:dyDescent="0.3">
      <c r="E796"/>
      <c r="F796"/>
    </row>
    <row r="797" spans="5:6" x14ac:dyDescent="0.3">
      <c r="E797"/>
      <c r="F797"/>
    </row>
    <row r="798" spans="5:6" x14ac:dyDescent="0.3">
      <c r="E798"/>
      <c r="F798"/>
    </row>
    <row r="799" spans="5:6" x14ac:dyDescent="0.3">
      <c r="E799"/>
      <c r="F799"/>
    </row>
    <row r="800" spans="5:6" x14ac:dyDescent="0.3">
      <c r="E800"/>
      <c r="F800"/>
    </row>
    <row r="801" spans="5:6" x14ac:dyDescent="0.3">
      <c r="E801"/>
      <c r="F801"/>
    </row>
    <row r="802" spans="5:6" x14ac:dyDescent="0.3">
      <c r="E802"/>
      <c r="F802"/>
    </row>
    <row r="803" spans="5:6" x14ac:dyDescent="0.3">
      <c r="E803"/>
      <c r="F803"/>
    </row>
    <row r="804" spans="5:6" x14ac:dyDescent="0.3">
      <c r="E804"/>
      <c r="F804"/>
    </row>
    <row r="805" spans="5:6" x14ac:dyDescent="0.3">
      <c r="E805"/>
      <c r="F805"/>
    </row>
    <row r="806" spans="5:6" x14ac:dyDescent="0.3">
      <c r="E806"/>
      <c r="F806"/>
    </row>
    <row r="807" spans="5:6" x14ac:dyDescent="0.3">
      <c r="E807"/>
      <c r="F807"/>
    </row>
    <row r="808" spans="5:6" x14ac:dyDescent="0.3">
      <c r="E808"/>
      <c r="F808"/>
    </row>
    <row r="809" spans="5:6" x14ac:dyDescent="0.3">
      <c r="E809"/>
      <c r="F809"/>
    </row>
    <row r="810" spans="5:6" x14ac:dyDescent="0.3">
      <c r="E810"/>
      <c r="F810"/>
    </row>
    <row r="811" spans="5:6" x14ac:dyDescent="0.3">
      <c r="E811"/>
      <c r="F811"/>
    </row>
    <row r="812" spans="5:6" x14ac:dyDescent="0.3">
      <c r="E812"/>
      <c r="F812"/>
    </row>
    <row r="813" spans="5:6" x14ac:dyDescent="0.3">
      <c r="E813"/>
      <c r="F813"/>
    </row>
    <row r="814" spans="5:6" x14ac:dyDescent="0.3">
      <c r="E814"/>
      <c r="F814"/>
    </row>
    <row r="815" spans="5:6" x14ac:dyDescent="0.3">
      <c r="E815"/>
      <c r="F815"/>
    </row>
    <row r="816" spans="5:6" x14ac:dyDescent="0.3">
      <c r="E816"/>
      <c r="F816"/>
    </row>
    <row r="817" spans="5:6" x14ac:dyDescent="0.3">
      <c r="E817"/>
      <c r="F817"/>
    </row>
    <row r="818" spans="5:6" x14ac:dyDescent="0.3">
      <c r="E818"/>
      <c r="F818"/>
    </row>
    <row r="819" spans="5:6" x14ac:dyDescent="0.3">
      <c r="E819"/>
      <c r="F819"/>
    </row>
    <row r="820" spans="5:6" x14ac:dyDescent="0.3">
      <c r="E820"/>
      <c r="F820"/>
    </row>
    <row r="821" spans="5:6" x14ac:dyDescent="0.3">
      <c r="E821"/>
      <c r="F821"/>
    </row>
    <row r="822" spans="5:6" x14ac:dyDescent="0.3">
      <c r="E822"/>
      <c r="F822"/>
    </row>
    <row r="823" spans="5:6" x14ac:dyDescent="0.3">
      <c r="E823"/>
      <c r="F823"/>
    </row>
    <row r="824" spans="5:6" x14ac:dyDescent="0.3">
      <c r="E824"/>
      <c r="F824"/>
    </row>
    <row r="825" spans="5:6" x14ac:dyDescent="0.3">
      <c r="E825"/>
      <c r="F825"/>
    </row>
    <row r="826" spans="5:6" x14ac:dyDescent="0.3">
      <c r="E826"/>
      <c r="F826"/>
    </row>
    <row r="827" spans="5:6" x14ac:dyDescent="0.3">
      <c r="E827"/>
      <c r="F827"/>
    </row>
    <row r="828" spans="5:6" x14ac:dyDescent="0.3">
      <c r="E828"/>
      <c r="F828"/>
    </row>
    <row r="829" spans="5:6" x14ac:dyDescent="0.3">
      <c r="E829"/>
      <c r="F829"/>
    </row>
    <row r="830" spans="5:6" x14ac:dyDescent="0.3">
      <c r="E830"/>
      <c r="F830"/>
    </row>
    <row r="831" spans="5:6" x14ac:dyDescent="0.3">
      <c r="E831"/>
      <c r="F831"/>
    </row>
    <row r="832" spans="5:6" x14ac:dyDescent="0.3">
      <c r="E832"/>
      <c r="F832"/>
    </row>
    <row r="833" spans="5:6" x14ac:dyDescent="0.3">
      <c r="E833"/>
      <c r="F833"/>
    </row>
    <row r="834" spans="5:6" x14ac:dyDescent="0.3">
      <c r="E834"/>
      <c r="F834"/>
    </row>
    <row r="835" spans="5:6" x14ac:dyDescent="0.3">
      <c r="E835"/>
      <c r="F835"/>
    </row>
    <row r="836" spans="5:6" x14ac:dyDescent="0.3">
      <c r="E836"/>
      <c r="F836"/>
    </row>
    <row r="837" spans="5:6" x14ac:dyDescent="0.3">
      <c r="E837"/>
      <c r="F837"/>
    </row>
    <row r="838" spans="5:6" x14ac:dyDescent="0.3">
      <c r="E838"/>
      <c r="F838"/>
    </row>
    <row r="839" spans="5:6" x14ac:dyDescent="0.3">
      <c r="E839"/>
      <c r="F839"/>
    </row>
    <row r="840" spans="5:6" x14ac:dyDescent="0.3">
      <c r="E840"/>
      <c r="F840"/>
    </row>
    <row r="841" spans="5:6" x14ac:dyDescent="0.3">
      <c r="E841"/>
      <c r="F841"/>
    </row>
    <row r="842" spans="5:6" x14ac:dyDescent="0.3">
      <c r="E842"/>
      <c r="F842"/>
    </row>
    <row r="843" spans="5:6" x14ac:dyDescent="0.3">
      <c r="E843"/>
      <c r="F843"/>
    </row>
    <row r="844" spans="5:6" x14ac:dyDescent="0.3">
      <c r="E844"/>
      <c r="F844"/>
    </row>
    <row r="845" spans="5:6" x14ac:dyDescent="0.3">
      <c r="E845"/>
      <c r="F845"/>
    </row>
    <row r="846" spans="5:6" x14ac:dyDescent="0.3">
      <c r="E846"/>
      <c r="F846"/>
    </row>
    <row r="847" spans="5:6" x14ac:dyDescent="0.3">
      <c r="E847"/>
      <c r="F847"/>
    </row>
    <row r="848" spans="5:6" x14ac:dyDescent="0.3">
      <c r="E848"/>
      <c r="F848"/>
    </row>
    <row r="849" spans="5:6" x14ac:dyDescent="0.3">
      <c r="E849"/>
      <c r="F849"/>
    </row>
    <row r="850" spans="5:6" x14ac:dyDescent="0.3">
      <c r="E850"/>
      <c r="F850"/>
    </row>
    <row r="851" spans="5:6" x14ac:dyDescent="0.3">
      <c r="E851"/>
      <c r="F851"/>
    </row>
    <row r="852" spans="5:6" x14ac:dyDescent="0.3">
      <c r="E852"/>
      <c r="F852"/>
    </row>
    <row r="853" spans="5:6" x14ac:dyDescent="0.3">
      <c r="E853"/>
      <c r="F853"/>
    </row>
    <row r="854" spans="5:6" x14ac:dyDescent="0.3">
      <c r="E854"/>
      <c r="F854"/>
    </row>
    <row r="855" spans="5:6" x14ac:dyDescent="0.3">
      <c r="E855"/>
      <c r="F855"/>
    </row>
    <row r="856" spans="5:6" x14ac:dyDescent="0.3">
      <c r="E856"/>
      <c r="F856"/>
    </row>
    <row r="857" spans="5:6" x14ac:dyDescent="0.3">
      <c r="E857"/>
      <c r="F857"/>
    </row>
    <row r="858" spans="5:6" x14ac:dyDescent="0.3">
      <c r="E858"/>
      <c r="F858"/>
    </row>
    <row r="859" spans="5:6" x14ac:dyDescent="0.3">
      <c r="E859"/>
      <c r="F859"/>
    </row>
    <row r="860" spans="5:6" x14ac:dyDescent="0.3">
      <c r="E860"/>
      <c r="F860"/>
    </row>
    <row r="861" spans="5:6" x14ac:dyDescent="0.3">
      <c r="E861"/>
      <c r="F861"/>
    </row>
    <row r="862" spans="5:6" x14ac:dyDescent="0.3">
      <c r="E862"/>
      <c r="F862"/>
    </row>
    <row r="863" spans="5:6" x14ac:dyDescent="0.3">
      <c r="E863"/>
      <c r="F863"/>
    </row>
    <row r="864" spans="5:6" x14ac:dyDescent="0.3">
      <c r="E864"/>
      <c r="F864"/>
    </row>
    <row r="865" spans="5:6" x14ac:dyDescent="0.3">
      <c r="E865"/>
      <c r="F865"/>
    </row>
    <row r="866" spans="5:6" x14ac:dyDescent="0.3">
      <c r="E866"/>
      <c r="F866"/>
    </row>
    <row r="867" spans="5:6" x14ac:dyDescent="0.3">
      <c r="E867"/>
      <c r="F867"/>
    </row>
    <row r="868" spans="5:6" x14ac:dyDescent="0.3">
      <c r="E868"/>
      <c r="F868"/>
    </row>
    <row r="869" spans="5:6" x14ac:dyDescent="0.3">
      <c r="E869"/>
      <c r="F869"/>
    </row>
    <row r="870" spans="5:6" x14ac:dyDescent="0.3">
      <c r="E870"/>
      <c r="F870"/>
    </row>
    <row r="871" spans="5:6" x14ac:dyDescent="0.3">
      <c r="E871"/>
      <c r="F871"/>
    </row>
    <row r="872" spans="5:6" x14ac:dyDescent="0.3">
      <c r="E872"/>
      <c r="F872"/>
    </row>
    <row r="873" spans="5:6" x14ac:dyDescent="0.3">
      <c r="E873"/>
      <c r="F873"/>
    </row>
    <row r="874" spans="5:6" x14ac:dyDescent="0.3">
      <c r="E874"/>
      <c r="F874"/>
    </row>
    <row r="875" spans="5:6" x14ac:dyDescent="0.3">
      <c r="E875"/>
      <c r="F875"/>
    </row>
    <row r="876" spans="5:6" x14ac:dyDescent="0.3">
      <c r="E876"/>
      <c r="F876"/>
    </row>
    <row r="877" spans="5:6" x14ac:dyDescent="0.3">
      <c r="E877"/>
      <c r="F877"/>
    </row>
    <row r="878" spans="5:6" x14ac:dyDescent="0.3">
      <c r="E878"/>
      <c r="F878"/>
    </row>
    <row r="879" spans="5:6" x14ac:dyDescent="0.3">
      <c r="E879"/>
      <c r="F879"/>
    </row>
    <row r="880" spans="5:6" x14ac:dyDescent="0.3">
      <c r="E880"/>
      <c r="F880"/>
    </row>
    <row r="881" spans="5:6" x14ac:dyDescent="0.3">
      <c r="E881"/>
      <c r="F881"/>
    </row>
    <row r="882" spans="5:6" x14ac:dyDescent="0.3">
      <c r="E882"/>
      <c r="F882"/>
    </row>
    <row r="883" spans="5:6" x14ac:dyDescent="0.3">
      <c r="E883"/>
      <c r="F883"/>
    </row>
    <row r="884" spans="5:6" x14ac:dyDescent="0.3">
      <c r="E884"/>
      <c r="F884"/>
    </row>
    <row r="885" spans="5:6" x14ac:dyDescent="0.3">
      <c r="E885"/>
      <c r="F885"/>
    </row>
    <row r="886" spans="5:6" x14ac:dyDescent="0.3">
      <c r="E886"/>
      <c r="F886"/>
    </row>
    <row r="887" spans="5:6" x14ac:dyDescent="0.3">
      <c r="E887"/>
      <c r="F887"/>
    </row>
    <row r="888" spans="5:6" x14ac:dyDescent="0.3">
      <c r="E888"/>
      <c r="F888"/>
    </row>
    <row r="889" spans="5:6" x14ac:dyDescent="0.3">
      <c r="E889"/>
      <c r="F889"/>
    </row>
    <row r="890" spans="5:6" x14ac:dyDescent="0.3">
      <c r="E890"/>
      <c r="F890"/>
    </row>
    <row r="891" spans="5:6" x14ac:dyDescent="0.3">
      <c r="E891"/>
      <c r="F891"/>
    </row>
    <row r="892" spans="5:6" x14ac:dyDescent="0.3">
      <c r="E892"/>
      <c r="F892"/>
    </row>
    <row r="893" spans="5:6" x14ac:dyDescent="0.3">
      <c r="E893"/>
      <c r="F893"/>
    </row>
    <row r="894" spans="5:6" x14ac:dyDescent="0.3">
      <c r="E894"/>
      <c r="F894"/>
    </row>
    <row r="895" spans="5:6" x14ac:dyDescent="0.3">
      <c r="E895"/>
      <c r="F895"/>
    </row>
    <row r="896" spans="5:6" x14ac:dyDescent="0.3">
      <c r="E896"/>
      <c r="F896"/>
    </row>
    <row r="897" spans="5:6" x14ac:dyDescent="0.3">
      <c r="E897"/>
      <c r="F897"/>
    </row>
    <row r="898" spans="5:6" x14ac:dyDescent="0.3">
      <c r="E898"/>
      <c r="F898"/>
    </row>
    <row r="899" spans="5:6" x14ac:dyDescent="0.3">
      <c r="E899"/>
      <c r="F899"/>
    </row>
    <row r="900" spans="5:6" x14ac:dyDescent="0.3">
      <c r="E900"/>
      <c r="F900"/>
    </row>
    <row r="901" spans="5:6" x14ac:dyDescent="0.3">
      <c r="E901"/>
      <c r="F901"/>
    </row>
    <row r="902" spans="5:6" x14ac:dyDescent="0.3">
      <c r="E902"/>
      <c r="F902"/>
    </row>
    <row r="903" spans="5:6" x14ac:dyDescent="0.3">
      <c r="E903"/>
      <c r="F903"/>
    </row>
    <row r="904" spans="5:6" x14ac:dyDescent="0.3">
      <c r="E904"/>
      <c r="F904"/>
    </row>
    <row r="905" spans="5:6" x14ac:dyDescent="0.3">
      <c r="E905"/>
      <c r="F905"/>
    </row>
    <row r="906" spans="5:6" x14ac:dyDescent="0.3">
      <c r="E906"/>
      <c r="F906"/>
    </row>
    <row r="907" spans="5:6" x14ac:dyDescent="0.3">
      <c r="E907"/>
      <c r="F907"/>
    </row>
    <row r="908" spans="5:6" x14ac:dyDescent="0.3">
      <c r="E908"/>
      <c r="F908"/>
    </row>
    <row r="909" spans="5:6" x14ac:dyDescent="0.3">
      <c r="E909"/>
      <c r="F909"/>
    </row>
    <row r="910" spans="5:6" x14ac:dyDescent="0.3">
      <c r="E910"/>
      <c r="F910"/>
    </row>
    <row r="911" spans="5:6" x14ac:dyDescent="0.3">
      <c r="E911"/>
      <c r="F911"/>
    </row>
    <row r="912" spans="5:6" x14ac:dyDescent="0.3">
      <c r="E912"/>
      <c r="F912"/>
    </row>
    <row r="913" spans="5:6" x14ac:dyDescent="0.3">
      <c r="E913"/>
      <c r="F913"/>
    </row>
    <row r="914" spans="5:6" x14ac:dyDescent="0.3">
      <c r="E914"/>
      <c r="F914"/>
    </row>
    <row r="915" spans="5:6" x14ac:dyDescent="0.3">
      <c r="E915"/>
      <c r="F915"/>
    </row>
    <row r="916" spans="5:6" x14ac:dyDescent="0.3">
      <c r="E916"/>
      <c r="F916"/>
    </row>
    <row r="917" spans="5:6" x14ac:dyDescent="0.3">
      <c r="E917"/>
      <c r="F917"/>
    </row>
    <row r="918" spans="5:6" x14ac:dyDescent="0.3">
      <c r="E918"/>
      <c r="F918"/>
    </row>
    <row r="919" spans="5:6" x14ac:dyDescent="0.3">
      <c r="E919"/>
      <c r="F919"/>
    </row>
    <row r="920" spans="5:6" x14ac:dyDescent="0.3">
      <c r="E920"/>
      <c r="F920"/>
    </row>
    <row r="921" spans="5:6" x14ac:dyDescent="0.3">
      <c r="E921"/>
      <c r="F921"/>
    </row>
    <row r="922" spans="5:6" x14ac:dyDescent="0.3">
      <c r="E922"/>
      <c r="F922"/>
    </row>
    <row r="923" spans="5:6" x14ac:dyDescent="0.3">
      <c r="E923"/>
      <c r="F923"/>
    </row>
    <row r="924" spans="5:6" x14ac:dyDescent="0.3">
      <c r="E924"/>
      <c r="F924"/>
    </row>
    <row r="925" spans="5:6" x14ac:dyDescent="0.3">
      <c r="E925"/>
      <c r="F925"/>
    </row>
    <row r="926" spans="5:6" x14ac:dyDescent="0.3">
      <c r="E926"/>
      <c r="F926"/>
    </row>
    <row r="927" spans="5:6" x14ac:dyDescent="0.3">
      <c r="E927"/>
      <c r="F927"/>
    </row>
    <row r="928" spans="5:6" x14ac:dyDescent="0.3">
      <c r="E928"/>
      <c r="F928"/>
    </row>
    <row r="929" spans="5:6" x14ac:dyDescent="0.3">
      <c r="E929"/>
      <c r="F929"/>
    </row>
    <row r="930" spans="5:6" x14ac:dyDescent="0.3">
      <c r="E930"/>
      <c r="F930"/>
    </row>
    <row r="931" spans="5:6" x14ac:dyDescent="0.3">
      <c r="E931"/>
      <c r="F931"/>
    </row>
    <row r="932" spans="5:6" x14ac:dyDescent="0.3">
      <c r="E932"/>
      <c r="F932"/>
    </row>
    <row r="933" spans="5:6" x14ac:dyDescent="0.3">
      <c r="E933"/>
      <c r="F933"/>
    </row>
    <row r="934" spans="5:6" x14ac:dyDescent="0.3">
      <c r="E934"/>
      <c r="F934"/>
    </row>
    <row r="935" spans="5:6" x14ac:dyDescent="0.3">
      <c r="E935"/>
      <c r="F935"/>
    </row>
    <row r="936" spans="5:6" x14ac:dyDescent="0.3">
      <c r="E936"/>
      <c r="F936"/>
    </row>
    <row r="937" spans="5:6" x14ac:dyDescent="0.3">
      <c r="E937"/>
      <c r="F937"/>
    </row>
    <row r="938" spans="5:6" x14ac:dyDescent="0.3">
      <c r="E938"/>
      <c r="F938"/>
    </row>
    <row r="939" spans="5:6" x14ac:dyDescent="0.3">
      <c r="E939"/>
      <c r="F939"/>
    </row>
    <row r="940" spans="5:6" x14ac:dyDescent="0.3">
      <c r="E940"/>
      <c r="F940"/>
    </row>
    <row r="941" spans="5:6" x14ac:dyDescent="0.3">
      <c r="E941"/>
      <c r="F941"/>
    </row>
    <row r="942" spans="5:6" x14ac:dyDescent="0.3">
      <c r="E942"/>
      <c r="F942"/>
    </row>
    <row r="943" spans="5:6" x14ac:dyDescent="0.3">
      <c r="E943"/>
      <c r="F943"/>
    </row>
    <row r="944" spans="5:6" x14ac:dyDescent="0.3">
      <c r="E944"/>
      <c r="F944"/>
    </row>
    <row r="945" spans="5:6" x14ac:dyDescent="0.3">
      <c r="E945"/>
      <c r="F945"/>
    </row>
    <row r="946" spans="5:6" x14ac:dyDescent="0.3">
      <c r="E946"/>
      <c r="F946"/>
    </row>
    <row r="947" spans="5:6" x14ac:dyDescent="0.3">
      <c r="E947"/>
      <c r="F947"/>
    </row>
    <row r="948" spans="5:6" x14ac:dyDescent="0.3">
      <c r="E948"/>
      <c r="F948"/>
    </row>
    <row r="949" spans="5:6" x14ac:dyDescent="0.3">
      <c r="E949"/>
      <c r="F949"/>
    </row>
    <row r="950" spans="5:6" x14ac:dyDescent="0.3">
      <c r="E950"/>
      <c r="F950"/>
    </row>
    <row r="951" spans="5:6" x14ac:dyDescent="0.3">
      <c r="E951"/>
      <c r="F951"/>
    </row>
    <row r="952" spans="5:6" x14ac:dyDescent="0.3">
      <c r="E952"/>
      <c r="F952"/>
    </row>
    <row r="953" spans="5:6" x14ac:dyDescent="0.3">
      <c r="E953"/>
      <c r="F953"/>
    </row>
    <row r="954" spans="5:6" x14ac:dyDescent="0.3">
      <c r="E954"/>
      <c r="F954"/>
    </row>
    <row r="955" spans="5:6" x14ac:dyDescent="0.3">
      <c r="E955"/>
      <c r="F955"/>
    </row>
    <row r="956" spans="5:6" x14ac:dyDescent="0.3">
      <c r="E956"/>
      <c r="F956"/>
    </row>
    <row r="957" spans="5:6" x14ac:dyDescent="0.3">
      <c r="E957"/>
      <c r="F957"/>
    </row>
    <row r="958" spans="5:6" x14ac:dyDescent="0.3">
      <c r="E958"/>
      <c r="F958"/>
    </row>
    <row r="959" spans="5:6" x14ac:dyDescent="0.3">
      <c r="E959"/>
      <c r="F959"/>
    </row>
    <row r="960" spans="5:6" x14ac:dyDescent="0.3">
      <c r="E960"/>
      <c r="F960"/>
    </row>
    <row r="961" spans="5:6" x14ac:dyDescent="0.3">
      <c r="E961"/>
      <c r="F961"/>
    </row>
    <row r="962" spans="5:6" x14ac:dyDescent="0.3">
      <c r="E962"/>
      <c r="F962"/>
    </row>
    <row r="963" spans="5:6" x14ac:dyDescent="0.3">
      <c r="E963"/>
      <c r="F963"/>
    </row>
    <row r="964" spans="5:6" x14ac:dyDescent="0.3">
      <c r="E964"/>
      <c r="F964"/>
    </row>
    <row r="965" spans="5:6" x14ac:dyDescent="0.3">
      <c r="E965"/>
      <c r="F965"/>
    </row>
    <row r="966" spans="5:6" x14ac:dyDescent="0.3">
      <c r="E966"/>
      <c r="F966"/>
    </row>
    <row r="967" spans="5:6" x14ac:dyDescent="0.3">
      <c r="E967"/>
      <c r="F967"/>
    </row>
    <row r="968" spans="5:6" x14ac:dyDescent="0.3">
      <c r="E968"/>
      <c r="F968"/>
    </row>
    <row r="969" spans="5:6" x14ac:dyDescent="0.3">
      <c r="E969"/>
      <c r="F969"/>
    </row>
    <row r="970" spans="5:6" x14ac:dyDescent="0.3">
      <c r="E970"/>
      <c r="F970"/>
    </row>
    <row r="971" spans="5:6" x14ac:dyDescent="0.3">
      <c r="E971"/>
      <c r="F971"/>
    </row>
    <row r="972" spans="5:6" x14ac:dyDescent="0.3">
      <c r="E972"/>
      <c r="F972"/>
    </row>
    <row r="973" spans="5:6" x14ac:dyDescent="0.3">
      <c r="E973"/>
      <c r="F973"/>
    </row>
    <row r="974" spans="5:6" x14ac:dyDescent="0.3">
      <c r="E974"/>
      <c r="F974"/>
    </row>
    <row r="975" spans="5:6" x14ac:dyDescent="0.3">
      <c r="E975"/>
      <c r="F975"/>
    </row>
    <row r="976" spans="5:6" x14ac:dyDescent="0.3">
      <c r="E976"/>
      <c r="F976"/>
    </row>
    <row r="977" spans="5:6" x14ac:dyDescent="0.3">
      <c r="E977"/>
      <c r="F977"/>
    </row>
    <row r="978" spans="5:6" x14ac:dyDescent="0.3">
      <c r="E978"/>
      <c r="F978"/>
    </row>
    <row r="979" spans="5:6" x14ac:dyDescent="0.3">
      <c r="E979"/>
      <c r="F979"/>
    </row>
    <row r="980" spans="5:6" x14ac:dyDescent="0.3">
      <c r="E980"/>
      <c r="F980"/>
    </row>
    <row r="981" spans="5:6" x14ac:dyDescent="0.3">
      <c r="E981"/>
      <c r="F981"/>
    </row>
    <row r="982" spans="5:6" x14ac:dyDescent="0.3">
      <c r="E982"/>
      <c r="F982"/>
    </row>
    <row r="983" spans="5:6" x14ac:dyDescent="0.3">
      <c r="E983"/>
      <c r="F983"/>
    </row>
    <row r="984" spans="5:6" x14ac:dyDescent="0.3">
      <c r="E984"/>
      <c r="F984"/>
    </row>
    <row r="985" spans="5:6" x14ac:dyDescent="0.3">
      <c r="E985"/>
      <c r="F985"/>
    </row>
    <row r="986" spans="5:6" x14ac:dyDescent="0.3">
      <c r="E986"/>
      <c r="F986"/>
    </row>
    <row r="987" spans="5:6" x14ac:dyDescent="0.3">
      <c r="E987"/>
      <c r="F987"/>
    </row>
    <row r="988" spans="5:6" x14ac:dyDescent="0.3">
      <c r="E988"/>
      <c r="F988"/>
    </row>
    <row r="989" spans="5:6" x14ac:dyDescent="0.3">
      <c r="E989"/>
      <c r="F989"/>
    </row>
    <row r="990" spans="5:6" x14ac:dyDescent="0.3">
      <c r="E990"/>
      <c r="F990"/>
    </row>
    <row r="991" spans="5:6" x14ac:dyDescent="0.3">
      <c r="E991"/>
      <c r="F991"/>
    </row>
    <row r="992" spans="5:6" x14ac:dyDescent="0.3">
      <c r="E992"/>
      <c r="F992"/>
    </row>
    <row r="993" spans="5:6" x14ac:dyDescent="0.3">
      <c r="E993"/>
      <c r="F993"/>
    </row>
    <row r="994" spans="5:6" x14ac:dyDescent="0.3">
      <c r="E994"/>
      <c r="F994"/>
    </row>
    <row r="995" spans="5:6" x14ac:dyDescent="0.3">
      <c r="E995"/>
      <c r="F995"/>
    </row>
    <row r="996" spans="5:6" x14ac:dyDescent="0.3">
      <c r="E996"/>
      <c r="F996"/>
    </row>
    <row r="997" spans="5:6" x14ac:dyDescent="0.3">
      <c r="E997"/>
      <c r="F997"/>
    </row>
    <row r="998" spans="5:6" x14ac:dyDescent="0.3">
      <c r="E998"/>
      <c r="F998"/>
    </row>
    <row r="999" spans="5:6" x14ac:dyDescent="0.3">
      <c r="E999"/>
      <c r="F999"/>
    </row>
    <row r="1000" spans="5:6" x14ac:dyDescent="0.3">
      <c r="E1000"/>
      <c r="F1000"/>
    </row>
    <row r="1001" spans="5:6" x14ac:dyDescent="0.3">
      <c r="E1001"/>
      <c r="F1001"/>
    </row>
    <row r="1002" spans="5:6" x14ac:dyDescent="0.3">
      <c r="E1002"/>
      <c r="F1002"/>
    </row>
    <row r="1003" spans="5:6" x14ac:dyDescent="0.3">
      <c r="E1003"/>
      <c r="F1003"/>
    </row>
    <row r="1004" spans="5:6" x14ac:dyDescent="0.3">
      <c r="E1004"/>
      <c r="F1004"/>
    </row>
    <row r="1005" spans="5:6" x14ac:dyDescent="0.3">
      <c r="E1005"/>
      <c r="F1005"/>
    </row>
    <row r="1006" spans="5:6" x14ac:dyDescent="0.3">
      <c r="E1006"/>
      <c r="F1006"/>
    </row>
    <row r="1007" spans="5:6" x14ac:dyDescent="0.3">
      <c r="E1007"/>
      <c r="F1007"/>
    </row>
    <row r="1008" spans="5:6" x14ac:dyDescent="0.3">
      <c r="E1008"/>
      <c r="F1008"/>
    </row>
    <row r="1009" spans="5:6" x14ac:dyDescent="0.3">
      <c r="E1009"/>
      <c r="F1009"/>
    </row>
    <row r="1010" spans="5:6" x14ac:dyDescent="0.3">
      <c r="E1010"/>
      <c r="F1010"/>
    </row>
    <row r="1011" spans="5:6" x14ac:dyDescent="0.3">
      <c r="E1011"/>
      <c r="F1011"/>
    </row>
    <row r="1012" spans="5:6" x14ac:dyDescent="0.3">
      <c r="E1012"/>
      <c r="F1012"/>
    </row>
    <row r="1013" spans="5:6" x14ac:dyDescent="0.3">
      <c r="E1013"/>
      <c r="F1013"/>
    </row>
    <row r="1014" spans="5:6" x14ac:dyDescent="0.3">
      <c r="E1014"/>
      <c r="F1014"/>
    </row>
    <row r="1015" spans="5:6" x14ac:dyDescent="0.3">
      <c r="E1015"/>
      <c r="F1015"/>
    </row>
    <row r="1016" spans="5:6" x14ac:dyDescent="0.3">
      <c r="E1016"/>
      <c r="F1016"/>
    </row>
    <row r="1017" spans="5:6" x14ac:dyDescent="0.3">
      <c r="E1017"/>
      <c r="F1017"/>
    </row>
    <row r="1018" spans="5:6" x14ac:dyDescent="0.3">
      <c r="E1018"/>
      <c r="F1018"/>
    </row>
    <row r="1019" spans="5:6" x14ac:dyDescent="0.3">
      <c r="E1019"/>
      <c r="F1019"/>
    </row>
    <row r="1020" spans="5:6" x14ac:dyDescent="0.3">
      <c r="E1020"/>
      <c r="F1020"/>
    </row>
    <row r="1021" spans="5:6" x14ac:dyDescent="0.3">
      <c r="E1021"/>
      <c r="F1021"/>
    </row>
    <row r="1022" spans="5:6" x14ac:dyDescent="0.3">
      <c r="E1022"/>
      <c r="F1022"/>
    </row>
    <row r="1023" spans="5:6" x14ac:dyDescent="0.3">
      <c r="E1023"/>
      <c r="F1023"/>
    </row>
    <row r="1024" spans="5:6" x14ac:dyDescent="0.3">
      <c r="E1024"/>
      <c r="F1024"/>
    </row>
    <row r="1025" spans="5:6" x14ac:dyDescent="0.3">
      <c r="E1025"/>
      <c r="F1025"/>
    </row>
    <row r="1026" spans="5:6" x14ac:dyDescent="0.3">
      <c r="E1026"/>
      <c r="F1026"/>
    </row>
    <row r="1027" spans="5:6" x14ac:dyDescent="0.3">
      <c r="E1027"/>
      <c r="F1027"/>
    </row>
    <row r="1028" spans="5:6" x14ac:dyDescent="0.3">
      <c r="E1028"/>
      <c r="F1028"/>
    </row>
    <row r="1029" spans="5:6" x14ac:dyDescent="0.3">
      <c r="E1029"/>
      <c r="F1029"/>
    </row>
    <row r="1030" spans="5:6" x14ac:dyDescent="0.3">
      <c r="E1030"/>
      <c r="F1030"/>
    </row>
    <row r="1031" spans="5:6" x14ac:dyDescent="0.3">
      <c r="E1031"/>
      <c r="F1031"/>
    </row>
    <row r="1032" spans="5:6" x14ac:dyDescent="0.3">
      <c r="E1032"/>
      <c r="F1032"/>
    </row>
    <row r="1033" spans="5:6" x14ac:dyDescent="0.3">
      <c r="E1033"/>
      <c r="F1033"/>
    </row>
    <row r="1034" spans="5:6" x14ac:dyDescent="0.3">
      <c r="E1034"/>
      <c r="F1034"/>
    </row>
    <row r="1035" spans="5:6" x14ac:dyDescent="0.3">
      <c r="E1035"/>
      <c r="F1035"/>
    </row>
  </sheetData>
  <mergeCells count="1">
    <mergeCell ref="E2:F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8D164-3B23-4B10-952F-AD026914F782}">
  <dimension ref="A1:I51"/>
  <sheetViews>
    <sheetView tabSelected="1" topLeftCell="C1" workbookViewId="0">
      <selection activeCell="H1" sqref="H1"/>
    </sheetView>
  </sheetViews>
  <sheetFormatPr defaultRowHeight="14.4" x14ac:dyDescent="0.3"/>
  <cols>
    <col min="1" max="1" width="14.33203125" customWidth="1"/>
    <col min="2" max="2" width="14.44140625" customWidth="1"/>
    <col min="3" max="3" width="18.109375" customWidth="1"/>
    <col min="4" max="4" width="17.44140625" customWidth="1"/>
    <col min="5" max="5" width="14.44140625" customWidth="1"/>
  </cols>
  <sheetData>
    <row r="1" spans="1:8" ht="31.8" thickBot="1" x14ac:dyDescent="0.35">
      <c r="A1" s="27" t="s">
        <v>0</v>
      </c>
      <c r="B1" s="28" t="s">
        <v>1</v>
      </c>
      <c r="C1" s="28" t="s">
        <v>2</v>
      </c>
      <c r="D1" s="28" t="s">
        <v>3</v>
      </c>
      <c r="E1" s="28" t="s">
        <v>1</v>
      </c>
    </row>
    <row r="2" spans="1:8" ht="15.6" x14ac:dyDescent="0.3">
      <c r="A2" s="2">
        <v>1</v>
      </c>
      <c r="B2" s="4">
        <v>993</v>
      </c>
      <c r="C2" s="3">
        <v>3</v>
      </c>
      <c r="D2" s="5">
        <v>263470</v>
      </c>
      <c r="E2" s="4">
        <v>993</v>
      </c>
      <c r="G2" s="39"/>
      <c r="H2" s="39"/>
    </row>
    <row r="3" spans="1:8" ht="15.6" x14ac:dyDescent="0.3">
      <c r="A3" s="2">
        <f>A2+1</f>
        <v>2</v>
      </c>
      <c r="B3" s="4">
        <v>306</v>
      </c>
      <c r="C3" s="3">
        <v>4</v>
      </c>
      <c r="D3" s="5">
        <v>417320</v>
      </c>
      <c r="E3" s="4">
        <v>306</v>
      </c>
      <c r="G3" s="41"/>
      <c r="H3" s="37"/>
    </row>
    <row r="4" spans="1:8" ht="15.6" x14ac:dyDescent="0.3">
      <c r="A4" s="2">
        <f t="shared" ref="A4:A51" si="0">A3+1</f>
        <v>3</v>
      </c>
      <c r="B4" s="4">
        <v>172</v>
      </c>
      <c r="C4" s="3">
        <v>23</v>
      </c>
      <c r="D4" s="5">
        <v>80210</v>
      </c>
      <c r="E4" s="4">
        <v>172</v>
      </c>
      <c r="G4" s="41"/>
      <c r="H4" s="37"/>
    </row>
    <row r="5" spans="1:8" ht="15.6" x14ac:dyDescent="0.3">
      <c r="A5" s="2">
        <f t="shared" si="0"/>
        <v>4</v>
      </c>
      <c r="B5" s="4">
        <v>252</v>
      </c>
      <c r="C5" s="3">
        <v>13</v>
      </c>
      <c r="D5" s="5">
        <v>460281</v>
      </c>
      <c r="E5" s="4">
        <v>252</v>
      </c>
      <c r="G5" s="41"/>
      <c r="H5" s="37"/>
    </row>
    <row r="6" spans="1:8" ht="15.6" x14ac:dyDescent="0.3">
      <c r="A6" s="2">
        <f t="shared" si="0"/>
        <v>5</v>
      </c>
      <c r="B6" s="4">
        <v>651</v>
      </c>
      <c r="C6" s="3">
        <v>16</v>
      </c>
      <c r="D6" s="5">
        <v>201680</v>
      </c>
      <c r="E6" s="4">
        <v>651</v>
      </c>
      <c r="G6" s="41"/>
      <c r="H6" s="37"/>
    </row>
    <row r="7" spans="1:8" ht="15.6" x14ac:dyDescent="0.3">
      <c r="A7" s="2">
        <f t="shared" si="0"/>
        <v>6</v>
      </c>
      <c r="B7" s="4">
        <v>414</v>
      </c>
      <c r="C7" s="3">
        <v>3</v>
      </c>
      <c r="D7" s="5">
        <v>199656</v>
      </c>
      <c r="E7" s="4">
        <v>414</v>
      </c>
      <c r="G7" s="41"/>
      <c r="H7" s="37"/>
    </row>
    <row r="8" spans="1:8" ht="15.6" x14ac:dyDescent="0.3">
      <c r="A8" s="2">
        <f t="shared" si="0"/>
        <v>7</v>
      </c>
      <c r="B8" s="4">
        <v>246</v>
      </c>
      <c r="C8" s="3">
        <v>8</v>
      </c>
      <c r="D8" s="5">
        <v>15621</v>
      </c>
      <c r="E8" s="4">
        <v>246</v>
      </c>
      <c r="G8" s="41"/>
      <c r="H8" s="37"/>
    </row>
    <row r="9" spans="1:8" ht="15.6" x14ac:dyDescent="0.3">
      <c r="A9" s="2">
        <f t="shared" si="0"/>
        <v>8</v>
      </c>
      <c r="B9" s="4">
        <v>820</v>
      </c>
      <c r="C9" s="3">
        <v>15</v>
      </c>
      <c r="D9" s="5">
        <v>89239</v>
      </c>
      <c r="E9" s="4">
        <v>820</v>
      </c>
      <c r="G9" s="41"/>
      <c r="H9" s="37"/>
    </row>
    <row r="10" spans="1:8" ht="16.2" thickBot="1" x14ac:dyDescent="0.35">
      <c r="A10" s="2">
        <f t="shared" si="0"/>
        <v>9</v>
      </c>
      <c r="B10" s="4">
        <v>587</v>
      </c>
      <c r="C10" s="3">
        <v>20</v>
      </c>
      <c r="D10" s="5">
        <v>466122</v>
      </c>
      <c r="E10" s="4">
        <v>587</v>
      </c>
      <c r="G10" s="38"/>
      <c r="H10" s="38"/>
    </row>
    <row r="11" spans="1:8" ht="15.6" x14ac:dyDescent="0.3">
      <c r="A11" s="2">
        <f t="shared" si="0"/>
        <v>10</v>
      </c>
      <c r="B11" s="4">
        <v>331</v>
      </c>
      <c r="C11" s="3">
        <v>16</v>
      </c>
      <c r="D11" s="5">
        <v>309484</v>
      </c>
      <c r="E11" s="4">
        <v>331</v>
      </c>
    </row>
    <row r="12" spans="1:8" ht="15.6" x14ac:dyDescent="0.3">
      <c r="A12" s="2">
        <f t="shared" si="0"/>
        <v>11</v>
      </c>
      <c r="B12" s="4">
        <v>663</v>
      </c>
      <c r="C12" s="3">
        <v>4</v>
      </c>
      <c r="D12" s="5">
        <v>45341</v>
      </c>
      <c r="E12" s="4">
        <v>663</v>
      </c>
    </row>
    <row r="13" spans="1:8" ht="15.6" x14ac:dyDescent="0.3">
      <c r="A13" s="2">
        <f t="shared" si="0"/>
        <v>12</v>
      </c>
      <c r="B13" s="4">
        <v>940</v>
      </c>
      <c r="C13" s="3">
        <v>18</v>
      </c>
      <c r="D13" s="5">
        <v>156677</v>
      </c>
      <c r="E13" s="4">
        <v>940</v>
      </c>
    </row>
    <row r="14" spans="1:8" ht="15.6" x14ac:dyDescent="0.3">
      <c r="A14" s="2">
        <f t="shared" si="0"/>
        <v>13</v>
      </c>
      <c r="B14" s="4">
        <v>531</v>
      </c>
      <c r="C14" s="3">
        <v>15</v>
      </c>
      <c r="D14" s="5">
        <v>441961</v>
      </c>
      <c r="E14" s="4">
        <v>531</v>
      </c>
    </row>
    <row r="15" spans="1:8" ht="15.6" x14ac:dyDescent="0.3">
      <c r="A15" s="2">
        <f t="shared" si="0"/>
        <v>14</v>
      </c>
      <c r="B15" s="4">
        <v>563</v>
      </c>
      <c r="C15" s="3">
        <v>4</v>
      </c>
      <c r="D15" s="5">
        <v>377165</v>
      </c>
      <c r="E15" s="4">
        <v>563</v>
      </c>
    </row>
    <row r="16" spans="1:8" ht="16.2" thickBot="1" x14ac:dyDescent="0.35">
      <c r="A16" s="2">
        <f t="shared" si="0"/>
        <v>15</v>
      </c>
      <c r="B16" s="4">
        <v>724</v>
      </c>
      <c r="C16" s="3">
        <v>23</v>
      </c>
      <c r="D16" s="5">
        <v>80404</v>
      </c>
      <c r="E16" s="4">
        <v>724</v>
      </c>
    </row>
    <row r="17" spans="1:9" ht="15.6" x14ac:dyDescent="0.3">
      <c r="A17" s="2">
        <f t="shared" si="0"/>
        <v>16</v>
      </c>
      <c r="B17" s="4">
        <v>866</v>
      </c>
      <c r="C17" s="3">
        <v>24</v>
      </c>
      <c r="D17" s="5">
        <v>339937</v>
      </c>
      <c r="E17" s="4">
        <v>866</v>
      </c>
      <c r="G17" s="39"/>
      <c r="H17" s="39"/>
    </row>
    <row r="18" spans="1:9" ht="15.6" x14ac:dyDescent="0.3">
      <c r="A18" s="2">
        <f t="shared" si="0"/>
        <v>17</v>
      </c>
      <c r="B18" s="4">
        <v>201</v>
      </c>
      <c r="C18" s="3">
        <v>17</v>
      </c>
      <c r="D18" s="5">
        <v>278608</v>
      </c>
      <c r="E18" s="4">
        <v>201</v>
      </c>
      <c r="G18" s="40"/>
      <c r="H18" s="37"/>
    </row>
    <row r="19" spans="1:9" ht="15.6" x14ac:dyDescent="0.3">
      <c r="A19" s="2">
        <f t="shared" si="0"/>
        <v>18</v>
      </c>
      <c r="B19" s="4">
        <v>324</v>
      </c>
      <c r="C19" s="3">
        <v>4</v>
      </c>
      <c r="D19" s="5">
        <v>149478</v>
      </c>
      <c r="E19" s="4">
        <v>324</v>
      </c>
      <c r="G19" s="40"/>
      <c r="H19" s="37"/>
      <c r="I19" s="40"/>
    </row>
    <row r="20" spans="1:9" ht="15.6" x14ac:dyDescent="0.3">
      <c r="A20" s="2">
        <f t="shared" si="0"/>
        <v>19</v>
      </c>
      <c r="B20" s="4">
        <v>395</v>
      </c>
      <c r="C20" s="3">
        <v>4</v>
      </c>
      <c r="D20" s="5">
        <v>250469</v>
      </c>
      <c r="E20" s="4">
        <v>395</v>
      </c>
      <c r="G20" s="40"/>
      <c r="H20" s="37"/>
    </row>
    <row r="21" spans="1:9" ht="15.6" x14ac:dyDescent="0.3">
      <c r="A21" s="2">
        <f t="shared" si="0"/>
        <v>20</v>
      </c>
      <c r="B21" s="4">
        <v>707</v>
      </c>
      <c r="C21" s="3">
        <v>15</v>
      </c>
      <c r="D21" s="5">
        <v>423975</v>
      </c>
      <c r="E21" s="4">
        <v>707</v>
      </c>
      <c r="G21" s="40"/>
      <c r="H21" s="37"/>
    </row>
    <row r="22" spans="1:9" ht="15.6" x14ac:dyDescent="0.3">
      <c r="A22" s="2">
        <f t="shared" si="0"/>
        <v>21</v>
      </c>
      <c r="B22" s="4">
        <v>68</v>
      </c>
      <c r="C22" s="3">
        <v>13</v>
      </c>
      <c r="D22" s="5">
        <v>84278</v>
      </c>
      <c r="E22" s="4">
        <v>68</v>
      </c>
      <c r="G22" s="40"/>
      <c r="H22" s="37"/>
    </row>
    <row r="23" spans="1:9" ht="15.6" x14ac:dyDescent="0.3">
      <c r="A23" s="2">
        <f t="shared" si="0"/>
        <v>22</v>
      </c>
      <c r="B23" s="4">
        <v>407</v>
      </c>
      <c r="C23" s="3">
        <v>5</v>
      </c>
      <c r="D23" s="5">
        <v>12657</v>
      </c>
      <c r="E23" s="4">
        <v>407</v>
      </c>
      <c r="G23" s="40"/>
      <c r="H23" s="37"/>
    </row>
    <row r="24" spans="1:9" ht="15.6" x14ac:dyDescent="0.3">
      <c r="A24" s="2">
        <f t="shared" si="0"/>
        <v>23</v>
      </c>
      <c r="B24" s="4">
        <v>139</v>
      </c>
      <c r="C24" s="3">
        <v>10</v>
      </c>
      <c r="D24" s="5">
        <v>82925</v>
      </c>
      <c r="E24" s="4">
        <v>139</v>
      </c>
      <c r="G24" s="40"/>
      <c r="H24" s="37"/>
    </row>
    <row r="25" spans="1:9" ht="15.6" x14ac:dyDescent="0.3">
      <c r="A25" s="2">
        <f t="shared" si="0"/>
        <v>24</v>
      </c>
      <c r="B25" s="4">
        <v>278</v>
      </c>
      <c r="C25" s="3">
        <v>18</v>
      </c>
      <c r="D25" s="5">
        <v>312233</v>
      </c>
      <c r="E25" s="4">
        <v>278</v>
      </c>
      <c r="G25" s="40"/>
      <c r="H25" s="37"/>
    </row>
    <row r="26" spans="1:9" ht="15.6" x14ac:dyDescent="0.3">
      <c r="A26" s="2">
        <f t="shared" si="0"/>
        <v>25</v>
      </c>
      <c r="B26" s="4">
        <v>527</v>
      </c>
      <c r="C26" s="3">
        <v>19</v>
      </c>
      <c r="D26" s="5">
        <v>195477</v>
      </c>
      <c r="E26" s="4">
        <v>527</v>
      </c>
      <c r="G26" s="40"/>
      <c r="H26" s="37"/>
    </row>
    <row r="27" spans="1:9" ht="16.2" thickBot="1" x14ac:dyDescent="0.35">
      <c r="A27" s="2">
        <f t="shared" si="0"/>
        <v>26</v>
      </c>
      <c r="B27" s="4">
        <v>188</v>
      </c>
      <c r="C27" s="3">
        <v>25</v>
      </c>
      <c r="D27" s="5">
        <v>112740</v>
      </c>
      <c r="E27" s="4">
        <v>188</v>
      </c>
      <c r="G27" s="38"/>
      <c r="H27" s="38"/>
    </row>
    <row r="28" spans="1:9" ht="15.6" x14ac:dyDescent="0.3">
      <c r="A28" s="2">
        <f t="shared" si="0"/>
        <v>27</v>
      </c>
      <c r="B28" s="4">
        <v>726</v>
      </c>
      <c r="C28" s="3">
        <v>18</v>
      </c>
      <c r="D28" s="5">
        <v>442165</v>
      </c>
      <c r="E28" s="4">
        <v>726</v>
      </c>
    </row>
    <row r="29" spans="1:9" ht="15.6" x14ac:dyDescent="0.3">
      <c r="A29" s="2">
        <f t="shared" si="0"/>
        <v>28</v>
      </c>
      <c r="B29" s="4">
        <v>385</v>
      </c>
      <c r="C29" s="3">
        <v>2</v>
      </c>
      <c r="D29" s="5">
        <v>18969</v>
      </c>
      <c r="E29" s="4">
        <v>385</v>
      </c>
    </row>
    <row r="30" spans="1:9" ht="15.6" x14ac:dyDescent="0.3">
      <c r="A30" s="2">
        <f t="shared" si="0"/>
        <v>29</v>
      </c>
      <c r="B30" s="4">
        <v>546</v>
      </c>
      <c r="C30" s="3">
        <v>3</v>
      </c>
      <c r="D30" s="5">
        <v>436795</v>
      </c>
      <c r="E30" s="4">
        <v>546</v>
      </c>
    </row>
    <row r="31" spans="1:9" ht="15.6" x14ac:dyDescent="0.3">
      <c r="A31" s="2">
        <f t="shared" si="0"/>
        <v>30</v>
      </c>
      <c r="B31" s="4">
        <v>635</v>
      </c>
      <c r="C31" s="3">
        <v>25</v>
      </c>
      <c r="D31" s="5">
        <v>107469</v>
      </c>
      <c r="E31" s="4">
        <v>635</v>
      </c>
    </row>
    <row r="32" spans="1:9" ht="15.6" x14ac:dyDescent="0.3">
      <c r="A32" s="2">
        <f t="shared" si="0"/>
        <v>31</v>
      </c>
      <c r="B32" s="4">
        <v>366</v>
      </c>
      <c r="C32" s="3">
        <v>9</v>
      </c>
      <c r="D32" s="5">
        <v>259752</v>
      </c>
      <c r="E32" s="4">
        <v>366</v>
      </c>
    </row>
    <row r="33" spans="1:5" ht="15.6" x14ac:dyDescent="0.3">
      <c r="A33" s="2">
        <f t="shared" si="0"/>
        <v>32</v>
      </c>
      <c r="B33" s="4">
        <v>959</v>
      </c>
      <c r="C33" s="3">
        <v>10</v>
      </c>
      <c r="D33" s="5">
        <v>125415</v>
      </c>
      <c r="E33" s="4">
        <v>959</v>
      </c>
    </row>
    <row r="34" spans="1:5" ht="15.6" x14ac:dyDescent="0.3">
      <c r="A34" s="2">
        <f t="shared" si="0"/>
        <v>33</v>
      </c>
      <c r="B34" s="4">
        <v>514</v>
      </c>
      <c r="C34" s="3">
        <v>20</v>
      </c>
      <c r="D34" s="5">
        <v>261185</v>
      </c>
      <c r="E34" s="4">
        <v>514</v>
      </c>
    </row>
    <row r="35" spans="1:5" ht="15.6" x14ac:dyDescent="0.3">
      <c r="A35" s="2">
        <f t="shared" si="0"/>
        <v>34</v>
      </c>
      <c r="B35" s="4">
        <v>519</v>
      </c>
      <c r="C35" s="3">
        <v>24</v>
      </c>
      <c r="D35" s="5">
        <v>381388</v>
      </c>
      <c r="E35" s="4">
        <v>519</v>
      </c>
    </row>
    <row r="36" spans="1:5" ht="15.6" x14ac:dyDescent="0.3">
      <c r="A36" s="2">
        <f t="shared" si="0"/>
        <v>35</v>
      </c>
      <c r="B36" s="4">
        <v>165</v>
      </c>
      <c r="C36" s="3">
        <v>24</v>
      </c>
      <c r="D36" s="5">
        <v>84697</v>
      </c>
      <c r="E36" s="4">
        <v>165</v>
      </c>
    </row>
    <row r="37" spans="1:5" ht="15.6" x14ac:dyDescent="0.3">
      <c r="A37" s="2">
        <f t="shared" si="0"/>
        <v>36</v>
      </c>
      <c r="B37" s="4">
        <v>866</v>
      </c>
      <c r="C37" s="3">
        <v>16</v>
      </c>
      <c r="D37" s="5">
        <v>151299</v>
      </c>
      <c r="E37" s="4">
        <v>866</v>
      </c>
    </row>
    <row r="38" spans="1:5" ht="15.6" x14ac:dyDescent="0.3">
      <c r="A38" s="2">
        <f t="shared" si="0"/>
        <v>37</v>
      </c>
      <c r="B38" s="4">
        <v>531</v>
      </c>
      <c r="C38" s="3">
        <v>10</v>
      </c>
      <c r="D38" s="5">
        <v>118948</v>
      </c>
      <c r="E38" s="4">
        <v>531</v>
      </c>
    </row>
    <row r="39" spans="1:5" ht="15.6" x14ac:dyDescent="0.3">
      <c r="A39" s="2">
        <f t="shared" si="0"/>
        <v>38</v>
      </c>
      <c r="B39" s="4">
        <v>151</v>
      </c>
      <c r="C39" s="3">
        <v>25</v>
      </c>
      <c r="D39" s="5">
        <v>302254</v>
      </c>
      <c r="E39" s="4">
        <v>151</v>
      </c>
    </row>
    <row r="40" spans="1:5" ht="15.6" x14ac:dyDescent="0.3">
      <c r="A40" s="2">
        <f t="shared" si="0"/>
        <v>39</v>
      </c>
      <c r="B40" s="4">
        <v>436</v>
      </c>
      <c r="C40" s="3">
        <v>11</v>
      </c>
      <c r="D40" s="5">
        <v>295024</v>
      </c>
      <c r="E40" s="4">
        <v>436</v>
      </c>
    </row>
    <row r="41" spans="1:5" ht="15.6" x14ac:dyDescent="0.3">
      <c r="A41" s="2">
        <f t="shared" si="0"/>
        <v>40</v>
      </c>
      <c r="B41" s="4">
        <v>756</v>
      </c>
      <c r="C41" s="3">
        <v>23</v>
      </c>
      <c r="D41" s="5">
        <v>212548</v>
      </c>
      <c r="E41" s="4">
        <v>756</v>
      </c>
    </row>
    <row r="42" spans="1:5" ht="15.6" x14ac:dyDescent="0.3">
      <c r="A42" s="2">
        <f t="shared" si="0"/>
        <v>41</v>
      </c>
      <c r="B42" s="4">
        <v>515</v>
      </c>
      <c r="C42" s="3">
        <v>17</v>
      </c>
      <c r="D42" s="5">
        <v>162738</v>
      </c>
      <c r="E42" s="4">
        <v>515</v>
      </c>
    </row>
    <row r="43" spans="1:5" ht="15.6" x14ac:dyDescent="0.3">
      <c r="A43" s="2">
        <f t="shared" si="0"/>
        <v>42</v>
      </c>
      <c r="B43" s="4">
        <v>808</v>
      </c>
      <c r="C43" s="3">
        <v>5</v>
      </c>
      <c r="D43" s="5">
        <v>178599</v>
      </c>
      <c r="E43" s="4">
        <v>808</v>
      </c>
    </row>
    <row r="44" spans="1:5" ht="15.6" x14ac:dyDescent="0.3">
      <c r="A44" s="2">
        <f t="shared" si="0"/>
        <v>43</v>
      </c>
      <c r="B44" s="4">
        <v>819</v>
      </c>
      <c r="C44" s="3">
        <v>4</v>
      </c>
      <c r="D44" s="5">
        <v>101525</v>
      </c>
      <c r="E44" s="4">
        <v>819</v>
      </c>
    </row>
    <row r="45" spans="1:5" ht="15.6" x14ac:dyDescent="0.3">
      <c r="A45" s="2">
        <f t="shared" si="0"/>
        <v>44</v>
      </c>
      <c r="B45" s="4">
        <v>808</v>
      </c>
      <c r="C45" s="3">
        <v>6</v>
      </c>
      <c r="D45" s="5">
        <v>169616</v>
      </c>
      <c r="E45" s="4">
        <v>808</v>
      </c>
    </row>
    <row r="46" spans="1:5" ht="15.6" x14ac:dyDescent="0.3">
      <c r="A46" s="2">
        <f t="shared" si="0"/>
        <v>45</v>
      </c>
      <c r="B46" s="4">
        <v>916</v>
      </c>
      <c r="C46" s="3">
        <v>16</v>
      </c>
      <c r="D46" s="5">
        <v>277513</v>
      </c>
      <c r="E46" s="4">
        <v>916</v>
      </c>
    </row>
    <row r="47" spans="1:5" ht="15.6" x14ac:dyDescent="0.3">
      <c r="A47" s="2">
        <f t="shared" si="0"/>
        <v>46</v>
      </c>
      <c r="B47" s="4">
        <v>203</v>
      </c>
      <c r="C47" s="3">
        <v>12</v>
      </c>
      <c r="D47" s="5">
        <v>487052</v>
      </c>
      <c r="E47" s="4">
        <v>203</v>
      </c>
    </row>
    <row r="48" spans="1:5" ht="15.6" x14ac:dyDescent="0.3">
      <c r="A48" s="2">
        <f t="shared" si="0"/>
        <v>47</v>
      </c>
      <c r="B48" s="4">
        <v>966</v>
      </c>
      <c r="C48" s="3">
        <v>4</v>
      </c>
      <c r="D48" s="5">
        <v>144676</v>
      </c>
      <c r="E48" s="4">
        <v>966</v>
      </c>
    </row>
    <row r="49" spans="1:5" ht="15.6" x14ac:dyDescent="0.3">
      <c r="A49" s="2">
        <f t="shared" si="0"/>
        <v>48</v>
      </c>
      <c r="B49" s="4">
        <v>309</v>
      </c>
      <c r="C49" s="3">
        <v>21</v>
      </c>
      <c r="D49" s="5">
        <v>430169</v>
      </c>
      <c r="E49" s="4">
        <v>309</v>
      </c>
    </row>
    <row r="50" spans="1:5" ht="15.6" x14ac:dyDescent="0.3">
      <c r="A50" s="2">
        <f t="shared" si="0"/>
        <v>49</v>
      </c>
      <c r="B50" s="4">
        <v>677</v>
      </c>
      <c r="C50" s="3">
        <v>4</v>
      </c>
      <c r="D50" s="5">
        <v>265350</v>
      </c>
      <c r="E50" s="4">
        <v>677</v>
      </c>
    </row>
    <row r="51" spans="1:5" ht="15.6" x14ac:dyDescent="0.3">
      <c r="A51" s="2">
        <f t="shared" si="0"/>
        <v>50</v>
      </c>
      <c r="B51" s="4">
        <v>612</v>
      </c>
      <c r="C51" s="3">
        <v>21</v>
      </c>
      <c r="D51" s="5">
        <v>326357</v>
      </c>
      <c r="E51" s="4">
        <v>612</v>
      </c>
    </row>
  </sheetData>
  <sortState xmlns:xlrd2="http://schemas.microsoft.com/office/spreadsheetml/2017/richdata2" ref="G18:G25">
    <sortCondition ref="G18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H12" sqref="H12"/>
    </sheetView>
  </sheetViews>
  <sheetFormatPr defaultRowHeight="14.4" x14ac:dyDescent="0.3"/>
  <cols>
    <col min="1" max="1" width="100.77734375" customWidth="1"/>
  </cols>
  <sheetData>
    <row r="1" spans="1:1" ht="23.4" x14ac:dyDescent="0.45">
      <c r="A1" s="7" t="s">
        <v>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Applied Probability-Business</vt:lpstr>
      <vt:lpstr>Additional</vt:lpstr>
      <vt:lpstr>Probability Rules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Rasoul Behboudi</dc:creator>
  <cp:lastModifiedBy>Damla Dumen</cp:lastModifiedBy>
  <dcterms:created xsi:type="dcterms:W3CDTF">2018-04-05T16:19:25Z</dcterms:created>
  <dcterms:modified xsi:type="dcterms:W3CDTF">2019-09-29T14:45:23Z</dcterms:modified>
</cp:coreProperties>
</file>