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amla Dumen\Desktop\"/>
    </mc:Choice>
  </mc:AlternateContent>
  <xr:revisionPtr revIDLastSave="0" documentId="13_ncr:1_{858CA6B1-AC84-4251-B68D-6D6C59782372}" xr6:coauthVersionLast="45" xr6:coauthVersionMax="45" xr10:uidLastSave="{00000000-0000-0000-0000-000000000000}"/>
  <bookViews>
    <workbookView xWindow="12216" yWindow="636" windowWidth="11172" windowHeight="12072" activeTab="2" xr2:uid="{00000000-000D-0000-FFFF-FFFF00000000}"/>
  </bookViews>
  <sheets>
    <sheet name="Data"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5" l="1"/>
  <c r="J17" i="5"/>
  <c r="J16" i="5"/>
  <c r="G18" i="3"/>
  <c r="G17" i="3"/>
  <c r="G16" i="3"/>
  <c r="F15" i="9" l="1"/>
  <c r="F14" i="8"/>
  <c r="F18" i="9"/>
  <c r="F17" i="8"/>
  <c r="F16" i="7"/>
  <c r="I22" i="5"/>
  <c r="G9" i="3"/>
  <c r="F9" i="3"/>
  <c r="I9" i="4" l="1"/>
  <c r="I2" i="7"/>
  <c r="F3" i="6"/>
  <c r="F4" i="6"/>
  <c r="F5" i="6"/>
  <c r="F6" i="6"/>
  <c r="F7" i="6"/>
  <c r="F8" i="6"/>
  <c r="F9" i="6"/>
  <c r="F10" i="6"/>
  <c r="F11" i="6"/>
  <c r="F12" i="6"/>
  <c r="F13" i="6"/>
  <c r="F14" i="6"/>
  <c r="F15" i="6"/>
  <c r="F16" i="6"/>
  <c r="F17" i="6"/>
  <c r="F18" i="6"/>
  <c r="F19" i="6"/>
  <c r="F20" i="6"/>
  <c r="F21" i="6"/>
  <c r="F2" i="6"/>
  <c r="F2" i="2"/>
  <c r="A2" i="3" s="1"/>
  <c r="I11" i="4"/>
  <c r="I10" i="4"/>
  <c r="I9" i="5"/>
  <c r="J9" i="5" s="1"/>
  <c r="I11" i="5"/>
  <c r="I10" i="5"/>
  <c r="F11" i="3"/>
  <c r="F10" i="3"/>
  <c r="J11" i="5"/>
  <c r="J10" i="5"/>
  <c r="I4"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2" i="5"/>
  <c r="F2" i="4"/>
  <c r="F3" i="4"/>
  <c r="F4" i="4"/>
  <c r="F5" i="4"/>
  <c r="F6" i="4"/>
  <c r="F7" i="4"/>
  <c r="F8" i="4"/>
  <c r="F9" i="4"/>
  <c r="F10" i="4"/>
  <c r="F11" i="4"/>
  <c r="F12" i="4"/>
  <c r="F13" i="4"/>
  <c r="F14" i="4"/>
  <c r="F15" i="4"/>
  <c r="F16" i="4"/>
  <c r="F17" i="4"/>
  <c r="F18" i="4"/>
  <c r="F19" i="4"/>
  <c r="G11" i="3"/>
  <c r="G10" i="3"/>
  <c r="J4" i="2"/>
  <c r="J3" i="2"/>
  <c r="J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I23" i="5" l="1"/>
  <c r="I2" i="6"/>
  <c r="I3" i="6"/>
  <c r="I2" i="5"/>
  <c r="I2" i="4"/>
  <c r="I3" i="4"/>
  <c r="J9" i="4" s="1"/>
  <c r="K11" i="6" l="1"/>
  <c r="M11" i="6" s="1"/>
  <c r="L9" i="6"/>
  <c r="N9" i="6" s="1"/>
  <c r="K9" i="6"/>
  <c r="M9" i="6" s="1"/>
  <c r="K10" i="6"/>
  <c r="M10" i="6" s="1"/>
  <c r="L11" i="6"/>
  <c r="N11" i="6" s="1"/>
  <c r="L10" i="6"/>
  <c r="N10" i="6" s="1"/>
  <c r="L11" i="5"/>
  <c r="J11" i="4"/>
  <c r="L11" i="4" s="1"/>
  <c r="J10" i="4"/>
  <c r="K10" i="4" s="1"/>
  <c r="I6" i="4"/>
  <c r="L9" i="5"/>
  <c r="L10" i="5"/>
  <c r="K9" i="5"/>
  <c r="K11" i="5"/>
  <c r="K10" i="5"/>
  <c r="I3" i="5"/>
  <c r="I5" i="5" s="1"/>
  <c r="M11" i="5" l="1"/>
  <c r="K11" i="4"/>
  <c r="M11" i="4" s="1"/>
  <c r="K9" i="4"/>
  <c r="L10" i="4"/>
  <c r="M10" i="4" s="1"/>
  <c r="L9" i="4"/>
  <c r="M10" i="5"/>
  <c r="M9" i="5"/>
  <c r="M9" i="4" l="1"/>
  <c r="A3" i="3"/>
  <c r="A3" i="7" s="1"/>
  <c r="A4" i="3"/>
  <c r="A4" i="7" s="1"/>
  <c r="A5" i="3"/>
  <c r="A5" i="7" s="1"/>
  <c r="A6" i="3"/>
  <c r="A6" i="7" s="1"/>
  <c r="A7" i="3"/>
  <c r="A7" i="7" s="1"/>
  <c r="A8" i="3"/>
  <c r="A8" i="7" s="1"/>
  <c r="A9" i="3"/>
  <c r="A9" i="7" s="1"/>
  <c r="A10" i="3"/>
  <c r="A10" i="7" s="1"/>
  <c r="A11" i="3"/>
  <c r="A11" i="7" s="1"/>
  <c r="A12" i="3"/>
  <c r="A12" i="7" s="1"/>
  <c r="A13" i="3"/>
  <c r="A13" i="7" s="1"/>
  <c r="A14" i="3"/>
  <c r="A14" i="7" s="1"/>
  <c r="A15" i="3"/>
  <c r="A15" i="7" s="1"/>
  <c r="A16" i="3"/>
  <c r="A16" i="7" s="1"/>
  <c r="A17" i="3"/>
  <c r="A17" i="7" s="1"/>
  <c r="A18" i="3"/>
  <c r="A18" i="7" s="1"/>
  <c r="A19" i="3"/>
  <c r="A19" i="7" s="1"/>
  <c r="A20" i="3"/>
  <c r="A20" i="7" s="1"/>
  <c r="A21" i="3"/>
  <c r="A21" i="7" s="1"/>
  <c r="A22" i="3"/>
  <c r="A22" i="7" s="1"/>
  <c r="A23" i="3"/>
  <c r="A23" i="7" s="1"/>
  <c r="A24" i="3"/>
  <c r="A24" i="7" s="1"/>
  <c r="A25" i="3"/>
  <c r="A25" i="7" s="1"/>
  <c r="A26" i="3"/>
  <c r="A26" i="7" s="1"/>
  <c r="A27" i="3"/>
  <c r="A27" i="7" s="1"/>
  <c r="A28" i="3"/>
  <c r="A28" i="7" s="1"/>
  <c r="A29" i="3"/>
  <c r="A29" i="7" s="1"/>
  <c r="A30" i="3"/>
  <c r="A30" i="7" s="1"/>
  <c r="A31" i="3"/>
  <c r="A31" i="7" s="1"/>
  <c r="A32" i="3"/>
  <c r="A32" i="7" s="1"/>
  <c r="A33" i="3"/>
  <c r="A33" i="7" s="1"/>
  <c r="A34" i="3"/>
  <c r="A34" i="7" s="1"/>
  <c r="A35" i="3"/>
  <c r="A35" i="7" s="1"/>
  <c r="A36" i="3"/>
  <c r="A36" i="7" s="1"/>
  <c r="A37" i="3"/>
  <c r="A37" i="7" s="1"/>
  <c r="A38" i="3"/>
  <c r="A38" i="7" s="1"/>
  <c r="A39" i="3"/>
  <c r="A39" i="7" s="1"/>
  <c r="A40" i="3"/>
  <c r="A40" i="7" s="1"/>
  <c r="A41" i="3"/>
  <c r="A41" i="7" s="1"/>
  <c r="A42" i="3"/>
  <c r="A42" i="7" s="1"/>
  <c r="A43" i="3"/>
  <c r="A43" i="7" s="1"/>
  <c r="A44" i="3"/>
  <c r="A44" i="7" s="1"/>
  <c r="A45" i="3"/>
  <c r="A45" i="7" s="1"/>
  <c r="A46" i="3"/>
  <c r="A46" i="7" s="1"/>
  <c r="A47" i="3"/>
  <c r="A47" i="7" s="1"/>
  <c r="A48" i="3"/>
  <c r="A48" i="7" s="1"/>
  <c r="A49" i="3"/>
  <c r="A49" i="7" s="1"/>
  <c r="A50" i="3"/>
  <c r="A50" i="7" s="1"/>
  <c r="A51" i="3"/>
  <c r="A51" i="7" s="1"/>
  <c r="A2" i="7"/>
  <c r="F3" i="10"/>
  <c r="G16" i="10" s="1"/>
  <c r="F4" i="10"/>
  <c r="F5" i="10"/>
  <c r="F2" i="10"/>
  <c r="B3" i="10"/>
  <c r="B4" i="10"/>
  <c r="B5" i="10"/>
  <c r="B6" i="10"/>
  <c r="B7" i="10"/>
  <c r="B8" i="10"/>
  <c r="B9" i="10"/>
  <c r="B10" i="10"/>
  <c r="B11" i="10"/>
  <c r="B12" i="10"/>
  <c r="B13" i="10"/>
  <c r="B14" i="10"/>
  <c r="B15" i="10"/>
  <c r="B16" i="10"/>
  <c r="B17" i="10"/>
  <c r="B18" i="10"/>
  <c r="B19" i="10"/>
  <c r="B20" i="10"/>
  <c r="B21" i="10"/>
  <c r="B2" i="10"/>
  <c r="F4" i="9"/>
  <c r="F2" i="9"/>
  <c r="F14" i="9" s="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2" i="9"/>
  <c r="F4" i="8"/>
  <c r="F4" i="7"/>
  <c r="F3" i="8"/>
  <c r="F5" i="8"/>
  <c r="F6" i="8"/>
  <c r="F2" i="8"/>
  <c r="A3" i="8"/>
  <c r="A4" i="8"/>
  <c r="A5" i="8"/>
  <c r="A6" i="8"/>
  <c r="A7" i="8"/>
  <c r="A8" i="8"/>
  <c r="A9" i="8"/>
  <c r="A10" i="8"/>
  <c r="A11" i="8"/>
  <c r="A12" i="8"/>
  <c r="A13" i="8"/>
  <c r="A14" i="8"/>
  <c r="A15" i="8"/>
  <c r="A16" i="8"/>
  <c r="A17" i="8"/>
  <c r="A18" i="8"/>
  <c r="A19" i="8"/>
  <c r="A2" i="8"/>
  <c r="I2" i="8"/>
  <c r="I16" i="6"/>
  <c r="F21" i="3"/>
  <c r="F13" i="8" l="1"/>
  <c r="F16" i="10"/>
  <c r="F12" i="10"/>
  <c r="F13" i="7"/>
  <c r="F3" i="3"/>
  <c r="F5" i="3" s="1"/>
  <c r="F2" i="3"/>
  <c r="I11" i="3" s="1"/>
  <c r="I16" i="4"/>
  <c r="I9" i="3" l="1"/>
  <c r="I10" i="3"/>
  <c r="H10" i="3"/>
  <c r="H9" i="3"/>
  <c r="H11" i="3"/>
  <c r="J11" i="3" s="1"/>
  <c r="F2" i="7"/>
  <c r="F12" i="7" s="1"/>
  <c r="F3" i="7"/>
  <c r="F5" i="7"/>
  <c r="J9" i="3" l="1"/>
  <c r="J10" i="3"/>
  <c r="F3" i="9" l="1"/>
  <c r="F12" i="9" l="1"/>
</calcChain>
</file>

<file path=xl/sharedStrings.xml><?xml version="1.0" encoding="utf-8"?>
<sst xmlns="http://schemas.openxmlformats.org/spreadsheetml/2006/main" count="523" uniqueCount="410">
  <si>
    <t>Abilene, Texas</t>
  </si>
  <si>
    <t>Akron, Ohio</t>
  </si>
  <si>
    <t>Albuquerque, New Mexico</t>
  </si>
  <si>
    <t>Alexandria, Virginia</t>
  </si>
  <si>
    <t>Allentown, Pennsylvania</t>
  </si>
  <si>
    <t>Amarillo, Texas</t>
  </si>
  <si>
    <t>Anaheim, California</t>
  </si>
  <si>
    <t>Anchorage, Alaska</t>
  </si>
  <si>
    <t>Ann Arbor, Michigan</t>
  </si>
  <si>
    <t>Antioch, California</t>
  </si>
  <si>
    <t>Arden-Arcade, California</t>
  </si>
  <si>
    <t>Arlington, Texas</t>
  </si>
  <si>
    <t>Arlington, Virginia</t>
  </si>
  <si>
    <t>Arvada, Colorado</t>
  </si>
  <si>
    <t>Athens-Clarke County, Georgia</t>
  </si>
  <si>
    <t>Atlanta, Georgia</t>
  </si>
  <si>
    <t>Augusta-Richmond County, Georgia</t>
  </si>
  <si>
    <t>Aurora, Colorado</t>
  </si>
  <si>
    <t>Aurora, Illinois</t>
  </si>
  <si>
    <t>Austin, Texas</t>
  </si>
  <si>
    <t>Bakersfield, California</t>
  </si>
  <si>
    <t>Baltimore, Maryland</t>
  </si>
  <si>
    <t>Baton Rouge, Louisiana</t>
  </si>
  <si>
    <t>Beaumont, Texas</t>
  </si>
  <si>
    <t>Bellevue, Washington</t>
  </si>
  <si>
    <t>Berkeley, California</t>
  </si>
  <si>
    <t>Billings, Montana</t>
  </si>
  <si>
    <t>Birmingham, Alabama</t>
  </si>
  <si>
    <t>Boise City, Idaho</t>
  </si>
  <si>
    <t>Boston, Massachusetts</t>
  </si>
  <si>
    <t>Boulder, Colorado</t>
  </si>
  <si>
    <t>Brandon, Florida</t>
  </si>
  <si>
    <t>Bridgeport, Connecticut</t>
  </si>
  <si>
    <t>Broken Arrow, Oklahoma</t>
  </si>
  <si>
    <t>Brownsville, Texas</t>
  </si>
  <si>
    <t>Buffalo, New York</t>
  </si>
  <si>
    <t>Burbank, California</t>
  </si>
  <si>
    <t>Cambridge, Massachusetts</t>
  </si>
  <si>
    <t>Cape Coral, Florida</t>
  </si>
  <si>
    <t>Carlsbad, California</t>
  </si>
  <si>
    <t>Carrollton, Texas</t>
  </si>
  <si>
    <t>Cary, North Carolina</t>
  </si>
  <si>
    <t>Cedar Rapids, Iowa</t>
  </si>
  <si>
    <t>Centennial, Colorado</t>
  </si>
  <si>
    <t>Chandler, Arizona</t>
  </si>
  <si>
    <t>Charleston, South Carolina</t>
  </si>
  <si>
    <t>Charlotte, North Carolina</t>
  </si>
  <si>
    <t>Chattanooga, Tennessee</t>
  </si>
  <si>
    <t>Chesapeake, Virginia</t>
  </si>
  <si>
    <t>Chicago, Illinois</t>
  </si>
  <si>
    <t>Chula Vista, California</t>
  </si>
  <si>
    <t>Cincinnati, Ohio</t>
  </si>
  <si>
    <t>Clarksville, Tennessee</t>
  </si>
  <si>
    <t>Clearwater, Florida</t>
  </si>
  <si>
    <t>Cleveland, Ohio</t>
  </si>
  <si>
    <t>Clovis, California</t>
  </si>
  <si>
    <t>College Station, Texas</t>
  </si>
  <si>
    <t>Colorado Springs, Colorado</t>
  </si>
  <si>
    <t>Columbia, Maryland</t>
  </si>
  <si>
    <t>Columbia, Missouri</t>
  </si>
  <si>
    <t>Columbia, South Carolina</t>
  </si>
  <si>
    <t>Columbus, Georgia</t>
  </si>
  <si>
    <t>Columbus, Ohio</t>
  </si>
  <si>
    <t>Concord, California</t>
  </si>
  <si>
    <t>Coral Springs, Florida</t>
  </si>
  <si>
    <t>Corona, California</t>
  </si>
  <si>
    <t>Corpus Christi, Texas</t>
  </si>
  <si>
    <t>Costa Mesa, California</t>
  </si>
  <si>
    <t>Dallas, Texas</t>
  </si>
  <si>
    <t>Daly City, California</t>
  </si>
  <si>
    <t>Davenport, Iowa</t>
  </si>
  <si>
    <t>Davie, Florida</t>
  </si>
  <si>
    <t>Dayton, Ohio</t>
  </si>
  <si>
    <t>Denton, Texas</t>
  </si>
  <si>
    <t>Denver, Colorado</t>
  </si>
  <si>
    <t>Des Moines, Iowa</t>
  </si>
  <si>
    <t>Detroit, Michigan</t>
  </si>
  <si>
    <t>Downey, California</t>
  </si>
  <si>
    <t>Durham, North Carolina</t>
  </si>
  <si>
    <t>East Los Angeles, California</t>
  </si>
  <si>
    <t>El Cajon, California</t>
  </si>
  <si>
    <t>El Monte, California</t>
  </si>
  <si>
    <t>El Paso, Texas</t>
  </si>
  <si>
    <t>Elgin, Illinois</t>
  </si>
  <si>
    <t>Elizabeth, New Jersey</t>
  </si>
  <si>
    <t>Elk Grove, California</t>
  </si>
  <si>
    <t>Enterprise, Nevada</t>
  </si>
  <si>
    <t>Escondido, California</t>
  </si>
  <si>
    <t>Eugene, Oregon</t>
  </si>
  <si>
    <t>Evansville, Indiana</t>
  </si>
  <si>
    <t>Everett, Washington</t>
  </si>
  <si>
    <t>Fairfield, California</t>
  </si>
  <si>
    <t>Fargo, North Dakota</t>
  </si>
  <si>
    <t>Fayetteville, North Carolina</t>
  </si>
  <si>
    <t>Fontana, California</t>
  </si>
  <si>
    <t>Fort Collins, Colorado</t>
  </si>
  <si>
    <t>Fort Lauderdale, Florida</t>
  </si>
  <si>
    <t>Fort Wayne, Indiana</t>
  </si>
  <si>
    <t>Fort Worth, Texas</t>
  </si>
  <si>
    <t>Fremont, California</t>
  </si>
  <si>
    <t>Fresno, California</t>
  </si>
  <si>
    <t>Frisco, Texas</t>
  </si>
  <si>
    <t>Fullerton, California</t>
  </si>
  <si>
    <t>Gainesville, Florida</t>
  </si>
  <si>
    <t>Garden Grove, California</t>
  </si>
  <si>
    <t>Garland, Texas</t>
  </si>
  <si>
    <t>Gilbert, Arizona</t>
  </si>
  <si>
    <t>Glendale, Arizona</t>
  </si>
  <si>
    <t>Glendale, California</t>
  </si>
  <si>
    <t>Grand Prairie, Texas</t>
  </si>
  <si>
    <t>Grand Rapids, Michigan</t>
  </si>
  <si>
    <t>Greeley, Colorado</t>
  </si>
  <si>
    <t>Green Bay, Wisconsin</t>
  </si>
  <si>
    <t>Greensboro, North Carolina</t>
  </si>
  <si>
    <t>Gresham, Oregon</t>
  </si>
  <si>
    <t>Hampton, Virginia</t>
  </si>
  <si>
    <t>Hartford, Connecticut</t>
  </si>
  <si>
    <t>Hayward, California</t>
  </si>
  <si>
    <t>Henderson, Nevada</t>
  </si>
  <si>
    <t>Hialeah, Florida</t>
  </si>
  <si>
    <t>High Point, North Carolina</t>
  </si>
  <si>
    <t>Highlands Ranch, Colorado</t>
  </si>
  <si>
    <t>Hillsboro, Oregon</t>
  </si>
  <si>
    <t>Hollywood, Florida</t>
  </si>
  <si>
    <t>Honolulu, Hawaii</t>
  </si>
  <si>
    <t>Houston, Texas</t>
  </si>
  <si>
    <t>Huntington Beach, California</t>
  </si>
  <si>
    <t>Huntsville, Alabama</t>
  </si>
  <si>
    <t>Independence, Missouri</t>
  </si>
  <si>
    <t>Indianapolis, Indiana</t>
  </si>
  <si>
    <t>Inglewood, California</t>
  </si>
  <si>
    <t>Irvine, California</t>
  </si>
  <si>
    <t>Irving, Texas</t>
  </si>
  <si>
    <t>Jackson, Mississippi</t>
  </si>
  <si>
    <t>Jacksonville, Florida</t>
  </si>
  <si>
    <t>Jersey City, New Jersey</t>
  </si>
  <si>
    <t>Joliet, Illinois</t>
  </si>
  <si>
    <t>Jurupa Valley, California</t>
  </si>
  <si>
    <t>Kansas City, Kansas</t>
  </si>
  <si>
    <t>Kansas City, Missouri</t>
  </si>
  <si>
    <t>Kent, Washington</t>
  </si>
  <si>
    <t>Killeen, Texas</t>
  </si>
  <si>
    <t>Knoxville, Tennessee</t>
  </si>
  <si>
    <t>Lafayette, Louisiana</t>
  </si>
  <si>
    <t>Lakeland, Florida</t>
  </si>
  <si>
    <t>Lakewood, Colorado</t>
  </si>
  <si>
    <t>Lancaster, California</t>
  </si>
  <si>
    <t>Lansing, Michigan</t>
  </si>
  <si>
    <t>Laredo, Texas</t>
  </si>
  <si>
    <t>Las Cruces, New Mexico</t>
  </si>
  <si>
    <t>Las Vegas, Nevada</t>
  </si>
  <si>
    <t>League City, Texas</t>
  </si>
  <si>
    <t>Lehigh Acres, Florida</t>
  </si>
  <si>
    <t>Lewisville, Texas</t>
  </si>
  <si>
    <t>Lexington, Kentucky</t>
  </si>
  <si>
    <t>Lincoln, Nebraska</t>
  </si>
  <si>
    <t>Little Rock, Arkansas</t>
  </si>
  <si>
    <t>Long Beach, California</t>
  </si>
  <si>
    <t>Los Angeles, California</t>
  </si>
  <si>
    <t>Louisville/Jefferson County, Kentucky</t>
  </si>
  <si>
    <t>Lowell, Massachusetts</t>
  </si>
  <si>
    <t>Lubbock, Texas</t>
  </si>
  <si>
    <t>Macon-Bibb County, Georgia</t>
  </si>
  <si>
    <t>Madison, Wisconsin</t>
  </si>
  <si>
    <t>Manchester, New Hampshire</t>
  </si>
  <si>
    <t>McAllen, Texas</t>
  </si>
  <si>
    <t>McKinney, Texas</t>
  </si>
  <si>
    <t>Memphis, Tennessee</t>
  </si>
  <si>
    <t>Mesa, Arizona</t>
  </si>
  <si>
    <t>Mesquite, Texas</t>
  </si>
  <si>
    <t>Metairie, Louisiana</t>
  </si>
  <si>
    <t>Miami Gardens, Florida</t>
  </si>
  <si>
    <t>Miami, Florida</t>
  </si>
  <si>
    <t>Midland, Texas</t>
  </si>
  <si>
    <t>Milwaukee, Wisconsin</t>
  </si>
  <si>
    <t>Minneapolis, Minnesota</t>
  </si>
  <si>
    <t>Miramar, Florida</t>
  </si>
  <si>
    <t>Mobile, Alabama</t>
  </si>
  <si>
    <t>Modesto, California</t>
  </si>
  <si>
    <t>Montgomery, Alabama</t>
  </si>
  <si>
    <t>Moreno Valley, California</t>
  </si>
  <si>
    <t>Murfreesboro, Tennessee</t>
  </si>
  <si>
    <t>Murrieta, California</t>
  </si>
  <si>
    <t>Naperville, Illinois</t>
  </si>
  <si>
    <t>Nashville-Davidson, Tennessee</t>
  </si>
  <si>
    <t>New Haven, Connecticut</t>
  </si>
  <si>
    <t>New Orleans, Louisiana</t>
  </si>
  <si>
    <t>New York, New York</t>
  </si>
  <si>
    <t>Newark, New Jersey</t>
  </si>
  <si>
    <t>Newport News, Virginia</t>
  </si>
  <si>
    <t>Norfolk, Virginia</t>
  </si>
  <si>
    <t>Norman, Oklahoma</t>
  </si>
  <si>
    <t>North Charleston, South Carolina</t>
  </si>
  <si>
    <t>North Las Vegas, Nevada</t>
  </si>
  <si>
    <t>Norwalk, California</t>
  </si>
  <si>
    <t>Oakland, California</t>
  </si>
  <si>
    <t>Oceanside, California</t>
  </si>
  <si>
    <t>Odessa, Texas</t>
  </si>
  <si>
    <t>Oklahoma City, Oklahoma</t>
  </si>
  <si>
    <t>Olathe, Kansas</t>
  </si>
  <si>
    <t>Omaha, Nebraska</t>
  </si>
  <si>
    <t>Ontario, California</t>
  </si>
  <si>
    <t>Orange, California</t>
  </si>
  <si>
    <t>Orlando, Florida</t>
  </si>
  <si>
    <t>Overland Park, Kansas</t>
  </si>
  <si>
    <t>Oxnard, California</t>
  </si>
  <si>
    <t>Palm Bay, Florida</t>
  </si>
  <si>
    <t>Palmdale, California</t>
  </si>
  <si>
    <t>Paradise, Nevada</t>
  </si>
  <si>
    <t>Pasadena, California</t>
  </si>
  <si>
    <t>Pasadena, Texas</t>
  </si>
  <si>
    <t>Paterson, New Jersey</t>
  </si>
  <si>
    <t>Pearland, Texas</t>
  </si>
  <si>
    <t>Pembroke Pines, Florida</t>
  </si>
  <si>
    <t>Peoria, Arizona</t>
  </si>
  <si>
    <t>Peoria, Illinois</t>
  </si>
  <si>
    <t>Philadelphia, Pennsylvania</t>
  </si>
  <si>
    <t>Phoenix, Arizona</t>
  </si>
  <si>
    <t>Pittsburgh, Pennsylvania</t>
  </si>
  <si>
    <t>Plano, Texas</t>
  </si>
  <si>
    <t>Pomona, California</t>
  </si>
  <si>
    <t>Pompano Beach, Florida</t>
  </si>
  <si>
    <t>Port St. Lucie, Florida</t>
  </si>
  <si>
    <t>Portland, Oregon</t>
  </si>
  <si>
    <t>Providence, Rhode Island</t>
  </si>
  <si>
    <t>Provo, Utah</t>
  </si>
  <si>
    <t>Pueblo, Colorado</t>
  </si>
  <si>
    <t>Raleigh, North Carolina</t>
  </si>
  <si>
    <t>Rancho Cucamonga, California</t>
  </si>
  <si>
    <t>Reno, Nevada</t>
  </si>
  <si>
    <t>Renton, Washington</t>
  </si>
  <si>
    <t>Rialto, California</t>
  </si>
  <si>
    <t>Richardson, Texas</t>
  </si>
  <si>
    <t>Richmond, California</t>
  </si>
  <si>
    <t>Richmond, Virginia</t>
  </si>
  <si>
    <t>Riverside, California</t>
  </si>
  <si>
    <t>Rochester, Minnesota</t>
  </si>
  <si>
    <t>Rochester, New York</t>
  </si>
  <si>
    <t>Rockford, Illinois</t>
  </si>
  <si>
    <t>Roseville, California</t>
  </si>
  <si>
    <t>Round Rock, Texas</t>
  </si>
  <si>
    <t>Sacramento, California</t>
  </si>
  <si>
    <t>Salem, Oregon</t>
  </si>
  <si>
    <t>Salinas, California</t>
  </si>
  <si>
    <t>Salt Lake City, Utah</t>
  </si>
  <si>
    <t>San Angelo, Texas</t>
  </si>
  <si>
    <t>San Antonio, Texas</t>
  </si>
  <si>
    <t>San Bernardino, California</t>
  </si>
  <si>
    <t>San Buenaventura, California</t>
  </si>
  <si>
    <t>San Diego, California</t>
  </si>
  <si>
    <t>San Francisco, California</t>
  </si>
  <si>
    <t>San Jose, California</t>
  </si>
  <si>
    <t>San Mateo, California</t>
  </si>
  <si>
    <t>Sandy Springs, Georgia</t>
  </si>
  <si>
    <t>Santa Ana, California</t>
  </si>
  <si>
    <t>Santa Clara, California</t>
  </si>
  <si>
    <t>Santa Clarita, California</t>
  </si>
  <si>
    <t>Santa Maria, California</t>
  </si>
  <si>
    <t>Santa Rosa, California</t>
  </si>
  <si>
    <t>Savannah, Georgia</t>
  </si>
  <si>
    <t>Scottsdale, Arizona</t>
  </si>
  <si>
    <t>Seattle, Washington</t>
  </si>
  <si>
    <t>Shreveport, Louisiana</t>
  </si>
  <si>
    <t>Simi Valley, California</t>
  </si>
  <si>
    <t>Sioux Falls, South Dakota</t>
  </si>
  <si>
    <t>South Bend, Indiana</t>
  </si>
  <si>
    <t>Spokane, Washington</t>
  </si>
  <si>
    <t>Spring Hill, Florida</t>
  </si>
  <si>
    <t>Spring Valley, Nevada</t>
  </si>
  <si>
    <t>Springfield, Illinois</t>
  </si>
  <si>
    <t>Springfield, Massachusetts</t>
  </si>
  <si>
    <t>Springfield, Missouri</t>
  </si>
  <si>
    <t>St. Louis, Missouri</t>
  </si>
  <si>
    <t>St. Paul, Minnesota</t>
  </si>
  <si>
    <t>St. Petersburg, Florida</t>
  </si>
  <si>
    <t>Stamford, Connecticut</t>
  </si>
  <si>
    <t>Sterling Heights, Michigan</t>
  </si>
  <si>
    <t>Stockton, California</t>
  </si>
  <si>
    <t>Sunnyvale, California</t>
  </si>
  <si>
    <t>Sunrise Manor, Nevada</t>
  </si>
  <si>
    <t>Surprise, Arizona</t>
  </si>
  <si>
    <t>Syracuse, New York</t>
  </si>
  <si>
    <t>Tacoma, Washington</t>
  </si>
  <si>
    <t>Tallahassee, Florida</t>
  </si>
  <si>
    <t>Tampa, Florida</t>
  </si>
  <si>
    <t>Temecula, California</t>
  </si>
  <si>
    <t>Tempe, Arizona</t>
  </si>
  <si>
    <t>The Woodlands, Texas</t>
  </si>
  <si>
    <t>Thornton, Colorado</t>
  </si>
  <si>
    <t>Thousand Oaks, California</t>
  </si>
  <si>
    <t>Toledo, Ohio</t>
  </si>
  <si>
    <t>Topeka, Kansas</t>
  </si>
  <si>
    <t>Torrance, California</t>
  </si>
  <si>
    <t>Tucson, Arizona</t>
  </si>
  <si>
    <t>Tulsa, Oklahoma</t>
  </si>
  <si>
    <t>Tyler, Texas</t>
  </si>
  <si>
    <t>Vallejo, California</t>
  </si>
  <si>
    <t>Vancouver, Washington</t>
  </si>
  <si>
    <t>Victorville, California</t>
  </si>
  <si>
    <t>Virginia Beach, Virginia</t>
  </si>
  <si>
    <t>Visalia, California</t>
  </si>
  <si>
    <t>Vista, California</t>
  </si>
  <si>
    <t>Waco, Texas</t>
  </si>
  <si>
    <t>Warren, Michigan</t>
  </si>
  <si>
    <t>Washington, District of Columbia</t>
  </si>
  <si>
    <t>Waterbury, Connecticut</t>
  </si>
  <si>
    <t>West Covina, California</t>
  </si>
  <si>
    <t>West Jordan, Utah</t>
  </si>
  <si>
    <t>West Palm Beach, Florida</t>
  </si>
  <si>
    <t>West Valley City, Utah</t>
  </si>
  <si>
    <t>Westminster, Colorado</t>
  </si>
  <si>
    <t>Wichita Falls, Texas</t>
  </si>
  <si>
    <t>Wichita, Kansas</t>
  </si>
  <si>
    <t>Wilmington, North Carolina</t>
  </si>
  <si>
    <t>Winston-Salem, North Carolina</t>
  </si>
  <si>
    <t>Worcester, Massachusetts</t>
  </si>
  <si>
    <t>Yonkers, New York</t>
  </si>
  <si>
    <t>Jusidiction</t>
  </si>
  <si>
    <t>2015 Households Without Vehicles</t>
  </si>
  <si>
    <t>2015 Vehicles per Household</t>
  </si>
  <si>
    <t>2016 Households Without Vehicles</t>
  </si>
  <si>
    <t>2016 Vehicles per Household</t>
  </si>
  <si>
    <t>http://www.governing.com/gov-data</t>
  </si>
  <si>
    <t>Source:</t>
  </si>
  <si>
    <t>Random Sample of Size 50:</t>
  </si>
  <si>
    <t>Sample Mean</t>
  </si>
  <si>
    <t xml:space="preserve">Sample Size </t>
  </si>
  <si>
    <t>Sampling Error</t>
  </si>
  <si>
    <t>Table A</t>
  </si>
  <si>
    <t>Confidence Level CI</t>
  </si>
  <si>
    <t>Margin of Error</t>
  </si>
  <si>
    <t>CI Lower Limit</t>
  </si>
  <si>
    <t>CI Upper Limit</t>
  </si>
  <si>
    <t>CI Width</t>
  </si>
  <si>
    <t>Table B</t>
  </si>
  <si>
    <t>Desired Margin of Error</t>
  </si>
  <si>
    <t>Minimum Sample Size Needed</t>
  </si>
  <si>
    <t xml:space="preserve"> </t>
  </si>
  <si>
    <t>Table C</t>
  </si>
  <si>
    <t>Random Sample of Size 18:</t>
  </si>
  <si>
    <t>2016 Vehicles per Household (Population)</t>
  </si>
  <si>
    <t>Random Sample of Size 130:</t>
  </si>
  <si>
    <t>Sample Proportion of Success</t>
  </si>
  <si>
    <t>Sample Proportion of Failure</t>
  </si>
  <si>
    <t>z  value corresponding to the CI level</t>
  </si>
  <si>
    <t>Population Proportion of Success</t>
  </si>
  <si>
    <t>Population Proportion of Failure</t>
  </si>
  <si>
    <t>Random Sample of Size 50 from worksheet Q1</t>
  </si>
  <si>
    <t>Sampling (standard) Error</t>
  </si>
  <si>
    <t xml:space="preserve">Sample size </t>
  </si>
  <si>
    <t>Population</t>
  </si>
  <si>
    <t>Population Mean:</t>
  </si>
  <si>
    <t>Population Variance:</t>
  </si>
  <si>
    <t>Population Standard deviation:</t>
  </si>
  <si>
    <t>z  or  t  value corresponding to the CI level</t>
  </si>
  <si>
    <r>
      <t>* Note: You should decide whether a</t>
    </r>
    <r>
      <rPr>
        <b/>
        <i/>
        <sz val="11"/>
        <color theme="1"/>
        <rFont val="Calibri"/>
        <family val="2"/>
        <scheme val="minor"/>
      </rPr>
      <t xml:space="preserve"> z</t>
    </r>
    <r>
      <rPr>
        <sz val="11"/>
        <color theme="1"/>
        <rFont val="Calibri"/>
        <family val="2"/>
        <scheme val="minor"/>
      </rPr>
      <t xml:space="preserve"> or a </t>
    </r>
    <r>
      <rPr>
        <b/>
        <i/>
        <sz val="11"/>
        <color theme="1"/>
        <rFont val="Calibri"/>
        <family val="2"/>
        <scheme val="minor"/>
      </rPr>
      <t>t</t>
    </r>
    <r>
      <rPr>
        <sz val="11"/>
        <color theme="1"/>
        <rFont val="Calibri"/>
        <family val="2"/>
        <scheme val="minor"/>
      </rPr>
      <t xml:space="preserve"> value should be used. </t>
    </r>
  </si>
  <si>
    <t>Table D</t>
  </si>
  <si>
    <t>Random Sample of Size 20:</t>
  </si>
  <si>
    <t>Population Standard Deviation:</t>
  </si>
  <si>
    <t>Sample Variance</t>
  </si>
  <si>
    <t>Sample Standard deviation</t>
  </si>
  <si>
    <r>
      <t>χ</t>
    </r>
    <r>
      <rPr>
        <b/>
        <vertAlign val="superscript"/>
        <sz val="11"/>
        <color theme="1"/>
        <rFont val="Calibri"/>
        <family val="2"/>
      </rPr>
      <t>2</t>
    </r>
    <r>
      <rPr>
        <b/>
        <vertAlign val="subscript"/>
        <sz val="11"/>
        <color theme="1"/>
        <rFont val="Calibri"/>
        <family val="2"/>
      </rPr>
      <t>Left</t>
    </r>
  </si>
  <si>
    <r>
      <t>χ</t>
    </r>
    <r>
      <rPr>
        <b/>
        <vertAlign val="superscript"/>
        <sz val="11"/>
        <color theme="1"/>
        <rFont val="Calibri"/>
        <family val="2"/>
      </rPr>
      <t>2</t>
    </r>
    <r>
      <rPr>
        <b/>
        <vertAlign val="subscript"/>
        <sz val="11"/>
        <color theme="1"/>
        <rFont val="Calibri"/>
        <family val="2"/>
      </rPr>
      <t>Right</t>
    </r>
  </si>
  <si>
    <t>Degrees of Freedom (DF)</t>
  </si>
  <si>
    <t>CI Lower for Variance</t>
  </si>
  <si>
    <t>CI Upper for Variance</t>
  </si>
  <si>
    <t>CI Lower for Standard deviation</t>
  </si>
  <si>
    <t>CI Upper for Standard deviation</t>
  </si>
  <si>
    <t>Hypothesis Testing:</t>
  </si>
  <si>
    <r>
      <t>Null Hypothesis  H</t>
    </r>
    <r>
      <rPr>
        <b/>
        <vertAlign val="subscript"/>
        <sz val="11"/>
        <color theme="1"/>
        <rFont val="Calibri"/>
        <family val="2"/>
        <scheme val="minor"/>
      </rPr>
      <t>o</t>
    </r>
    <r>
      <rPr>
        <b/>
        <sz val="11"/>
        <color theme="1"/>
        <rFont val="Calibri"/>
        <family val="2"/>
        <scheme val="minor"/>
      </rPr>
      <t>:</t>
    </r>
  </si>
  <si>
    <t>Parameter:</t>
  </si>
  <si>
    <t>Inequality Type</t>
  </si>
  <si>
    <t>Hypothesized mean</t>
  </si>
  <si>
    <r>
      <t>Alternative Hypothesis  H</t>
    </r>
    <r>
      <rPr>
        <b/>
        <vertAlign val="subscript"/>
        <sz val="11"/>
        <color theme="1"/>
        <rFont val="Calibri"/>
        <family val="2"/>
        <scheme val="minor"/>
      </rPr>
      <t>a</t>
    </r>
    <r>
      <rPr>
        <b/>
        <sz val="11"/>
        <color theme="1"/>
        <rFont val="Calibri"/>
        <family val="2"/>
        <scheme val="minor"/>
      </rPr>
      <t>:</t>
    </r>
  </si>
  <si>
    <t xml:space="preserve">Test Statistic: </t>
  </si>
  <si>
    <t>P-value</t>
  </si>
  <si>
    <t xml:space="preserve">Significance Level: </t>
  </si>
  <si>
    <r>
      <t>Decision:  Reject H</t>
    </r>
    <r>
      <rPr>
        <b/>
        <vertAlign val="subscript"/>
        <sz val="11"/>
        <color theme="1"/>
        <rFont val="Calibri"/>
        <family val="2"/>
        <scheme val="minor"/>
      </rPr>
      <t>o</t>
    </r>
    <r>
      <rPr>
        <b/>
        <sz val="11"/>
        <color theme="1"/>
        <rFont val="Calibri"/>
        <family val="2"/>
        <scheme val="minor"/>
      </rPr>
      <t>?</t>
    </r>
  </si>
  <si>
    <t xml:space="preserve">Answer "YES" or "NO" </t>
  </si>
  <si>
    <t>µ</t>
  </si>
  <si>
    <t xml:space="preserve">Decision in the context of the problem: </t>
  </si>
  <si>
    <t xml:space="preserve">Ctitical Value(s): </t>
  </si>
  <si>
    <t>Sample of Size 18 from Q3:</t>
  </si>
  <si>
    <t>Sample of Size 50 from  Q1</t>
  </si>
  <si>
    <t>Sample of Size 130 from Q4:</t>
  </si>
  <si>
    <t>p</t>
  </si>
  <si>
    <t>Hypothesized Proportion</t>
  </si>
  <si>
    <t>Sample of Size 20 from Q5:</t>
  </si>
  <si>
    <r>
      <t>Null Hypothesis  H</t>
    </r>
    <r>
      <rPr>
        <b/>
        <vertAlign val="subscript"/>
        <sz val="11"/>
        <color theme="1"/>
        <rFont val="Calibri"/>
        <family val="2"/>
        <scheme val="minor"/>
      </rPr>
      <t>o</t>
    </r>
    <r>
      <rPr>
        <b/>
        <sz val="11"/>
        <color theme="1"/>
        <rFont val="Calibri"/>
        <family val="2"/>
        <scheme val="minor"/>
      </rPr>
      <t xml:space="preserve"> in terms of Variance:</t>
    </r>
  </si>
  <si>
    <r>
      <t>Alternative Hypothesis  H</t>
    </r>
    <r>
      <rPr>
        <b/>
        <vertAlign val="subscript"/>
        <sz val="11"/>
        <color theme="1"/>
        <rFont val="Calibri"/>
        <family val="2"/>
        <scheme val="minor"/>
      </rPr>
      <t>a</t>
    </r>
    <r>
      <rPr>
        <b/>
        <sz val="11"/>
        <color theme="1"/>
        <rFont val="Calibri"/>
        <family val="2"/>
        <scheme val="minor"/>
      </rPr>
      <t xml:space="preserve"> in terms of Variance:</t>
    </r>
  </si>
  <si>
    <t>Hypothesized Variance</t>
  </si>
  <si>
    <t>=</t>
  </si>
  <si>
    <t>&gt;</t>
  </si>
  <si>
    <t>&lt;=</t>
  </si>
  <si>
    <t>Population STD:</t>
  </si>
  <si>
    <t>&lt;</t>
  </si>
  <si>
    <t>&gt;=</t>
  </si>
  <si>
    <t>!=</t>
  </si>
  <si>
    <t>CI Width for Z</t>
  </si>
  <si>
    <t>No</t>
  </si>
  <si>
    <t>Explain why: Our test Statistics is Bigger than(Left tail) Critical value. Also Our p-value is strongly in favour of null hyphothesis.</t>
  </si>
  <si>
    <t>In here, Unable to reject our null hypothesis means that we do not have enough evidence to say that average number of cars per household is smaller than 1.5. It is still believed that average number of cars per household is bigger than 1.5 with 97 % confidence.</t>
  </si>
  <si>
    <t>Explain why: Since our test statistics (right tail) is smaller than our critical value we are unable to reject our null hypothesis. Also p-value is smaller than 0.05</t>
  </si>
  <si>
    <t>In here, Unable to reject our null hypothesis means that we do not have enough evidence to say that average number of cars per household is bigger than 2. It is still believed that average number of cars per household is smaller than 2 with 95 % confidence</t>
  </si>
  <si>
    <t>In here, We are unable to reject the hypothesis that prpoportion of households with more than 2 cars is  smaller than 20 %. So status quo is that, With 99% confidence household with more than 2 cars is less than 20 percent.</t>
  </si>
  <si>
    <t>σ</t>
  </si>
  <si>
    <t>Yes</t>
  </si>
  <si>
    <t>Explain why: Because test statistics is bigger than our critical values</t>
  </si>
  <si>
    <t>Here we are able to reject our null hypothesis. By doing so, We mean that with 90 % confidence our population variance is 0.3</t>
  </si>
  <si>
    <t>Explain why: Since our test statistics (right tailed) is smaller than critical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</si>
</sst>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
    <numFmt numFmtId="165" formatCode="0.000"/>
    <numFmt numFmtId="166" formatCode="_-* #,##0.000_-;\-* #,##0.000_-;_-* &quot;-&quot;??_-;_-@_-"/>
    <numFmt numFmtId="168" formatCode="_-* #,##0_-;\-* #,##0_-;_-* &quot;-&quot;??_-;_-@_-"/>
  </numFmts>
  <fonts count="13" x14ac:knownFonts="1">
    <font>
      <sz val="11"/>
      <color theme="1"/>
      <name val="Calibri"/>
      <family val="2"/>
      <scheme val="minor"/>
    </font>
    <font>
      <sz val="11"/>
      <color rgb="FF333333"/>
      <name val="Arial"/>
      <family val="2"/>
    </font>
    <font>
      <u/>
      <sz val="11"/>
      <color theme="10"/>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
      <b/>
      <sz val="11"/>
      <color theme="1"/>
      <name val="Calibri"/>
      <family val="2"/>
    </font>
    <font>
      <b/>
      <vertAlign val="subscript"/>
      <sz val="11"/>
      <color theme="1"/>
      <name val="Calibri"/>
      <family val="2"/>
    </font>
    <font>
      <b/>
      <vertAlign val="superscript"/>
      <sz val="11"/>
      <color theme="1"/>
      <name val="Calibri"/>
      <family val="2"/>
    </font>
    <font>
      <b/>
      <vertAlign val="subscript"/>
      <sz val="11"/>
      <color theme="1"/>
      <name val="Calibri"/>
      <family val="2"/>
      <scheme val="minor"/>
    </font>
    <font>
      <b/>
      <i/>
      <sz val="11"/>
      <color theme="1"/>
      <name val="Calibri"/>
      <family val="2"/>
    </font>
    <font>
      <b/>
      <sz val="12"/>
      <color theme="1"/>
      <name val="Calibri"/>
      <family val="2"/>
    </font>
    <font>
      <b/>
      <sz val="11"/>
      <color theme="1"/>
      <name val="Calibri"/>
      <family val="2"/>
      <charset val="162"/>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9" tint="0.79998168889431442"/>
        <bgColor indexed="64"/>
      </patternFill>
    </fill>
  </fills>
  <borders count="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9" fontId="4" fillId="0" borderId="0" applyFont="0" applyFill="0" applyBorder="0" applyAlignment="0" applyProtection="0"/>
    <xf numFmtId="43" fontId="4" fillId="0" borderId="0" applyFont="0" applyFill="0" applyBorder="0" applyAlignment="0" applyProtection="0"/>
  </cellStyleXfs>
  <cellXfs count="57">
    <xf numFmtId="0" fontId="0" fillId="0" borderId="0" xfId="0"/>
    <xf numFmtId="0" fontId="0" fillId="0" borderId="0" xfId="0" applyFill="1"/>
    <xf numFmtId="0" fontId="0" fillId="0" borderId="1" xfId="0" applyFill="1" applyBorder="1" applyAlignment="1">
      <alignment horizontal="center"/>
    </xf>
    <xf numFmtId="0" fontId="1" fillId="0" borderId="0" xfId="0" applyFont="1" applyFill="1" applyAlignment="1">
      <alignment horizontal="center" vertical="center" wrapText="1"/>
    </xf>
    <xf numFmtId="10" fontId="1" fillId="0" borderId="0" xfId="0" applyNumberFormat="1" applyFont="1"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1" xfId="0" applyFill="1" applyBorder="1" applyAlignment="1">
      <alignment horizontal="left"/>
    </xf>
    <xf numFmtId="0" fontId="1" fillId="0" borderId="0" xfId="0" applyFont="1" applyFill="1" applyAlignment="1">
      <alignment horizontal="left" vertical="center" wrapText="1"/>
    </xf>
    <xf numFmtId="0" fontId="0" fillId="0" borderId="0" xfId="0" applyFill="1" applyAlignment="1">
      <alignment horizontal="left"/>
    </xf>
    <xf numFmtId="0" fontId="0" fillId="0" borderId="0" xfId="0" applyAlignment="1">
      <alignment horizontal="left"/>
    </xf>
    <xf numFmtId="0" fontId="2" fillId="0" borderId="0" xfId="1" applyFill="1"/>
    <xf numFmtId="0" fontId="3" fillId="0" borderId="0" xfId="0" applyFont="1" applyAlignment="1">
      <alignment horizontal="center"/>
    </xf>
    <xf numFmtId="0" fontId="0" fillId="0" borderId="2" xfId="0" applyBorder="1" applyAlignment="1">
      <alignment horizontal="center"/>
    </xf>
    <xf numFmtId="0" fontId="3" fillId="0" borderId="2" xfId="0" applyFont="1" applyBorder="1"/>
    <xf numFmtId="0" fontId="3" fillId="0" borderId="3" xfId="0" applyFont="1" applyBorder="1"/>
    <xf numFmtId="0" fontId="3" fillId="0" borderId="1" xfId="0" applyFont="1" applyFill="1" applyBorder="1" applyAlignment="1">
      <alignment horizontal="center"/>
    </xf>
    <xf numFmtId="0" fontId="3" fillId="0" borderId="1" xfId="0" applyFont="1" applyBorder="1" applyAlignment="1">
      <alignment horizontal="center"/>
    </xf>
    <xf numFmtId="9" fontId="0" fillId="0" borderId="2" xfId="0" applyNumberFormat="1" applyBorder="1" applyAlignment="1">
      <alignment horizontal="center"/>
    </xf>
    <xf numFmtId="9" fontId="0" fillId="0" borderId="3" xfId="0" applyNumberFormat="1" applyBorder="1" applyAlignment="1">
      <alignment horizontal="center"/>
    </xf>
    <xf numFmtId="0" fontId="0" fillId="0" borderId="3" xfId="0" applyBorder="1" applyAlignment="1">
      <alignment horizontal="center"/>
    </xf>
    <xf numFmtId="165" fontId="3" fillId="0" borderId="3" xfId="0" applyNumberFormat="1" applyFont="1" applyBorder="1" applyAlignment="1">
      <alignment horizontal="center"/>
    </xf>
    <xf numFmtId="165" fontId="3" fillId="0" borderId="2" xfId="0" applyNumberFormat="1" applyFont="1" applyBorder="1" applyAlignment="1">
      <alignment horizontal="center"/>
    </xf>
    <xf numFmtId="0" fontId="0" fillId="0" borderId="0" xfId="0" applyFill="1" applyBorder="1" applyAlignment="1">
      <alignment horizontal="center"/>
    </xf>
    <xf numFmtId="164" fontId="3" fillId="0" borderId="3" xfId="0" applyNumberFormat="1" applyFont="1" applyBorder="1" applyAlignment="1">
      <alignment horizontal="center"/>
    </xf>
    <xf numFmtId="2" fontId="3" fillId="0" borderId="3" xfId="0" applyNumberFormat="1" applyFont="1" applyBorder="1" applyAlignment="1">
      <alignment horizontal="center"/>
    </xf>
    <xf numFmtId="2" fontId="3" fillId="0" borderId="2" xfId="0" applyNumberFormat="1" applyFont="1" applyBorder="1" applyAlignment="1">
      <alignment horizontal="center"/>
    </xf>
    <xf numFmtId="1" fontId="3" fillId="0" borderId="2" xfId="0" applyNumberFormat="1" applyFont="1" applyBorder="1" applyAlignment="1">
      <alignment horizontal="center"/>
    </xf>
    <xf numFmtId="0" fontId="6" fillId="0" borderId="1" xfId="0" applyFont="1" applyBorder="1" applyAlignment="1">
      <alignment horizontal="center"/>
    </xf>
    <xf numFmtId="0" fontId="1" fillId="0" borderId="0" xfId="0" applyFont="1" applyFill="1" applyBorder="1" applyAlignment="1">
      <alignment horizontal="center" vertical="center" wrapText="1"/>
    </xf>
    <xf numFmtId="0" fontId="3" fillId="3" borderId="0" xfId="0" applyFont="1" applyFill="1" applyBorder="1"/>
    <xf numFmtId="0" fontId="3" fillId="0" borderId="2" xfId="0" applyFont="1" applyFill="1" applyBorder="1"/>
    <xf numFmtId="2" fontId="3" fillId="4" borderId="3" xfId="0" applyNumberFormat="1" applyFont="1" applyFill="1" applyBorder="1" applyAlignment="1">
      <alignment horizontal="center"/>
    </xf>
    <xf numFmtId="0" fontId="10" fillId="4" borderId="2" xfId="0" applyFont="1" applyFill="1" applyBorder="1" applyAlignment="1">
      <alignment horizontal="center"/>
    </xf>
    <xf numFmtId="0" fontId="3" fillId="4" borderId="2" xfId="0" applyFont="1" applyFill="1" applyBorder="1" applyAlignment="1">
      <alignment horizontal="center"/>
    </xf>
    <xf numFmtId="164"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0" borderId="3" xfId="0" applyNumberFormat="1" applyFont="1" applyBorder="1" applyAlignment="1">
      <alignment horizontal="center"/>
    </xf>
    <xf numFmtId="0" fontId="11" fillId="4" borderId="2" xfId="0" applyFont="1" applyFill="1" applyBorder="1" applyAlignment="1">
      <alignment horizontal="center"/>
    </xf>
    <xf numFmtId="2" fontId="0" fillId="0" borderId="3" xfId="0" applyNumberFormat="1" applyBorder="1" applyAlignment="1">
      <alignment horizontal="center"/>
    </xf>
    <xf numFmtId="164" fontId="0" fillId="0" borderId="0" xfId="0" applyNumberFormat="1"/>
    <xf numFmtId="43" fontId="3" fillId="0" borderId="3" xfId="3" applyFont="1" applyBorder="1" applyAlignment="1">
      <alignment horizontal="center"/>
    </xf>
    <xf numFmtId="43" fontId="3" fillId="0" borderId="2" xfId="2" applyNumberFormat="1" applyFont="1" applyBorder="1" applyAlignment="1">
      <alignment horizontal="center"/>
    </xf>
    <xf numFmtId="165" fontId="0" fillId="0" borderId="3" xfId="0" applyNumberFormat="1" applyBorder="1" applyAlignment="1">
      <alignment horizontal="center"/>
    </xf>
    <xf numFmtId="165" fontId="0" fillId="0" borderId="2" xfId="0" applyNumberFormat="1" applyBorder="1" applyAlignment="1">
      <alignment horizontal="center"/>
    </xf>
    <xf numFmtId="0" fontId="3" fillId="0" borderId="0" xfId="0" applyFont="1" applyFill="1" applyBorder="1" applyAlignment="1">
      <alignment horizontal="center"/>
    </xf>
    <xf numFmtId="166" fontId="12" fillId="0" borderId="0" xfId="3" applyNumberFormat="1" applyFont="1"/>
    <xf numFmtId="0" fontId="3" fillId="3" borderId="1"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alignment horizontal="center"/>
    </xf>
    <xf numFmtId="0" fontId="3" fillId="0" borderId="4" xfId="0" applyFont="1" applyFill="1" applyBorder="1" applyAlignment="1">
      <alignment horizontal="center"/>
    </xf>
    <xf numFmtId="0" fontId="0" fillId="4" borderId="2" xfId="0" applyFill="1" applyBorder="1" applyAlignment="1">
      <alignment horizontal="left" vertical="top" wrapText="1"/>
    </xf>
    <xf numFmtId="0" fontId="3" fillId="4" borderId="2" xfId="0" applyFont="1" applyFill="1" applyBorder="1" applyAlignment="1">
      <alignment horizontal="left"/>
    </xf>
    <xf numFmtId="168" fontId="3" fillId="0" borderId="3" xfId="3" applyNumberFormat="1" applyFont="1" applyBorder="1" applyAlignment="1">
      <alignment horizontal="center"/>
    </xf>
    <xf numFmtId="165" fontId="3" fillId="4" borderId="2" xfId="0" applyNumberFormat="1" applyFont="1" applyFill="1" applyBorder="1" applyAlignment="1">
      <alignment horizontal="center"/>
    </xf>
    <xf numFmtId="165" fontId="3" fillId="0" borderId="0" xfId="0" applyNumberFormat="1" applyFont="1" applyAlignment="1">
      <alignment horizontal="center"/>
    </xf>
    <xf numFmtId="165" fontId="0" fillId="0" borderId="0" xfId="0" applyNumberFormat="1"/>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a:t>
            </a:r>
            <a:r>
              <a:rPr lang="tr-TR" baseline="0"/>
              <a:t> vs Z CI Width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 statistics width</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'Q3'!$H$9:$H$11</c:f>
              <c:numCache>
                <c:formatCode>0%</c:formatCode>
                <c:ptCount val="3"/>
                <c:pt idx="0">
                  <c:v>0.92</c:v>
                </c:pt>
                <c:pt idx="1">
                  <c:v>0.96</c:v>
                </c:pt>
                <c:pt idx="2">
                  <c:v>0.98</c:v>
                </c:pt>
              </c:numCache>
            </c:numRef>
          </c:cat>
          <c:val>
            <c:numRef>
              <c:f>'Q3'!$M$9:$M$11</c:f>
              <c:numCache>
                <c:formatCode>0.00</c:formatCode>
                <c:ptCount val="3"/>
                <c:pt idx="0">
                  <c:v>0.22949248505741471</c:v>
                </c:pt>
                <c:pt idx="1">
                  <c:v>0.27410855864353856</c:v>
                </c:pt>
                <c:pt idx="2">
                  <c:v>0.31639726559828496</c:v>
                </c:pt>
              </c:numCache>
            </c:numRef>
          </c:val>
          <c:smooth val="0"/>
          <c:extLst>
            <c:ext xmlns:c16="http://schemas.microsoft.com/office/drawing/2014/chart" uri="{C3380CC4-5D6E-409C-BE32-E72D297353CC}">
              <c16:uniqueId val="{00000000-551F-45F9-A3F4-ED51715E8E95}"/>
            </c:ext>
          </c:extLst>
        </c:ser>
        <c:ser>
          <c:idx val="1"/>
          <c:order val="1"/>
          <c:tx>
            <c:v>z statistics width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'Q3'!$H$9:$H$11</c:f>
              <c:numCache>
                <c:formatCode>0%</c:formatCode>
                <c:ptCount val="3"/>
                <c:pt idx="0">
                  <c:v>0.92</c:v>
                </c:pt>
                <c:pt idx="1">
                  <c:v>0.96</c:v>
                </c:pt>
                <c:pt idx="2">
                  <c:v>0.98</c:v>
                </c:pt>
              </c:numCache>
            </c:numRef>
          </c:cat>
          <c:val>
            <c:numRef>
              <c:f>'Q3'!$N$9:$N$11</c:f>
              <c:numCache>
                <c:formatCode>0.00</c:formatCode>
                <c:ptCount val="3"/>
                <c:pt idx="0">
                  <c:v>0.15</c:v>
                </c:pt>
                <c:pt idx="1">
                  <c:v>0.17</c:v>
                </c:pt>
                <c:pt idx="2">
                  <c:v>0.2</c:v>
                </c:pt>
              </c:numCache>
            </c:numRef>
          </c:val>
          <c:smooth val="0"/>
          <c:extLst>
            <c:ext xmlns:c16="http://schemas.microsoft.com/office/drawing/2014/chart" uri="{C3380CC4-5D6E-409C-BE32-E72D297353CC}">
              <c16:uniqueId val="{00000001-551F-45F9-A3F4-ED51715E8E95}"/>
            </c:ext>
          </c:extLst>
        </c:ser>
        <c:dLbls>
          <c:showLegendKey val="0"/>
          <c:showVal val="0"/>
          <c:showCatName val="0"/>
          <c:showSerName val="0"/>
          <c:showPercent val="0"/>
          <c:showBubbleSize val="0"/>
        </c:dLbls>
        <c:marker val="1"/>
        <c:smooth val="0"/>
        <c:axId val="535363152"/>
        <c:axId val="535364136"/>
      </c:lineChart>
      <c:catAx>
        <c:axId val="5353631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64136"/>
        <c:crosses val="autoZero"/>
        <c:auto val="1"/>
        <c:lblAlgn val="ctr"/>
        <c:lblOffset val="100"/>
        <c:noMultiLvlLbl val="0"/>
      </c:catAx>
      <c:valAx>
        <c:axId val="53536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6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68580</xdr:colOff>
      <xdr:row>12</xdr:row>
      <xdr:rowOff>7620</xdr:rowOff>
    </xdr:from>
    <xdr:to>
      <xdr:col>13</xdr:col>
      <xdr:colOff>152400</xdr:colOff>
      <xdr:row>23</xdr:row>
      <xdr:rowOff>110490</xdr:rowOff>
    </xdr:to>
    <xdr:graphicFrame macro="">
      <xdr:nvGraphicFramePr>
        <xdr:cNvPr id="4" name="Chart 3">
          <a:extLst>
            <a:ext uri="{FF2B5EF4-FFF2-40B4-BE49-F238E27FC236}">
              <a16:creationId xmlns:a16="http://schemas.microsoft.com/office/drawing/2014/main" id="{CC672E0F-112B-402F-9EBA-D44165C9F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governing.com/gov-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9"/>
  <sheetViews>
    <sheetView topLeftCell="D1" workbookViewId="0"/>
  </sheetViews>
  <sheetFormatPr defaultRowHeight="14.4" x14ac:dyDescent="0.3"/>
  <cols>
    <col min="1" max="1" width="41" customWidth="1"/>
    <col min="4" max="4" width="37.44140625" style="10" customWidth="1"/>
    <col min="5" max="5" width="31.5546875" style="6" customWidth="1"/>
    <col min="6" max="6" width="32.21875" style="6" customWidth="1"/>
    <col min="7" max="7" width="26.77734375" style="6" customWidth="1"/>
    <col min="8" max="8" width="28.21875" style="6" customWidth="1"/>
  </cols>
  <sheetData>
    <row r="1" spans="1:13" ht="18" customHeight="1" thickBot="1" x14ac:dyDescent="0.35">
      <c r="A1" s="1"/>
      <c r="B1" s="1"/>
      <c r="C1" s="1"/>
      <c r="D1" s="7" t="s">
        <v>317</v>
      </c>
      <c r="E1" s="2" t="s">
        <v>318</v>
      </c>
      <c r="F1" s="2" t="s">
        <v>320</v>
      </c>
      <c r="G1" s="2" t="s">
        <v>319</v>
      </c>
      <c r="H1" s="2" t="s">
        <v>321</v>
      </c>
      <c r="I1" s="1"/>
      <c r="J1" s="1"/>
      <c r="K1" s="1"/>
      <c r="L1" s="1"/>
      <c r="M1" s="1"/>
    </row>
    <row r="2" spans="1:13" ht="18" customHeight="1" thickTop="1" x14ac:dyDescent="0.3">
      <c r="A2" s="1" t="s">
        <v>323</v>
      </c>
      <c r="B2" s="1"/>
      <c r="C2" s="1"/>
      <c r="D2" s="8" t="s">
        <v>0</v>
      </c>
      <c r="E2" s="4">
        <v>5.3999999999999999E-2</v>
      </c>
      <c r="F2" s="4">
        <v>0.08</v>
      </c>
      <c r="G2" s="3">
        <v>1.71</v>
      </c>
      <c r="H2" s="3">
        <v>1.69</v>
      </c>
      <c r="I2" s="1"/>
      <c r="J2" s="1"/>
      <c r="K2" s="1"/>
      <c r="L2" s="1"/>
      <c r="M2" s="1"/>
    </row>
    <row r="3" spans="1:13" ht="18" customHeight="1" x14ac:dyDescent="0.3">
      <c r="A3" s="11" t="s">
        <v>322</v>
      </c>
      <c r="B3" s="1"/>
      <c r="C3" s="1"/>
      <c r="D3" s="8" t="s">
        <v>1</v>
      </c>
      <c r="E3" s="4">
        <v>0.14499999999999999</v>
      </c>
      <c r="F3" s="4">
        <v>0.129</v>
      </c>
      <c r="G3" s="3">
        <v>1.42</v>
      </c>
      <c r="H3" s="3">
        <v>1.46</v>
      </c>
      <c r="I3" s="1"/>
      <c r="J3" s="1"/>
      <c r="K3" s="1"/>
      <c r="L3" s="1"/>
      <c r="M3" s="1"/>
    </row>
    <row r="4" spans="1:13" ht="18" customHeight="1" x14ac:dyDescent="0.3">
      <c r="A4" s="1"/>
      <c r="B4" s="1"/>
      <c r="C4" s="1"/>
      <c r="D4" s="8" t="s">
        <v>2</v>
      </c>
      <c r="E4" s="4">
        <v>8.5000000000000006E-2</v>
      </c>
      <c r="F4" s="4">
        <v>6.9000000000000006E-2</v>
      </c>
      <c r="G4" s="3">
        <v>1.69</v>
      </c>
      <c r="H4" s="3">
        <v>1.75</v>
      </c>
      <c r="I4" s="1"/>
      <c r="J4" s="1"/>
      <c r="K4" s="1"/>
      <c r="L4" s="1"/>
      <c r="M4" s="1"/>
    </row>
    <row r="5" spans="1:13" ht="18" customHeight="1" x14ac:dyDescent="0.3">
      <c r="A5" s="1"/>
      <c r="B5" s="1"/>
      <c r="C5" s="1"/>
      <c r="D5" s="8" t="s">
        <v>3</v>
      </c>
      <c r="E5" s="4">
        <v>0.10100000000000001</v>
      </c>
      <c r="F5" s="4">
        <v>0.1</v>
      </c>
      <c r="G5" s="3">
        <v>1.38</v>
      </c>
      <c r="H5" s="3">
        <v>1.34</v>
      </c>
      <c r="I5" s="1"/>
      <c r="J5" s="1"/>
      <c r="K5" s="1"/>
      <c r="L5" s="1"/>
      <c r="M5" s="1"/>
    </row>
    <row r="6" spans="1:13" ht="18" customHeight="1" x14ac:dyDescent="0.3">
      <c r="A6" s="1"/>
      <c r="B6" s="1"/>
      <c r="C6" s="1"/>
      <c r="D6" s="8" t="s">
        <v>4</v>
      </c>
      <c r="E6" s="4">
        <v>0.192</v>
      </c>
      <c r="F6" s="4">
        <v>0.16900000000000001</v>
      </c>
      <c r="G6" s="3">
        <v>1.31</v>
      </c>
      <c r="H6" s="3">
        <v>1.33</v>
      </c>
      <c r="I6" s="1"/>
      <c r="J6" s="1"/>
      <c r="K6" s="1"/>
      <c r="L6" s="1"/>
      <c r="M6" s="1"/>
    </row>
    <row r="7" spans="1:13" ht="18" customHeight="1" x14ac:dyDescent="0.3">
      <c r="A7" s="1"/>
      <c r="B7" s="1"/>
      <c r="C7" s="1"/>
      <c r="D7" s="8" t="s">
        <v>5</v>
      </c>
      <c r="E7" s="4">
        <v>6.0999999999999999E-2</v>
      </c>
      <c r="F7" s="4">
        <v>4.2000000000000003E-2</v>
      </c>
      <c r="G7" s="3">
        <v>1.73</v>
      </c>
      <c r="H7" s="3">
        <v>1.81</v>
      </c>
      <c r="I7" s="1"/>
      <c r="J7" s="1"/>
      <c r="K7" s="1"/>
      <c r="L7" s="1"/>
      <c r="M7" s="1"/>
    </row>
    <row r="8" spans="1:13" ht="18" customHeight="1" x14ac:dyDescent="0.3">
      <c r="A8" s="1"/>
      <c r="B8" s="1"/>
      <c r="C8" s="1"/>
      <c r="D8" s="8" t="s">
        <v>6</v>
      </c>
      <c r="E8" s="4">
        <v>5.7000000000000002E-2</v>
      </c>
      <c r="F8" s="4">
        <v>5.1999999999999998E-2</v>
      </c>
      <c r="G8" s="3">
        <v>2.0099999999999998</v>
      </c>
      <c r="H8" s="3">
        <v>2.0499999999999998</v>
      </c>
      <c r="I8" s="1"/>
      <c r="J8" s="1"/>
      <c r="K8" s="1"/>
      <c r="L8" s="1"/>
      <c r="M8" s="1"/>
    </row>
    <row r="9" spans="1:13" ht="18" customHeight="1" x14ac:dyDescent="0.3">
      <c r="A9" s="1"/>
      <c r="B9" s="1"/>
      <c r="C9" s="1"/>
      <c r="D9" s="8" t="s">
        <v>7</v>
      </c>
      <c r="E9" s="4">
        <v>6.8000000000000005E-2</v>
      </c>
      <c r="F9" s="4">
        <v>6.0999999999999999E-2</v>
      </c>
      <c r="G9" s="3">
        <v>1.84</v>
      </c>
      <c r="H9" s="3">
        <v>1.95</v>
      </c>
      <c r="I9" s="1"/>
      <c r="J9" s="1"/>
      <c r="K9" s="1"/>
      <c r="L9" s="1"/>
      <c r="M9" s="1"/>
    </row>
    <row r="10" spans="1:13" ht="18" customHeight="1" x14ac:dyDescent="0.3">
      <c r="A10" s="1"/>
      <c r="B10" s="1"/>
      <c r="C10" s="1"/>
      <c r="D10" s="8" t="s">
        <v>8</v>
      </c>
      <c r="E10" s="4">
        <v>0.124</v>
      </c>
      <c r="F10" s="4">
        <v>0.115</v>
      </c>
      <c r="G10" s="3">
        <v>1.45</v>
      </c>
      <c r="H10" s="3">
        <v>1.44</v>
      </c>
      <c r="I10" s="1"/>
      <c r="J10" s="1"/>
      <c r="K10" s="1"/>
      <c r="L10" s="1"/>
      <c r="M10" s="1"/>
    </row>
    <row r="11" spans="1:13" ht="18" customHeight="1" x14ac:dyDescent="0.3">
      <c r="A11" s="1"/>
      <c r="B11" s="1"/>
      <c r="C11" s="1"/>
      <c r="D11" s="8" t="s">
        <v>9</v>
      </c>
      <c r="E11" s="4">
        <v>5.7000000000000002E-2</v>
      </c>
      <c r="F11" s="4">
        <v>3.3000000000000002E-2</v>
      </c>
      <c r="G11" s="3">
        <v>2.14</v>
      </c>
      <c r="H11" s="3">
        <v>2.2400000000000002</v>
      </c>
      <c r="I11" s="1"/>
      <c r="J11" s="1"/>
      <c r="K11" s="1"/>
      <c r="L11" s="1"/>
      <c r="M11" s="1"/>
    </row>
    <row r="12" spans="1:13" ht="18" customHeight="1" x14ac:dyDescent="0.3">
      <c r="A12" s="1"/>
      <c r="B12" s="1"/>
      <c r="C12" s="1"/>
      <c r="D12" s="8" t="s">
        <v>10</v>
      </c>
      <c r="E12" s="4">
        <v>8.7999999999999995E-2</v>
      </c>
      <c r="F12" s="4">
        <v>9.6000000000000002E-2</v>
      </c>
      <c r="G12" s="3">
        <v>1.53</v>
      </c>
      <c r="H12" s="3">
        <v>1.58</v>
      </c>
      <c r="I12" s="1"/>
      <c r="J12" s="1"/>
      <c r="K12" s="1"/>
      <c r="L12" s="1"/>
      <c r="M12" s="1"/>
    </row>
    <row r="13" spans="1:13" ht="18" customHeight="1" x14ac:dyDescent="0.3">
      <c r="A13" s="1"/>
      <c r="B13" s="1"/>
      <c r="C13" s="1"/>
      <c r="D13" s="8" t="s">
        <v>11</v>
      </c>
      <c r="E13" s="4">
        <v>4.7E-2</v>
      </c>
      <c r="F13" s="4">
        <v>3.6999999999999998E-2</v>
      </c>
      <c r="G13" s="3">
        <v>1.85</v>
      </c>
      <c r="H13" s="3">
        <v>1.89</v>
      </c>
      <c r="I13" s="1"/>
      <c r="J13" s="1"/>
      <c r="K13" s="1"/>
      <c r="L13" s="1"/>
      <c r="M13" s="1"/>
    </row>
    <row r="14" spans="1:13" ht="18" customHeight="1" x14ac:dyDescent="0.3">
      <c r="A14" s="1"/>
      <c r="B14" s="1"/>
      <c r="C14" s="1"/>
      <c r="D14" s="8" t="s">
        <v>12</v>
      </c>
      <c r="E14" s="4">
        <v>0.13400000000000001</v>
      </c>
      <c r="F14" s="4">
        <v>0.127</v>
      </c>
      <c r="G14" s="3">
        <v>1.38</v>
      </c>
      <c r="H14" s="3">
        <v>1.4</v>
      </c>
      <c r="I14" s="1"/>
      <c r="J14" s="1"/>
      <c r="K14" s="1"/>
      <c r="L14" s="1"/>
      <c r="M14" s="1"/>
    </row>
    <row r="15" spans="1:13" ht="18" customHeight="1" x14ac:dyDescent="0.3">
      <c r="A15" s="1"/>
      <c r="B15" s="1"/>
      <c r="C15" s="1"/>
      <c r="D15" s="8" t="s">
        <v>13</v>
      </c>
      <c r="E15" s="4">
        <v>3.6999999999999998E-2</v>
      </c>
      <c r="F15" s="4">
        <v>3.5999999999999997E-2</v>
      </c>
      <c r="G15" s="3">
        <v>2.04</v>
      </c>
      <c r="H15" s="3">
        <v>2.0699999999999998</v>
      </c>
      <c r="I15" s="1"/>
      <c r="J15" s="1"/>
      <c r="K15" s="1"/>
      <c r="L15" s="1"/>
      <c r="M15" s="1"/>
    </row>
    <row r="16" spans="1:13" ht="18" customHeight="1" x14ac:dyDescent="0.3">
      <c r="A16" s="1"/>
      <c r="B16" s="1"/>
      <c r="C16" s="1"/>
      <c r="D16" s="8" t="s">
        <v>14</v>
      </c>
      <c r="E16" s="4">
        <v>0.112</v>
      </c>
      <c r="F16" s="4">
        <v>0.09</v>
      </c>
      <c r="G16" s="3">
        <v>1.52</v>
      </c>
      <c r="H16" s="3">
        <v>1.67</v>
      </c>
      <c r="I16" s="1"/>
      <c r="J16" s="1"/>
      <c r="K16" s="1"/>
      <c r="L16" s="1"/>
      <c r="M16" s="1"/>
    </row>
    <row r="17" spans="1:13" ht="18" customHeight="1" x14ac:dyDescent="0.3">
      <c r="A17" s="1"/>
      <c r="B17" s="1"/>
      <c r="C17" s="1"/>
      <c r="D17" s="8" t="s">
        <v>15</v>
      </c>
      <c r="E17" s="4">
        <v>0.152</v>
      </c>
      <c r="F17" s="4">
        <v>0.16400000000000001</v>
      </c>
      <c r="G17" s="3">
        <v>1.31</v>
      </c>
      <c r="H17" s="3">
        <v>1.28</v>
      </c>
      <c r="I17" s="1"/>
      <c r="J17" s="1"/>
      <c r="K17" s="1"/>
      <c r="L17" s="1"/>
      <c r="M17" s="1"/>
    </row>
    <row r="18" spans="1:13" ht="19.5" customHeight="1" x14ac:dyDescent="0.3">
      <c r="A18" s="1"/>
      <c r="B18" s="1"/>
      <c r="C18" s="1"/>
      <c r="D18" s="8" t="s">
        <v>16</v>
      </c>
      <c r="E18" s="4">
        <v>9.2999999999999999E-2</v>
      </c>
      <c r="F18" s="4">
        <v>9.0999999999999998E-2</v>
      </c>
      <c r="G18" s="3">
        <v>1.68</v>
      </c>
      <c r="H18" s="3">
        <v>1.69</v>
      </c>
      <c r="I18" s="1"/>
      <c r="J18" s="1"/>
      <c r="K18" s="1"/>
      <c r="L18" s="1"/>
      <c r="M18" s="1"/>
    </row>
    <row r="19" spans="1:13" ht="18" customHeight="1" x14ac:dyDescent="0.3">
      <c r="A19" s="1"/>
      <c r="B19" s="1"/>
      <c r="C19" s="1"/>
      <c r="D19" s="8" t="s">
        <v>17</v>
      </c>
      <c r="E19" s="4">
        <v>7.3999999999999996E-2</v>
      </c>
      <c r="F19" s="4">
        <v>6.3E-2</v>
      </c>
      <c r="G19" s="3">
        <v>1.82</v>
      </c>
      <c r="H19" s="3">
        <v>1.85</v>
      </c>
      <c r="I19" s="1"/>
      <c r="J19" s="1"/>
      <c r="K19" s="1"/>
      <c r="L19" s="1"/>
      <c r="M19" s="1"/>
    </row>
    <row r="20" spans="1:13" ht="18" customHeight="1" x14ac:dyDescent="0.3">
      <c r="A20" s="1"/>
      <c r="B20" s="1"/>
      <c r="C20" s="1"/>
      <c r="D20" s="8" t="s">
        <v>18</v>
      </c>
      <c r="E20" s="4">
        <v>0.04</v>
      </c>
      <c r="F20" s="4">
        <v>3.7999999999999999E-2</v>
      </c>
      <c r="G20" s="3">
        <v>1.98</v>
      </c>
      <c r="H20" s="3">
        <v>1.94</v>
      </c>
      <c r="I20" s="1"/>
      <c r="J20" s="1"/>
      <c r="K20" s="1"/>
      <c r="L20" s="1"/>
      <c r="M20" s="1"/>
    </row>
    <row r="21" spans="1:13" ht="18" customHeight="1" x14ac:dyDescent="0.3">
      <c r="A21" s="1"/>
      <c r="B21" s="1"/>
      <c r="C21" s="1"/>
      <c r="D21" s="8" t="s">
        <v>19</v>
      </c>
      <c r="E21" s="4">
        <v>6.9000000000000006E-2</v>
      </c>
      <c r="F21" s="4">
        <v>0.06</v>
      </c>
      <c r="G21" s="3">
        <v>1.65</v>
      </c>
      <c r="H21" s="3">
        <v>1.65</v>
      </c>
      <c r="I21" s="1"/>
      <c r="J21" s="1"/>
      <c r="K21" s="1"/>
      <c r="L21" s="1"/>
      <c r="M21" s="1"/>
    </row>
    <row r="22" spans="1:13" ht="18" customHeight="1" x14ac:dyDescent="0.3">
      <c r="A22" s="1"/>
      <c r="B22" s="1"/>
      <c r="C22" s="1"/>
      <c r="D22" s="8" t="s">
        <v>20</v>
      </c>
      <c r="E22" s="4">
        <v>5.5E-2</v>
      </c>
      <c r="F22" s="4">
        <v>6.0999999999999999E-2</v>
      </c>
      <c r="G22" s="3">
        <v>1.93</v>
      </c>
      <c r="H22" s="3">
        <v>1.92</v>
      </c>
      <c r="I22" s="1"/>
      <c r="J22" s="1"/>
      <c r="K22" s="1"/>
      <c r="L22" s="1"/>
      <c r="M22" s="1"/>
    </row>
    <row r="23" spans="1:13" ht="18" customHeight="1" x14ac:dyDescent="0.3">
      <c r="A23" s="1"/>
      <c r="B23" s="1"/>
      <c r="C23" s="1"/>
      <c r="D23" s="8" t="s">
        <v>21</v>
      </c>
      <c r="E23" s="4">
        <v>0.307</v>
      </c>
      <c r="F23" s="4">
        <v>0.28899999999999998</v>
      </c>
      <c r="G23" s="3">
        <v>1.08</v>
      </c>
      <c r="H23" s="3">
        <v>1.08</v>
      </c>
      <c r="I23" s="1"/>
      <c r="J23" s="1"/>
      <c r="K23" s="1"/>
      <c r="L23" s="1"/>
      <c r="M23" s="1"/>
    </row>
    <row r="24" spans="1:13" ht="18" customHeight="1" x14ac:dyDescent="0.3">
      <c r="A24" s="1"/>
      <c r="B24" s="1"/>
      <c r="C24" s="1"/>
      <c r="D24" s="8" t="s">
        <v>22</v>
      </c>
      <c r="E24" s="4">
        <v>0.104</v>
      </c>
      <c r="F24" s="4">
        <v>0.114</v>
      </c>
      <c r="G24" s="3">
        <v>1.54</v>
      </c>
      <c r="H24" s="3">
        <v>1.55</v>
      </c>
      <c r="I24" s="1"/>
      <c r="J24" s="1"/>
      <c r="K24" s="1"/>
      <c r="L24" s="1"/>
      <c r="M24" s="1"/>
    </row>
    <row r="25" spans="1:13" ht="18" customHeight="1" x14ac:dyDescent="0.3">
      <c r="A25" s="1"/>
      <c r="B25" s="1"/>
      <c r="C25" s="1"/>
      <c r="D25" s="8" t="s">
        <v>23</v>
      </c>
      <c r="E25" s="4">
        <v>8.7999999999999995E-2</v>
      </c>
      <c r="F25" s="4">
        <v>7.6999999999999999E-2</v>
      </c>
      <c r="G25" s="3">
        <v>1.57</v>
      </c>
      <c r="H25" s="3">
        <v>1.62</v>
      </c>
      <c r="I25" s="1"/>
      <c r="J25" s="1"/>
      <c r="K25" s="1"/>
      <c r="L25" s="1"/>
      <c r="M25" s="1"/>
    </row>
    <row r="26" spans="1:13" ht="18" customHeight="1" x14ac:dyDescent="0.3">
      <c r="A26" s="1"/>
      <c r="B26" s="1"/>
      <c r="C26" s="1"/>
      <c r="D26" s="8" t="s">
        <v>24</v>
      </c>
      <c r="E26" s="4">
        <v>5.5E-2</v>
      </c>
      <c r="F26" s="4">
        <v>6.9000000000000006E-2</v>
      </c>
      <c r="G26" s="3">
        <v>1.74</v>
      </c>
      <c r="H26" s="3">
        <v>1.81</v>
      </c>
      <c r="I26" s="1"/>
      <c r="J26" s="1"/>
      <c r="K26" s="1"/>
      <c r="L26" s="1"/>
      <c r="M26" s="1"/>
    </row>
    <row r="27" spans="1:13" ht="18" customHeight="1" x14ac:dyDescent="0.3">
      <c r="A27" s="1"/>
      <c r="B27" s="1"/>
      <c r="C27" s="1"/>
      <c r="D27" s="8" t="s">
        <v>25</v>
      </c>
      <c r="E27" s="4">
        <v>0.19800000000000001</v>
      </c>
      <c r="F27" s="4">
        <v>0.23100000000000001</v>
      </c>
      <c r="G27" s="3">
        <v>1.29</v>
      </c>
      <c r="H27" s="3">
        <v>1.23</v>
      </c>
      <c r="I27" s="1"/>
      <c r="J27" s="1"/>
      <c r="K27" s="1"/>
      <c r="L27" s="1"/>
      <c r="M27" s="1"/>
    </row>
    <row r="28" spans="1:13" ht="18" customHeight="1" x14ac:dyDescent="0.3">
      <c r="A28" s="1"/>
      <c r="B28" s="1"/>
      <c r="C28" s="1"/>
      <c r="D28" s="8" t="s">
        <v>26</v>
      </c>
      <c r="E28" s="4">
        <v>4.9000000000000002E-2</v>
      </c>
      <c r="F28" s="4">
        <v>6.7000000000000004E-2</v>
      </c>
      <c r="G28" s="3">
        <v>2.0499999999999998</v>
      </c>
      <c r="H28" s="3">
        <v>1.91</v>
      </c>
      <c r="I28" s="1"/>
      <c r="J28" s="1"/>
      <c r="K28" s="1"/>
      <c r="L28" s="1"/>
      <c r="M28" s="1"/>
    </row>
    <row r="29" spans="1:13" ht="18" customHeight="1" x14ac:dyDescent="0.3">
      <c r="A29" s="1"/>
      <c r="B29" s="1"/>
      <c r="C29" s="1"/>
      <c r="D29" s="8" t="s">
        <v>27</v>
      </c>
      <c r="E29" s="4">
        <v>0.158</v>
      </c>
      <c r="F29" s="4">
        <v>0.123</v>
      </c>
      <c r="G29" s="3">
        <v>1.41</v>
      </c>
      <c r="H29" s="3">
        <v>1.48</v>
      </c>
      <c r="I29" s="1"/>
      <c r="J29" s="1"/>
      <c r="K29" s="1"/>
      <c r="L29" s="1"/>
      <c r="M29" s="1"/>
    </row>
    <row r="30" spans="1:13" ht="18" customHeight="1" x14ac:dyDescent="0.3">
      <c r="A30" s="1"/>
      <c r="B30" s="1"/>
      <c r="C30" s="1"/>
      <c r="D30" s="8" t="s">
        <v>28</v>
      </c>
      <c r="E30" s="4">
        <v>4.7E-2</v>
      </c>
      <c r="F30" s="4">
        <v>4.5999999999999999E-2</v>
      </c>
      <c r="G30" s="3">
        <v>1.81</v>
      </c>
      <c r="H30" s="3">
        <v>1.7</v>
      </c>
      <c r="I30" s="1"/>
      <c r="J30" s="1"/>
      <c r="K30" s="1"/>
      <c r="L30" s="1"/>
      <c r="M30" s="1"/>
    </row>
    <row r="31" spans="1:13" ht="18" customHeight="1" x14ac:dyDescent="0.3">
      <c r="A31" s="1"/>
      <c r="B31" s="1"/>
      <c r="C31" s="1"/>
      <c r="D31" s="8" t="s">
        <v>29</v>
      </c>
      <c r="E31" s="4">
        <v>0.35399999999999998</v>
      </c>
      <c r="F31" s="4">
        <v>0.33800000000000002</v>
      </c>
      <c r="G31" s="3">
        <v>0.94</v>
      </c>
      <c r="H31" s="3">
        <v>0.94</v>
      </c>
      <c r="I31" s="1"/>
      <c r="J31" s="1"/>
      <c r="K31" s="1"/>
      <c r="L31" s="1"/>
      <c r="M31" s="1"/>
    </row>
    <row r="32" spans="1:13" ht="18" customHeight="1" x14ac:dyDescent="0.3">
      <c r="A32" s="1"/>
      <c r="B32" s="1"/>
      <c r="C32" s="1"/>
      <c r="D32" s="8" t="s">
        <v>30</v>
      </c>
      <c r="E32" s="4">
        <v>8.1000000000000003E-2</v>
      </c>
      <c r="F32" s="4">
        <v>7.2999999999999995E-2</v>
      </c>
      <c r="G32" s="3">
        <v>1.63</v>
      </c>
      <c r="H32" s="3">
        <v>1.72</v>
      </c>
      <c r="I32" s="1"/>
      <c r="J32" s="1"/>
      <c r="K32" s="1"/>
      <c r="L32" s="1"/>
      <c r="M32" s="1"/>
    </row>
    <row r="33" spans="1:13" ht="18" customHeight="1" x14ac:dyDescent="0.3">
      <c r="A33" s="1"/>
      <c r="B33" s="1"/>
      <c r="C33" s="1"/>
      <c r="D33" s="8" t="s">
        <v>31</v>
      </c>
      <c r="E33" s="4">
        <v>3.6999999999999998E-2</v>
      </c>
      <c r="F33" s="4">
        <v>6.6000000000000003E-2</v>
      </c>
      <c r="G33" s="3">
        <v>1.75</v>
      </c>
      <c r="H33" s="3">
        <v>1.69</v>
      </c>
      <c r="I33" s="1"/>
      <c r="J33" s="1"/>
      <c r="K33" s="1"/>
      <c r="L33" s="1"/>
      <c r="M33" s="1"/>
    </row>
    <row r="34" spans="1:13" ht="18" customHeight="1" x14ac:dyDescent="0.3">
      <c r="A34" s="1"/>
      <c r="B34" s="1"/>
      <c r="C34" s="1"/>
      <c r="D34" s="8" t="s">
        <v>32</v>
      </c>
      <c r="E34" s="4">
        <v>0.221</v>
      </c>
      <c r="F34" s="4">
        <v>0.20100000000000001</v>
      </c>
      <c r="G34" s="3">
        <v>1.37</v>
      </c>
      <c r="H34" s="3">
        <v>1.42</v>
      </c>
      <c r="I34" s="1"/>
      <c r="J34" s="1"/>
      <c r="K34" s="1"/>
      <c r="L34" s="1"/>
      <c r="M34" s="1"/>
    </row>
    <row r="35" spans="1:13" ht="18" customHeight="1" x14ac:dyDescent="0.3">
      <c r="A35" s="1"/>
      <c r="B35" s="1"/>
      <c r="C35" s="1"/>
      <c r="D35" s="8" t="s">
        <v>33</v>
      </c>
      <c r="E35" s="4">
        <v>3.2000000000000001E-2</v>
      </c>
      <c r="F35" s="4">
        <v>0.03</v>
      </c>
      <c r="G35" s="3">
        <v>2.0299999999999998</v>
      </c>
      <c r="H35" s="3">
        <v>2</v>
      </c>
      <c r="I35" s="1"/>
      <c r="J35" s="1"/>
      <c r="K35" s="1"/>
      <c r="L35" s="1"/>
      <c r="M35" s="1"/>
    </row>
    <row r="36" spans="1:13" ht="18" customHeight="1" x14ac:dyDescent="0.3">
      <c r="A36" s="1"/>
      <c r="B36" s="1"/>
      <c r="C36" s="1"/>
      <c r="D36" s="8" t="s">
        <v>34</v>
      </c>
      <c r="E36" s="4">
        <v>7.5999999999999998E-2</v>
      </c>
      <c r="F36" s="4">
        <v>9.6000000000000002E-2</v>
      </c>
      <c r="G36" s="3">
        <v>1.73</v>
      </c>
      <c r="H36" s="3">
        <v>1.73</v>
      </c>
      <c r="I36" s="1"/>
      <c r="J36" s="1"/>
      <c r="K36" s="1"/>
      <c r="L36" s="1"/>
      <c r="M36" s="1"/>
    </row>
    <row r="37" spans="1:13" ht="18" customHeight="1" x14ac:dyDescent="0.3">
      <c r="A37" s="1"/>
      <c r="B37" s="1"/>
      <c r="C37" s="1"/>
      <c r="D37" s="8" t="s">
        <v>35</v>
      </c>
      <c r="E37" s="4">
        <v>0.3</v>
      </c>
      <c r="F37" s="4">
        <v>0.28199999999999997</v>
      </c>
      <c r="G37" s="3">
        <v>1.03</v>
      </c>
      <c r="H37" s="3">
        <v>1.08</v>
      </c>
      <c r="I37" s="1"/>
      <c r="J37" s="1"/>
      <c r="K37" s="1"/>
      <c r="L37" s="1"/>
      <c r="M37" s="1"/>
    </row>
    <row r="38" spans="1:13" ht="18" customHeight="1" x14ac:dyDescent="0.3">
      <c r="A38" s="1"/>
      <c r="B38" s="1"/>
      <c r="C38" s="1"/>
      <c r="D38" s="8" t="s">
        <v>36</v>
      </c>
      <c r="E38" s="4">
        <v>7.5999999999999998E-2</v>
      </c>
      <c r="F38" s="4">
        <v>8.6999999999999994E-2</v>
      </c>
      <c r="G38" s="3">
        <v>1.65</v>
      </c>
      <c r="H38" s="3">
        <v>1.71</v>
      </c>
      <c r="I38" s="1"/>
      <c r="J38" s="1"/>
      <c r="K38" s="1"/>
      <c r="L38" s="1"/>
      <c r="M38" s="1"/>
    </row>
    <row r="39" spans="1:13" ht="18" customHeight="1" x14ac:dyDescent="0.3">
      <c r="A39" s="1"/>
      <c r="B39" s="1"/>
      <c r="C39" s="1"/>
      <c r="D39" s="8" t="s">
        <v>37</v>
      </c>
      <c r="E39" s="4">
        <v>0.309</v>
      </c>
      <c r="F39" s="4">
        <v>0.36799999999999999</v>
      </c>
      <c r="G39" s="3">
        <v>0.9</v>
      </c>
      <c r="H39" s="3">
        <v>0.86</v>
      </c>
      <c r="I39" s="1"/>
      <c r="J39" s="1"/>
      <c r="K39" s="1"/>
      <c r="L39" s="1"/>
      <c r="M39" s="1"/>
    </row>
    <row r="40" spans="1:13" ht="18" customHeight="1" x14ac:dyDescent="0.3">
      <c r="A40" s="1"/>
      <c r="B40" s="1"/>
      <c r="C40" s="1"/>
      <c r="D40" s="8" t="s">
        <v>38</v>
      </c>
      <c r="E40" s="4">
        <v>0.03</v>
      </c>
      <c r="F40" s="4">
        <v>0.03</v>
      </c>
      <c r="G40" s="3">
        <v>1.72</v>
      </c>
      <c r="H40" s="3">
        <v>1.78</v>
      </c>
      <c r="I40" s="1"/>
      <c r="J40" s="1"/>
      <c r="K40" s="1"/>
      <c r="L40" s="1"/>
      <c r="M40" s="1"/>
    </row>
    <row r="41" spans="1:13" ht="18" customHeight="1" x14ac:dyDescent="0.3">
      <c r="A41" s="1"/>
      <c r="B41" s="1"/>
      <c r="C41" s="1"/>
      <c r="D41" s="8" t="s">
        <v>39</v>
      </c>
      <c r="E41" s="4">
        <v>2.1999999999999999E-2</v>
      </c>
      <c r="F41" s="4">
        <v>0.03</v>
      </c>
      <c r="G41" s="3">
        <v>1.99</v>
      </c>
      <c r="H41" s="3">
        <v>2.0099999999999998</v>
      </c>
      <c r="I41" s="1"/>
      <c r="J41" s="1"/>
      <c r="K41" s="1"/>
      <c r="L41" s="1"/>
      <c r="M41" s="1"/>
    </row>
    <row r="42" spans="1:13" ht="18" customHeight="1" x14ac:dyDescent="0.3">
      <c r="A42" s="1"/>
      <c r="B42" s="1"/>
      <c r="C42" s="1"/>
      <c r="D42" s="8" t="s">
        <v>40</v>
      </c>
      <c r="E42" s="4">
        <v>2.1999999999999999E-2</v>
      </c>
      <c r="F42" s="4">
        <v>2.5000000000000001E-2</v>
      </c>
      <c r="G42" s="3">
        <v>1.91</v>
      </c>
      <c r="H42" s="3">
        <v>1.91</v>
      </c>
      <c r="I42" s="1"/>
      <c r="J42" s="1"/>
      <c r="K42" s="1"/>
      <c r="L42" s="1"/>
      <c r="M42" s="1"/>
    </row>
    <row r="43" spans="1:13" ht="18" customHeight="1" x14ac:dyDescent="0.3">
      <c r="A43" s="1"/>
      <c r="B43" s="1"/>
      <c r="C43" s="1"/>
      <c r="D43" s="8" t="s">
        <v>41</v>
      </c>
      <c r="E43" s="4">
        <v>2.4E-2</v>
      </c>
      <c r="F43" s="4">
        <v>1.4E-2</v>
      </c>
      <c r="G43" s="3">
        <v>1.94</v>
      </c>
      <c r="H43" s="3">
        <v>1.89</v>
      </c>
      <c r="I43" s="1"/>
      <c r="J43" s="1"/>
      <c r="K43" s="1"/>
      <c r="L43" s="1"/>
      <c r="M43" s="1"/>
    </row>
    <row r="44" spans="1:13" ht="18" customHeight="1" x14ac:dyDescent="0.3">
      <c r="A44" s="1"/>
      <c r="B44" s="1"/>
      <c r="C44" s="1"/>
      <c r="D44" s="8" t="s">
        <v>42</v>
      </c>
      <c r="E44" s="4">
        <v>7.8E-2</v>
      </c>
      <c r="F44" s="4">
        <v>5.8999999999999997E-2</v>
      </c>
      <c r="G44" s="3">
        <v>1.72</v>
      </c>
      <c r="H44" s="3">
        <v>1.75</v>
      </c>
      <c r="I44" s="1"/>
      <c r="J44" s="1"/>
      <c r="K44" s="1"/>
      <c r="L44" s="1"/>
      <c r="M44" s="1"/>
    </row>
    <row r="45" spans="1:13" ht="18" customHeight="1" x14ac:dyDescent="0.3">
      <c r="A45" s="1"/>
      <c r="B45" s="1"/>
      <c r="C45" s="1"/>
      <c r="D45" s="8" t="s">
        <v>43</v>
      </c>
      <c r="E45" s="4">
        <v>2.5999999999999999E-2</v>
      </c>
      <c r="F45" s="4">
        <v>1.7000000000000001E-2</v>
      </c>
      <c r="G45" s="3">
        <v>2.1</v>
      </c>
      <c r="H45" s="3">
        <v>2.15</v>
      </c>
      <c r="I45" s="1"/>
      <c r="J45" s="1"/>
      <c r="K45" s="1"/>
      <c r="L45" s="1"/>
      <c r="M45" s="1"/>
    </row>
    <row r="46" spans="1:13" ht="18" customHeight="1" x14ac:dyDescent="0.3">
      <c r="A46" s="1"/>
      <c r="B46" s="1"/>
      <c r="C46" s="1"/>
      <c r="D46" s="8" t="s">
        <v>44</v>
      </c>
      <c r="E46" s="4">
        <v>4.2000000000000003E-2</v>
      </c>
      <c r="F46" s="4">
        <v>4.2000000000000003E-2</v>
      </c>
      <c r="G46" s="3">
        <v>1.82</v>
      </c>
      <c r="H46" s="3">
        <v>1.85</v>
      </c>
      <c r="I46" s="1"/>
      <c r="J46" s="1"/>
      <c r="K46" s="1"/>
      <c r="L46" s="1"/>
      <c r="M46" s="1"/>
    </row>
    <row r="47" spans="1:13" ht="18" customHeight="1" x14ac:dyDescent="0.3">
      <c r="A47" s="1"/>
      <c r="B47" s="1"/>
      <c r="C47" s="1"/>
      <c r="D47" s="8" t="s">
        <v>45</v>
      </c>
      <c r="E47" s="4">
        <v>8.2000000000000003E-2</v>
      </c>
      <c r="F47" s="4">
        <v>7.1999999999999995E-2</v>
      </c>
      <c r="G47" s="3">
        <v>1.64</v>
      </c>
      <c r="H47" s="3">
        <v>1.55</v>
      </c>
      <c r="I47" s="1"/>
      <c r="J47" s="1"/>
      <c r="K47" s="1"/>
      <c r="L47" s="1"/>
      <c r="M47" s="1"/>
    </row>
    <row r="48" spans="1:13" ht="18" customHeight="1" x14ac:dyDescent="0.3">
      <c r="A48" s="1"/>
      <c r="B48" s="1"/>
      <c r="C48" s="1"/>
      <c r="D48" s="8" t="s">
        <v>46</v>
      </c>
      <c r="E48" s="4">
        <v>7.3999999999999996E-2</v>
      </c>
      <c r="F48" s="4">
        <v>0.06</v>
      </c>
      <c r="G48" s="3">
        <v>1.65</v>
      </c>
      <c r="H48" s="3">
        <v>1.71</v>
      </c>
      <c r="I48" s="1"/>
      <c r="J48" s="1"/>
      <c r="K48" s="1"/>
      <c r="L48" s="1"/>
      <c r="M48" s="1"/>
    </row>
    <row r="49" spans="1:13" ht="18" customHeight="1" x14ac:dyDescent="0.3">
      <c r="A49" s="1"/>
      <c r="B49" s="1"/>
      <c r="C49" s="1"/>
      <c r="D49" s="8" t="s">
        <v>47</v>
      </c>
      <c r="E49" s="4">
        <v>0.11799999999999999</v>
      </c>
      <c r="F49" s="4">
        <v>0.106</v>
      </c>
      <c r="G49" s="3">
        <v>1.53</v>
      </c>
      <c r="H49" s="3">
        <v>1.54</v>
      </c>
      <c r="I49" s="1"/>
      <c r="J49" s="1"/>
      <c r="K49" s="1"/>
      <c r="L49" s="1"/>
      <c r="M49" s="1"/>
    </row>
    <row r="50" spans="1:13" ht="18" customHeight="1" x14ac:dyDescent="0.3">
      <c r="A50" s="1"/>
      <c r="B50" s="1"/>
      <c r="C50" s="1"/>
      <c r="D50" s="8" t="s">
        <v>48</v>
      </c>
      <c r="E50" s="4">
        <v>4.4999999999999998E-2</v>
      </c>
      <c r="F50" s="4">
        <v>4.3999999999999997E-2</v>
      </c>
      <c r="G50" s="3">
        <v>2.02</v>
      </c>
      <c r="H50" s="3">
        <v>1.99</v>
      </c>
      <c r="I50" s="1"/>
      <c r="J50" s="1"/>
      <c r="K50" s="1"/>
      <c r="L50" s="1"/>
      <c r="M50" s="1"/>
    </row>
    <row r="51" spans="1:13" ht="18" customHeight="1" x14ac:dyDescent="0.3">
      <c r="A51" s="1"/>
      <c r="B51" s="1"/>
      <c r="C51" s="1"/>
      <c r="D51" s="8" t="s">
        <v>49</v>
      </c>
      <c r="E51" s="4">
        <v>0.26500000000000001</v>
      </c>
      <c r="F51" s="4">
        <v>0.27500000000000002</v>
      </c>
      <c r="G51" s="3">
        <v>1.1100000000000001</v>
      </c>
      <c r="H51" s="3">
        <v>1.1200000000000001</v>
      </c>
      <c r="I51" s="1"/>
      <c r="J51" s="1"/>
      <c r="K51" s="1"/>
      <c r="L51" s="1"/>
      <c r="M51" s="1"/>
    </row>
    <row r="52" spans="1:13" ht="18" customHeight="1" x14ac:dyDescent="0.3">
      <c r="A52" s="1"/>
      <c r="B52" s="1"/>
      <c r="C52" s="1"/>
      <c r="D52" s="8" t="s">
        <v>50</v>
      </c>
      <c r="E52" s="4">
        <v>4.9000000000000002E-2</v>
      </c>
      <c r="F52" s="4">
        <v>4.9000000000000002E-2</v>
      </c>
      <c r="G52" s="3">
        <v>1.99</v>
      </c>
      <c r="H52" s="3">
        <v>2.0099999999999998</v>
      </c>
      <c r="I52" s="1"/>
      <c r="J52" s="1"/>
      <c r="K52" s="1"/>
      <c r="L52" s="1"/>
      <c r="M52" s="1"/>
    </row>
    <row r="53" spans="1:13" ht="18" customHeight="1" x14ac:dyDescent="0.3">
      <c r="A53" s="1"/>
      <c r="B53" s="1"/>
      <c r="C53" s="1"/>
      <c r="D53" s="8" t="s">
        <v>51</v>
      </c>
      <c r="E53" s="4">
        <v>0.193</v>
      </c>
      <c r="F53" s="4">
        <v>0.21199999999999999</v>
      </c>
      <c r="G53" s="3">
        <v>1.27</v>
      </c>
      <c r="H53" s="3">
        <v>1.3</v>
      </c>
      <c r="I53" s="1"/>
      <c r="J53" s="1"/>
      <c r="K53" s="1"/>
      <c r="L53" s="1"/>
      <c r="M53" s="1"/>
    </row>
    <row r="54" spans="1:13" ht="18" customHeight="1" x14ac:dyDescent="0.3">
      <c r="A54" s="1"/>
      <c r="B54" s="1"/>
      <c r="C54" s="1"/>
      <c r="D54" s="8" t="s">
        <v>52</v>
      </c>
      <c r="E54" s="4">
        <v>4.7E-2</v>
      </c>
      <c r="F54" s="4">
        <v>2.4E-2</v>
      </c>
      <c r="G54" s="3">
        <v>1.78</v>
      </c>
      <c r="H54" s="3">
        <v>1.84</v>
      </c>
      <c r="I54" s="1"/>
      <c r="J54" s="1"/>
      <c r="K54" s="1"/>
      <c r="L54" s="1"/>
      <c r="M54" s="1"/>
    </row>
    <row r="55" spans="1:13" ht="18" customHeight="1" x14ac:dyDescent="0.3">
      <c r="A55" s="1"/>
      <c r="B55" s="1"/>
      <c r="C55" s="1"/>
      <c r="D55" s="8" t="s">
        <v>53</v>
      </c>
      <c r="E55" s="4">
        <v>0.106</v>
      </c>
      <c r="F55" s="4">
        <v>0.109</v>
      </c>
      <c r="G55" s="3">
        <v>1.49</v>
      </c>
      <c r="H55" s="3">
        <v>1.45</v>
      </c>
      <c r="I55" s="1"/>
      <c r="J55" s="1"/>
      <c r="K55" s="1"/>
      <c r="L55" s="1"/>
      <c r="M55" s="1"/>
    </row>
    <row r="56" spans="1:13" ht="18" customHeight="1" x14ac:dyDescent="0.3">
      <c r="A56" s="1"/>
      <c r="B56" s="1"/>
      <c r="C56" s="1"/>
      <c r="D56" s="8" t="s">
        <v>54</v>
      </c>
      <c r="E56" s="4">
        <v>0.23499999999999999</v>
      </c>
      <c r="F56" s="4">
        <v>0.23699999999999999</v>
      </c>
      <c r="G56" s="3">
        <v>1.1499999999999999</v>
      </c>
      <c r="H56" s="3">
        <v>1.19</v>
      </c>
      <c r="I56" s="1"/>
      <c r="J56" s="1"/>
      <c r="K56" s="1"/>
      <c r="L56" s="1"/>
      <c r="M56" s="1"/>
    </row>
    <row r="57" spans="1:13" ht="18" customHeight="1" x14ac:dyDescent="0.3">
      <c r="A57" s="1"/>
      <c r="B57" s="1"/>
      <c r="C57" s="1"/>
      <c r="D57" s="8" t="s">
        <v>55</v>
      </c>
      <c r="E57" s="4">
        <v>5.5E-2</v>
      </c>
      <c r="F57" s="4">
        <v>0.04</v>
      </c>
      <c r="G57" s="3">
        <v>1.92</v>
      </c>
      <c r="H57" s="3">
        <v>1.98</v>
      </c>
      <c r="I57" s="1"/>
      <c r="J57" s="1"/>
      <c r="K57" s="1"/>
      <c r="L57" s="1"/>
      <c r="M57" s="1"/>
    </row>
    <row r="58" spans="1:13" ht="18" customHeight="1" x14ac:dyDescent="0.3">
      <c r="A58" s="1"/>
      <c r="B58" s="1"/>
      <c r="C58" s="1"/>
      <c r="D58" s="8" t="s">
        <v>56</v>
      </c>
      <c r="E58" s="4">
        <v>4.7E-2</v>
      </c>
      <c r="F58" s="4">
        <v>6.3E-2</v>
      </c>
      <c r="G58" s="3">
        <v>1.78</v>
      </c>
      <c r="H58" s="3">
        <v>1.86</v>
      </c>
      <c r="I58" s="1"/>
      <c r="J58" s="1"/>
      <c r="K58" s="1"/>
      <c r="L58" s="1"/>
      <c r="M58" s="1"/>
    </row>
    <row r="59" spans="1:13" ht="18" customHeight="1" x14ac:dyDescent="0.3">
      <c r="A59" s="1"/>
      <c r="B59" s="1"/>
      <c r="C59" s="1"/>
      <c r="D59" s="8" t="s">
        <v>57</v>
      </c>
      <c r="E59" s="4">
        <v>5.8000000000000003E-2</v>
      </c>
      <c r="F59" s="4">
        <v>4.4999999999999998E-2</v>
      </c>
      <c r="G59" s="3">
        <v>1.8</v>
      </c>
      <c r="H59" s="3">
        <v>1.85</v>
      </c>
      <c r="I59" s="1"/>
      <c r="J59" s="1"/>
      <c r="K59" s="1"/>
      <c r="L59" s="1"/>
      <c r="M59" s="1"/>
    </row>
    <row r="60" spans="1:13" ht="18" customHeight="1" x14ac:dyDescent="0.3">
      <c r="A60" s="1"/>
      <c r="B60" s="1"/>
      <c r="C60" s="1"/>
      <c r="D60" s="8" t="s">
        <v>58</v>
      </c>
      <c r="E60" s="4">
        <v>8.5999999999999993E-2</v>
      </c>
      <c r="F60" s="4">
        <v>0.05</v>
      </c>
      <c r="G60" s="3">
        <v>1.72</v>
      </c>
      <c r="H60" s="3">
        <v>1.81</v>
      </c>
      <c r="I60" s="1"/>
      <c r="J60" s="1"/>
      <c r="K60" s="1"/>
      <c r="L60" s="1"/>
      <c r="M60" s="1"/>
    </row>
    <row r="61" spans="1:13" ht="18" customHeight="1" x14ac:dyDescent="0.3">
      <c r="A61" s="1"/>
      <c r="B61" s="1"/>
      <c r="C61" s="1"/>
      <c r="D61" s="8" t="s">
        <v>59</v>
      </c>
      <c r="E61" s="4">
        <v>0.09</v>
      </c>
      <c r="F61" s="4">
        <v>5.5E-2</v>
      </c>
      <c r="G61" s="3">
        <v>1.66</v>
      </c>
      <c r="H61" s="3">
        <v>1.68</v>
      </c>
      <c r="I61" s="1"/>
      <c r="J61" s="1"/>
      <c r="K61" s="1"/>
      <c r="L61" s="1"/>
      <c r="M61" s="1"/>
    </row>
    <row r="62" spans="1:13" ht="18" customHeight="1" x14ac:dyDescent="0.3">
      <c r="A62" s="1"/>
      <c r="B62" s="1"/>
      <c r="C62" s="1"/>
      <c r="D62" s="8" t="s">
        <v>60</v>
      </c>
      <c r="E62" s="4">
        <v>0.129</v>
      </c>
      <c r="F62" s="4">
        <v>0.104</v>
      </c>
      <c r="G62" s="3">
        <v>1.47</v>
      </c>
      <c r="H62" s="3">
        <v>1.55</v>
      </c>
      <c r="I62" s="1"/>
      <c r="J62" s="1"/>
      <c r="K62" s="1"/>
      <c r="L62" s="1"/>
      <c r="M62" s="1"/>
    </row>
    <row r="63" spans="1:13" ht="18" customHeight="1" x14ac:dyDescent="0.3">
      <c r="A63" s="1"/>
      <c r="B63" s="1"/>
      <c r="C63" s="1"/>
      <c r="D63" s="8" t="s">
        <v>61</v>
      </c>
      <c r="E63" s="4">
        <v>0.124</v>
      </c>
      <c r="F63" s="4">
        <v>8.5999999999999993E-2</v>
      </c>
      <c r="G63" s="3">
        <v>1.52</v>
      </c>
      <c r="H63" s="3">
        <v>1.68</v>
      </c>
      <c r="I63" s="1"/>
      <c r="J63" s="1"/>
      <c r="K63" s="1"/>
      <c r="L63" s="1"/>
      <c r="M63" s="1"/>
    </row>
    <row r="64" spans="1:13" ht="18" customHeight="1" x14ac:dyDescent="0.3">
      <c r="A64" s="1"/>
      <c r="B64" s="1"/>
      <c r="C64" s="1"/>
      <c r="D64" s="8" t="s">
        <v>62</v>
      </c>
      <c r="E64" s="4">
        <v>9.8000000000000004E-2</v>
      </c>
      <c r="F64" s="4">
        <v>9.4E-2</v>
      </c>
      <c r="G64" s="3">
        <v>1.54</v>
      </c>
      <c r="H64" s="3">
        <v>1.55</v>
      </c>
      <c r="I64" s="1"/>
      <c r="J64" s="1"/>
      <c r="K64" s="1"/>
      <c r="L64" s="1"/>
      <c r="M64" s="1"/>
    </row>
    <row r="65" spans="1:13" ht="18" customHeight="1" x14ac:dyDescent="0.3">
      <c r="A65" s="1"/>
      <c r="B65" s="1"/>
      <c r="C65" s="1"/>
      <c r="D65" s="8" t="s">
        <v>63</v>
      </c>
      <c r="E65" s="4">
        <v>6.9000000000000006E-2</v>
      </c>
      <c r="F65" s="4">
        <v>7.0000000000000007E-2</v>
      </c>
      <c r="G65" s="3">
        <v>1.94</v>
      </c>
      <c r="H65" s="3">
        <v>1.86</v>
      </c>
      <c r="I65" s="1"/>
      <c r="J65" s="1"/>
      <c r="K65" s="1"/>
      <c r="L65" s="1"/>
      <c r="M65" s="1"/>
    </row>
    <row r="66" spans="1:13" ht="18" customHeight="1" x14ac:dyDescent="0.3">
      <c r="A66" s="1"/>
      <c r="B66" s="1"/>
      <c r="C66" s="1"/>
      <c r="D66" s="8" t="s">
        <v>64</v>
      </c>
      <c r="E66" s="4">
        <v>4.1000000000000002E-2</v>
      </c>
      <c r="F66" s="4">
        <v>5.0999999999999997E-2</v>
      </c>
      <c r="G66" s="3">
        <v>1.88</v>
      </c>
      <c r="H66" s="3">
        <v>1.81</v>
      </c>
      <c r="I66" s="1"/>
      <c r="J66" s="1"/>
      <c r="K66" s="1"/>
      <c r="L66" s="1"/>
      <c r="M66" s="1"/>
    </row>
    <row r="67" spans="1:13" ht="18" customHeight="1" x14ac:dyDescent="0.3">
      <c r="A67" s="1"/>
      <c r="B67" s="1"/>
      <c r="C67" s="1"/>
      <c r="D67" s="8" t="s">
        <v>65</v>
      </c>
      <c r="E67" s="4">
        <v>3.5000000000000003E-2</v>
      </c>
      <c r="F67" s="4">
        <v>2.5999999999999999E-2</v>
      </c>
      <c r="G67" s="3">
        <v>2.17</v>
      </c>
      <c r="H67" s="3">
        <v>2.29</v>
      </c>
      <c r="I67" s="1"/>
      <c r="J67" s="1"/>
      <c r="K67" s="1"/>
      <c r="L67" s="1"/>
      <c r="M67" s="1"/>
    </row>
    <row r="68" spans="1:13" ht="18" customHeight="1" x14ac:dyDescent="0.3">
      <c r="A68" s="1"/>
      <c r="B68" s="1"/>
      <c r="C68" s="1"/>
      <c r="D68" s="8" t="s">
        <v>66</v>
      </c>
      <c r="E68" s="4">
        <v>8.5000000000000006E-2</v>
      </c>
      <c r="F68" s="4">
        <v>7.9000000000000001E-2</v>
      </c>
      <c r="G68" s="3">
        <v>1.75</v>
      </c>
      <c r="H68" s="3">
        <v>1.77</v>
      </c>
      <c r="I68" s="1"/>
      <c r="J68" s="1"/>
      <c r="K68" s="1"/>
      <c r="L68" s="1"/>
      <c r="M68" s="1"/>
    </row>
    <row r="69" spans="1:13" ht="18" customHeight="1" x14ac:dyDescent="0.3">
      <c r="A69" s="1"/>
      <c r="B69" s="1"/>
      <c r="C69" s="1"/>
      <c r="D69" s="8" t="s">
        <v>67</v>
      </c>
      <c r="E69" s="4">
        <v>0.06</v>
      </c>
      <c r="F69" s="4">
        <v>0.03</v>
      </c>
      <c r="G69" s="3">
        <v>1.79</v>
      </c>
      <c r="H69" s="3">
        <v>2</v>
      </c>
      <c r="I69" s="1"/>
      <c r="J69" s="1"/>
      <c r="K69" s="1"/>
      <c r="L69" s="1"/>
      <c r="M69" s="1"/>
    </row>
    <row r="70" spans="1:13" ht="18" customHeight="1" x14ac:dyDescent="0.3">
      <c r="A70" s="1"/>
      <c r="B70" s="1"/>
      <c r="C70" s="1"/>
      <c r="D70" s="8" t="s">
        <v>68</v>
      </c>
      <c r="E70" s="4">
        <v>0.10199999999999999</v>
      </c>
      <c r="F70" s="4">
        <v>9.0999999999999998E-2</v>
      </c>
      <c r="G70" s="3">
        <v>1.56</v>
      </c>
      <c r="H70" s="3">
        <v>1.59</v>
      </c>
      <c r="I70" s="1"/>
      <c r="J70" s="1"/>
      <c r="K70" s="1"/>
      <c r="L70" s="1"/>
      <c r="M70" s="1"/>
    </row>
    <row r="71" spans="1:13" ht="18" customHeight="1" x14ac:dyDescent="0.3">
      <c r="A71" s="1"/>
      <c r="B71" s="1"/>
      <c r="C71" s="1"/>
      <c r="D71" s="8" t="s">
        <v>69</v>
      </c>
      <c r="E71" s="4">
        <v>6.4000000000000001E-2</v>
      </c>
      <c r="F71" s="4">
        <v>8.5999999999999993E-2</v>
      </c>
      <c r="G71" s="3">
        <v>1.96</v>
      </c>
      <c r="H71" s="3">
        <v>1.95</v>
      </c>
      <c r="I71" s="1"/>
      <c r="J71" s="1"/>
      <c r="K71" s="1"/>
      <c r="L71" s="1"/>
      <c r="M71" s="1"/>
    </row>
    <row r="72" spans="1:13" ht="18" customHeight="1" x14ac:dyDescent="0.3">
      <c r="A72" s="1"/>
      <c r="B72" s="1"/>
      <c r="C72" s="1"/>
      <c r="D72" s="8" t="s">
        <v>70</v>
      </c>
      <c r="E72" s="4">
        <v>9.5000000000000001E-2</v>
      </c>
      <c r="F72" s="4">
        <v>7.3999999999999996E-2</v>
      </c>
      <c r="G72" s="3">
        <v>1.7</v>
      </c>
      <c r="H72" s="3">
        <v>1.66</v>
      </c>
      <c r="I72" s="1"/>
      <c r="J72" s="1"/>
      <c r="K72" s="1"/>
      <c r="L72" s="1"/>
      <c r="M72" s="1"/>
    </row>
    <row r="73" spans="1:13" ht="18" customHeight="1" x14ac:dyDescent="0.3">
      <c r="A73" s="1"/>
      <c r="B73" s="1"/>
      <c r="C73" s="1"/>
      <c r="D73" s="8" t="s">
        <v>71</v>
      </c>
      <c r="E73" s="4">
        <v>6.5000000000000002E-2</v>
      </c>
      <c r="F73" s="4">
        <v>3.2000000000000001E-2</v>
      </c>
      <c r="G73" s="3">
        <v>1.81</v>
      </c>
      <c r="H73" s="3">
        <v>1.9</v>
      </c>
      <c r="I73" s="1"/>
      <c r="J73" s="1"/>
      <c r="K73" s="1"/>
      <c r="L73" s="1"/>
      <c r="M73" s="1"/>
    </row>
    <row r="74" spans="1:13" ht="18" customHeight="1" x14ac:dyDescent="0.3">
      <c r="A74" s="1"/>
      <c r="B74" s="1"/>
      <c r="C74" s="1"/>
      <c r="D74" s="8" t="s">
        <v>72</v>
      </c>
      <c r="E74" s="4">
        <v>0.222</v>
      </c>
      <c r="F74" s="4">
        <v>0.19</v>
      </c>
      <c r="G74" s="3">
        <v>1.32</v>
      </c>
      <c r="H74" s="3">
        <v>1.39</v>
      </c>
      <c r="I74" s="1"/>
      <c r="J74" s="1"/>
      <c r="K74" s="1"/>
      <c r="L74" s="1"/>
      <c r="M74" s="1"/>
    </row>
    <row r="75" spans="1:13" ht="18" customHeight="1" x14ac:dyDescent="0.3">
      <c r="A75" s="1"/>
      <c r="B75" s="1"/>
      <c r="C75" s="1"/>
      <c r="D75" s="8" t="s">
        <v>73</v>
      </c>
      <c r="E75" s="4">
        <v>4.9000000000000002E-2</v>
      </c>
      <c r="F75" s="4">
        <v>3.1E-2</v>
      </c>
      <c r="G75" s="3">
        <v>1.78</v>
      </c>
      <c r="H75" s="3">
        <v>1.8</v>
      </c>
      <c r="I75" s="1"/>
      <c r="J75" s="1"/>
      <c r="K75" s="1"/>
      <c r="L75" s="1"/>
      <c r="M75" s="1"/>
    </row>
    <row r="76" spans="1:13" ht="18" customHeight="1" x14ac:dyDescent="0.3">
      <c r="A76" s="1"/>
      <c r="B76" s="1"/>
      <c r="C76" s="1"/>
      <c r="D76" s="8" t="s">
        <v>74</v>
      </c>
      <c r="E76" s="4">
        <v>9.6000000000000002E-2</v>
      </c>
      <c r="F76" s="4">
        <v>9.4E-2</v>
      </c>
      <c r="G76" s="3">
        <v>1.58</v>
      </c>
      <c r="H76" s="3">
        <v>1.62</v>
      </c>
      <c r="I76" s="1"/>
      <c r="J76" s="1"/>
      <c r="K76" s="1"/>
      <c r="L76" s="1"/>
      <c r="M76" s="1"/>
    </row>
    <row r="77" spans="1:13" ht="18" customHeight="1" x14ac:dyDescent="0.3">
      <c r="A77" s="1"/>
      <c r="B77" s="1"/>
      <c r="C77" s="1"/>
      <c r="D77" s="8" t="s">
        <v>75</v>
      </c>
      <c r="E77" s="4">
        <v>8.5000000000000006E-2</v>
      </c>
      <c r="F77" s="4">
        <v>9.6000000000000002E-2</v>
      </c>
      <c r="G77" s="3">
        <v>1.7</v>
      </c>
      <c r="H77" s="3">
        <v>1.71</v>
      </c>
      <c r="I77" s="1"/>
      <c r="J77" s="1"/>
      <c r="K77" s="1"/>
      <c r="L77" s="1"/>
      <c r="M77" s="1"/>
    </row>
    <row r="78" spans="1:13" ht="18" customHeight="1" x14ac:dyDescent="0.3">
      <c r="A78" s="1"/>
      <c r="B78" s="1"/>
      <c r="C78" s="1"/>
      <c r="D78" s="8" t="s">
        <v>76</v>
      </c>
      <c r="E78" s="4">
        <v>0.253</v>
      </c>
      <c r="F78" s="4">
        <v>0.247</v>
      </c>
      <c r="G78" s="3">
        <v>1.1299999999999999</v>
      </c>
      <c r="H78" s="3">
        <v>1.1499999999999999</v>
      </c>
      <c r="I78" s="1"/>
      <c r="J78" s="1"/>
      <c r="K78" s="1"/>
      <c r="L78" s="1"/>
      <c r="M78" s="1"/>
    </row>
    <row r="79" spans="1:13" ht="18" customHeight="1" x14ac:dyDescent="0.3">
      <c r="A79" s="1"/>
      <c r="B79" s="1"/>
      <c r="C79" s="1"/>
      <c r="D79" s="8" t="s">
        <v>77</v>
      </c>
      <c r="E79" s="4">
        <v>3.6999999999999998E-2</v>
      </c>
      <c r="F79" s="4">
        <v>2.1000000000000001E-2</v>
      </c>
      <c r="G79" s="3">
        <v>2.11</v>
      </c>
      <c r="H79" s="3">
        <v>2.19</v>
      </c>
      <c r="I79" s="1"/>
      <c r="J79" s="1"/>
      <c r="K79" s="1"/>
      <c r="L79" s="1"/>
      <c r="M79" s="1"/>
    </row>
    <row r="80" spans="1:13" ht="18" customHeight="1" x14ac:dyDescent="0.3">
      <c r="A80" s="1"/>
      <c r="B80" s="1"/>
      <c r="C80" s="1"/>
      <c r="D80" s="8" t="s">
        <v>78</v>
      </c>
      <c r="E80" s="4">
        <v>9.8000000000000004E-2</v>
      </c>
      <c r="F80" s="4">
        <v>8.6999999999999994E-2</v>
      </c>
      <c r="G80" s="3">
        <v>1.56</v>
      </c>
      <c r="H80" s="3">
        <v>1.63</v>
      </c>
      <c r="I80" s="1"/>
      <c r="J80" s="1"/>
      <c r="K80" s="1"/>
      <c r="L80" s="1"/>
      <c r="M80" s="1"/>
    </row>
    <row r="81" spans="1:13" ht="18" customHeight="1" x14ac:dyDescent="0.3">
      <c r="A81" s="1"/>
      <c r="B81" s="1"/>
      <c r="C81" s="1"/>
      <c r="D81" s="8" t="s">
        <v>79</v>
      </c>
      <c r="E81" s="4">
        <v>0.13</v>
      </c>
      <c r="F81" s="4">
        <v>0.12</v>
      </c>
      <c r="G81" s="3">
        <v>1.6</v>
      </c>
      <c r="H81" s="3">
        <v>1.75</v>
      </c>
      <c r="I81" s="1"/>
      <c r="J81" s="1"/>
      <c r="K81" s="1"/>
      <c r="L81" s="1"/>
      <c r="M81" s="1"/>
    </row>
    <row r="82" spans="1:13" ht="18" customHeight="1" x14ac:dyDescent="0.3">
      <c r="A82" s="1"/>
      <c r="B82" s="1"/>
      <c r="C82" s="1"/>
      <c r="D82" s="8" t="s">
        <v>80</v>
      </c>
      <c r="E82" s="4">
        <v>0.104</v>
      </c>
      <c r="F82" s="4">
        <v>8.5999999999999993E-2</v>
      </c>
      <c r="G82" s="3">
        <v>1.67</v>
      </c>
      <c r="H82" s="3">
        <v>1.73</v>
      </c>
      <c r="I82" s="1"/>
      <c r="J82" s="1"/>
      <c r="K82" s="1"/>
      <c r="L82" s="1"/>
      <c r="M82" s="1"/>
    </row>
    <row r="83" spans="1:13" ht="18" customHeight="1" x14ac:dyDescent="0.3">
      <c r="A83" s="1"/>
      <c r="B83" s="1"/>
      <c r="C83" s="1"/>
      <c r="D83" s="8" t="s">
        <v>81</v>
      </c>
      <c r="E83" s="4">
        <v>0.10199999999999999</v>
      </c>
      <c r="F83" s="4">
        <v>8.8999999999999996E-2</v>
      </c>
      <c r="G83" s="3">
        <v>1.83</v>
      </c>
      <c r="H83" s="3">
        <v>2.0499999999999998</v>
      </c>
      <c r="I83" s="1"/>
      <c r="J83" s="1"/>
      <c r="K83" s="1"/>
      <c r="L83" s="1"/>
      <c r="M83" s="1"/>
    </row>
    <row r="84" spans="1:13" ht="18" customHeight="1" x14ac:dyDescent="0.3">
      <c r="A84" s="1"/>
      <c r="B84" s="1"/>
      <c r="C84" s="1"/>
      <c r="D84" s="8" t="s">
        <v>82</v>
      </c>
      <c r="E84" s="4">
        <v>7.3999999999999996E-2</v>
      </c>
      <c r="F84" s="4">
        <v>8.4000000000000005E-2</v>
      </c>
      <c r="G84" s="3">
        <v>1.79</v>
      </c>
      <c r="H84" s="3">
        <v>1.82</v>
      </c>
      <c r="I84" s="1"/>
      <c r="J84" s="1"/>
      <c r="K84" s="1"/>
      <c r="L84" s="1"/>
      <c r="M84" s="1"/>
    </row>
    <row r="85" spans="1:13" ht="18" customHeight="1" x14ac:dyDescent="0.3">
      <c r="A85" s="1"/>
      <c r="B85" s="1"/>
      <c r="C85" s="1"/>
      <c r="D85" s="8" t="s">
        <v>83</v>
      </c>
      <c r="E85" s="4">
        <v>4.8000000000000001E-2</v>
      </c>
      <c r="F85" s="4">
        <v>5.0999999999999997E-2</v>
      </c>
      <c r="G85" s="3">
        <v>1.85</v>
      </c>
      <c r="H85" s="3">
        <v>1.95</v>
      </c>
      <c r="I85" s="1"/>
      <c r="J85" s="1"/>
      <c r="K85" s="1"/>
      <c r="L85" s="1"/>
      <c r="M85" s="1"/>
    </row>
    <row r="86" spans="1:13" ht="18" customHeight="1" x14ac:dyDescent="0.3">
      <c r="A86" s="1"/>
      <c r="B86" s="1"/>
      <c r="C86" s="1"/>
      <c r="D86" s="8" t="s">
        <v>84</v>
      </c>
      <c r="E86" s="4">
        <v>0.28299999999999997</v>
      </c>
      <c r="F86" s="4">
        <v>0.25800000000000001</v>
      </c>
      <c r="G86" s="3">
        <v>1.08</v>
      </c>
      <c r="H86" s="3">
        <v>1.17</v>
      </c>
      <c r="I86" s="1"/>
      <c r="J86" s="1"/>
      <c r="K86" s="1"/>
      <c r="L86" s="1"/>
      <c r="M86" s="1"/>
    </row>
    <row r="87" spans="1:13" ht="18" customHeight="1" x14ac:dyDescent="0.3">
      <c r="A87" s="1"/>
      <c r="B87" s="1"/>
      <c r="C87" s="1"/>
      <c r="D87" s="8" t="s">
        <v>85</v>
      </c>
      <c r="E87" s="4">
        <v>3.4000000000000002E-2</v>
      </c>
      <c r="F87" s="4">
        <v>1.7999999999999999E-2</v>
      </c>
      <c r="G87" s="3">
        <v>2.16</v>
      </c>
      <c r="H87" s="3">
        <v>2.21</v>
      </c>
      <c r="I87" s="1"/>
      <c r="J87" s="1"/>
      <c r="K87" s="1"/>
      <c r="L87" s="1"/>
      <c r="M87" s="1"/>
    </row>
    <row r="88" spans="1:13" ht="18" customHeight="1" x14ac:dyDescent="0.3">
      <c r="A88" s="1"/>
      <c r="B88" s="1"/>
      <c r="C88" s="1"/>
      <c r="D88" s="8" t="s">
        <v>86</v>
      </c>
      <c r="E88" s="4">
        <v>2.1999999999999999E-2</v>
      </c>
      <c r="F88" s="4">
        <v>4.2999999999999997E-2</v>
      </c>
      <c r="G88" s="3">
        <v>1.87</v>
      </c>
      <c r="H88" s="3">
        <v>1.85</v>
      </c>
      <c r="I88" s="1"/>
      <c r="J88" s="1"/>
      <c r="K88" s="1"/>
      <c r="L88" s="1"/>
      <c r="M88" s="1"/>
    </row>
    <row r="89" spans="1:13" ht="18" customHeight="1" x14ac:dyDescent="0.3">
      <c r="A89" s="1"/>
      <c r="B89" s="1"/>
      <c r="C89" s="1"/>
      <c r="D89" s="8" t="s">
        <v>87</v>
      </c>
      <c r="E89" s="4">
        <v>0.08</v>
      </c>
      <c r="F89" s="4">
        <v>5.7000000000000002E-2</v>
      </c>
      <c r="G89" s="3">
        <v>1.88</v>
      </c>
      <c r="H89" s="3">
        <v>1.95</v>
      </c>
      <c r="I89" s="1"/>
      <c r="J89" s="1"/>
      <c r="K89" s="1"/>
      <c r="L89" s="1"/>
      <c r="M89" s="1"/>
    </row>
    <row r="90" spans="1:13" ht="18" customHeight="1" x14ac:dyDescent="0.3">
      <c r="A90" s="1"/>
      <c r="B90" s="1"/>
      <c r="C90" s="1"/>
      <c r="D90" s="8" t="s">
        <v>88</v>
      </c>
      <c r="E90" s="4">
        <v>0.123</v>
      </c>
      <c r="F90" s="4">
        <v>0.11600000000000001</v>
      </c>
      <c r="G90" s="3">
        <v>1.54</v>
      </c>
      <c r="H90" s="3">
        <v>1.64</v>
      </c>
      <c r="I90" s="1"/>
      <c r="J90" s="1"/>
      <c r="K90" s="1"/>
      <c r="L90" s="1"/>
      <c r="M90" s="1"/>
    </row>
    <row r="91" spans="1:13" ht="18" customHeight="1" x14ac:dyDescent="0.3">
      <c r="A91" s="1"/>
      <c r="B91" s="1"/>
      <c r="C91" s="1"/>
      <c r="D91" s="8" t="s">
        <v>89</v>
      </c>
      <c r="E91" s="4">
        <v>0.11700000000000001</v>
      </c>
      <c r="F91" s="4">
        <v>0.115</v>
      </c>
      <c r="G91" s="3">
        <v>1.54</v>
      </c>
      <c r="H91" s="3">
        <v>1.48</v>
      </c>
      <c r="I91" s="1"/>
      <c r="J91" s="1"/>
      <c r="K91" s="1"/>
      <c r="L91" s="1"/>
      <c r="M91" s="1"/>
    </row>
    <row r="92" spans="1:13" ht="18" customHeight="1" x14ac:dyDescent="0.3">
      <c r="A92" s="1"/>
      <c r="B92" s="1"/>
      <c r="C92" s="1"/>
      <c r="D92" s="8" t="s">
        <v>90</v>
      </c>
      <c r="E92" s="4">
        <v>0.13200000000000001</v>
      </c>
      <c r="F92" s="4">
        <v>0.11600000000000001</v>
      </c>
      <c r="G92" s="3">
        <v>1.64</v>
      </c>
      <c r="H92" s="3">
        <v>1.65</v>
      </c>
      <c r="I92" s="1"/>
      <c r="J92" s="1"/>
      <c r="K92" s="1"/>
      <c r="L92" s="1"/>
      <c r="M92" s="1"/>
    </row>
    <row r="93" spans="1:13" ht="18" customHeight="1" x14ac:dyDescent="0.3">
      <c r="A93" s="1"/>
      <c r="B93" s="1"/>
      <c r="C93" s="1"/>
      <c r="D93" s="8" t="s">
        <v>91</v>
      </c>
      <c r="E93" s="4">
        <v>4.8000000000000001E-2</v>
      </c>
      <c r="F93" s="4">
        <v>7.3999999999999996E-2</v>
      </c>
      <c r="G93" s="3">
        <v>2.0299999999999998</v>
      </c>
      <c r="H93" s="3">
        <v>2.0099999999999998</v>
      </c>
      <c r="I93" s="1"/>
      <c r="J93" s="1"/>
      <c r="K93" s="1"/>
      <c r="L93" s="1"/>
      <c r="M93" s="1"/>
    </row>
    <row r="94" spans="1:13" ht="18" customHeight="1" x14ac:dyDescent="0.3">
      <c r="A94" s="1"/>
      <c r="B94" s="1"/>
      <c r="C94" s="1"/>
      <c r="D94" s="8" t="s">
        <v>92</v>
      </c>
      <c r="E94" s="4">
        <v>7.0000000000000007E-2</v>
      </c>
      <c r="F94" s="4">
        <v>8.7999999999999995E-2</v>
      </c>
      <c r="G94" s="3">
        <v>1.66</v>
      </c>
      <c r="H94" s="3">
        <v>1.67</v>
      </c>
      <c r="I94" s="1"/>
      <c r="J94" s="1"/>
      <c r="K94" s="1"/>
      <c r="L94" s="1"/>
      <c r="M94" s="1"/>
    </row>
    <row r="95" spans="1:13" ht="18" customHeight="1" x14ac:dyDescent="0.3">
      <c r="A95" s="1"/>
      <c r="B95" s="1"/>
      <c r="C95" s="1"/>
      <c r="D95" s="8" t="s">
        <v>93</v>
      </c>
      <c r="E95" s="4">
        <v>8.8999999999999996E-2</v>
      </c>
      <c r="F95" s="4">
        <v>7.0000000000000007E-2</v>
      </c>
      <c r="G95" s="3">
        <v>1.65</v>
      </c>
      <c r="H95" s="3">
        <v>1.64</v>
      </c>
      <c r="I95" s="1"/>
      <c r="J95" s="1"/>
      <c r="K95" s="1"/>
      <c r="L95" s="1"/>
      <c r="M95" s="1"/>
    </row>
    <row r="96" spans="1:13" ht="18" customHeight="1" x14ac:dyDescent="0.3">
      <c r="A96" s="1"/>
      <c r="B96" s="1"/>
      <c r="C96" s="1"/>
      <c r="D96" s="8" t="s">
        <v>94</v>
      </c>
      <c r="E96" s="4">
        <v>3.1E-2</v>
      </c>
      <c r="F96" s="4">
        <v>2.7E-2</v>
      </c>
      <c r="G96" s="3">
        <v>2.37</v>
      </c>
      <c r="H96" s="3">
        <v>2.27</v>
      </c>
      <c r="I96" s="1"/>
      <c r="J96" s="1"/>
      <c r="K96" s="1"/>
      <c r="L96" s="1"/>
      <c r="M96" s="1"/>
    </row>
    <row r="97" spans="1:13" ht="18" customHeight="1" x14ac:dyDescent="0.3">
      <c r="A97" s="1"/>
      <c r="B97" s="1"/>
      <c r="C97" s="1"/>
      <c r="D97" s="8" t="s">
        <v>95</v>
      </c>
      <c r="E97" s="4">
        <v>4.3999999999999997E-2</v>
      </c>
      <c r="F97" s="4">
        <v>4.8000000000000001E-2</v>
      </c>
      <c r="G97" s="3">
        <v>1.89</v>
      </c>
      <c r="H97" s="3">
        <v>1.86</v>
      </c>
      <c r="I97" s="1"/>
      <c r="J97" s="1"/>
      <c r="K97" s="1"/>
      <c r="L97" s="1"/>
      <c r="M97" s="1"/>
    </row>
    <row r="98" spans="1:13" ht="18" customHeight="1" x14ac:dyDescent="0.3">
      <c r="A98" s="1"/>
      <c r="B98" s="1"/>
      <c r="C98" s="1"/>
      <c r="D98" s="8" t="s">
        <v>96</v>
      </c>
      <c r="E98" s="4">
        <v>8.7999999999999995E-2</v>
      </c>
      <c r="F98" s="4">
        <v>8.2000000000000003E-2</v>
      </c>
      <c r="G98" s="3">
        <v>1.45</v>
      </c>
      <c r="H98" s="3">
        <v>1.49</v>
      </c>
      <c r="I98" s="1"/>
      <c r="J98" s="1"/>
      <c r="K98" s="1"/>
      <c r="L98" s="1"/>
      <c r="M98" s="1"/>
    </row>
    <row r="99" spans="1:13" ht="18" customHeight="1" x14ac:dyDescent="0.3">
      <c r="A99" s="1"/>
      <c r="B99" s="1"/>
      <c r="C99" s="1"/>
      <c r="D99" s="8" t="s">
        <v>97</v>
      </c>
      <c r="E99" s="4">
        <v>0.08</v>
      </c>
      <c r="F99" s="4">
        <v>0.06</v>
      </c>
      <c r="G99" s="3">
        <v>1.65</v>
      </c>
      <c r="H99" s="3">
        <v>1.69</v>
      </c>
      <c r="I99" s="1"/>
      <c r="J99" s="1"/>
      <c r="K99" s="1"/>
      <c r="L99" s="1"/>
      <c r="M99" s="1"/>
    </row>
    <row r="100" spans="1:13" ht="18" customHeight="1" x14ac:dyDescent="0.3">
      <c r="A100" s="1"/>
      <c r="B100" s="1"/>
      <c r="C100" s="1"/>
      <c r="D100" s="8" t="s">
        <v>98</v>
      </c>
      <c r="E100" s="4">
        <v>6.0999999999999999E-2</v>
      </c>
      <c r="F100" s="4">
        <v>4.8000000000000001E-2</v>
      </c>
      <c r="G100" s="3">
        <v>1.8</v>
      </c>
      <c r="H100" s="3">
        <v>1.83</v>
      </c>
      <c r="I100" s="1"/>
      <c r="J100" s="1"/>
      <c r="K100" s="1"/>
      <c r="L100" s="1"/>
      <c r="M100" s="1"/>
    </row>
    <row r="101" spans="1:13" ht="18" customHeight="1" x14ac:dyDescent="0.3">
      <c r="A101" s="1"/>
      <c r="B101" s="1"/>
      <c r="C101" s="1"/>
      <c r="D101" s="8" t="s">
        <v>99</v>
      </c>
      <c r="E101" s="4">
        <v>4.4999999999999998E-2</v>
      </c>
      <c r="F101" s="4">
        <v>5.1999999999999998E-2</v>
      </c>
      <c r="G101" s="3">
        <v>2.1</v>
      </c>
      <c r="H101" s="3">
        <v>2.12</v>
      </c>
      <c r="I101" s="1"/>
      <c r="J101" s="1"/>
      <c r="K101" s="1"/>
      <c r="L101" s="1"/>
      <c r="M101" s="1"/>
    </row>
    <row r="102" spans="1:13" ht="18" customHeight="1" x14ac:dyDescent="0.3">
      <c r="A102" s="1"/>
      <c r="B102" s="1"/>
      <c r="C102" s="1"/>
      <c r="D102" s="8" t="s">
        <v>100</v>
      </c>
      <c r="E102" s="4">
        <v>0.114</v>
      </c>
      <c r="F102" s="4">
        <v>0.124</v>
      </c>
      <c r="G102" s="3">
        <v>1.64</v>
      </c>
      <c r="H102" s="3">
        <v>1.63</v>
      </c>
      <c r="I102" s="1"/>
      <c r="J102" s="1"/>
      <c r="K102" s="1"/>
      <c r="L102" s="1"/>
      <c r="M102" s="1"/>
    </row>
    <row r="103" spans="1:13" ht="18" customHeight="1" x14ac:dyDescent="0.3">
      <c r="A103" s="1"/>
      <c r="B103" s="1"/>
      <c r="C103" s="1"/>
      <c r="D103" s="8" t="s">
        <v>101</v>
      </c>
      <c r="E103" s="4">
        <v>1.0999999999999999E-2</v>
      </c>
      <c r="F103" s="4">
        <v>0.02</v>
      </c>
      <c r="G103" s="3">
        <v>2.0499999999999998</v>
      </c>
      <c r="H103" s="3">
        <v>2</v>
      </c>
      <c r="I103" s="1"/>
      <c r="J103" s="1"/>
      <c r="K103" s="1"/>
      <c r="L103" s="1"/>
      <c r="M103" s="1"/>
    </row>
    <row r="104" spans="1:13" ht="18" customHeight="1" x14ac:dyDescent="0.3">
      <c r="A104" s="1"/>
      <c r="B104" s="1"/>
      <c r="C104" s="1"/>
      <c r="D104" s="8" t="s">
        <v>102</v>
      </c>
      <c r="E104" s="4">
        <v>5.6000000000000001E-2</v>
      </c>
      <c r="F104" s="4">
        <v>5.5E-2</v>
      </c>
      <c r="G104" s="3">
        <v>1.96</v>
      </c>
      <c r="H104" s="3">
        <v>2.02</v>
      </c>
      <c r="I104" s="1"/>
      <c r="J104" s="1"/>
      <c r="K104" s="1"/>
      <c r="L104" s="1"/>
      <c r="M104" s="1"/>
    </row>
    <row r="105" spans="1:13" ht="18" customHeight="1" x14ac:dyDescent="0.3">
      <c r="A105" s="1"/>
      <c r="B105" s="1"/>
      <c r="C105" s="1"/>
      <c r="D105" s="8" t="s">
        <v>103</v>
      </c>
      <c r="E105" s="4">
        <v>0.104</v>
      </c>
      <c r="F105" s="4">
        <v>0.114</v>
      </c>
      <c r="G105" s="3">
        <v>1.48</v>
      </c>
      <c r="H105" s="3">
        <v>1.44</v>
      </c>
      <c r="I105" s="1"/>
      <c r="J105" s="1"/>
      <c r="K105" s="1"/>
      <c r="L105" s="1"/>
      <c r="M105" s="1"/>
    </row>
    <row r="106" spans="1:13" ht="18" customHeight="1" x14ac:dyDescent="0.3">
      <c r="A106" s="1"/>
      <c r="B106" s="1"/>
      <c r="C106" s="1"/>
      <c r="D106" s="8" t="s">
        <v>104</v>
      </c>
      <c r="E106" s="4">
        <v>5.2999999999999999E-2</v>
      </c>
      <c r="F106" s="4">
        <v>4.5999999999999999E-2</v>
      </c>
      <c r="G106" s="3">
        <v>2.23</v>
      </c>
      <c r="H106" s="3">
        <v>2.19</v>
      </c>
      <c r="I106" s="1"/>
      <c r="J106" s="1"/>
      <c r="K106" s="1"/>
      <c r="L106" s="1"/>
      <c r="M106" s="1"/>
    </row>
    <row r="107" spans="1:13" ht="18" customHeight="1" x14ac:dyDescent="0.3">
      <c r="A107" s="1"/>
      <c r="B107" s="1"/>
      <c r="C107" s="1"/>
      <c r="D107" s="8" t="s">
        <v>105</v>
      </c>
      <c r="E107" s="4">
        <v>4.5999999999999999E-2</v>
      </c>
      <c r="F107" s="4">
        <v>4.3999999999999997E-2</v>
      </c>
      <c r="G107" s="3">
        <v>1.99</v>
      </c>
      <c r="H107" s="3">
        <v>2.04</v>
      </c>
      <c r="I107" s="1"/>
      <c r="J107" s="1"/>
      <c r="K107" s="1"/>
      <c r="L107" s="1"/>
      <c r="M107" s="1"/>
    </row>
    <row r="108" spans="1:13" ht="18" customHeight="1" x14ac:dyDescent="0.3">
      <c r="A108" s="1"/>
      <c r="B108" s="1"/>
      <c r="C108" s="1"/>
      <c r="D108" s="8" t="s">
        <v>106</v>
      </c>
      <c r="E108" s="4">
        <v>1.9E-2</v>
      </c>
      <c r="F108" s="4">
        <v>1.7000000000000001E-2</v>
      </c>
      <c r="G108" s="3">
        <v>2.04</v>
      </c>
      <c r="H108" s="3">
        <v>2.08</v>
      </c>
      <c r="I108" s="1"/>
      <c r="J108" s="1"/>
      <c r="K108" s="1"/>
      <c r="L108" s="1"/>
      <c r="M108" s="1"/>
    </row>
    <row r="109" spans="1:13" ht="18" customHeight="1" x14ac:dyDescent="0.3">
      <c r="A109" s="1"/>
      <c r="B109" s="1"/>
      <c r="C109" s="1"/>
      <c r="D109" s="8" t="s">
        <v>107</v>
      </c>
      <c r="E109" s="4">
        <v>8.4000000000000005E-2</v>
      </c>
      <c r="F109" s="4">
        <v>0.09</v>
      </c>
      <c r="G109" s="3">
        <v>1.66</v>
      </c>
      <c r="H109" s="3">
        <v>1.72</v>
      </c>
      <c r="I109" s="1"/>
      <c r="J109" s="1"/>
      <c r="K109" s="1"/>
      <c r="L109" s="1"/>
      <c r="M109" s="1"/>
    </row>
    <row r="110" spans="1:13" ht="18" customHeight="1" x14ac:dyDescent="0.3">
      <c r="A110" s="1"/>
      <c r="B110" s="1"/>
      <c r="C110" s="1"/>
      <c r="D110" s="8" t="s">
        <v>108</v>
      </c>
      <c r="E110" s="4">
        <v>0.11700000000000001</v>
      </c>
      <c r="F110" s="4">
        <v>0.114</v>
      </c>
      <c r="G110" s="3">
        <v>1.65</v>
      </c>
      <c r="H110" s="3">
        <v>1.67</v>
      </c>
      <c r="I110" s="1"/>
      <c r="J110" s="1"/>
      <c r="K110" s="1"/>
      <c r="L110" s="1"/>
      <c r="M110" s="1"/>
    </row>
    <row r="111" spans="1:13" ht="18" customHeight="1" x14ac:dyDescent="0.3">
      <c r="A111" s="1"/>
      <c r="B111" s="1"/>
      <c r="C111" s="1"/>
      <c r="D111" s="8" t="s">
        <v>109</v>
      </c>
      <c r="E111" s="4">
        <v>3.7999999999999999E-2</v>
      </c>
      <c r="F111" s="4">
        <v>3.3000000000000002E-2</v>
      </c>
      <c r="G111" s="3">
        <v>2.0299999999999998</v>
      </c>
      <c r="H111" s="3">
        <v>2.0299999999999998</v>
      </c>
      <c r="I111" s="1"/>
      <c r="J111" s="1"/>
      <c r="K111" s="1"/>
      <c r="L111" s="1"/>
      <c r="M111" s="1"/>
    </row>
    <row r="112" spans="1:13" ht="18" customHeight="1" x14ac:dyDescent="0.3">
      <c r="A112" s="1"/>
      <c r="B112" s="1"/>
      <c r="C112" s="1"/>
      <c r="D112" s="8" t="s">
        <v>110</v>
      </c>
      <c r="E112" s="4">
        <v>0.125</v>
      </c>
      <c r="F112" s="4">
        <v>0.12</v>
      </c>
      <c r="G112" s="3">
        <v>1.51</v>
      </c>
      <c r="H112" s="3">
        <v>1.56</v>
      </c>
      <c r="I112" s="1"/>
      <c r="J112" s="1"/>
      <c r="K112" s="1"/>
      <c r="L112" s="1"/>
      <c r="M112" s="1"/>
    </row>
    <row r="113" spans="1:13" ht="18" customHeight="1" x14ac:dyDescent="0.3">
      <c r="A113" s="1"/>
      <c r="B113" s="1"/>
      <c r="C113" s="1"/>
      <c r="D113" s="8" t="s">
        <v>111</v>
      </c>
      <c r="E113" s="4">
        <v>5.7000000000000002E-2</v>
      </c>
      <c r="F113" s="4">
        <v>5.8000000000000003E-2</v>
      </c>
      <c r="G113" s="3">
        <v>1.92</v>
      </c>
      <c r="H113" s="3">
        <v>1.92</v>
      </c>
      <c r="I113" s="1"/>
      <c r="J113" s="1"/>
      <c r="K113" s="1"/>
      <c r="L113" s="1"/>
      <c r="M113" s="1"/>
    </row>
    <row r="114" spans="1:13" ht="18" customHeight="1" x14ac:dyDescent="0.3">
      <c r="A114" s="1"/>
      <c r="B114" s="1"/>
      <c r="C114" s="1"/>
      <c r="D114" s="8" t="s">
        <v>112</v>
      </c>
      <c r="E114" s="4">
        <v>8.5999999999999993E-2</v>
      </c>
      <c r="F114" s="4">
        <v>8.5000000000000006E-2</v>
      </c>
      <c r="G114" s="3">
        <v>1.61</v>
      </c>
      <c r="H114" s="3">
        <v>1.66</v>
      </c>
      <c r="I114" s="1"/>
      <c r="J114" s="1"/>
      <c r="K114" s="1"/>
      <c r="L114" s="1"/>
      <c r="M114" s="1"/>
    </row>
    <row r="115" spans="1:13" ht="18" customHeight="1" x14ac:dyDescent="0.3">
      <c r="A115" s="1"/>
      <c r="B115" s="1"/>
      <c r="C115" s="1"/>
      <c r="D115" s="8" t="s">
        <v>113</v>
      </c>
      <c r="E115" s="4">
        <v>6.0999999999999999E-2</v>
      </c>
      <c r="F115" s="4">
        <v>7.2999999999999995E-2</v>
      </c>
      <c r="G115" s="3">
        <v>1.64</v>
      </c>
      <c r="H115" s="3">
        <v>1.61</v>
      </c>
      <c r="I115" s="1"/>
      <c r="J115" s="1"/>
      <c r="K115" s="1"/>
      <c r="L115" s="1"/>
      <c r="M115" s="1"/>
    </row>
    <row r="116" spans="1:13" ht="18" customHeight="1" x14ac:dyDescent="0.3">
      <c r="A116" s="1"/>
      <c r="B116" s="1"/>
      <c r="C116" s="1"/>
      <c r="D116" s="8" t="s">
        <v>114</v>
      </c>
      <c r="E116" s="4">
        <v>9.8000000000000004E-2</v>
      </c>
      <c r="F116" s="4">
        <v>8.5000000000000006E-2</v>
      </c>
      <c r="G116" s="3">
        <v>1.68</v>
      </c>
      <c r="H116" s="3">
        <v>1.87</v>
      </c>
      <c r="I116" s="1"/>
      <c r="J116" s="1"/>
      <c r="K116" s="1"/>
      <c r="L116" s="1"/>
      <c r="M116" s="1"/>
    </row>
    <row r="117" spans="1:13" ht="18" customHeight="1" x14ac:dyDescent="0.3">
      <c r="A117" s="1"/>
      <c r="B117" s="1"/>
      <c r="C117" s="1"/>
      <c r="D117" s="8" t="s">
        <v>115</v>
      </c>
      <c r="E117" s="4">
        <v>6.7000000000000004E-2</v>
      </c>
      <c r="F117" s="4">
        <v>7.8E-2</v>
      </c>
      <c r="G117" s="3">
        <v>1.75</v>
      </c>
      <c r="H117" s="3">
        <v>1.69</v>
      </c>
      <c r="I117" s="1"/>
      <c r="J117" s="1"/>
      <c r="K117" s="1"/>
      <c r="L117" s="1"/>
      <c r="M117" s="1"/>
    </row>
    <row r="118" spans="1:13" ht="18" customHeight="1" x14ac:dyDescent="0.3">
      <c r="A118" s="1"/>
      <c r="B118" s="1"/>
      <c r="C118" s="1"/>
      <c r="D118" s="8" t="s">
        <v>116</v>
      </c>
      <c r="E118" s="4">
        <v>0.30299999999999999</v>
      </c>
      <c r="F118" s="4">
        <v>0.32600000000000001</v>
      </c>
      <c r="G118" s="3">
        <v>1</v>
      </c>
      <c r="H118" s="3">
        <v>0.99</v>
      </c>
      <c r="I118" s="1"/>
      <c r="J118" s="1"/>
      <c r="K118" s="1"/>
      <c r="L118" s="1"/>
      <c r="M118" s="1"/>
    </row>
    <row r="119" spans="1:13" ht="18" customHeight="1" x14ac:dyDescent="0.3">
      <c r="A119" s="1"/>
      <c r="B119" s="1"/>
      <c r="C119" s="1"/>
      <c r="D119" s="8" t="s">
        <v>117</v>
      </c>
      <c r="E119" s="4">
        <v>0.06</v>
      </c>
      <c r="F119" s="4">
        <v>5.7000000000000002E-2</v>
      </c>
      <c r="G119" s="3">
        <v>2.08</v>
      </c>
      <c r="H119" s="3">
        <v>2.12</v>
      </c>
      <c r="I119" s="1"/>
      <c r="J119" s="1"/>
      <c r="K119" s="1"/>
      <c r="L119" s="1"/>
      <c r="M119" s="1"/>
    </row>
    <row r="120" spans="1:13" ht="18" customHeight="1" x14ac:dyDescent="0.3">
      <c r="A120" s="1"/>
      <c r="B120" s="1"/>
      <c r="C120" s="1"/>
      <c r="D120" s="8" t="s">
        <v>118</v>
      </c>
      <c r="E120" s="4">
        <v>2.8000000000000001E-2</v>
      </c>
      <c r="F120" s="4">
        <v>0.05</v>
      </c>
      <c r="G120" s="3">
        <v>1.79</v>
      </c>
      <c r="H120" s="3">
        <v>1.74</v>
      </c>
      <c r="I120" s="1"/>
      <c r="J120" s="1"/>
      <c r="K120" s="1"/>
      <c r="L120" s="1"/>
      <c r="M120" s="1"/>
    </row>
    <row r="121" spans="1:13" ht="18" customHeight="1" x14ac:dyDescent="0.3">
      <c r="A121" s="1"/>
      <c r="B121" s="1"/>
      <c r="C121" s="1"/>
      <c r="D121" s="8" t="s">
        <v>119</v>
      </c>
      <c r="E121" s="4">
        <v>0.126</v>
      </c>
      <c r="F121" s="4">
        <v>0.122</v>
      </c>
      <c r="G121" s="3">
        <v>1.53</v>
      </c>
      <c r="H121" s="3">
        <v>1.58</v>
      </c>
      <c r="I121" s="1"/>
      <c r="J121" s="1"/>
      <c r="K121" s="1"/>
      <c r="L121" s="1"/>
      <c r="M121" s="1"/>
    </row>
    <row r="122" spans="1:13" ht="18" customHeight="1" x14ac:dyDescent="0.3">
      <c r="A122" s="1"/>
      <c r="B122" s="1"/>
      <c r="C122" s="1"/>
      <c r="D122" s="8" t="s">
        <v>120</v>
      </c>
      <c r="E122" s="4">
        <v>8.6999999999999994E-2</v>
      </c>
      <c r="F122" s="4">
        <v>9.0999999999999998E-2</v>
      </c>
      <c r="G122" s="3">
        <v>1.65</v>
      </c>
      <c r="H122" s="3">
        <v>1.66</v>
      </c>
      <c r="I122" s="1"/>
      <c r="J122" s="1"/>
      <c r="K122" s="1"/>
      <c r="L122" s="1"/>
      <c r="M122" s="1"/>
    </row>
    <row r="123" spans="1:13" ht="18" customHeight="1" x14ac:dyDescent="0.3">
      <c r="A123" s="1"/>
      <c r="B123" s="1"/>
      <c r="C123" s="1"/>
      <c r="D123" s="8" t="s">
        <v>121</v>
      </c>
      <c r="E123" s="4">
        <v>2.7E-2</v>
      </c>
      <c r="F123" s="4">
        <v>1.4999999999999999E-2</v>
      </c>
      <c r="G123" s="3">
        <v>2.0699999999999998</v>
      </c>
      <c r="H123" s="3">
        <v>2.04</v>
      </c>
      <c r="I123" s="1"/>
      <c r="J123" s="1"/>
      <c r="K123" s="1"/>
      <c r="L123" s="1"/>
      <c r="M123" s="1"/>
    </row>
    <row r="124" spans="1:13" ht="18" customHeight="1" x14ac:dyDescent="0.3">
      <c r="A124" s="1"/>
      <c r="B124" s="1"/>
      <c r="C124" s="1"/>
      <c r="D124" s="8" t="s">
        <v>122</v>
      </c>
      <c r="E124" s="4">
        <v>7.5999999999999998E-2</v>
      </c>
      <c r="F124" s="4">
        <v>5.8999999999999997E-2</v>
      </c>
      <c r="G124" s="3">
        <v>1.7</v>
      </c>
      <c r="H124" s="3">
        <v>1.86</v>
      </c>
      <c r="I124" s="1"/>
      <c r="J124" s="1"/>
      <c r="K124" s="1"/>
      <c r="L124" s="1"/>
      <c r="M124" s="1"/>
    </row>
    <row r="125" spans="1:13" ht="18" customHeight="1" x14ac:dyDescent="0.3">
      <c r="A125" s="1"/>
      <c r="B125" s="1"/>
      <c r="C125" s="1"/>
      <c r="D125" s="8" t="s">
        <v>123</v>
      </c>
      <c r="E125" s="4">
        <v>0.114</v>
      </c>
      <c r="F125" s="4">
        <v>9.7000000000000003E-2</v>
      </c>
      <c r="G125" s="3">
        <v>1.52</v>
      </c>
      <c r="H125" s="3">
        <v>1.53</v>
      </c>
      <c r="I125" s="1"/>
      <c r="J125" s="1"/>
      <c r="K125" s="1"/>
      <c r="L125" s="1"/>
      <c r="M125" s="1"/>
    </row>
    <row r="126" spans="1:13" ht="18" customHeight="1" x14ac:dyDescent="0.3">
      <c r="A126" s="1"/>
      <c r="B126" s="1"/>
      <c r="C126" s="1"/>
      <c r="D126" s="8" t="s">
        <v>124</v>
      </c>
      <c r="E126" s="4">
        <v>0.16600000000000001</v>
      </c>
      <c r="F126" s="4">
        <v>0.17199999999999999</v>
      </c>
      <c r="G126" s="3">
        <v>1.4</v>
      </c>
      <c r="H126" s="3">
        <v>1.4</v>
      </c>
      <c r="I126" s="1"/>
      <c r="J126" s="1"/>
      <c r="K126" s="1"/>
      <c r="L126" s="1"/>
      <c r="M126" s="1"/>
    </row>
    <row r="127" spans="1:13" ht="18" customHeight="1" x14ac:dyDescent="0.3">
      <c r="A127" s="1"/>
      <c r="B127" s="1"/>
      <c r="C127" s="1"/>
      <c r="D127" s="8" t="s">
        <v>125</v>
      </c>
      <c r="E127" s="4">
        <v>8.3000000000000004E-2</v>
      </c>
      <c r="F127" s="4">
        <v>8.1000000000000003E-2</v>
      </c>
      <c r="G127" s="3">
        <v>1.58</v>
      </c>
      <c r="H127" s="3">
        <v>1.59</v>
      </c>
      <c r="I127" s="1"/>
      <c r="J127" s="1"/>
      <c r="K127" s="1"/>
      <c r="L127" s="1"/>
      <c r="M127" s="1"/>
    </row>
    <row r="128" spans="1:13" ht="18" customHeight="1" x14ac:dyDescent="0.3">
      <c r="A128" s="1"/>
      <c r="B128" s="1"/>
      <c r="C128" s="1"/>
      <c r="D128" s="8" t="s">
        <v>126</v>
      </c>
      <c r="E128" s="4">
        <v>2.5999999999999999E-2</v>
      </c>
      <c r="F128" s="4">
        <v>2.1999999999999999E-2</v>
      </c>
      <c r="G128" s="3">
        <v>1.98</v>
      </c>
      <c r="H128" s="3">
        <v>1.99</v>
      </c>
      <c r="I128" s="1"/>
      <c r="J128" s="1"/>
      <c r="K128" s="1"/>
      <c r="L128" s="1"/>
      <c r="M128" s="1"/>
    </row>
    <row r="129" spans="1:13" ht="18" customHeight="1" x14ac:dyDescent="0.3">
      <c r="A129" s="1"/>
      <c r="B129" s="1"/>
      <c r="C129" s="1"/>
      <c r="D129" s="8" t="s">
        <v>127</v>
      </c>
      <c r="E129" s="4">
        <v>6.6000000000000003E-2</v>
      </c>
      <c r="F129" s="4">
        <v>6.3E-2</v>
      </c>
      <c r="G129" s="3">
        <v>1.68</v>
      </c>
      <c r="H129" s="3">
        <v>1.7</v>
      </c>
      <c r="I129" s="1"/>
      <c r="J129" s="1"/>
      <c r="K129" s="1"/>
      <c r="L129" s="1"/>
      <c r="M129" s="1"/>
    </row>
    <row r="130" spans="1:13" ht="18" customHeight="1" x14ac:dyDescent="0.3">
      <c r="A130" s="1"/>
      <c r="B130" s="1"/>
      <c r="C130" s="1"/>
      <c r="D130" s="8" t="s">
        <v>128</v>
      </c>
      <c r="E130" s="4">
        <v>7.4999999999999997E-2</v>
      </c>
      <c r="F130" s="4">
        <v>5.8000000000000003E-2</v>
      </c>
      <c r="G130" s="3">
        <v>1.7</v>
      </c>
      <c r="H130" s="3">
        <v>1.7</v>
      </c>
      <c r="I130" s="1"/>
      <c r="J130" s="1"/>
      <c r="K130" s="1"/>
      <c r="L130" s="1"/>
      <c r="M130" s="1"/>
    </row>
    <row r="131" spans="1:13" ht="18" customHeight="1" x14ac:dyDescent="0.3">
      <c r="A131" s="1"/>
      <c r="B131" s="1"/>
      <c r="C131" s="1"/>
      <c r="D131" s="8" t="s">
        <v>129</v>
      </c>
      <c r="E131" s="4">
        <v>0.105</v>
      </c>
      <c r="F131" s="4">
        <v>8.6999999999999994E-2</v>
      </c>
      <c r="G131" s="3">
        <v>1.54</v>
      </c>
      <c r="H131" s="3">
        <v>1.63</v>
      </c>
      <c r="I131" s="1"/>
      <c r="J131" s="1"/>
      <c r="K131" s="1"/>
      <c r="L131" s="1"/>
      <c r="M131" s="1"/>
    </row>
    <row r="132" spans="1:13" ht="18" customHeight="1" x14ac:dyDescent="0.3">
      <c r="A132" s="1"/>
      <c r="B132" s="1"/>
      <c r="C132" s="1"/>
      <c r="D132" s="8" t="s">
        <v>130</v>
      </c>
      <c r="E132" s="4">
        <v>9.8000000000000004E-2</v>
      </c>
      <c r="F132" s="4">
        <v>9.8000000000000004E-2</v>
      </c>
      <c r="G132" s="3">
        <v>1.63</v>
      </c>
      <c r="H132" s="3">
        <v>1.69</v>
      </c>
      <c r="I132" s="1"/>
      <c r="J132" s="1"/>
      <c r="K132" s="1"/>
      <c r="L132" s="1"/>
      <c r="M132" s="1"/>
    </row>
    <row r="133" spans="1:13" ht="18" customHeight="1" x14ac:dyDescent="0.3">
      <c r="A133" s="1"/>
      <c r="B133" s="1"/>
      <c r="C133" s="1"/>
      <c r="D133" s="8" t="s">
        <v>131</v>
      </c>
      <c r="E133" s="4">
        <v>0.05</v>
      </c>
      <c r="F133" s="4">
        <v>0.04</v>
      </c>
      <c r="G133" s="3">
        <v>1.77</v>
      </c>
      <c r="H133" s="3">
        <v>1.83</v>
      </c>
      <c r="I133" s="1"/>
      <c r="J133" s="1"/>
      <c r="K133" s="1"/>
      <c r="L133" s="1"/>
      <c r="M133" s="1"/>
    </row>
    <row r="134" spans="1:13" ht="18" customHeight="1" x14ac:dyDescent="0.3">
      <c r="A134" s="1"/>
      <c r="B134" s="1"/>
      <c r="C134" s="1"/>
      <c r="D134" s="8" t="s">
        <v>132</v>
      </c>
      <c r="E134" s="4">
        <v>4.4999999999999998E-2</v>
      </c>
      <c r="F134" s="4">
        <v>4.9000000000000002E-2</v>
      </c>
      <c r="G134" s="3">
        <v>1.72</v>
      </c>
      <c r="H134" s="3">
        <v>1.75</v>
      </c>
      <c r="I134" s="1"/>
      <c r="J134" s="1"/>
      <c r="K134" s="1"/>
      <c r="L134" s="1"/>
      <c r="M134" s="1"/>
    </row>
    <row r="135" spans="1:13" ht="18" customHeight="1" x14ac:dyDescent="0.3">
      <c r="A135" s="1"/>
      <c r="B135" s="1"/>
      <c r="C135" s="1"/>
      <c r="D135" s="8" t="s">
        <v>133</v>
      </c>
      <c r="E135" s="4">
        <v>0.11</v>
      </c>
      <c r="F135" s="4">
        <v>7.5999999999999998E-2</v>
      </c>
      <c r="G135" s="3">
        <v>1.6</v>
      </c>
      <c r="H135" s="3">
        <v>1.68</v>
      </c>
      <c r="I135" s="1"/>
      <c r="J135" s="1"/>
      <c r="K135" s="1"/>
      <c r="L135" s="1"/>
      <c r="M135" s="1"/>
    </row>
    <row r="136" spans="1:13" ht="18" customHeight="1" x14ac:dyDescent="0.3">
      <c r="A136" s="1"/>
      <c r="B136" s="1"/>
      <c r="C136" s="1"/>
      <c r="D136" s="8" t="s">
        <v>134</v>
      </c>
      <c r="E136" s="4">
        <v>8.3000000000000004E-2</v>
      </c>
      <c r="F136" s="4">
        <v>8.6999999999999994E-2</v>
      </c>
      <c r="G136" s="3">
        <v>1.62</v>
      </c>
      <c r="H136" s="3">
        <v>1.62</v>
      </c>
      <c r="I136" s="1"/>
      <c r="J136" s="1"/>
      <c r="K136" s="1"/>
      <c r="L136" s="1"/>
      <c r="M136" s="1"/>
    </row>
    <row r="137" spans="1:13" ht="18" customHeight="1" x14ac:dyDescent="0.3">
      <c r="A137" s="1"/>
      <c r="B137" s="1"/>
      <c r="C137" s="1"/>
      <c r="D137" s="8" t="s">
        <v>135</v>
      </c>
      <c r="E137" s="4">
        <v>0.40100000000000002</v>
      </c>
      <c r="F137" s="4">
        <v>0.371</v>
      </c>
      <c r="G137" s="3">
        <v>0.81</v>
      </c>
      <c r="H137" s="3">
        <v>0.85</v>
      </c>
      <c r="I137" s="1"/>
      <c r="J137" s="1"/>
      <c r="K137" s="1"/>
      <c r="L137" s="1"/>
      <c r="M137" s="1"/>
    </row>
    <row r="138" spans="1:13" ht="18" customHeight="1" x14ac:dyDescent="0.3">
      <c r="A138" s="1"/>
      <c r="B138" s="1"/>
      <c r="C138" s="1"/>
      <c r="D138" s="8" t="s">
        <v>136</v>
      </c>
      <c r="E138" s="4">
        <v>7.1999999999999995E-2</v>
      </c>
      <c r="F138" s="4">
        <v>6.6000000000000003E-2</v>
      </c>
      <c r="G138" s="3">
        <v>1.83</v>
      </c>
      <c r="H138" s="3">
        <v>1.91</v>
      </c>
      <c r="I138" s="1"/>
      <c r="J138" s="1"/>
      <c r="K138" s="1"/>
      <c r="L138" s="1"/>
      <c r="M138" s="1"/>
    </row>
    <row r="139" spans="1:13" ht="18" customHeight="1" x14ac:dyDescent="0.3">
      <c r="A139" s="1"/>
      <c r="B139" s="1"/>
      <c r="C139" s="1"/>
      <c r="D139" s="8" t="s">
        <v>137</v>
      </c>
      <c r="E139" s="4">
        <v>4.8000000000000001E-2</v>
      </c>
      <c r="F139" s="4">
        <v>4.9000000000000002E-2</v>
      </c>
      <c r="G139" s="3">
        <v>2.39</v>
      </c>
      <c r="H139" s="3">
        <v>2.3199999999999998</v>
      </c>
      <c r="I139" s="1"/>
      <c r="J139" s="1"/>
      <c r="K139" s="1"/>
      <c r="L139" s="1"/>
      <c r="M139" s="1"/>
    </row>
    <row r="140" spans="1:13" ht="18" customHeight="1" x14ac:dyDescent="0.3">
      <c r="A140" s="1"/>
      <c r="B140" s="1"/>
      <c r="C140" s="1"/>
      <c r="D140" s="8" t="s">
        <v>138</v>
      </c>
      <c r="E140" s="4">
        <v>0.10100000000000001</v>
      </c>
      <c r="F140" s="4">
        <v>8.5999999999999993E-2</v>
      </c>
      <c r="G140" s="3">
        <v>1.78</v>
      </c>
      <c r="H140" s="3">
        <v>1.72</v>
      </c>
      <c r="I140" s="1"/>
      <c r="J140" s="1"/>
      <c r="K140" s="1"/>
      <c r="L140" s="1"/>
      <c r="M140" s="1"/>
    </row>
    <row r="141" spans="1:13" ht="18" customHeight="1" x14ac:dyDescent="0.3">
      <c r="A141" s="1"/>
      <c r="B141" s="1"/>
      <c r="C141" s="1"/>
      <c r="D141" s="8" t="s">
        <v>139</v>
      </c>
      <c r="E141" s="4">
        <v>0.114</v>
      </c>
      <c r="F141" s="4">
        <v>0.113</v>
      </c>
      <c r="G141" s="3">
        <v>1.55</v>
      </c>
      <c r="H141" s="3">
        <v>1.58</v>
      </c>
      <c r="I141" s="1"/>
      <c r="J141" s="1"/>
      <c r="K141" s="1"/>
      <c r="L141" s="1"/>
      <c r="M141" s="1"/>
    </row>
    <row r="142" spans="1:13" ht="18" customHeight="1" x14ac:dyDescent="0.3">
      <c r="A142" s="1"/>
      <c r="B142" s="1"/>
      <c r="C142" s="1"/>
      <c r="D142" s="8" t="s">
        <v>140</v>
      </c>
      <c r="E142" s="4">
        <v>7.0000000000000007E-2</v>
      </c>
      <c r="F142" s="4">
        <v>8.6999999999999994E-2</v>
      </c>
      <c r="G142" s="3">
        <v>1.98</v>
      </c>
      <c r="H142" s="3">
        <v>1.85</v>
      </c>
      <c r="I142" s="1"/>
      <c r="J142" s="1"/>
      <c r="K142" s="1"/>
      <c r="L142" s="1"/>
      <c r="M142" s="1"/>
    </row>
    <row r="143" spans="1:13" ht="18" customHeight="1" x14ac:dyDescent="0.3">
      <c r="A143" s="1"/>
      <c r="B143" s="1"/>
      <c r="C143" s="1"/>
      <c r="D143" s="8" t="s">
        <v>141</v>
      </c>
      <c r="E143" s="4">
        <v>6.3E-2</v>
      </c>
      <c r="F143" s="4">
        <v>6.2E-2</v>
      </c>
      <c r="G143" s="3">
        <v>1.72</v>
      </c>
      <c r="H143" s="3">
        <v>1.79</v>
      </c>
      <c r="I143" s="1"/>
      <c r="J143" s="1"/>
      <c r="K143" s="1"/>
      <c r="L143" s="1"/>
      <c r="M143" s="1"/>
    </row>
    <row r="144" spans="1:13" ht="18" customHeight="1" x14ac:dyDescent="0.3">
      <c r="A144" s="1"/>
      <c r="B144" s="1"/>
      <c r="C144" s="1"/>
      <c r="D144" s="8" t="s">
        <v>142</v>
      </c>
      <c r="E144" s="4">
        <v>9.7000000000000003E-2</v>
      </c>
      <c r="F144" s="4">
        <v>0.113</v>
      </c>
      <c r="G144" s="3">
        <v>1.57</v>
      </c>
      <c r="H144" s="3">
        <v>1.59</v>
      </c>
      <c r="I144" s="1"/>
      <c r="J144" s="1"/>
      <c r="K144" s="1"/>
      <c r="L144" s="1"/>
      <c r="M144" s="1"/>
    </row>
    <row r="145" spans="1:13" ht="18" customHeight="1" x14ac:dyDescent="0.3">
      <c r="A145" s="1"/>
      <c r="B145" s="1"/>
      <c r="C145" s="1"/>
      <c r="D145" s="8" t="s">
        <v>143</v>
      </c>
      <c r="E145" s="4">
        <v>0.106</v>
      </c>
      <c r="F145" s="4">
        <v>0.08</v>
      </c>
      <c r="G145" s="3">
        <v>1.6</v>
      </c>
      <c r="H145" s="3">
        <v>1.6</v>
      </c>
      <c r="I145" s="1"/>
      <c r="J145" s="1"/>
      <c r="K145" s="1"/>
      <c r="L145" s="1"/>
      <c r="M145" s="1"/>
    </row>
    <row r="146" spans="1:13" ht="18" customHeight="1" x14ac:dyDescent="0.3">
      <c r="A146" s="1"/>
      <c r="B146" s="1"/>
      <c r="C146" s="1"/>
      <c r="D146" s="8" t="s">
        <v>144</v>
      </c>
      <c r="E146" s="4">
        <v>7.0000000000000007E-2</v>
      </c>
      <c r="F146" s="4">
        <v>5.6000000000000001E-2</v>
      </c>
      <c r="G146" s="3">
        <v>1.53</v>
      </c>
      <c r="H146" s="3">
        <v>1.54</v>
      </c>
      <c r="I146" s="1"/>
      <c r="J146" s="1"/>
      <c r="K146" s="1"/>
      <c r="L146" s="1"/>
      <c r="M146" s="1"/>
    </row>
    <row r="147" spans="1:13" ht="18" customHeight="1" x14ac:dyDescent="0.3">
      <c r="A147" s="1"/>
      <c r="B147" s="1"/>
      <c r="C147" s="1"/>
      <c r="D147" s="8" t="s">
        <v>145</v>
      </c>
      <c r="E147" s="4">
        <v>5.5E-2</v>
      </c>
      <c r="F147" s="4">
        <v>6.5000000000000002E-2</v>
      </c>
      <c r="G147" s="3">
        <v>1.85</v>
      </c>
      <c r="H147" s="3">
        <v>1.84</v>
      </c>
      <c r="I147" s="1"/>
      <c r="J147" s="1"/>
      <c r="K147" s="1"/>
      <c r="L147" s="1"/>
      <c r="M147" s="1"/>
    </row>
    <row r="148" spans="1:13" ht="18" customHeight="1" x14ac:dyDescent="0.3">
      <c r="A148" s="1"/>
      <c r="B148" s="1"/>
      <c r="C148" s="1"/>
      <c r="D148" s="8" t="s">
        <v>146</v>
      </c>
      <c r="E148" s="4">
        <v>9.6000000000000002E-2</v>
      </c>
      <c r="F148" s="4">
        <v>7.6999999999999999E-2</v>
      </c>
      <c r="G148" s="3">
        <v>1.78</v>
      </c>
      <c r="H148" s="3">
        <v>1.77</v>
      </c>
      <c r="I148" s="1"/>
      <c r="J148" s="1"/>
      <c r="K148" s="1"/>
      <c r="L148" s="1"/>
      <c r="M148" s="1"/>
    </row>
    <row r="149" spans="1:13" ht="18" customHeight="1" x14ac:dyDescent="0.3">
      <c r="A149" s="1"/>
      <c r="B149" s="1"/>
      <c r="C149" s="1"/>
      <c r="D149" s="8" t="s">
        <v>147</v>
      </c>
      <c r="E149" s="4">
        <v>0.126</v>
      </c>
      <c r="F149" s="4">
        <v>0.13400000000000001</v>
      </c>
      <c r="G149" s="3">
        <v>1.41</v>
      </c>
      <c r="H149" s="3">
        <v>1.45</v>
      </c>
      <c r="I149" s="1"/>
      <c r="J149" s="1"/>
      <c r="K149" s="1"/>
      <c r="L149" s="1"/>
      <c r="M149" s="1"/>
    </row>
    <row r="150" spans="1:13" ht="18" customHeight="1" x14ac:dyDescent="0.3">
      <c r="A150" s="1"/>
      <c r="B150" s="1"/>
      <c r="C150" s="1"/>
      <c r="D150" s="8" t="s">
        <v>148</v>
      </c>
      <c r="E150" s="4">
        <v>6.5000000000000002E-2</v>
      </c>
      <c r="F150" s="4">
        <v>5.8999999999999997E-2</v>
      </c>
      <c r="G150" s="3">
        <v>1.87</v>
      </c>
      <c r="H150" s="3">
        <v>1.85</v>
      </c>
      <c r="I150" s="1"/>
      <c r="J150" s="1"/>
      <c r="K150" s="1"/>
      <c r="L150" s="1"/>
      <c r="M150" s="1"/>
    </row>
    <row r="151" spans="1:13" ht="18" customHeight="1" x14ac:dyDescent="0.3">
      <c r="A151" s="1"/>
      <c r="B151" s="1"/>
      <c r="C151" s="1"/>
      <c r="D151" s="8" t="s">
        <v>149</v>
      </c>
      <c r="E151" s="4">
        <v>6.0999999999999999E-2</v>
      </c>
      <c r="F151" s="4">
        <v>8.2000000000000003E-2</v>
      </c>
      <c r="G151" s="3">
        <v>1.75</v>
      </c>
      <c r="H151" s="3">
        <v>1.73</v>
      </c>
      <c r="I151" s="1"/>
      <c r="J151" s="1"/>
      <c r="K151" s="1"/>
      <c r="L151" s="1"/>
      <c r="M151" s="1"/>
    </row>
    <row r="152" spans="1:13" ht="18" customHeight="1" x14ac:dyDescent="0.3">
      <c r="A152" s="1"/>
      <c r="B152" s="1"/>
      <c r="C152" s="1"/>
      <c r="D152" s="8" t="s">
        <v>150</v>
      </c>
      <c r="E152" s="4">
        <v>0.10199999999999999</v>
      </c>
      <c r="F152" s="4">
        <v>0.105</v>
      </c>
      <c r="G152" s="3">
        <v>1.62</v>
      </c>
      <c r="H152" s="3">
        <v>1.63</v>
      </c>
      <c r="I152" s="1"/>
      <c r="J152" s="1"/>
      <c r="K152" s="1"/>
      <c r="L152" s="1"/>
      <c r="M152" s="1"/>
    </row>
    <row r="153" spans="1:13" ht="18" customHeight="1" x14ac:dyDescent="0.3">
      <c r="A153" s="1"/>
      <c r="B153" s="1"/>
      <c r="C153" s="1"/>
      <c r="D153" s="8" t="s">
        <v>151</v>
      </c>
      <c r="E153" s="4">
        <v>2.5999999999999999E-2</v>
      </c>
      <c r="F153" s="4">
        <v>0.01</v>
      </c>
      <c r="G153" s="3">
        <v>2.04</v>
      </c>
      <c r="H153" s="3">
        <v>2.15</v>
      </c>
      <c r="I153" s="1"/>
      <c r="J153" s="1"/>
      <c r="K153" s="1"/>
      <c r="L153" s="1"/>
      <c r="M153" s="1"/>
    </row>
    <row r="154" spans="1:13" ht="18" customHeight="1" x14ac:dyDescent="0.3">
      <c r="A154" s="1"/>
      <c r="B154" s="1"/>
      <c r="C154" s="1"/>
      <c r="D154" s="8" t="s">
        <v>152</v>
      </c>
      <c r="E154" s="4">
        <v>3.5000000000000003E-2</v>
      </c>
      <c r="F154" s="4">
        <v>4.2000000000000003E-2</v>
      </c>
      <c r="G154" s="3">
        <v>1.85</v>
      </c>
      <c r="H154" s="3">
        <v>1.81</v>
      </c>
      <c r="I154" s="1"/>
      <c r="J154" s="1"/>
      <c r="K154" s="1"/>
      <c r="L154" s="1"/>
      <c r="M154" s="1"/>
    </row>
    <row r="155" spans="1:13" ht="18" customHeight="1" x14ac:dyDescent="0.3">
      <c r="A155" s="1"/>
      <c r="B155" s="1"/>
      <c r="C155" s="1"/>
      <c r="D155" s="8" t="s">
        <v>153</v>
      </c>
      <c r="E155" s="4">
        <v>4.1000000000000002E-2</v>
      </c>
      <c r="F155" s="4">
        <v>4.2999999999999997E-2</v>
      </c>
      <c r="G155" s="3">
        <v>1.76</v>
      </c>
      <c r="H155" s="3">
        <v>1.78</v>
      </c>
      <c r="I155" s="1"/>
      <c r="J155" s="1"/>
      <c r="K155" s="1"/>
      <c r="L155" s="1"/>
      <c r="M155" s="1"/>
    </row>
    <row r="156" spans="1:13" ht="18" customHeight="1" x14ac:dyDescent="0.3">
      <c r="A156" s="1"/>
      <c r="B156" s="1"/>
      <c r="C156" s="1"/>
      <c r="D156" s="8" t="s">
        <v>154</v>
      </c>
      <c r="E156" s="4">
        <v>7.1999999999999995E-2</v>
      </c>
      <c r="F156" s="4">
        <v>7.3999999999999996E-2</v>
      </c>
      <c r="G156" s="3">
        <v>1.64</v>
      </c>
      <c r="H156" s="3">
        <v>1.7</v>
      </c>
      <c r="I156" s="1"/>
      <c r="J156" s="1"/>
      <c r="K156" s="1"/>
      <c r="L156" s="1"/>
      <c r="M156" s="1"/>
    </row>
    <row r="157" spans="1:13" ht="18" customHeight="1" x14ac:dyDescent="0.3">
      <c r="A157" s="1"/>
      <c r="B157" s="1"/>
      <c r="C157" s="1"/>
      <c r="D157" s="8" t="s">
        <v>155</v>
      </c>
      <c r="E157" s="4">
        <v>6.3E-2</v>
      </c>
      <c r="F157" s="4">
        <v>5.8000000000000003E-2</v>
      </c>
      <c r="G157" s="3">
        <v>1.74</v>
      </c>
      <c r="H157" s="3">
        <v>1.78</v>
      </c>
      <c r="I157" s="1"/>
      <c r="J157" s="1"/>
      <c r="K157" s="1"/>
      <c r="L157" s="1"/>
      <c r="M157" s="1"/>
    </row>
    <row r="158" spans="1:13" ht="18" customHeight="1" x14ac:dyDescent="0.3">
      <c r="A158" s="1"/>
      <c r="B158" s="1"/>
      <c r="C158" s="1"/>
      <c r="D158" s="8" t="s">
        <v>156</v>
      </c>
      <c r="E158" s="4">
        <v>8.2000000000000003E-2</v>
      </c>
      <c r="F158" s="4">
        <v>8.8999999999999996E-2</v>
      </c>
      <c r="G158" s="3">
        <v>1.59</v>
      </c>
      <c r="H158" s="3">
        <v>1.58</v>
      </c>
      <c r="I158" s="1"/>
      <c r="J158" s="1"/>
      <c r="K158" s="1"/>
      <c r="L158" s="1"/>
      <c r="M158" s="1"/>
    </row>
    <row r="159" spans="1:13" ht="18" customHeight="1" x14ac:dyDescent="0.3">
      <c r="A159" s="1"/>
      <c r="B159" s="1"/>
      <c r="C159" s="1"/>
      <c r="D159" s="8" t="s">
        <v>157</v>
      </c>
      <c r="E159" s="4">
        <v>0.104</v>
      </c>
      <c r="F159" s="4">
        <v>0.10100000000000001</v>
      </c>
      <c r="G159" s="3">
        <v>1.64</v>
      </c>
      <c r="H159" s="3">
        <v>1.69</v>
      </c>
      <c r="I159" s="1"/>
      <c r="J159" s="1"/>
      <c r="K159" s="1"/>
      <c r="L159" s="1"/>
      <c r="M159" s="1"/>
    </row>
    <row r="160" spans="1:13" ht="18" customHeight="1" x14ac:dyDescent="0.3">
      <c r="A160" s="1"/>
      <c r="B160" s="1"/>
      <c r="C160" s="1"/>
      <c r="D160" s="8" t="s">
        <v>158</v>
      </c>
      <c r="E160" s="4">
        <v>0.121</v>
      </c>
      <c r="F160" s="4">
        <v>0.122</v>
      </c>
      <c r="G160" s="3">
        <v>1.59</v>
      </c>
      <c r="H160" s="3">
        <v>1.62</v>
      </c>
      <c r="I160" s="1"/>
      <c r="J160" s="1"/>
      <c r="K160" s="1"/>
      <c r="L160" s="1"/>
      <c r="M160" s="1"/>
    </row>
    <row r="161" spans="1:13" ht="18" customHeight="1" x14ac:dyDescent="0.3">
      <c r="A161" s="1"/>
      <c r="B161" s="1"/>
      <c r="C161" s="1"/>
      <c r="D161" s="8" t="s">
        <v>159</v>
      </c>
      <c r="E161" s="4">
        <v>0.11700000000000001</v>
      </c>
      <c r="F161" s="4">
        <v>0.109</v>
      </c>
      <c r="G161" s="3">
        <v>1.6</v>
      </c>
      <c r="H161" s="3">
        <v>1.61</v>
      </c>
      <c r="I161" s="1"/>
      <c r="J161" s="1"/>
      <c r="K161" s="1"/>
      <c r="L161" s="1"/>
      <c r="M161" s="1"/>
    </row>
    <row r="162" spans="1:13" ht="18" customHeight="1" x14ac:dyDescent="0.3">
      <c r="A162" s="1"/>
      <c r="B162" s="1"/>
      <c r="C162" s="1"/>
      <c r="D162" s="8" t="s">
        <v>160</v>
      </c>
      <c r="E162" s="4">
        <v>0.17599999999999999</v>
      </c>
      <c r="F162" s="4">
        <v>0.16900000000000001</v>
      </c>
      <c r="G162" s="3">
        <v>1.35</v>
      </c>
      <c r="H162" s="3">
        <v>1.52</v>
      </c>
      <c r="I162" s="1"/>
      <c r="J162" s="1"/>
      <c r="K162" s="1"/>
      <c r="L162" s="1"/>
      <c r="M162" s="1"/>
    </row>
    <row r="163" spans="1:13" ht="18" customHeight="1" x14ac:dyDescent="0.3">
      <c r="A163" s="1"/>
      <c r="B163" s="1"/>
      <c r="C163" s="1"/>
      <c r="D163" s="8" t="s">
        <v>161</v>
      </c>
      <c r="E163" s="4">
        <v>7.2999999999999995E-2</v>
      </c>
      <c r="F163" s="4">
        <v>5.6000000000000001E-2</v>
      </c>
      <c r="G163" s="3">
        <v>1.67</v>
      </c>
      <c r="H163" s="3">
        <v>1.74</v>
      </c>
      <c r="I163" s="1"/>
      <c r="J163" s="1"/>
      <c r="K163" s="1"/>
      <c r="L163" s="1"/>
      <c r="M163" s="1"/>
    </row>
    <row r="164" spans="1:13" ht="18" customHeight="1" x14ac:dyDescent="0.3">
      <c r="A164" s="1"/>
      <c r="B164" s="1"/>
      <c r="C164" s="1"/>
      <c r="D164" s="8" t="s">
        <v>162</v>
      </c>
      <c r="E164" s="4">
        <v>0.13200000000000001</v>
      </c>
      <c r="F164" s="4">
        <v>0.13300000000000001</v>
      </c>
      <c r="G164" s="3">
        <v>1.55</v>
      </c>
      <c r="H164" s="3">
        <v>1.6</v>
      </c>
      <c r="I164" s="1"/>
      <c r="J164" s="1"/>
      <c r="K164" s="1"/>
      <c r="L164" s="1"/>
      <c r="M164" s="1"/>
    </row>
    <row r="165" spans="1:13" ht="18" customHeight="1" x14ac:dyDescent="0.3">
      <c r="A165" s="1"/>
      <c r="B165" s="1"/>
      <c r="C165" s="1"/>
      <c r="D165" s="8" t="s">
        <v>163</v>
      </c>
      <c r="E165" s="4">
        <v>0.112</v>
      </c>
      <c r="F165" s="4">
        <v>0.112</v>
      </c>
      <c r="G165" s="3">
        <v>1.51</v>
      </c>
      <c r="H165" s="3">
        <v>1.5</v>
      </c>
      <c r="I165" s="1"/>
      <c r="J165" s="1"/>
      <c r="K165" s="1"/>
      <c r="L165" s="1"/>
      <c r="M165" s="1"/>
    </row>
    <row r="166" spans="1:13" ht="18" customHeight="1" x14ac:dyDescent="0.3">
      <c r="A166" s="1"/>
      <c r="B166" s="1"/>
      <c r="C166" s="1"/>
      <c r="D166" s="8" t="s">
        <v>164</v>
      </c>
      <c r="E166" s="4">
        <v>8.1000000000000003E-2</v>
      </c>
      <c r="F166" s="4">
        <v>0.13500000000000001</v>
      </c>
      <c r="G166" s="3">
        <v>1.6</v>
      </c>
      <c r="H166" s="3">
        <v>1.56</v>
      </c>
      <c r="I166" s="1"/>
      <c r="J166" s="1"/>
      <c r="K166" s="1"/>
      <c r="L166" s="1"/>
      <c r="M166" s="1"/>
    </row>
    <row r="167" spans="1:13" ht="18" customHeight="1" x14ac:dyDescent="0.3">
      <c r="A167" s="1"/>
      <c r="B167" s="1"/>
      <c r="C167" s="1"/>
      <c r="D167" s="8" t="s">
        <v>165</v>
      </c>
      <c r="E167" s="4">
        <v>6.9000000000000006E-2</v>
      </c>
      <c r="F167" s="4">
        <v>7.5999999999999998E-2</v>
      </c>
      <c r="G167" s="3">
        <v>1.72</v>
      </c>
      <c r="H167" s="3">
        <v>1.72</v>
      </c>
      <c r="I167" s="1"/>
      <c r="J167" s="1"/>
      <c r="K167" s="1"/>
      <c r="L167" s="1"/>
      <c r="M167" s="1"/>
    </row>
    <row r="168" spans="1:13" ht="18" customHeight="1" x14ac:dyDescent="0.3">
      <c r="A168" s="1"/>
      <c r="B168" s="1"/>
      <c r="C168" s="1"/>
      <c r="D168" s="8" t="s">
        <v>166</v>
      </c>
      <c r="E168" s="4">
        <v>3.7999999999999999E-2</v>
      </c>
      <c r="F168" s="4">
        <v>2.4E-2</v>
      </c>
      <c r="G168" s="3">
        <v>1.89</v>
      </c>
      <c r="H168" s="3">
        <v>1.95</v>
      </c>
      <c r="I168" s="1"/>
      <c r="J168" s="1"/>
      <c r="K168" s="1"/>
      <c r="L168" s="1"/>
      <c r="M168" s="1"/>
    </row>
    <row r="169" spans="1:13" ht="18" customHeight="1" x14ac:dyDescent="0.3">
      <c r="A169" s="1"/>
      <c r="B169" s="1"/>
      <c r="C169" s="1"/>
      <c r="D169" s="8" t="s">
        <v>167</v>
      </c>
      <c r="E169" s="4">
        <v>0.11799999999999999</v>
      </c>
      <c r="F169" s="4">
        <v>0.125</v>
      </c>
      <c r="G169" s="3">
        <v>1.49</v>
      </c>
      <c r="H169" s="3">
        <v>1.47</v>
      </c>
      <c r="I169" s="1"/>
      <c r="J169" s="1"/>
      <c r="K169" s="1"/>
      <c r="L169" s="1"/>
      <c r="M169" s="1"/>
    </row>
    <row r="170" spans="1:13" ht="18" customHeight="1" x14ac:dyDescent="0.3">
      <c r="A170" s="1"/>
      <c r="B170" s="1"/>
      <c r="C170" s="1"/>
      <c r="D170" s="8" t="s">
        <v>168</v>
      </c>
      <c r="E170" s="4">
        <v>7.3999999999999996E-2</v>
      </c>
      <c r="F170" s="4">
        <v>6.8000000000000005E-2</v>
      </c>
      <c r="G170" s="3">
        <v>1.67</v>
      </c>
      <c r="H170" s="3">
        <v>1.78</v>
      </c>
      <c r="I170" s="1"/>
      <c r="J170" s="1"/>
      <c r="K170" s="1"/>
      <c r="L170" s="1"/>
      <c r="M170" s="1"/>
    </row>
    <row r="171" spans="1:13" ht="18" customHeight="1" x14ac:dyDescent="0.3">
      <c r="A171" s="1"/>
      <c r="B171" s="1"/>
      <c r="C171" s="1"/>
      <c r="D171" s="8" t="s">
        <v>169</v>
      </c>
      <c r="E171" s="4">
        <v>4.7E-2</v>
      </c>
      <c r="F171" s="4">
        <v>3.6999999999999998E-2</v>
      </c>
      <c r="G171" s="3">
        <v>1.92</v>
      </c>
      <c r="H171" s="3">
        <v>1.96</v>
      </c>
      <c r="I171" s="1"/>
      <c r="J171" s="1"/>
      <c r="K171" s="1"/>
      <c r="L171" s="1"/>
      <c r="M171" s="1"/>
    </row>
    <row r="172" spans="1:13" ht="18" customHeight="1" x14ac:dyDescent="0.3">
      <c r="A172" s="1"/>
      <c r="B172" s="1"/>
      <c r="C172" s="1"/>
      <c r="D172" s="8" t="s">
        <v>170</v>
      </c>
      <c r="E172" s="4">
        <v>6.3E-2</v>
      </c>
      <c r="F172" s="4">
        <v>7.1999999999999995E-2</v>
      </c>
      <c r="G172" s="3">
        <v>1.6</v>
      </c>
      <c r="H172" s="3">
        <v>1.6</v>
      </c>
      <c r="I172" s="1"/>
      <c r="J172" s="1"/>
      <c r="K172" s="1"/>
      <c r="L172" s="1"/>
      <c r="M172" s="1"/>
    </row>
    <row r="173" spans="1:13" ht="18" customHeight="1" x14ac:dyDescent="0.3">
      <c r="A173" s="1"/>
      <c r="B173" s="1"/>
      <c r="C173" s="1"/>
      <c r="D173" s="8" t="s">
        <v>171</v>
      </c>
      <c r="E173" s="4">
        <v>6.5000000000000002E-2</v>
      </c>
      <c r="F173" s="4">
        <v>5.2999999999999999E-2</v>
      </c>
      <c r="G173" s="3">
        <v>1.75</v>
      </c>
      <c r="H173" s="3">
        <v>1.71</v>
      </c>
      <c r="I173" s="1"/>
      <c r="J173" s="1"/>
      <c r="K173" s="1"/>
      <c r="L173" s="1"/>
      <c r="M173" s="1"/>
    </row>
    <row r="174" spans="1:13" ht="18" customHeight="1" x14ac:dyDescent="0.3">
      <c r="A174" s="1"/>
      <c r="B174" s="1"/>
      <c r="C174" s="1"/>
      <c r="D174" s="8" t="s">
        <v>172</v>
      </c>
      <c r="E174" s="4">
        <v>0.19900000000000001</v>
      </c>
      <c r="F174" s="4">
        <v>0.186</v>
      </c>
      <c r="G174" s="3">
        <v>1.19</v>
      </c>
      <c r="H174" s="3">
        <v>1.24</v>
      </c>
      <c r="I174" s="1"/>
      <c r="J174" s="1"/>
      <c r="K174" s="1"/>
      <c r="L174" s="1"/>
      <c r="M174" s="1"/>
    </row>
    <row r="175" spans="1:13" ht="18" customHeight="1" x14ac:dyDescent="0.3">
      <c r="A175" s="1"/>
      <c r="B175" s="1"/>
      <c r="C175" s="1"/>
      <c r="D175" s="8" t="s">
        <v>173</v>
      </c>
      <c r="E175" s="4">
        <v>5.7000000000000002E-2</v>
      </c>
      <c r="F175" s="4">
        <v>3.6999999999999998E-2</v>
      </c>
      <c r="G175" s="3">
        <v>2.0499999999999998</v>
      </c>
      <c r="H175" s="3">
        <v>1.93</v>
      </c>
      <c r="I175" s="1"/>
      <c r="J175" s="1"/>
      <c r="K175" s="1"/>
      <c r="L175" s="1"/>
      <c r="M175" s="1"/>
    </row>
    <row r="176" spans="1:13" ht="18" customHeight="1" x14ac:dyDescent="0.3">
      <c r="A176" s="1"/>
      <c r="B176" s="1"/>
      <c r="C176" s="1"/>
      <c r="D176" s="8" t="s">
        <v>174</v>
      </c>
      <c r="E176" s="4">
        <v>0.17899999999999999</v>
      </c>
      <c r="F176" s="4">
        <v>0.187</v>
      </c>
      <c r="G176" s="3">
        <v>1.3</v>
      </c>
      <c r="H176" s="3">
        <v>1.34</v>
      </c>
      <c r="I176" s="1"/>
      <c r="J176" s="1"/>
      <c r="K176" s="1"/>
      <c r="L176" s="1"/>
      <c r="M176" s="1"/>
    </row>
    <row r="177" spans="1:13" ht="18" customHeight="1" x14ac:dyDescent="0.3">
      <c r="A177" s="1"/>
      <c r="B177" s="1"/>
      <c r="C177" s="1"/>
      <c r="D177" s="8" t="s">
        <v>175</v>
      </c>
      <c r="E177" s="4">
        <v>0.182</v>
      </c>
      <c r="F177" s="4">
        <v>0.17100000000000001</v>
      </c>
      <c r="G177" s="3">
        <v>1.33</v>
      </c>
      <c r="H177" s="3">
        <v>1.35</v>
      </c>
      <c r="I177" s="1"/>
      <c r="J177" s="1"/>
      <c r="K177" s="1"/>
      <c r="L177" s="1"/>
      <c r="M177" s="1"/>
    </row>
    <row r="178" spans="1:13" ht="18" customHeight="1" x14ac:dyDescent="0.3">
      <c r="A178" s="1"/>
      <c r="B178" s="1"/>
      <c r="C178" s="1"/>
      <c r="D178" s="8" t="s">
        <v>176</v>
      </c>
      <c r="E178" s="4">
        <v>2.5000000000000001E-2</v>
      </c>
      <c r="F178" s="4">
        <v>2.3E-2</v>
      </c>
      <c r="G178" s="3">
        <v>1.97</v>
      </c>
      <c r="H178" s="3">
        <v>2</v>
      </c>
      <c r="I178" s="1"/>
      <c r="J178" s="1"/>
      <c r="K178" s="1"/>
      <c r="L178" s="1"/>
      <c r="M178" s="1"/>
    </row>
    <row r="179" spans="1:13" ht="18" customHeight="1" x14ac:dyDescent="0.3">
      <c r="A179" s="1"/>
      <c r="B179" s="1"/>
      <c r="C179" s="1"/>
      <c r="D179" s="8" t="s">
        <v>177</v>
      </c>
      <c r="E179" s="4">
        <v>9.7000000000000003E-2</v>
      </c>
      <c r="F179" s="4">
        <v>8.3000000000000004E-2</v>
      </c>
      <c r="G179" s="3">
        <v>1.6</v>
      </c>
      <c r="H179" s="3">
        <v>1.65</v>
      </c>
      <c r="I179" s="1"/>
      <c r="J179" s="1"/>
      <c r="K179" s="1"/>
      <c r="L179" s="1"/>
      <c r="M179" s="1"/>
    </row>
    <row r="180" spans="1:13" ht="18" customHeight="1" x14ac:dyDescent="0.3">
      <c r="A180" s="1"/>
      <c r="B180" s="1"/>
      <c r="C180" s="1"/>
      <c r="D180" s="8" t="s">
        <v>178</v>
      </c>
      <c r="E180" s="4">
        <v>8.1000000000000003E-2</v>
      </c>
      <c r="F180" s="4">
        <v>7.1999999999999995E-2</v>
      </c>
      <c r="G180" s="3">
        <v>1.82</v>
      </c>
      <c r="H180" s="3">
        <v>1.86</v>
      </c>
      <c r="I180" s="1"/>
      <c r="J180" s="1"/>
      <c r="K180" s="1"/>
      <c r="L180" s="1"/>
      <c r="M180" s="1"/>
    </row>
    <row r="181" spans="1:13" ht="18" customHeight="1" x14ac:dyDescent="0.3">
      <c r="A181" s="1"/>
      <c r="B181" s="1"/>
      <c r="C181" s="1"/>
      <c r="D181" s="8" t="s">
        <v>179</v>
      </c>
      <c r="E181" s="4">
        <v>8.5000000000000006E-2</v>
      </c>
      <c r="F181" s="4">
        <v>0.11</v>
      </c>
      <c r="G181" s="3">
        <v>1.68</v>
      </c>
      <c r="H181" s="3">
        <v>1.62</v>
      </c>
      <c r="I181" s="1"/>
      <c r="J181" s="1"/>
      <c r="K181" s="1"/>
      <c r="L181" s="1"/>
      <c r="M181" s="1"/>
    </row>
    <row r="182" spans="1:13" ht="18" customHeight="1" x14ac:dyDescent="0.3">
      <c r="A182" s="1"/>
      <c r="B182" s="1"/>
      <c r="C182" s="1"/>
      <c r="D182" s="8" t="s">
        <v>180</v>
      </c>
      <c r="E182" s="4">
        <v>0.05</v>
      </c>
      <c r="F182" s="4">
        <v>2.9000000000000001E-2</v>
      </c>
      <c r="G182" s="3">
        <v>2.2200000000000002</v>
      </c>
      <c r="H182" s="3">
        <v>2.3199999999999998</v>
      </c>
      <c r="I182" s="1"/>
      <c r="J182" s="1"/>
      <c r="K182" s="1"/>
      <c r="L182" s="1"/>
      <c r="M182" s="1"/>
    </row>
    <row r="183" spans="1:13" ht="18" customHeight="1" x14ac:dyDescent="0.3">
      <c r="A183" s="1"/>
      <c r="B183" s="1"/>
      <c r="C183" s="1"/>
      <c r="D183" s="8" t="s">
        <v>181</v>
      </c>
      <c r="E183" s="4">
        <v>3.7999999999999999E-2</v>
      </c>
      <c r="F183" s="4">
        <v>3.7999999999999999E-2</v>
      </c>
      <c r="G183" s="3">
        <v>1.82</v>
      </c>
      <c r="H183" s="3">
        <v>1.96</v>
      </c>
      <c r="I183" s="1"/>
      <c r="J183" s="1"/>
      <c r="K183" s="1"/>
      <c r="L183" s="1"/>
      <c r="M183" s="1"/>
    </row>
    <row r="184" spans="1:13" ht="18" customHeight="1" x14ac:dyDescent="0.3">
      <c r="A184" s="1"/>
      <c r="B184" s="1"/>
      <c r="C184" s="1"/>
      <c r="D184" s="8" t="s">
        <v>182</v>
      </c>
      <c r="E184" s="4">
        <v>3.5000000000000003E-2</v>
      </c>
      <c r="F184" s="4">
        <v>7.0000000000000001E-3</v>
      </c>
      <c r="G184" s="3">
        <v>2.12</v>
      </c>
      <c r="H184" s="3">
        <v>2.36</v>
      </c>
      <c r="I184" s="1"/>
      <c r="J184" s="1"/>
      <c r="K184" s="1"/>
      <c r="L184" s="1"/>
      <c r="M184" s="1"/>
    </row>
    <row r="185" spans="1:13" ht="18" customHeight="1" x14ac:dyDescent="0.3">
      <c r="A185" s="1"/>
      <c r="B185" s="1"/>
      <c r="C185" s="1"/>
      <c r="D185" s="8" t="s">
        <v>183</v>
      </c>
      <c r="E185" s="4">
        <v>3.3000000000000002E-2</v>
      </c>
      <c r="F185" s="4">
        <v>4.3999999999999997E-2</v>
      </c>
      <c r="G185" s="3">
        <v>1.89</v>
      </c>
      <c r="H185" s="3">
        <v>1.91</v>
      </c>
      <c r="I185" s="1"/>
      <c r="J185" s="1"/>
      <c r="K185" s="1"/>
      <c r="L185" s="1"/>
      <c r="M185" s="1"/>
    </row>
    <row r="186" spans="1:13" ht="18" customHeight="1" x14ac:dyDescent="0.3">
      <c r="A186" s="1"/>
      <c r="B186" s="1"/>
      <c r="C186" s="1"/>
      <c r="D186" s="8" t="s">
        <v>184</v>
      </c>
      <c r="E186" s="4">
        <v>7.9000000000000001E-2</v>
      </c>
      <c r="F186" s="4">
        <v>5.8999999999999997E-2</v>
      </c>
      <c r="G186" s="3">
        <v>1.66</v>
      </c>
      <c r="H186" s="3">
        <v>1.72</v>
      </c>
      <c r="I186" s="1"/>
      <c r="J186" s="1"/>
      <c r="K186" s="1"/>
      <c r="L186" s="1"/>
      <c r="M186" s="1"/>
    </row>
    <row r="187" spans="1:13" ht="18" customHeight="1" x14ac:dyDescent="0.3">
      <c r="A187" s="1"/>
      <c r="B187" s="1"/>
      <c r="C187" s="1"/>
      <c r="D187" s="8" t="s">
        <v>185</v>
      </c>
      <c r="E187" s="4">
        <v>0.30399999999999999</v>
      </c>
      <c r="F187" s="4">
        <v>0.29199999999999998</v>
      </c>
      <c r="G187" s="3">
        <v>1.01</v>
      </c>
      <c r="H187" s="3">
        <v>1.1000000000000001</v>
      </c>
      <c r="I187" s="1"/>
      <c r="J187" s="1"/>
      <c r="K187" s="1"/>
      <c r="L187" s="1"/>
      <c r="M187" s="1"/>
    </row>
    <row r="188" spans="1:13" ht="18" customHeight="1" x14ac:dyDescent="0.3">
      <c r="A188" s="1"/>
      <c r="B188" s="1"/>
      <c r="C188" s="1"/>
      <c r="D188" s="8" t="s">
        <v>186</v>
      </c>
      <c r="E188" s="4">
        <v>0.188</v>
      </c>
      <c r="F188" s="4">
        <v>0.20200000000000001</v>
      </c>
      <c r="G188" s="3">
        <v>1.28</v>
      </c>
      <c r="H188" s="3">
        <v>1.26</v>
      </c>
      <c r="I188" s="1"/>
      <c r="J188" s="1"/>
      <c r="K188" s="1"/>
      <c r="L188" s="1"/>
      <c r="M188" s="1"/>
    </row>
    <row r="189" spans="1:13" ht="18" customHeight="1" x14ac:dyDescent="0.3">
      <c r="A189" s="1"/>
      <c r="B189" s="1"/>
      <c r="C189" s="1"/>
      <c r="D189" s="8" t="s">
        <v>187</v>
      </c>
      <c r="E189" s="4">
        <v>0.54500000000000004</v>
      </c>
      <c r="F189" s="4">
        <v>0.54400000000000004</v>
      </c>
      <c r="G189" s="3">
        <v>0.63</v>
      </c>
      <c r="H189" s="3">
        <v>0.63</v>
      </c>
      <c r="I189" s="1"/>
      <c r="J189" s="1"/>
      <c r="K189" s="1"/>
      <c r="L189" s="1"/>
      <c r="M189" s="1"/>
    </row>
    <row r="190" spans="1:13" ht="18" customHeight="1" x14ac:dyDescent="0.3">
      <c r="A190" s="1"/>
      <c r="B190" s="1"/>
      <c r="C190" s="1"/>
      <c r="D190" s="8" t="s">
        <v>188</v>
      </c>
      <c r="E190" s="4">
        <v>0.39200000000000002</v>
      </c>
      <c r="F190" s="4">
        <v>0.40300000000000002</v>
      </c>
      <c r="G190" s="3">
        <v>0.86</v>
      </c>
      <c r="H190" s="3">
        <v>0.89</v>
      </c>
      <c r="I190" s="1"/>
      <c r="J190" s="1"/>
      <c r="K190" s="1"/>
      <c r="L190" s="1"/>
      <c r="M190" s="1"/>
    </row>
    <row r="191" spans="1:13" ht="18" customHeight="1" x14ac:dyDescent="0.3">
      <c r="A191" s="1"/>
      <c r="B191" s="1"/>
      <c r="C191" s="1"/>
      <c r="D191" s="8" t="s">
        <v>189</v>
      </c>
      <c r="E191" s="4">
        <v>9.5000000000000001E-2</v>
      </c>
      <c r="F191" s="4">
        <v>8.4000000000000005E-2</v>
      </c>
      <c r="G191" s="3">
        <v>1.63</v>
      </c>
      <c r="H191" s="3">
        <v>1.69</v>
      </c>
      <c r="I191" s="1"/>
      <c r="J191" s="1"/>
      <c r="K191" s="1"/>
      <c r="L191" s="1"/>
      <c r="M191" s="1"/>
    </row>
    <row r="192" spans="1:13" ht="18" customHeight="1" x14ac:dyDescent="0.3">
      <c r="A192" s="1"/>
      <c r="B192" s="1"/>
      <c r="C192" s="1"/>
      <c r="D192" s="8" t="s">
        <v>190</v>
      </c>
      <c r="E192" s="4">
        <v>0.106</v>
      </c>
      <c r="F192" s="4">
        <v>0.15</v>
      </c>
      <c r="G192" s="3">
        <v>1.58</v>
      </c>
      <c r="H192" s="3">
        <v>1.54</v>
      </c>
      <c r="I192" s="1"/>
      <c r="J192" s="1"/>
      <c r="K192" s="1"/>
      <c r="L192" s="1"/>
      <c r="M192" s="1"/>
    </row>
    <row r="193" spans="1:13" ht="18" customHeight="1" x14ac:dyDescent="0.3">
      <c r="A193" s="1"/>
      <c r="B193" s="1"/>
      <c r="C193" s="1"/>
      <c r="D193" s="8" t="s">
        <v>191</v>
      </c>
      <c r="E193" s="4">
        <v>7.0000000000000007E-2</v>
      </c>
      <c r="F193" s="4">
        <v>4.2999999999999997E-2</v>
      </c>
      <c r="G193" s="3">
        <v>1.83</v>
      </c>
      <c r="H193" s="3">
        <v>1.87</v>
      </c>
      <c r="I193" s="1"/>
      <c r="J193" s="1"/>
      <c r="K193" s="1"/>
      <c r="L193" s="1"/>
      <c r="M193" s="1"/>
    </row>
    <row r="194" spans="1:13" ht="18" customHeight="1" x14ac:dyDescent="0.3">
      <c r="A194" s="1"/>
      <c r="B194" s="1"/>
      <c r="C194" s="1"/>
      <c r="D194" s="8" t="s">
        <v>192</v>
      </c>
      <c r="E194" s="4">
        <v>0.127</v>
      </c>
      <c r="F194" s="4">
        <v>0.107</v>
      </c>
      <c r="G194" s="3">
        <v>1.52</v>
      </c>
      <c r="H194" s="3">
        <v>1.46</v>
      </c>
      <c r="I194" s="1"/>
      <c r="J194" s="1"/>
      <c r="K194" s="1"/>
      <c r="L194" s="1"/>
      <c r="M194" s="1"/>
    </row>
    <row r="195" spans="1:13" ht="18" customHeight="1" x14ac:dyDescent="0.3">
      <c r="A195" s="1"/>
      <c r="B195" s="1"/>
      <c r="C195" s="1"/>
      <c r="D195" s="8" t="s">
        <v>193</v>
      </c>
      <c r="E195" s="4">
        <v>7.0000000000000007E-2</v>
      </c>
      <c r="F195" s="4">
        <v>5.6000000000000001E-2</v>
      </c>
      <c r="G195" s="3">
        <v>1.84</v>
      </c>
      <c r="H195" s="3">
        <v>1.89</v>
      </c>
      <c r="I195" s="1"/>
      <c r="J195" s="1"/>
      <c r="K195" s="1"/>
      <c r="L195" s="1"/>
      <c r="M195" s="1"/>
    </row>
    <row r="196" spans="1:13" ht="18" customHeight="1" x14ac:dyDescent="0.3">
      <c r="A196" s="1"/>
      <c r="B196" s="1"/>
      <c r="C196" s="1"/>
      <c r="D196" s="8" t="s">
        <v>194</v>
      </c>
      <c r="E196" s="4">
        <v>4.5999999999999999E-2</v>
      </c>
      <c r="F196" s="4">
        <v>5.5E-2</v>
      </c>
      <c r="G196" s="3">
        <v>2.21</v>
      </c>
      <c r="H196" s="3">
        <v>2.27</v>
      </c>
      <c r="I196" s="1"/>
      <c r="J196" s="1"/>
      <c r="K196" s="1"/>
      <c r="L196" s="1"/>
      <c r="M196" s="1"/>
    </row>
    <row r="197" spans="1:13" ht="18" customHeight="1" x14ac:dyDescent="0.3">
      <c r="A197" s="1"/>
      <c r="B197" s="1"/>
      <c r="C197" s="1"/>
      <c r="D197" s="8" t="s">
        <v>195</v>
      </c>
      <c r="E197" s="4">
        <v>0.17299999999999999</v>
      </c>
      <c r="F197" s="4">
        <v>0.16700000000000001</v>
      </c>
      <c r="G197" s="3">
        <v>1.44</v>
      </c>
      <c r="H197" s="3">
        <v>1.45</v>
      </c>
      <c r="I197" s="1"/>
      <c r="J197" s="1"/>
      <c r="K197" s="1"/>
      <c r="L197" s="1"/>
      <c r="M197" s="1"/>
    </row>
    <row r="198" spans="1:13" ht="18" customHeight="1" x14ac:dyDescent="0.3">
      <c r="A198" s="1"/>
      <c r="B198" s="1"/>
      <c r="C198" s="1"/>
      <c r="D198" s="8" t="s">
        <v>196</v>
      </c>
      <c r="E198" s="4">
        <v>5.6000000000000001E-2</v>
      </c>
      <c r="F198" s="4">
        <v>3.5999999999999997E-2</v>
      </c>
      <c r="G198" s="3">
        <v>1.89</v>
      </c>
      <c r="H198" s="3">
        <v>1.92</v>
      </c>
      <c r="I198" s="1"/>
      <c r="J198" s="1"/>
      <c r="K198" s="1"/>
      <c r="L198" s="1"/>
      <c r="M198" s="1"/>
    </row>
    <row r="199" spans="1:13" ht="18" customHeight="1" x14ac:dyDescent="0.3">
      <c r="A199" s="1"/>
      <c r="B199" s="1"/>
      <c r="C199" s="1"/>
      <c r="D199" s="8" t="s">
        <v>197</v>
      </c>
      <c r="E199" s="4">
        <v>4.3999999999999997E-2</v>
      </c>
      <c r="F199" s="4">
        <v>5.1999999999999998E-2</v>
      </c>
      <c r="G199" s="3">
        <v>1.83</v>
      </c>
      <c r="H199" s="3">
        <v>1.78</v>
      </c>
      <c r="I199" s="1"/>
      <c r="J199" s="1"/>
      <c r="K199" s="1"/>
      <c r="L199" s="1"/>
      <c r="M199" s="1"/>
    </row>
    <row r="200" spans="1:13" ht="18" customHeight="1" x14ac:dyDescent="0.3">
      <c r="A200" s="1"/>
      <c r="B200" s="1"/>
      <c r="C200" s="1"/>
      <c r="D200" s="8" t="s">
        <v>198</v>
      </c>
      <c r="E200" s="4">
        <v>0.06</v>
      </c>
      <c r="F200" s="4">
        <v>5.7000000000000002E-2</v>
      </c>
      <c r="G200" s="3">
        <v>1.78</v>
      </c>
      <c r="H200" s="3">
        <v>1.82</v>
      </c>
      <c r="I200" s="1"/>
      <c r="J200" s="1"/>
      <c r="K200" s="1"/>
      <c r="L200" s="1"/>
      <c r="M200" s="1"/>
    </row>
    <row r="201" spans="1:13" ht="18" customHeight="1" x14ac:dyDescent="0.3">
      <c r="A201" s="1"/>
      <c r="B201" s="1"/>
      <c r="C201" s="1"/>
      <c r="D201" s="8" t="s">
        <v>199</v>
      </c>
      <c r="E201" s="4">
        <v>4.5999999999999999E-2</v>
      </c>
      <c r="F201" s="4">
        <v>2.7E-2</v>
      </c>
      <c r="G201" s="3">
        <v>2.0099999999999998</v>
      </c>
      <c r="H201" s="3">
        <v>2.0099999999999998</v>
      </c>
      <c r="I201" s="1"/>
      <c r="J201" s="1"/>
      <c r="K201" s="1"/>
      <c r="L201" s="1"/>
      <c r="M201" s="1"/>
    </row>
    <row r="202" spans="1:13" ht="18" customHeight="1" x14ac:dyDescent="0.3">
      <c r="A202" s="1"/>
      <c r="B202" s="1"/>
      <c r="C202" s="1"/>
      <c r="D202" s="8" t="s">
        <v>200</v>
      </c>
      <c r="E202" s="4">
        <v>8.2000000000000003E-2</v>
      </c>
      <c r="F202" s="4">
        <v>9.1999999999999998E-2</v>
      </c>
      <c r="G202" s="3">
        <v>1.68</v>
      </c>
      <c r="H202" s="3">
        <v>1.66</v>
      </c>
      <c r="I202" s="1"/>
      <c r="J202" s="1"/>
      <c r="K202" s="1"/>
      <c r="L202" s="1"/>
      <c r="M202" s="1"/>
    </row>
    <row r="203" spans="1:13" ht="18" customHeight="1" x14ac:dyDescent="0.3">
      <c r="A203" s="1"/>
      <c r="B203" s="1"/>
      <c r="C203" s="1"/>
      <c r="D203" s="8" t="s">
        <v>201</v>
      </c>
      <c r="E203" s="4">
        <v>4.5999999999999999E-2</v>
      </c>
      <c r="F203" s="4">
        <v>3.9E-2</v>
      </c>
      <c r="G203" s="3">
        <v>2.04</v>
      </c>
      <c r="H203" s="3">
        <v>2.15</v>
      </c>
      <c r="I203" s="1"/>
      <c r="J203" s="1"/>
      <c r="K203" s="1"/>
      <c r="L203" s="1"/>
      <c r="M203" s="1"/>
    </row>
    <row r="204" spans="1:13" ht="18" customHeight="1" x14ac:dyDescent="0.3">
      <c r="A204" s="1"/>
      <c r="B204" s="1"/>
      <c r="C204" s="1"/>
      <c r="D204" s="8" t="s">
        <v>202</v>
      </c>
      <c r="E204" s="4">
        <v>3.6999999999999998E-2</v>
      </c>
      <c r="F204" s="4">
        <v>0.05</v>
      </c>
      <c r="G204" s="3">
        <v>2.12</v>
      </c>
      <c r="H204" s="3">
        <v>2.16</v>
      </c>
      <c r="I204" s="1"/>
      <c r="J204" s="1"/>
      <c r="K204" s="1"/>
      <c r="L204" s="1"/>
      <c r="M204" s="1"/>
    </row>
    <row r="205" spans="1:13" ht="18" customHeight="1" x14ac:dyDescent="0.3">
      <c r="A205" s="1"/>
      <c r="B205" s="1"/>
      <c r="C205" s="1"/>
      <c r="D205" s="8" t="s">
        <v>203</v>
      </c>
      <c r="E205" s="4">
        <v>9.4E-2</v>
      </c>
      <c r="F205" s="4">
        <v>8.2000000000000003E-2</v>
      </c>
      <c r="G205" s="3">
        <v>1.45</v>
      </c>
      <c r="H205" s="3">
        <v>1.5</v>
      </c>
      <c r="I205" s="1"/>
      <c r="J205" s="1"/>
      <c r="K205" s="1"/>
      <c r="L205" s="1"/>
      <c r="M205" s="1"/>
    </row>
    <row r="206" spans="1:13" ht="18" customHeight="1" x14ac:dyDescent="0.3">
      <c r="A206" s="1"/>
      <c r="B206" s="1"/>
      <c r="C206" s="1"/>
      <c r="D206" s="8" t="s">
        <v>204</v>
      </c>
      <c r="E206" s="4">
        <v>3.9E-2</v>
      </c>
      <c r="F206" s="4">
        <v>3.2000000000000001E-2</v>
      </c>
      <c r="G206" s="3">
        <v>1.85</v>
      </c>
      <c r="H206" s="3">
        <v>1.85</v>
      </c>
      <c r="I206" s="1"/>
      <c r="J206" s="1"/>
      <c r="K206" s="1"/>
      <c r="L206" s="1"/>
      <c r="M206" s="1"/>
    </row>
    <row r="207" spans="1:13" ht="18" customHeight="1" x14ac:dyDescent="0.3">
      <c r="A207" s="1"/>
      <c r="B207" s="1"/>
      <c r="C207" s="1"/>
      <c r="D207" s="8" t="s">
        <v>205</v>
      </c>
      <c r="E207" s="4">
        <v>4.2999999999999997E-2</v>
      </c>
      <c r="F207" s="4">
        <v>4.5999999999999999E-2</v>
      </c>
      <c r="G207" s="3">
        <v>2.2000000000000002</v>
      </c>
      <c r="H207" s="3">
        <v>2.1</v>
      </c>
      <c r="I207" s="1"/>
      <c r="J207" s="1"/>
      <c r="K207" s="1"/>
      <c r="L207" s="1"/>
      <c r="M207" s="1"/>
    </row>
    <row r="208" spans="1:13" ht="18" customHeight="1" x14ac:dyDescent="0.3">
      <c r="A208" s="1"/>
      <c r="B208" s="1"/>
      <c r="C208" s="1"/>
      <c r="D208" s="8" t="s">
        <v>206</v>
      </c>
      <c r="E208" s="4">
        <v>6.2E-2</v>
      </c>
      <c r="F208" s="4">
        <v>0.03</v>
      </c>
      <c r="G208" s="3">
        <v>1.6</v>
      </c>
      <c r="H208" s="3">
        <v>1.75</v>
      </c>
      <c r="I208" s="1"/>
      <c r="J208" s="1"/>
      <c r="K208" s="1"/>
      <c r="L208" s="1"/>
      <c r="M208" s="1"/>
    </row>
    <row r="209" spans="1:13" ht="18" customHeight="1" x14ac:dyDescent="0.3">
      <c r="A209" s="1"/>
      <c r="B209" s="1"/>
      <c r="C209" s="1"/>
      <c r="D209" s="8" t="s">
        <v>207</v>
      </c>
      <c r="E209" s="4">
        <v>8.1000000000000003E-2</v>
      </c>
      <c r="F209" s="4">
        <v>5.6000000000000001E-2</v>
      </c>
      <c r="G209" s="3">
        <v>1.95</v>
      </c>
      <c r="H209" s="3">
        <v>2.02</v>
      </c>
      <c r="I209" s="1"/>
      <c r="J209" s="1"/>
      <c r="K209" s="1"/>
      <c r="L209" s="1"/>
      <c r="M209" s="1"/>
    </row>
    <row r="210" spans="1:13" ht="18" customHeight="1" x14ac:dyDescent="0.3">
      <c r="A210" s="1"/>
      <c r="B210" s="1"/>
      <c r="C210" s="1"/>
      <c r="D210" s="8" t="s">
        <v>208</v>
      </c>
      <c r="E210" s="4">
        <v>0.152</v>
      </c>
      <c r="F210" s="4">
        <v>0.154</v>
      </c>
      <c r="G210" s="3">
        <v>1.41</v>
      </c>
      <c r="H210" s="3">
        <v>1.5</v>
      </c>
      <c r="I210" s="1"/>
      <c r="J210" s="1"/>
      <c r="K210" s="1"/>
      <c r="L210" s="1"/>
      <c r="M210" s="1"/>
    </row>
    <row r="211" spans="1:13" ht="18" customHeight="1" x14ac:dyDescent="0.3">
      <c r="A211" s="1"/>
      <c r="B211" s="1"/>
      <c r="C211" s="1"/>
      <c r="D211" s="8" t="s">
        <v>209</v>
      </c>
      <c r="E211" s="4">
        <v>9.7000000000000003E-2</v>
      </c>
      <c r="F211" s="4">
        <v>0.114</v>
      </c>
      <c r="G211" s="3">
        <v>1.62</v>
      </c>
      <c r="H211" s="3">
        <v>1.54</v>
      </c>
      <c r="I211" s="1"/>
      <c r="J211" s="1"/>
      <c r="K211" s="1"/>
      <c r="L211" s="1"/>
      <c r="M211" s="1"/>
    </row>
    <row r="212" spans="1:13" ht="18" customHeight="1" x14ac:dyDescent="0.3">
      <c r="A212" s="1"/>
      <c r="B212" s="1"/>
      <c r="C212" s="1"/>
      <c r="D212" s="8" t="s">
        <v>210</v>
      </c>
      <c r="E212" s="4">
        <v>5.8000000000000003E-2</v>
      </c>
      <c r="F212" s="4">
        <v>5.7000000000000002E-2</v>
      </c>
      <c r="G212" s="3">
        <v>1.78</v>
      </c>
      <c r="H212" s="3">
        <v>1.88</v>
      </c>
      <c r="I212" s="1"/>
      <c r="J212" s="1"/>
      <c r="K212" s="1"/>
      <c r="L212" s="1"/>
      <c r="M212" s="1"/>
    </row>
    <row r="213" spans="1:13" ht="18" customHeight="1" x14ac:dyDescent="0.3">
      <c r="A213" s="1"/>
      <c r="B213" s="1"/>
      <c r="C213" s="1"/>
      <c r="D213" s="8" t="s">
        <v>211</v>
      </c>
      <c r="E213" s="4">
        <v>0.33600000000000002</v>
      </c>
      <c r="F213" s="4">
        <v>0.33</v>
      </c>
      <c r="G213" s="3">
        <v>1.05</v>
      </c>
      <c r="H213" s="3">
        <v>1</v>
      </c>
      <c r="I213" s="1"/>
      <c r="J213" s="1"/>
      <c r="K213" s="1"/>
      <c r="L213" s="1"/>
      <c r="M213" s="1"/>
    </row>
    <row r="214" spans="1:13" ht="18" customHeight="1" x14ac:dyDescent="0.3">
      <c r="A214" s="1"/>
      <c r="B214" s="1"/>
      <c r="C214" s="1"/>
      <c r="D214" s="8" t="s">
        <v>212</v>
      </c>
      <c r="E214" s="4">
        <v>2.4E-2</v>
      </c>
      <c r="F214" s="4">
        <v>1.4E-2</v>
      </c>
      <c r="G214" s="3">
        <v>1.99</v>
      </c>
      <c r="H214" s="3">
        <v>2.1800000000000002</v>
      </c>
      <c r="I214" s="1"/>
      <c r="J214" s="1"/>
      <c r="K214" s="1"/>
      <c r="L214" s="1"/>
      <c r="M214" s="1"/>
    </row>
    <row r="215" spans="1:13" ht="18" customHeight="1" x14ac:dyDescent="0.3">
      <c r="A215" s="1"/>
      <c r="B215" s="1"/>
      <c r="C215" s="1"/>
      <c r="D215" s="8" t="s">
        <v>213</v>
      </c>
      <c r="E215" s="4">
        <v>0.06</v>
      </c>
      <c r="F215" s="4">
        <v>4.2999999999999997E-2</v>
      </c>
      <c r="G215" s="3">
        <v>1.83</v>
      </c>
      <c r="H215" s="3">
        <v>1.83</v>
      </c>
      <c r="I215" s="1"/>
      <c r="J215" s="1"/>
      <c r="K215" s="1"/>
      <c r="L215" s="1"/>
      <c r="M215" s="1"/>
    </row>
    <row r="216" spans="1:13" ht="18" customHeight="1" x14ac:dyDescent="0.3">
      <c r="A216" s="1"/>
      <c r="B216" s="1"/>
      <c r="C216" s="1"/>
      <c r="D216" s="8" t="s">
        <v>214</v>
      </c>
      <c r="E216" s="4">
        <v>5.6000000000000001E-2</v>
      </c>
      <c r="F216" s="4">
        <v>4.4999999999999998E-2</v>
      </c>
      <c r="G216" s="3">
        <v>1.85</v>
      </c>
      <c r="H216" s="3">
        <v>1.91</v>
      </c>
      <c r="I216" s="1"/>
      <c r="J216" s="1"/>
      <c r="K216" s="1"/>
      <c r="L216" s="1"/>
      <c r="M216" s="1"/>
    </row>
    <row r="217" spans="1:13" ht="18" customHeight="1" x14ac:dyDescent="0.3">
      <c r="A217" s="1"/>
      <c r="B217" s="1"/>
      <c r="C217" s="1"/>
      <c r="D217" s="8" t="s">
        <v>215</v>
      </c>
      <c r="E217" s="4">
        <v>0.16500000000000001</v>
      </c>
      <c r="F217" s="4">
        <v>0.154</v>
      </c>
      <c r="G217" s="3">
        <v>1.44</v>
      </c>
      <c r="H217" s="3">
        <v>1.45</v>
      </c>
      <c r="I217" s="1"/>
      <c r="J217" s="1"/>
      <c r="K217" s="1"/>
      <c r="L217" s="1"/>
      <c r="M217" s="1"/>
    </row>
    <row r="218" spans="1:13" ht="18" customHeight="1" x14ac:dyDescent="0.3">
      <c r="A218" s="1"/>
      <c r="B218" s="1"/>
      <c r="C218" s="1"/>
      <c r="D218" s="8" t="s">
        <v>216</v>
      </c>
      <c r="E218" s="4">
        <v>0.311</v>
      </c>
      <c r="F218" s="4">
        <v>0.29499999999999998</v>
      </c>
      <c r="G218" s="3">
        <v>1.03</v>
      </c>
      <c r="H218" s="3">
        <v>1.05</v>
      </c>
      <c r="I218" s="1"/>
      <c r="J218" s="1"/>
      <c r="K218" s="1"/>
      <c r="L218" s="1"/>
      <c r="M218" s="1"/>
    </row>
    <row r="219" spans="1:13" ht="18" customHeight="1" x14ac:dyDescent="0.3">
      <c r="A219" s="1"/>
      <c r="B219" s="1"/>
      <c r="C219" s="1"/>
      <c r="D219" s="8" t="s">
        <v>217</v>
      </c>
      <c r="E219" s="4">
        <v>9.0999999999999998E-2</v>
      </c>
      <c r="F219" s="4">
        <v>8.4000000000000005E-2</v>
      </c>
      <c r="G219" s="3">
        <v>1.66</v>
      </c>
      <c r="H219" s="3">
        <v>1.71</v>
      </c>
      <c r="I219" s="1"/>
      <c r="J219" s="1"/>
      <c r="K219" s="1"/>
      <c r="L219" s="1"/>
      <c r="M219" s="1"/>
    </row>
    <row r="220" spans="1:13" ht="18" customHeight="1" x14ac:dyDescent="0.3">
      <c r="A220" s="1"/>
      <c r="B220" s="1"/>
      <c r="C220" s="1"/>
      <c r="D220" s="8" t="s">
        <v>218</v>
      </c>
      <c r="E220" s="4">
        <v>0.23899999999999999</v>
      </c>
      <c r="F220" s="4">
        <v>0.23400000000000001</v>
      </c>
      <c r="G220" s="3">
        <v>1.18</v>
      </c>
      <c r="H220" s="3">
        <v>1.1599999999999999</v>
      </c>
      <c r="I220" s="1"/>
      <c r="J220" s="1"/>
      <c r="K220" s="1"/>
      <c r="L220" s="1"/>
      <c r="M220" s="1"/>
    </row>
    <row r="221" spans="1:13" ht="18" customHeight="1" x14ac:dyDescent="0.3">
      <c r="A221" s="1"/>
      <c r="B221" s="1"/>
      <c r="C221" s="1"/>
      <c r="D221" s="8" t="s">
        <v>219</v>
      </c>
      <c r="E221" s="4">
        <v>2.8000000000000001E-2</v>
      </c>
      <c r="F221" s="4">
        <v>2.4E-2</v>
      </c>
      <c r="G221" s="3">
        <v>1.9</v>
      </c>
      <c r="H221" s="3">
        <v>1.93</v>
      </c>
      <c r="I221" s="1"/>
      <c r="J221" s="1"/>
      <c r="K221" s="1"/>
      <c r="L221" s="1"/>
      <c r="M221" s="1"/>
    </row>
    <row r="222" spans="1:13" ht="18" customHeight="1" x14ac:dyDescent="0.3">
      <c r="A222" s="1"/>
      <c r="B222" s="1"/>
      <c r="C222" s="1"/>
      <c r="D222" s="8" t="s">
        <v>220</v>
      </c>
      <c r="E222" s="4">
        <v>6.5000000000000002E-2</v>
      </c>
      <c r="F222" s="4">
        <v>5.2999999999999999E-2</v>
      </c>
      <c r="G222" s="3">
        <v>2.0699999999999998</v>
      </c>
      <c r="H222" s="3">
        <v>2.27</v>
      </c>
      <c r="I222" s="1"/>
      <c r="J222" s="1"/>
      <c r="K222" s="1"/>
      <c r="L222" s="1"/>
      <c r="M222" s="1"/>
    </row>
    <row r="223" spans="1:13" ht="18" customHeight="1" x14ac:dyDescent="0.3">
      <c r="A223" s="1"/>
      <c r="B223" s="1"/>
      <c r="C223" s="1"/>
      <c r="D223" s="8" t="s">
        <v>221</v>
      </c>
      <c r="E223" s="4">
        <v>7.8E-2</v>
      </c>
      <c r="F223" s="4">
        <v>7.4999999999999997E-2</v>
      </c>
      <c r="G223" s="3">
        <v>1.49</v>
      </c>
      <c r="H223" s="3">
        <v>1.44</v>
      </c>
      <c r="I223" s="1"/>
      <c r="J223" s="1"/>
      <c r="K223" s="1"/>
      <c r="L223" s="1"/>
      <c r="M223" s="1"/>
    </row>
    <row r="224" spans="1:13" ht="18" customHeight="1" x14ac:dyDescent="0.3">
      <c r="A224" s="1"/>
      <c r="B224" s="1"/>
      <c r="C224" s="1"/>
      <c r="D224" s="8" t="s">
        <v>222</v>
      </c>
      <c r="E224" s="4">
        <v>3.5999999999999997E-2</v>
      </c>
      <c r="F224" s="4">
        <v>2.5999999999999999E-2</v>
      </c>
      <c r="G224" s="3">
        <v>1.76</v>
      </c>
      <c r="H224" s="3">
        <v>1.79</v>
      </c>
      <c r="I224" s="1"/>
      <c r="J224" s="1"/>
      <c r="K224" s="1"/>
      <c r="L224" s="1"/>
      <c r="M224" s="1"/>
    </row>
    <row r="225" spans="1:13" ht="18" customHeight="1" x14ac:dyDescent="0.3">
      <c r="A225" s="1"/>
      <c r="B225" s="1"/>
      <c r="C225" s="1"/>
      <c r="D225" s="8" t="s">
        <v>223</v>
      </c>
      <c r="E225" s="4">
        <v>0.14699999999999999</v>
      </c>
      <c r="F225" s="4">
        <v>0.13700000000000001</v>
      </c>
      <c r="G225" s="3">
        <v>1.49</v>
      </c>
      <c r="H225" s="3">
        <v>1.49</v>
      </c>
      <c r="I225" s="1"/>
      <c r="J225" s="1"/>
      <c r="K225" s="1"/>
      <c r="L225" s="1"/>
      <c r="M225" s="1"/>
    </row>
    <row r="226" spans="1:13" ht="18" customHeight="1" x14ac:dyDescent="0.3">
      <c r="A226" s="1"/>
      <c r="B226" s="1"/>
      <c r="C226" s="1"/>
      <c r="D226" s="8" t="s">
        <v>224</v>
      </c>
      <c r="E226" s="4">
        <v>0.217</v>
      </c>
      <c r="F226" s="4">
        <v>0.18</v>
      </c>
      <c r="G226" s="3">
        <v>1.21</v>
      </c>
      <c r="H226" s="3">
        <v>1.27</v>
      </c>
      <c r="I226" s="1"/>
      <c r="J226" s="1"/>
      <c r="K226" s="1"/>
      <c r="L226" s="1"/>
      <c r="M226" s="1"/>
    </row>
    <row r="227" spans="1:13" ht="18" customHeight="1" x14ac:dyDescent="0.3">
      <c r="A227" s="1"/>
      <c r="B227" s="1"/>
      <c r="C227" s="1"/>
      <c r="D227" s="8" t="s">
        <v>225</v>
      </c>
      <c r="E227" s="4">
        <v>3.9E-2</v>
      </c>
      <c r="F227" s="4">
        <v>4.4999999999999998E-2</v>
      </c>
      <c r="G227" s="3">
        <v>2.11</v>
      </c>
      <c r="H227" s="3">
        <v>2.17</v>
      </c>
      <c r="I227" s="1"/>
      <c r="J227" s="1"/>
      <c r="K227" s="1"/>
      <c r="L227" s="1"/>
      <c r="M227" s="1"/>
    </row>
    <row r="228" spans="1:13" ht="18" customHeight="1" x14ac:dyDescent="0.3">
      <c r="A228" s="1"/>
      <c r="B228" s="1"/>
      <c r="C228" s="1"/>
      <c r="D228" s="8" t="s">
        <v>226</v>
      </c>
      <c r="E228" s="4">
        <v>0.12</v>
      </c>
      <c r="F228" s="4">
        <v>8.1000000000000003E-2</v>
      </c>
      <c r="G228" s="3">
        <v>1.63</v>
      </c>
      <c r="H228" s="3">
        <v>1.67</v>
      </c>
      <c r="I228" s="1"/>
      <c r="J228" s="1"/>
      <c r="K228" s="1"/>
      <c r="L228" s="1"/>
      <c r="M228" s="1"/>
    </row>
    <row r="229" spans="1:13" ht="18" customHeight="1" x14ac:dyDescent="0.3">
      <c r="A229" s="1"/>
      <c r="B229" s="1"/>
      <c r="C229" s="1"/>
      <c r="D229" s="8" t="s">
        <v>227</v>
      </c>
      <c r="E229" s="4">
        <v>5.2999999999999999E-2</v>
      </c>
      <c r="F229" s="4">
        <v>0.06</v>
      </c>
      <c r="G229" s="3">
        <v>1.69</v>
      </c>
      <c r="H229" s="3">
        <v>1.74</v>
      </c>
      <c r="I229" s="1"/>
      <c r="J229" s="1"/>
      <c r="K229" s="1"/>
      <c r="L229" s="1"/>
      <c r="M229" s="1"/>
    </row>
    <row r="230" spans="1:13" ht="18" customHeight="1" x14ac:dyDescent="0.3">
      <c r="A230" s="1"/>
      <c r="B230" s="1"/>
      <c r="C230" s="1"/>
      <c r="D230" s="8" t="s">
        <v>228</v>
      </c>
      <c r="E230" s="4">
        <v>2.7E-2</v>
      </c>
      <c r="F230" s="4">
        <v>0.03</v>
      </c>
      <c r="G230" s="3">
        <v>2.15</v>
      </c>
      <c r="H230" s="3">
        <v>2.12</v>
      </c>
      <c r="I230" s="1"/>
      <c r="J230" s="1"/>
      <c r="K230" s="1"/>
      <c r="L230" s="1"/>
      <c r="M230" s="1"/>
    </row>
    <row r="231" spans="1:13" ht="18" customHeight="1" x14ac:dyDescent="0.3">
      <c r="A231" s="1"/>
      <c r="B231" s="1"/>
      <c r="C231" s="1"/>
      <c r="D231" s="8" t="s">
        <v>229</v>
      </c>
      <c r="E231" s="4">
        <v>0.1</v>
      </c>
      <c r="F231" s="4">
        <v>0.108</v>
      </c>
      <c r="G231" s="3">
        <v>1.64</v>
      </c>
      <c r="H231" s="3">
        <v>1.73</v>
      </c>
      <c r="I231" s="1"/>
      <c r="J231" s="1"/>
      <c r="K231" s="1"/>
      <c r="L231" s="1"/>
      <c r="M231" s="1"/>
    </row>
    <row r="232" spans="1:13" ht="18" customHeight="1" x14ac:dyDescent="0.3">
      <c r="A232" s="1"/>
      <c r="B232" s="1"/>
      <c r="C232" s="1"/>
      <c r="D232" s="8" t="s">
        <v>230</v>
      </c>
      <c r="E232" s="4">
        <v>5.5E-2</v>
      </c>
      <c r="F232" s="4">
        <v>0.06</v>
      </c>
      <c r="G232" s="3">
        <v>1.78</v>
      </c>
      <c r="H232" s="3">
        <v>1.87</v>
      </c>
      <c r="I232" s="1"/>
      <c r="J232" s="1"/>
      <c r="K232" s="1"/>
      <c r="L232" s="1"/>
      <c r="M232" s="1"/>
    </row>
    <row r="233" spans="1:13" ht="18" customHeight="1" x14ac:dyDescent="0.3">
      <c r="A233" s="1"/>
      <c r="B233" s="1"/>
      <c r="C233" s="1"/>
      <c r="D233" s="8" t="s">
        <v>231</v>
      </c>
      <c r="E233" s="4">
        <v>6.5000000000000002E-2</v>
      </c>
      <c r="F233" s="4">
        <v>4.4999999999999998E-2</v>
      </c>
      <c r="G233" s="3">
        <v>2.2200000000000002</v>
      </c>
      <c r="H233" s="3">
        <v>2.2200000000000002</v>
      </c>
      <c r="I233" s="1"/>
      <c r="J233" s="1"/>
      <c r="K233" s="1"/>
      <c r="L233" s="1"/>
      <c r="M233" s="1"/>
    </row>
    <row r="234" spans="1:13" ht="18" customHeight="1" x14ac:dyDescent="0.3">
      <c r="A234" s="1"/>
      <c r="B234" s="1"/>
      <c r="C234" s="1"/>
      <c r="D234" s="8" t="s">
        <v>232</v>
      </c>
      <c r="E234" s="4">
        <v>3.6999999999999998E-2</v>
      </c>
      <c r="F234" s="4">
        <v>3.6999999999999998E-2</v>
      </c>
      <c r="G234" s="3">
        <v>1.91</v>
      </c>
      <c r="H234" s="3">
        <v>1.84</v>
      </c>
      <c r="I234" s="1"/>
      <c r="J234" s="1"/>
      <c r="K234" s="1"/>
      <c r="L234" s="1"/>
      <c r="M234" s="1"/>
    </row>
    <row r="235" spans="1:13" ht="18" customHeight="1" x14ac:dyDescent="0.3">
      <c r="A235" s="1"/>
      <c r="B235" s="1"/>
      <c r="C235" s="1"/>
      <c r="D235" s="8" t="s">
        <v>233</v>
      </c>
      <c r="E235" s="4">
        <v>0.11700000000000001</v>
      </c>
      <c r="F235" s="4">
        <v>8.1000000000000003E-2</v>
      </c>
      <c r="G235" s="3">
        <v>1.68</v>
      </c>
      <c r="H235" s="3">
        <v>1.89</v>
      </c>
      <c r="I235" s="1"/>
      <c r="J235" s="1"/>
      <c r="K235" s="1"/>
      <c r="L235" s="1"/>
      <c r="M235" s="1"/>
    </row>
    <row r="236" spans="1:13" ht="18" customHeight="1" x14ac:dyDescent="0.3">
      <c r="A236" s="1"/>
      <c r="B236" s="1"/>
      <c r="C236" s="1"/>
      <c r="D236" s="8" t="s">
        <v>234</v>
      </c>
      <c r="E236" s="4">
        <v>0.16400000000000001</v>
      </c>
      <c r="F236" s="4">
        <v>0.18</v>
      </c>
      <c r="G236" s="3">
        <v>1.39</v>
      </c>
      <c r="H236" s="3">
        <v>1.42</v>
      </c>
      <c r="I236" s="1"/>
      <c r="J236" s="1"/>
      <c r="K236" s="1"/>
      <c r="L236" s="1"/>
      <c r="M236" s="1"/>
    </row>
    <row r="237" spans="1:13" ht="18" customHeight="1" x14ac:dyDescent="0.3">
      <c r="A237" s="1"/>
      <c r="B237" s="1"/>
      <c r="C237" s="1"/>
      <c r="D237" s="8" t="s">
        <v>235</v>
      </c>
      <c r="E237" s="4">
        <v>5.3999999999999999E-2</v>
      </c>
      <c r="F237" s="4">
        <v>5.2999999999999999E-2</v>
      </c>
      <c r="G237" s="3">
        <v>2.0499999999999998</v>
      </c>
      <c r="H237" s="3">
        <v>2.04</v>
      </c>
      <c r="I237" s="1"/>
      <c r="J237" s="1"/>
      <c r="K237" s="1"/>
      <c r="L237" s="1"/>
      <c r="M237" s="1"/>
    </row>
    <row r="238" spans="1:13" ht="18" customHeight="1" x14ac:dyDescent="0.3">
      <c r="A238" s="1"/>
      <c r="B238" s="1"/>
      <c r="C238" s="1"/>
      <c r="D238" s="8" t="s">
        <v>236</v>
      </c>
      <c r="E238" s="4">
        <v>7.8E-2</v>
      </c>
      <c r="F238" s="4">
        <v>8.8999999999999996E-2</v>
      </c>
      <c r="G238" s="3">
        <v>1.68</v>
      </c>
      <c r="H238" s="3">
        <v>1.68</v>
      </c>
      <c r="I238" s="1"/>
      <c r="J238" s="1"/>
      <c r="K238" s="1"/>
      <c r="L238" s="1"/>
      <c r="M238" s="1"/>
    </row>
    <row r="239" spans="1:13" ht="18" customHeight="1" x14ac:dyDescent="0.3">
      <c r="A239" s="1"/>
      <c r="B239" s="1"/>
      <c r="C239" s="1"/>
      <c r="D239" s="8" t="s">
        <v>237</v>
      </c>
      <c r="E239" s="4">
        <v>0.26800000000000002</v>
      </c>
      <c r="F239" s="4">
        <v>0.26500000000000001</v>
      </c>
      <c r="G239" s="3">
        <v>1.1000000000000001</v>
      </c>
      <c r="H239" s="3">
        <v>1.1399999999999999</v>
      </c>
      <c r="I239" s="1"/>
      <c r="J239" s="1"/>
      <c r="K239" s="1"/>
      <c r="L239" s="1"/>
      <c r="M239" s="1"/>
    </row>
    <row r="240" spans="1:13" ht="18" customHeight="1" x14ac:dyDescent="0.3">
      <c r="A240" s="1"/>
      <c r="B240" s="1"/>
      <c r="C240" s="1"/>
      <c r="D240" s="8" t="s">
        <v>238</v>
      </c>
      <c r="E240" s="4">
        <v>0.11899999999999999</v>
      </c>
      <c r="F240" s="4">
        <v>0.13400000000000001</v>
      </c>
      <c r="G240" s="3">
        <v>1.54</v>
      </c>
      <c r="H240" s="3">
        <v>1.46</v>
      </c>
      <c r="I240" s="1"/>
      <c r="J240" s="1"/>
      <c r="K240" s="1"/>
      <c r="L240" s="1"/>
      <c r="M240" s="1"/>
    </row>
    <row r="241" spans="1:13" ht="18" customHeight="1" x14ac:dyDescent="0.3">
      <c r="A241" s="1"/>
      <c r="B241" s="1"/>
      <c r="C241" s="1"/>
      <c r="D241" s="8" t="s">
        <v>239</v>
      </c>
      <c r="E241" s="4">
        <v>6.0999999999999999E-2</v>
      </c>
      <c r="F241" s="4">
        <v>4.2000000000000003E-2</v>
      </c>
      <c r="G241" s="3">
        <v>1.87</v>
      </c>
      <c r="H241" s="3">
        <v>1.95</v>
      </c>
      <c r="I241" s="1"/>
      <c r="J241" s="1"/>
      <c r="K241" s="1"/>
      <c r="L241" s="1"/>
      <c r="M241" s="1"/>
    </row>
    <row r="242" spans="1:13" ht="18" customHeight="1" x14ac:dyDescent="0.3">
      <c r="A242" s="1"/>
      <c r="B242" s="1"/>
      <c r="C242" s="1"/>
      <c r="D242" s="8" t="s">
        <v>240</v>
      </c>
      <c r="E242" s="4">
        <v>2.8000000000000001E-2</v>
      </c>
      <c r="F242" s="4">
        <v>2.7E-2</v>
      </c>
      <c r="G242" s="3">
        <v>1.93</v>
      </c>
      <c r="H242" s="3">
        <v>1.99</v>
      </c>
      <c r="I242" s="1"/>
      <c r="J242" s="1"/>
      <c r="K242" s="1"/>
      <c r="L242" s="1"/>
      <c r="M242" s="1"/>
    </row>
    <row r="243" spans="1:13" ht="18" customHeight="1" x14ac:dyDescent="0.3">
      <c r="A243" s="1"/>
      <c r="B243" s="1"/>
      <c r="C243" s="1"/>
      <c r="D243" s="8" t="s">
        <v>241</v>
      </c>
      <c r="E243" s="4">
        <v>0.1</v>
      </c>
      <c r="F243" s="4">
        <v>8.5999999999999993E-2</v>
      </c>
      <c r="G243" s="3">
        <v>1.61</v>
      </c>
      <c r="H243" s="3">
        <v>1.65</v>
      </c>
      <c r="I243" s="1"/>
      <c r="J243" s="1"/>
      <c r="K243" s="1"/>
      <c r="L243" s="1"/>
      <c r="M243" s="1"/>
    </row>
    <row r="244" spans="1:13" ht="18" customHeight="1" x14ac:dyDescent="0.3">
      <c r="A244" s="1"/>
      <c r="B244" s="1"/>
      <c r="C244" s="1"/>
      <c r="D244" s="8" t="s">
        <v>242</v>
      </c>
      <c r="E244" s="4">
        <v>8.3000000000000004E-2</v>
      </c>
      <c r="F244" s="4">
        <v>7.0000000000000007E-2</v>
      </c>
      <c r="G244" s="3">
        <v>1.7</v>
      </c>
      <c r="H244" s="3">
        <v>1.71</v>
      </c>
      <c r="I244" s="1"/>
      <c r="J244" s="1"/>
      <c r="K244" s="1"/>
      <c r="L244" s="1"/>
      <c r="M244" s="1"/>
    </row>
    <row r="245" spans="1:13" ht="18" customHeight="1" x14ac:dyDescent="0.3">
      <c r="A245" s="1"/>
      <c r="B245" s="1"/>
      <c r="C245" s="1"/>
      <c r="D245" s="8" t="s">
        <v>243</v>
      </c>
      <c r="E245" s="4">
        <v>0.06</v>
      </c>
      <c r="F245" s="4">
        <v>5.8000000000000003E-2</v>
      </c>
      <c r="G245" s="3">
        <v>1.96</v>
      </c>
      <c r="H245" s="3">
        <v>2.09</v>
      </c>
      <c r="I245" s="1"/>
      <c r="J245" s="1"/>
      <c r="K245" s="1"/>
      <c r="L245" s="1"/>
      <c r="M245" s="1"/>
    </row>
    <row r="246" spans="1:13" ht="18" customHeight="1" x14ac:dyDescent="0.3">
      <c r="A246" s="1"/>
      <c r="B246" s="1"/>
      <c r="C246" s="1"/>
      <c r="D246" s="8" t="s">
        <v>244</v>
      </c>
      <c r="E246" s="4">
        <v>0.106</v>
      </c>
      <c r="F246" s="4">
        <v>0.106</v>
      </c>
      <c r="G246" s="3">
        <v>1.6</v>
      </c>
      <c r="H246" s="3">
        <v>1.62</v>
      </c>
      <c r="I246" s="1"/>
      <c r="J246" s="1"/>
      <c r="K246" s="1"/>
      <c r="L246" s="1"/>
      <c r="M246" s="1"/>
    </row>
    <row r="247" spans="1:13" ht="18" customHeight="1" x14ac:dyDescent="0.3">
      <c r="A247" s="1"/>
      <c r="B247" s="1"/>
      <c r="C247" s="1"/>
      <c r="D247" s="8" t="s">
        <v>245</v>
      </c>
      <c r="E247" s="4">
        <v>8.2000000000000003E-2</v>
      </c>
      <c r="F247" s="4">
        <v>6.0999999999999999E-2</v>
      </c>
      <c r="G247" s="3">
        <v>1.64</v>
      </c>
      <c r="H247" s="3">
        <v>1.66</v>
      </c>
      <c r="I247" s="1"/>
      <c r="J247" s="1"/>
      <c r="K247" s="1"/>
      <c r="L247" s="1"/>
      <c r="M247" s="1"/>
    </row>
    <row r="248" spans="1:13" ht="18" customHeight="1" x14ac:dyDescent="0.3">
      <c r="A248" s="1"/>
      <c r="B248" s="1"/>
      <c r="C248" s="1"/>
      <c r="D248" s="8" t="s">
        <v>246</v>
      </c>
      <c r="E248" s="4">
        <v>8.4000000000000005E-2</v>
      </c>
      <c r="F248" s="4">
        <v>8.3000000000000004E-2</v>
      </c>
      <c r="G248" s="3">
        <v>1.68</v>
      </c>
      <c r="H248" s="3">
        <v>1.71</v>
      </c>
      <c r="I248" s="1"/>
      <c r="J248" s="1"/>
      <c r="K248" s="1"/>
      <c r="L248" s="1"/>
      <c r="M248" s="1"/>
    </row>
    <row r="249" spans="1:13" ht="18" customHeight="1" x14ac:dyDescent="0.3">
      <c r="A249" s="1"/>
      <c r="B249" s="1"/>
      <c r="C249" s="1"/>
      <c r="D249" s="8" t="s">
        <v>247</v>
      </c>
      <c r="E249" s="4">
        <v>0.11700000000000001</v>
      </c>
      <c r="F249" s="4">
        <v>0.111</v>
      </c>
      <c r="G249" s="3">
        <v>1.71</v>
      </c>
      <c r="H249" s="3">
        <v>1.8</v>
      </c>
      <c r="I249" s="1"/>
      <c r="J249" s="1"/>
      <c r="K249" s="1"/>
      <c r="L249" s="1"/>
      <c r="M249" s="1"/>
    </row>
    <row r="250" spans="1:13" ht="18" customHeight="1" x14ac:dyDescent="0.3">
      <c r="A250" s="1"/>
      <c r="B250" s="1"/>
      <c r="C250" s="1"/>
      <c r="D250" s="8" t="s">
        <v>248</v>
      </c>
      <c r="E250" s="4">
        <v>7.1999999999999995E-2</v>
      </c>
      <c r="F250" s="4">
        <v>6.0999999999999999E-2</v>
      </c>
      <c r="G250" s="3">
        <v>1.85</v>
      </c>
      <c r="H250" s="3">
        <v>1.91</v>
      </c>
      <c r="I250" s="1"/>
      <c r="J250" s="1"/>
      <c r="K250" s="1"/>
      <c r="L250" s="1"/>
      <c r="M250" s="1"/>
    </row>
    <row r="251" spans="1:13" ht="18" customHeight="1" x14ac:dyDescent="0.3">
      <c r="A251" s="1"/>
      <c r="B251" s="1"/>
      <c r="C251" s="1"/>
      <c r="D251" s="8" t="s">
        <v>249</v>
      </c>
      <c r="E251" s="4">
        <v>6.6000000000000003E-2</v>
      </c>
      <c r="F251" s="4">
        <v>6.3E-2</v>
      </c>
      <c r="G251" s="3">
        <v>1.76</v>
      </c>
      <c r="H251" s="3">
        <v>1.8</v>
      </c>
      <c r="I251" s="1"/>
      <c r="J251" s="1"/>
      <c r="K251" s="1"/>
      <c r="L251" s="1"/>
      <c r="M251" s="1"/>
    </row>
    <row r="252" spans="1:13" ht="18" customHeight="1" x14ac:dyDescent="0.3">
      <c r="A252" s="1"/>
      <c r="B252" s="1"/>
      <c r="C252" s="1"/>
      <c r="D252" s="8" t="s">
        <v>250</v>
      </c>
      <c r="E252" s="4">
        <v>0.312</v>
      </c>
      <c r="F252" s="4">
        <v>0.29899999999999999</v>
      </c>
      <c r="G252" s="3">
        <v>1.07</v>
      </c>
      <c r="H252" s="3">
        <v>1.1000000000000001</v>
      </c>
      <c r="I252" s="1"/>
      <c r="J252" s="1"/>
      <c r="K252" s="1"/>
      <c r="L252" s="1"/>
      <c r="M252" s="1"/>
    </row>
    <row r="253" spans="1:13" ht="18" customHeight="1" x14ac:dyDescent="0.3">
      <c r="A253" s="1"/>
      <c r="B253" s="1"/>
      <c r="C253" s="1"/>
      <c r="D253" s="8" t="s">
        <v>251</v>
      </c>
      <c r="E253" s="4">
        <v>5.5E-2</v>
      </c>
      <c r="F253" s="4">
        <v>5.0999999999999997E-2</v>
      </c>
      <c r="G253" s="3">
        <v>2.0699999999999998</v>
      </c>
      <c r="H253" s="3">
        <v>2.12</v>
      </c>
      <c r="I253" s="1"/>
      <c r="J253" s="1"/>
      <c r="K253" s="1"/>
      <c r="L253" s="1"/>
      <c r="M253" s="1"/>
    </row>
    <row r="254" spans="1:13" ht="18" customHeight="1" x14ac:dyDescent="0.3">
      <c r="A254" s="1"/>
      <c r="B254" s="1"/>
      <c r="C254" s="1"/>
      <c r="D254" s="8" t="s">
        <v>252</v>
      </c>
      <c r="E254" s="4">
        <v>5.1999999999999998E-2</v>
      </c>
      <c r="F254" s="4">
        <v>5.0999999999999997E-2</v>
      </c>
      <c r="G254" s="3">
        <v>1.84</v>
      </c>
      <c r="H254" s="3">
        <v>1.87</v>
      </c>
      <c r="I254" s="1"/>
      <c r="J254" s="1"/>
      <c r="K254" s="1"/>
      <c r="L254" s="1"/>
      <c r="M254" s="1"/>
    </row>
    <row r="255" spans="1:13" ht="18" customHeight="1" x14ac:dyDescent="0.3">
      <c r="A255" s="1"/>
      <c r="B255" s="1"/>
      <c r="C255" s="1"/>
      <c r="D255" s="8" t="s">
        <v>253</v>
      </c>
      <c r="E255" s="4">
        <v>6.9000000000000006E-2</v>
      </c>
      <c r="F255" s="4">
        <v>7.5999999999999998E-2</v>
      </c>
      <c r="G255" s="3">
        <v>1.57</v>
      </c>
      <c r="H255" s="3">
        <v>1.57</v>
      </c>
      <c r="I255" s="1"/>
      <c r="J255" s="1"/>
      <c r="K255" s="1"/>
      <c r="L255" s="1"/>
      <c r="M255" s="1"/>
    </row>
    <row r="256" spans="1:13" ht="18" customHeight="1" x14ac:dyDescent="0.3">
      <c r="A256" s="1"/>
      <c r="B256" s="1"/>
      <c r="C256" s="1"/>
      <c r="D256" s="8" t="s">
        <v>254</v>
      </c>
      <c r="E256" s="4">
        <v>7.2999999999999995E-2</v>
      </c>
      <c r="F256" s="4">
        <v>5.7000000000000002E-2</v>
      </c>
      <c r="G256" s="3">
        <v>2.21</v>
      </c>
      <c r="H256" s="3">
        <v>2.25</v>
      </c>
      <c r="I256" s="1"/>
      <c r="J256" s="1"/>
      <c r="K256" s="1"/>
      <c r="L256" s="1"/>
      <c r="M256" s="1"/>
    </row>
    <row r="257" spans="1:13" ht="18" customHeight="1" x14ac:dyDescent="0.3">
      <c r="A257" s="1"/>
      <c r="B257" s="1"/>
      <c r="C257" s="1"/>
      <c r="D257" s="8" t="s">
        <v>255</v>
      </c>
      <c r="E257" s="4">
        <v>0.06</v>
      </c>
      <c r="F257" s="4">
        <v>5.8000000000000003E-2</v>
      </c>
      <c r="G257" s="3">
        <v>1.87</v>
      </c>
      <c r="H257" s="3">
        <v>1.81</v>
      </c>
      <c r="I257" s="1"/>
      <c r="J257" s="1"/>
      <c r="K257" s="1"/>
      <c r="L257" s="1"/>
      <c r="M257" s="1"/>
    </row>
    <row r="258" spans="1:13" ht="18" customHeight="1" x14ac:dyDescent="0.3">
      <c r="A258" s="1"/>
      <c r="B258" s="1"/>
      <c r="C258" s="1"/>
      <c r="D258" s="8" t="s">
        <v>256</v>
      </c>
      <c r="E258" s="4">
        <v>0.04</v>
      </c>
      <c r="F258" s="4">
        <v>3.6999999999999998E-2</v>
      </c>
      <c r="G258" s="3">
        <v>2.06</v>
      </c>
      <c r="H258" s="3">
        <v>2.15</v>
      </c>
      <c r="I258" s="1"/>
      <c r="J258" s="1"/>
      <c r="K258" s="1"/>
      <c r="L258" s="1"/>
      <c r="M258" s="1"/>
    </row>
    <row r="259" spans="1:13" ht="18" customHeight="1" x14ac:dyDescent="0.3">
      <c r="A259" s="1"/>
      <c r="B259" s="1"/>
      <c r="C259" s="1"/>
      <c r="D259" s="8" t="s">
        <v>257</v>
      </c>
      <c r="E259" s="4">
        <v>6.2E-2</v>
      </c>
      <c r="F259" s="4">
        <v>5.5E-2</v>
      </c>
      <c r="G259" s="3">
        <v>2</v>
      </c>
      <c r="H259" s="3">
        <v>1.98</v>
      </c>
      <c r="I259" s="1"/>
      <c r="J259" s="1"/>
      <c r="K259" s="1"/>
      <c r="L259" s="1"/>
      <c r="M259" s="1"/>
    </row>
    <row r="260" spans="1:13" ht="18" customHeight="1" x14ac:dyDescent="0.3">
      <c r="A260" s="1"/>
      <c r="B260" s="1"/>
      <c r="C260" s="1"/>
      <c r="D260" s="8" t="s">
        <v>258</v>
      </c>
      <c r="E260" s="4">
        <v>5.2999999999999999E-2</v>
      </c>
      <c r="F260" s="4">
        <v>6.2E-2</v>
      </c>
      <c r="G260" s="3">
        <v>1.86</v>
      </c>
      <c r="H260" s="3">
        <v>1.88</v>
      </c>
      <c r="I260" s="1"/>
      <c r="J260" s="1"/>
      <c r="K260" s="1"/>
      <c r="L260" s="1"/>
      <c r="M260" s="1"/>
    </row>
    <row r="261" spans="1:13" ht="18" customHeight="1" x14ac:dyDescent="0.3">
      <c r="A261" s="1"/>
      <c r="B261" s="1"/>
      <c r="C261" s="1"/>
      <c r="D261" s="8" t="s">
        <v>259</v>
      </c>
      <c r="E261" s="4">
        <v>0.13900000000000001</v>
      </c>
      <c r="F261" s="4">
        <v>0.13700000000000001</v>
      </c>
      <c r="G261" s="3">
        <v>1.45</v>
      </c>
      <c r="H261" s="3">
        <v>1.43</v>
      </c>
      <c r="I261" s="1"/>
      <c r="J261" s="1"/>
      <c r="K261" s="1"/>
      <c r="L261" s="1"/>
      <c r="M261" s="1"/>
    </row>
    <row r="262" spans="1:13" ht="18" customHeight="1" x14ac:dyDescent="0.3">
      <c r="A262" s="1"/>
      <c r="B262" s="1"/>
      <c r="C262" s="1"/>
      <c r="D262" s="8" t="s">
        <v>260</v>
      </c>
      <c r="E262" s="4">
        <v>4.3999999999999997E-2</v>
      </c>
      <c r="F262" s="4">
        <v>4.4999999999999998E-2</v>
      </c>
      <c r="G262" s="3">
        <v>1.67</v>
      </c>
      <c r="H262" s="3">
        <v>1.7</v>
      </c>
      <c r="I262" s="1"/>
      <c r="J262" s="1"/>
      <c r="K262" s="1"/>
      <c r="L262" s="1"/>
      <c r="M262" s="1"/>
    </row>
    <row r="263" spans="1:13" ht="18" customHeight="1" x14ac:dyDescent="0.3">
      <c r="A263" s="1"/>
      <c r="B263" s="1"/>
      <c r="C263" s="1"/>
      <c r="D263" s="8" t="s">
        <v>261</v>
      </c>
      <c r="E263" s="4">
        <v>0.16600000000000001</v>
      </c>
      <c r="F263" s="4">
        <v>0.17100000000000001</v>
      </c>
      <c r="G263" s="3">
        <v>1.4</v>
      </c>
      <c r="H263" s="3">
        <v>1.39</v>
      </c>
      <c r="I263" s="1"/>
      <c r="J263" s="1"/>
      <c r="K263" s="1"/>
      <c r="L263" s="1"/>
      <c r="M263" s="1"/>
    </row>
    <row r="264" spans="1:13" ht="18" customHeight="1" x14ac:dyDescent="0.3">
      <c r="A264" s="1"/>
      <c r="B264" s="1"/>
      <c r="C264" s="1"/>
      <c r="D264" s="8" t="s">
        <v>262</v>
      </c>
      <c r="E264" s="4">
        <v>0.11</v>
      </c>
      <c r="F264" s="4">
        <v>0.13600000000000001</v>
      </c>
      <c r="G264" s="3">
        <v>1.53</v>
      </c>
      <c r="H264" s="3">
        <v>1.5</v>
      </c>
      <c r="I264" s="1"/>
      <c r="J264" s="1"/>
      <c r="K264" s="1"/>
      <c r="L264" s="1"/>
      <c r="M264" s="1"/>
    </row>
    <row r="265" spans="1:13" ht="18" customHeight="1" x14ac:dyDescent="0.3">
      <c r="A265" s="1"/>
      <c r="B265" s="1"/>
      <c r="C265" s="1"/>
      <c r="D265" s="8" t="s">
        <v>263</v>
      </c>
      <c r="E265" s="4">
        <v>2.3E-2</v>
      </c>
      <c r="F265" s="4">
        <v>4.1000000000000002E-2</v>
      </c>
      <c r="G265" s="3">
        <v>2.2599999999999998</v>
      </c>
      <c r="H265" s="3">
        <v>2.29</v>
      </c>
      <c r="I265" s="1"/>
      <c r="J265" s="1"/>
      <c r="K265" s="1"/>
      <c r="L265" s="1"/>
      <c r="M265" s="1"/>
    </row>
    <row r="266" spans="1:13" ht="18" customHeight="1" x14ac:dyDescent="0.3">
      <c r="A266" s="1"/>
      <c r="B266" s="1"/>
      <c r="C266" s="1"/>
      <c r="D266" s="8" t="s">
        <v>264</v>
      </c>
      <c r="E266" s="4">
        <v>6.6000000000000003E-2</v>
      </c>
      <c r="F266" s="4">
        <v>5.6000000000000001E-2</v>
      </c>
      <c r="G266" s="3">
        <v>1.79</v>
      </c>
      <c r="H266" s="3">
        <v>1.82</v>
      </c>
      <c r="I266" s="1"/>
      <c r="J266" s="1"/>
      <c r="K266" s="1"/>
      <c r="L266" s="1"/>
      <c r="M266" s="1"/>
    </row>
    <row r="267" spans="1:13" ht="18" customHeight="1" x14ac:dyDescent="0.3">
      <c r="A267" s="1"/>
      <c r="B267" s="1"/>
      <c r="C267" s="1"/>
      <c r="D267" s="8" t="s">
        <v>265</v>
      </c>
      <c r="E267" s="4">
        <v>0.125</v>
      </c>
      <c r="F267" s="4">
        <v>0.13600000000000001</v>
      </c>
      <c r="G267" s="3">
        <v>1.44</v>
      </c>
      <c r="H267" s="3">
        <v>1.43</v>
      </c>
      <c r="I267" s="1"/>
      <c r="J267" s="1"/>
      <c r="K267" s="1"/>
      <c r="L267" s="1"/>
      <c r="M267" s="1"/>
    </row>
    <row r="268" spans="1:13" ht="18" customHeight="1" x14ac:dyDescent="0.3">
      <c r="A268" s="1"/>
      <c r="B268" s="1"/>
      <c r="C268" s="1"/>
      <c r="D268" s="8" t="s">
        <v>266</v>
      </c>
      <c r="E268" s="4">
        <v>0.109</v>
      </c>
      <c r="F268" s="4">
        <v>9.4E-2</v>
      </c>
      <c r="G268" s="3">
        <v>1.68</v>
      </c>
      <c r="H268" s="3">
        <v>1.66</v>
      </c>
      <c r="I268" s="1"/>
      <c r="J268" s="1"/>
      <c r="K268" s="1"/>
      <c r="L268" s="1"/>
      <c r="M268" s="1"/>
    </row>
    <row r="269" spans="1:13" ht="18" customHeight="1" x14ac:dyDescent="0.3">
      <c r="A269" s="1"/>
      <c r="B269" s="1"/>
      <c r="C269" s="1"/>
      <c r="D269" s="8" t="s">
        <v>267</v>
      </c>
      <c r="E269" s="4">
        <v>3.9E-2</v>
      </c>
      <c r="F269" s="4">
        <v>4.7E-2</v>
      </c>
      <c r="G269" s="3">
        <v>1.65</v>
      </c>
      <c r="H269" s="3">
        <v>1.75</v>
      </c>
      <c r="I269" s="1"/>
      <c r="J269" s="1"/>
      <c r="K269" s="1"/>
      <c r="L269" s="1"/>
      <c r="M269" s="1"/>
    </row>
    <row r="270" spans="1:13" ht="18" customHeight="1" x14ac:dyDescent="0.3">
      <c r="A270" s="1"/>
      <c r="B270" s="1"/>
      <c r="C270" s="1"/>
      <c r="D270" s="8" t="s">
        <v>268</v>
      </c>
      <c r="E270" s="4">
        <v>6.0999999999999999E-2</v>
      </c>
      <c r="F270" s="4">
        <v>5.1999999999999998E-2</v>
      </c>
      <c r="G270" s="3">
        <v>1.64</v>
      </c>
      <c r="H270" s="3">
        <v>1.62</v>
      </c>
      <c r="I270" s="1"/>
      <c r="J270" s="1"/>
      <c r="K270" s="1"/>
      <c r="L270" s="1"/>
      <c r="M270" s="1"/>
    </row>
    <row r="271" spans="1:13" ht="18" customHeight="1" x14ac:dyDescent="0.3">
      <c r="A271" s="1"/>
      <c r="B271" s="1"/>
      <c r="C271" s="1"/>
      <c r="D271" s="8" t="s">
        <v>269</v>
      </c>
      <c r="E271" s="4">
        <v>0.11899999999999999</v>
      </c>
      <c r="F271" s="4">
        <v>0.106</v>
      </c>
      <c r="G271" s="3">
        <v>1.52</v>
      </c>
      <c r="H271" s="3">
        <v>1.52</v>
      </c>
      <c r="I271" s="1"/>
      <c r="J271" s="1"/>
      <c r="K271" s="1"/>
      <c r="L271" s="1"/>
      <c r="M271" s="1"/>
    </row>
    <row r="272" spans="1:13" ht="18" customHeight="1" x14ac:dyDescent="0.3">
      <c r="A272" s="1"/>
      <c r="B272" s="1"/>
      <c r="C272" s="1"/>
      <c r="D272" s="8" t="s">
        <v>270</v>
      </c>
      <c r="E272" s="4">
        <v>0.20799999999999999</v>
      </c>
      <c r="F272" s="4">
        <v>0.222</v>
      </c>
      <c r="G272" s="3">
        <v>1.31</v>
      </c>
      <c r="H272" s="3">
        <v>1.26</v>
      </c>
      <c r="I272" s="1"/>
      <c r="J272" s="1"/>
      <c r="K272" s="1"/>
      <c r="L272" s="1"/>
      <c r="M272" s="1"/>
    </row>
    <row r="273" spans="1:13" ht="18" customHeight="1" x14ac:dyDescent="0.3">
      <c r="A273" s="1"/>
      <c r="B273" s="1"/>
      <c r="C273" s="1"/>
      <c r="D273" s="8" t="s">
        <v>271</v>
      </c>
      <c r="E273" s="4">
        <v>9.7000000000000003E-2</v>
      </c>
      <c r="F273" s="4">
        <v>9.2999999999999999E-2</v>
      </c>
      <c r="G273" s="3">
        <v>1.56</v>
      </c>
      <c r="H273" s="3">
        <v>1.56</v>
      </c>
      <c r="I273" s="1"/>
      <c r="J273" s="1"/>
      <c r="K273" s="1"/>
      <c r="L273" s="1"/>
      <c r="M273" s="1"/>
    </row>
    <row r="274" spans="1:13" ht="18" customHeight="1" x14ac:dyDescent="0.3">
      <c r="A274" s="1"/>
      <c r="B274" s="1"/>
      <c r="C274" s="1"/>
      <c r="D274" s="8" t="s">
        <v>272</v>
      </c>
      <c r="E274" s="4">
        <v>0.19700000000000001</v>
      </c>
      <c r="F274" s="4">
        <v>0.185</v>
      </c>
      <c r="G274" s="3">
        <v>1.25</v>
      </c>
      <c r="H274" s="3">
        <v>1.27</v>
      </c>
      <c r="I274" s="1"/>
      <c r="J274" s="1"/>
      <c r="K274" s="1"/>
      <c r="L274" s="1"/>
      <c r="M274" s="1"/>
    </row>
    <row r="275" spans="1:13" ht="18" customHeight="1" x14ac:dyDescent="0.3">
      <c r="A275" s="1"/>
      <c r="B275" s="1"/>
      <c r="C275" s="1"/>
      <c r="D275" s="8" t="s">
        <v>273</v>
      </c>
      <c r="E275" s="4">
        <v>0.13300000000000001</v>
      </c>
      <c r="F275" s="4">
        <v>0.13500000000000001</v>
      </c>
      <c r="G275" s="3">
        <v>1.52</v>
      </c>
      <c r="H275" s="3">
        <v>1.52</v>
      </c>
      <c r="I275" s="1"/>
      <c r="J275" s="1"/>
      <c r="K275" s="1"/>
      <c r="L275" s="1"/>
      <c r="M275" s="1"/>
    </row>
    <row r="276" spans="1:13" ht="18" customHeight="1" x14ac:dyDescent="0.3">
      <c r="A276" s="1"/>
      <c r="B276" s="1"/>
      <c r="C276" s="1"/>
      <c r="D276" s="8" t="s">
        <v>274</v>
      </c>
      <c r="E276" s="4">
        <v>9.6000000000000002E-2</v>
      </c>
      <c r="F276" s="4">
        <v>9.2999999999999999E-2</v>
      </c>
      <c r="G276" s="3">
        <v>1.49</v>
      </c>
      <c r="H276" s="3">
        <v>1.52</v>
      </c>
      <c r="I276" s="1"/>
      <c r="J276" s="1"/>
      <c r="K276" s="1"/>
      <c r="L276" s="1"/>
      <c r="M276" s="1"/>
    </row>
    <row r="277" spans="1:13" ht="18" customHeight="1" x14ac:dyDescent="0.3">
      <c r="A277" s="1"/>
      <c r="B277" s="1"/>
      <c r="C277" s="1"/>
      <c r="D277" s="8" t="s">
        <v>275</v>
      </c>
      <c r="E277" s="4">
        <v>0.11</v>
      </c>
      <c r="F277" s="4">
        <v>8.8999999999999996E-2</v>
      </c>
      <c r="G277" s="3">
        <v>1.67</v>
      </c>
      <c r="H277" s="3">
        <v>1.63</v>
      </c>
      <c r="I277" s="1"/>
      <c r="J277" s="1"/>
      <c r="K277" s="1"/>
      <c r="L277" s="1"/>
      <c r="M277" s="1"/>
    </row>
    <row r="278" spans="1:13" ht="18" customHeight="1" x14ac:dyDescent="0.3">
      <c r="A278" s="1"/>
      <c r="B278" s="1"/>
      <c r="C278" s="1"/>
      <c r="D278" s="8" t="s">
        <v>276</v>
      </c>
      <c r="E278" s="4">
        <v>5.0999999999999997E-2</v>
      </c>
      <c r="F278" s="4">
        <v>4.2000000000000003E-2</v>
      </c>
      <c r="G278" s="3">
        <v>1.85</v>
      </c>
      <c r="H278" s="3">
        <v>1.89</v>
      </c>
      <c r="I278" s="1"/>
      <c r="J278" s="1"/>
      <c r="K278" s="1"/>
      <c r="L278" s="1"/>
      <c r="M278" s="1"/>
    </row>
    <row r="279" spans="1:13" ht="18" customHeight="1" x14ac:dyDescent="0.3">
      <c r="A279" s="1"/>
      <c r="B279" s="1"/>
      <c r="C279" s="1"/>
      <c r="D279" s="8" t="s">
        <v>277</v>
      </c>
      <c r="E279" s="4">
        <v>0.105</v>
      </c>
      <c r="F279" s="4">
        <v>0.108</v>
      </c>
      <c r="G279" s="3">
        <v>1.8</v>
      </c>
      <c r="H279" s="3">
        <v>1.83</v>
      </c>
      <c r="I279" s="1"/>
      <c r="J279" s="1"/>
      <c r="K279" s="1"/>
      <c r="L279" s="1"/>
      <c r="M279" s="1"/>
    </row>
    <row r="280" spans="1:13" ht="18" customHeight="1" x14ac:dyDescent="0.3">
      <c r="A280" s="1"/>
      <c r="B280" s="1"/>
      <c r="C280" s="1"/>
      <c r="D280" s="8" t="s">
        <v>278</v>
      </c>
      <c r="E280" s="4">
        <v>5.6000000000000001E-2</v>
      </c>
      <c r="F280" s="4">
        <v>4.9000000000000002E-2</v>
      </c>
      <c r="G280" s="3">
        <v>1.83</v>
      </c>
      <c r="H280" s="3">
        <v>1.78</v>
      </c>
      <c r="I280" s="1"/>
      <c r="J280" s="1"/>
      <c r="K280" s="1"/>
      <c r="L280" s="1"/>
      <c r="M280" s="1"/>
    </row>
    <row r="281" spans="1:13" ht="18" customHeight="1" x14ac:dyDescent="0.3">
      <c r="A281" s="1"/>
      <c r="B281" s="1"/>
      <c r="C281" s="1"/>
      <c r="D281" s="8" t="s">
        <v>279</v>
      </c>
      <c r="E281" s="4">
        <v>0.11</v>
      </c>
      <c r="F281" s="4">
        <v>0.11799999999999999</v>
      </c>
      <c r="G281" s="3">
        <v>1.6</v>
      </c>
      <c r="H281" s="3">
        <v>1.66</v>
      </c>
      <c r="I281" s="1"/>
      <c r="J281" s="1"/>
      <c r="K281" s="1"/>
      <c r="L281" s="1"/>
      <c r="M281" s="1"/>
    </row>
    <row r="282" spans="1:13" ht="18" customHeight="1" x14ac:dyDescent="0.3">
      <c r="A282" s="1"/>
      <c r="B282" s="1"/>
      <c r="C282" s="1"/>
      <c r="D282" s="8" t="s">
        <v>280</v>
      </c>
      <c r="E282" s="4">
        <v>2.4E-2</v>
      </c>
      <c r="F282" s="4">
        <v>1.2999999999999999E-2</v>
      </c>
      <c r="G282" s="3">
        <v>1.87</v>
      </c>
      <c r="H282" s="3">
        <v>1.87</v>
      </c>
      <c r="I282" s="1"/>
      <c r="J282" s="1"/>
      <c r="K282" s="1"/>
      <c r="L282" s="1"/>
      <c r="M282" s="1"/>
    </row>
    <row r="283" spans="1:13" ht="18" customHeight="1" x14ac:dyDescent="0.3">
      <c r="A283" s="1"/>
      <c r="B283" s="1"/>
      <c r="C283" s="1"/>
      <c r="D283" s="8" t="s">
        <v>281</v>
      </c>
      <c r="E283" s="4">
        <v>0.26400000000000001</v>
      </c>
      <c r="F283" s="4">
        <v>0.29199999999999998</v>
      </c>
      <c r="G283" s="3">
        <v>1.0900000000000001</v>
      </c>
      <c r="H283" s="3">
        <v>1.08</v>
      </c>
      <c r="I283" s="1"/>
      <c r="J283" s="1"/>
      <c r="K283" s="1"/>
      <c r="L283" s="1"/>
      <c r="M283" s="1"/>
    </row>
    <row r="284" spans="1:13" ht="18" customHeight="1" x14ac:dyDescent="0.3">
      <c r="A284" s="1"/>
      <c r="B284" s="1"/>
      <c r="C284" s="1"/>
      <c r="D284" s="8" t="s">
        <v>282</v>
      </c>
      <c r="E284" s="4">
        <v>9.7000000000000003E-2</v>
      </c>
      <c r="F284" s="4">
        <v>9.2999999999999999E-2</v>
      </c>
      <c r="G284" s="3">
        <v>1.71</v>
      </c>
      <c r="H284" s="3">
        <v>1.7</v>
      </c>
      <c r="I284" s="1"/>
      <c r="J284" s="1"/>
      <c r="K284" s="1"/>
      <c r="L284" s="1"/>
      <c r="M284" s="1"/>
    </row>
    <row r="285" spans="1:13" ht="18" customHeight="1" x14ac:dyDescent="0.3">
      <c r="A285" s="1"/>
      <c r="B285" s="1"/>
      <c r="C285" s="1"/>
      <c r="D285" s="8" t="s">
        <v>283</v>
      </c>
      <c r="E285" s="4">
        <v>8.4000000000000005E-2</v>
      </c>
      <c r="F285" s="4">
        <v>6.9000000000000006E-2</v>
      </c>
      <c r="G285" s="3">
        <v>1.54</v>
      </c>
      <c r="H285" s="3">
        <v>1.65</v>
      </c>
      <c r="I285" s="1"/>
      <c r="J285" s="1"/>
      <c r="K285" s="1"/>
      <c r="L285" s="1"/>
      <c r="M285" s="1"/>
    </row>
    <row r="286" spans="1:13" ht="18" customHeight="1" x14ac:dyDescent="0.3">
      <c r="A286" s="1"/>
      <c r="B286" s="1"/>
      <c r="C286" s="1"/>
      <c r="D286" s="8" t="s">
        <v>284</v>
      </c>
      <c r="E286" s="4">
        <v>0.114</v>
      </c>
      <c r="F286" s="4">
        <v>0.10100000000000001</v>
      </c>
      <c r="G286" s="3">
        <v>1.48</v>
      </c>
      <c r="H286" s="3">
        <v>1.49</v>
      </c>
      <c r="I286" s="1"/>
      <c r="J286" s="1"/>
      <c r="K286" s="1"/>
      <c r="L286" s="1"/>
      <c r="M286" s="1"/>
    </row>
    <row r="287" spans="1:13" ht="18" customHeight="1" x14ac:dyDescent="0.3">
      <c r="A287" s="1"/>
      <c r="B287" s="1"/>
      <c r="C287" s="1"/>
      <c r="D287" s="8" t="s">
        <v>285</v>
      </c>
      <c r="E287" s="4">
        <v>0.01</v>
      </c>
      <c r="F287" s="4">
        <v>0.02</v>
      </c>
      <c r="G287" s="3">
        <v>2.2400000000000002</v>
      </c>
      <c r="H287" s="3">
        <v>2.25</v>
      </c>
      <c r="I287" s="1"/>
      <c r="J287" s="1"/>
      <c r="K287" s="1"/>
      <c r="L287" s="1"/>
      <c r="M287" s="1"/>
    </row>
    <row r="288" spans="1:13" ht="18" customHeight="1" x14ac:dyDescent="0.3">
      <c r="A288" s="1"/>
      <c r="B288" s="1"/>
      <c r="C288" s="1"/>
      <c r="D288" s="8" t="s">
        <v>286</v>
      </c>
      <c r="E288" s="4">
        <v>0.111</v>
      </c>
      <c r="F288" s="4">
        <v>9.4E-2</v>
      </c>
      <c r="G288" s="3">
        <v>1.57</v>
      </c>
      <c r="H288" s="3">
        <v>1.65</v>
      </c>
      <c r="I288" s="1"/>
      <c r="J288" s="1"/>
      <c r="K288" s="1"/>
      <c r="L288" s="1"/>
      <c r="M288" s="1"/>
    </row>
    <row r="289" spans="1:13" ht="18" customHeight="1" x14ac:dyDescent="0.3">
      <c r="A289" s="1"/>
      <c r="B289" s="1"/>
      <c r="C289" s="1"/>
      <c r="D289" s="8" t="s">
        <v>287</v>
      </c>
      <c r="E289" s="4">
        <v>3.3000000000000002E-2</v>
      </c>
      <c r="F289" s="4">
        <v>4.1000000000000002E-2</v>
      </c>
      <c r="G289" s="3">
        <v>1.97</v>
      </c>
      <c r="H289" s="3">
        <v>1.9</v>
      </c>
      <c r="I289" s="1"/>
      <c r="J289" s="1"/>
      <c r="K289" s="1"/>
      <c r="L289" s="1"/>
      <c r="M289" s="1"/>
    </row>
    <row r="290" spans="1:13" ht="18" customHeight="1" x14ac:dyDescent="0.3">
      <c r="A290" s="1"/>
      <c r="B290" s="1"/>
      <c r="C290" s="1"/>
      <c r="D290" s="8" t="s">
        <v>288</v>
      </c>
      <c r="E290" s="4">
        <v>3.5000000000000003E-2</v>
      </c>
      <c r="F290" s="4">
        <v>0.03</v>
      </c>
      <c r="G290" s="3">
        <v>2.1</v>
      </c>
      <c r="H290" s="3">
        <v>2.14</v>
      </c>
      <c r="I290" s="1"/>
      <c r="J290" s="1"/>
      <c r="K290" s="1"/>
      <c r="L290" s="1"/>
      <c r="M290" s="1"/>
    </row>
    <row r="291" spans="1:13" ht="18" customHeight="1" x14ac:dyDescent="0.3">
      <c r="A291" s="1"/>
      <c r="B291" s="1"/>
      <c r="C291" s="1"/>
      <c r="D291" s="8" t="s">
        <v>289</v>
      </c>
      <c r="E291" s="4">
        <v>3.3000000000000002E-2</v>
      </c>
      <c r="F291" s="4">
        <v>3.2000000000000001E-2</v>
      </c>
      <c r="G291" s="3">
        <v>2.0699999999999998</v>
      </c>
      <c r="H291" s="3">
        <v>2.09</v>
      </c>
      <c r="I291" s="1"/>
      <c r="J291" s="1"/>
      <c r="K291" s="1"/>
      <c r="L291" s="1"/>
      <c r="M291" s="1"/>
    </row>
    <row r="292" spans="1:13" ht="18" customHeight="1" x14ac:dyDescent="0.3">
      <c r="A292" s="1"/>
      <c r="B292" s="1"/>
      <c r="C292" s="1"/>
      <c r="D292" s="8" t="s">
        <v>290</v>
      </c>
      <c r="E292" s="4">
        <v>0.14699999999999999</v>
      </c>
      <c r="F292" s="4">
        <v>0.13300000000000001</v>
      </c>
      <c r="G292" s="3">
        <v>1.45</v>
      </c>
      <c r="H292" s="3">
        <v>1.43</v>
      </c>
      <c r="I292" s="1"/>
      <c r="J292" s="1"/>
      <c r="K292" s="1"/>
      <c r="L292" s="1"/>
      <c r="M292" s="1"/>
    </row>
    <row r="293" spans="1:13" ht="18" customHeight="1" x14ac:dyDescent="0.3">
      <c r="A293" s="1"/>
      <c r="B293" s="1"/>
      <c r="C293" s="1"/>
      <c r="D293" s="8" t="s">
        <v>291</v>
      </c>
      <c r="E293" s="4">
        <v>9.7000000000000003E-2</v>
      </c>
      <c r="F293" s="4">
        <v>0.124</v>
      </c>
      <c r="G293" s="3">
        <v>1.57</v>
      </c>
      <c r="H293" s="3">
        <v>1.52</v>
      </c>
      <c r="I293" s="1"/>
      <c r="J293" s="1"/>
      <c r="K293" s="1"/>
      <c r="L293" s="1"/>
      <c r="M293" s="1"/>
    </row>
    <row r="294" spans="1:13" ht="18" customHeight="1" x14ac:dyDescent="0.3">
      <c r="A294" s="1"/>
      <c r="B294" s="1"/>
      <c r="C294" s="1"/>
      <c r="D294" s="8" t="s">
        <v>292</v>
      </c>
      <c r="E294" s="4">
        <v>5.3999999999999999E-2</v>
      </c>
      <c r="F294" s="4">
        <v>5.1999999999999998E-2</v>
      </c>
      <c r="G294" s="3">
        <v>1.91</v>
      </c>
      <c r="H294" s="3">
        <v>1.95</v>
      </c>
      <c r="I294" s="1"/>
      <c r="J294" s="1"/>
      <c r="K294" s="1"/>
      <c r="L294" s="1"/>
      <c r="M294" s="1"/>
    </row>
    <row r="295" spans="1:13" ht="18" customHeight="1" x14ac:dyDescent="0.3">
      <c r="A295" s="1"/>
      <c r="B295" s="1"/>
      <c r="C295" s="1"/>
      <c r="D295" s="8" t="s">
        <v>293</v>
      </c>
      <c r="E295" s="4">
        <v>0.14399999999999999</v>
      </c>
      <c r="F295" s="4">
        <v>0.11700000000000001</v>
      </c>
      <c r="G295" s="3">
        <v>1.49</v>
      </c>
      <c r="H295" s="3">
        <v>1.54</v>
      </c>
      <c r="I295" s="1"/>
      <c r="J295" s="1"/>
      <c r="K295" s="1"/>
      <c r="L295" s="1"/>
      <c r="M295" s="1"/>
    </row>
    <row r="296" spans="1:13" ht="18" customHeight="1" x14ac:dyDescent="0.3">
      <c r="A296" s="1"/>
      <c r="B296" s="1"/>
      <c r="C296" s="1"/>
      <c r="D296" s="8" t="s">
        <v>294</v>
      </c>
      <c r="E296" s="4">
        <v>9.2999999999999999E-2</v>
      </c>
      <c r="F296" s="4">
        <v>8.7999999999999995E-2</v>
      </c>
      <c r="G296" s="3">
        <v>1.63</v>
      </c>
      <c r="H296" s="3">
        <v>1.62</v>
      </c>
      <c r="I296" s="1"/>
      <c r="J296" s="1"/>
      <c r="K296" s="1"/>
      <c r="L296" s="1"/>
      <c r="M296" s="1"/>
    </row>
    <row r="297" spans="1:13" ht="18" customHeight="1" x14ac:dyDescent="0.3">
      <c r="A297" s="1"/>
      <c r="B297" s="1"/>
      <c r="C297" s="1"/>
      <c r="D297" s="8" t="s">
        <v>295</v>
      </c>
      <c r="E297" s="4">
        <v>6.7000000000000004E-2</v>
      </c>
      <c r="F297" s="4">
        <v>6.4000000000000001E-2</v>
      </c>
      <c r="G297" s="3">
        <v>1.61</v>
      </c>
      <c r="H297" s="3">
        <v>1.63</v>
      </c>
      <c r="I297" s="1"/>
      <c r="J297" s="1"/>
      <c r="K297" s="1"/>
      <c r="L297" s="1"/>
      <c r="M297" s="1"/>
    </row>
    <row r="298" spans="1:13" ht="18" customHeight="1" x14ac:dyDescent="0.3">
      <c r="A298" s="1"/>
      <c r="B298" s="1"/>
      <c r="C298" s="1"/>
      <c r="D298" s="8" t="s">
        <v>296</v>
      </c>
      <c r="E298" s="4">
        <v>0.09</v>
      </c>
      <c r="F298" s="4">
        <v>7.5999999999999998E-2</v>
      </c>
      <c r="G298" s="3">
        <v>1.94</v>
      </c>
      <c r="H298" s="3">
        <v>2.0099999999999998</v>
      </c>
      <c r="I298" s="1"/>
      <c r="J298" s="1"/>
      <c r="K298" s="1"/>
      <c r="L298" s="1"/>
      <c r="M298" s="1"/>
    </row>
    <row r="299" spans="1:13" ht="18" customHeight="1" x14ac:dyDescent="0.3">
      <c r="A299" s="1"/>
      <c r="B299" s="1"/>
      <c r="C299" s="1"/>
      <c r="D299" s="8" t="s">
        <v>297</v>
      </c>
      <c r="E299" s="4">
        <v>5.5E-2</v>
      </c>
      <c r="F299" s="4">
        <v>7.5999999999999998E-2</v>
      </c>
      <c r="G299" s="3">
        <v>1.72</v>
      </c>
      <c r="H299" s="3">
        <v>1.75</v>
      </c>
      <c r="I299" s="1"/>
      <c r="J299" s="1"/>
      <c r="K299" s="1"/>
      <c r="L299" s="1"/>
      <c r="M299" s="1"/>
    </row>
    <row r="300" spans="1:13" ht="18" customHeight="1" x14ac:dyDescent="0.3">
      <c r="A300" s="1"/>
      <c r="B300" s="1"/>
      <c r="C300" s="1"/>
      <c r="D300" s="8" t="s">
        <v>298</v>
      </c>
      <c r="E300" s="4">
        <v>6.5000000000000002E-2</v>
      </c>
      <c r="F300" s="4">
        <v>6.6000000000000003E-2</v>
      </c>
      <c r="G300" s="3">
        <v>1.92</v>
      </c>
      <c r="H300" s="3">
        <v>1.95</v>
      </c>
      <c r="I300" s="1"/>
      <c r="J300" s="1"/>
      <c r="K300" s="1"/>
      <c r="L300" s="1"/>
      <c r="M300" s="1"/>
    </row>
    <row r="301" spans="1:13" ht="18" customHeight="1" x14ac:dyDescent="0.3">
      <c r="A301" s="1"/>
      <c r="B301" s="1"/>
      <c r="C301" s="1"/>
      <c r="D301" s="8" t="s">
        <v>299</v>
      </c>
      <c r="E301" s="4">
        <v>4.9000000000000002E-2</v>
      </c>
      <c r="F301" s="4">
        <v>3.4000000000000002E-2</v>
      </c>
      <c r="G301" s="3">
        <v>1.93</v>
      </c>
      <c r="H301" s="3">
        <v>1.98</v>
      </c>
      <c r="I301" s="1"/>
      <c r="J301" s="1"/>
      <c r="K301" s="1"/>
      <c r="L301" s="1"/>
      <c r="M301" s="1"/>
    </row>
    <row r="302" spans="1:13" ht="18" customHeight="1" x14ac:dyDescent="0.3">
      <c r="A302" s="1"/>
      <c r="B302" s="1"/>
      <c r="C302" s="1"/>
      <c r="D302" s="8" t="s">
        <v>300</v>
      </c>
      <c r="E302" s="4">
        <v>6.9000000000000006E-2</v>
      </c>
      <c r="F302" s="4">
        <v>5.8999999999999997E-2</v>
      </c>
      <c r="G302" s="3">
        <v>1.75</v>
      </c>
      <c r="H302" s="3">
        <v>1.84</v>
      </c>
      <c r="I302" s="1"/>
      <c r="J302" s="1"/>
      <c r="K302" s="1"/>
      <c r="L302" s="1"/>
      <c r="M302" s="1"/>
    </row>
    <row r="303" spans="1:13" ht="18" customHeight="1" x14ac:dyDescent="0.3">
      <c r="A303" s="1"/>
      <c r="B303" s="1"/>
      <c r="C303" s="1"/>
      <c r="D303" s="8" t="s">
        <v>301</v>
      </c>
      <c r="E303" s="4">
        <v>3.1E-2</v>
      </c>
      <c r="F303" s="4">
        <v>3.3000000000000002E-2</v>
      </c>
      <c r="G303" s="3">
        <v>2.15</v>
      </c>
      <c r="H303" s="3">
        <v>2.14</v>
      </c>
      <c r="I303" s="1"/>
      <c r="J303" s="1"/>
      <c r="K303" s="1"/>
      <c r="L303" s="1"/>
      <c r="M303" s="1"/>
    </row>
    <row r="304" spans="1:13" ht="18" customHeight="1" x14ac:dyDescent="0.3">
      <c r="A304" s="1"/>
      <c r="B304" s="1"/>
      <c r="C304" s="1"/>
      <c r="D304" s="8" t="s">
        <v>302</v>
      </c>
      <c r="E304" s="4">
        <v>8.6999999999999994E-2</v>
      </c>
      <c r="F304" s="4">
        <v>8.7999999999999995E-2</v>
      </c>
      <c r="G304" s="3">
        <v>1.62</v>
      </c>
      <c r="H304" s="3">
        <v>1.67</v>
      </c>
      <c r="I304" s="1"/>
      <c r="J304" s="1"/>
      <c r="K304" s="1"/>
      <c r="L304" s="1"/>
      <c r="M304" s="1"/>
    </row>
    <row r="305" spans="1:13" ht="18" customHeight="1" x14ac:dyDescent="0.3">
      <c r="A305" s="1"/>
      <c r="B305" s="1"/>
      <c r="C305" s="1"/>
      <c r="D305" s="8" t="s">
        <v>303</v>
      </c>
      <c r="E305" s="4">
        <v>7.8E-2</v>
      </c>
      <c r="F305" s="4">
        <v>7.1999999999999995E-2</v>
      </c>
      <c r="G305" s="3">
        <v>1.65</v>
      </c>
      <c r="H305" s="3">
        <v>1.73</v>
      </c>
      <c r="I305" s="1"/>
      <c r="J305" s="1"/>
      <c r="K305" s="1"/>
      <c r="L305" s="1"/>
      <c r="M305" s="1"/>
    </row>
    <row r="306" spans="1:13" ht="18" customHeight="1" x14ac:dyDescent="0.3">
      <c r="A306" s="1"/>
      <c r="B306" s="1"/>
      <c r="C306" s="1"/>
      <c r="D306" s="8" t="s">
        <v>304</v>
      </c>
      <c r="E306" s="4">
        <v>0.36199999999999999</v>
      </c>
      <c r="F306" s="4">
        <v>0.373</v>
      </c>
      <c r="G306" s="3">
        <v>0.89</v>
      </c>
      <c r="H306" s="3">
        <v>0.86</v>
      </c>
      <c r="I306" s="1"/>
      <c r="J306" s="1"/>
      <c r="K306" s="1"/>
      <c r="L306" s="1"/>
      <c r="M306" s="1"/>
    </row>
    <row r="307" spans="1:13" ht="18" customHeight="1" x14ac:dyDescent="0.3">
      <c r="A307" s="1"/>
      <c r="B307" s="1"/>
      <c r="C307" s="1"/>
      <c r="D307" s="8" t="s">
        <v>305</v>
      </c>
      <c r="E307" s="4">
        <v>0.20399999999999999</v>
      </c>
      <c r="F307" s="4">
        <v>0.20599999999999999</v>
      </c>
      <c r="G307" s="3">
        <v>1.36</v>
      </c>
      <c r="H307" s="3">
        <v>1.32</v>
      </c>
      <c r="I307" s="1"/>
      <c r="J307" s="1"/>
      <c r="K307" s="1"/>
      <c r="L307" s="1"/>
      <c r="M307" s="1"/>
    </row>
    <row r="308" spans="1:13" ht="18" customHeight="1" x14ac:dyDescent="0.3">
      <c r="A308" s="1"/>
      <c r="B308" s="1"/>
      <c r="C308" s="1"/>
      <c r="D308" s="8" t="s">
        <v>306</v>
      </c>
      <c r="E308" s="4">
        <v>4.1000000000000002E-2</v>
      </c>
      <c r="F308" s="4">
        <v>5.1999999999999998E-2</v>
      </c>
      <c r="G308" s="3">
        <v>2.2999999999999998</v>
      </c>
      <c r="H308" s="3">
        <v>2.2200000000000002</v>
      </c>
      <c r="I308" s="1"/>
      <c r="J308" s="1"/>
      <c r="K308" s="1"/>
      <c r="L308" s="1"/>
      <c r="M308" s="1"/>
    </row>
    <row r="309" spans="1:13" ht="18" customHeight="1" x14ac:dyDescent="0.3">
      <c r="A309" s="1"/>
      <c r="B309" s="1"/>
      <c r="C309" s="1"/>
      <c r="D309" s="8" t="s">
        <v>307</v>
      </c>
      <c r="E309" s="4">
        <v>1.9E-2</v>
      </c>
      <c r="F309" s="4">
        <v>1.2999999999999999E-2</v>
      </c>
      <c r="G309" s="3">
        <v>2.14</v>
      </c>
      <c r="H309" s="3">
        <v>2.2999999999999998</v>
      </c>
      <c r="I309" s="1"/>
      <c r="J309" s="1"/>
      <c r="K309" s="1"/>
      <c r="L309" s="1"/>
      <c r="M309" s="1"/>
    </row>
    <row r="310" spans="1:13" ht="18" customHeight="1" x14ac:dyDescent="0.3">
      <c r="A310" s="1"/>
      <c r="B310" s="1"/>
      <c r="C310" s="1"/>
      <c r="D310" s="8" t="s">
        <v>308</v>
      </c>
      <c r="E310" s="4">
        <v>8.5999999999999993E-2</v>
      </c>
      <c r="F310" s="4">
        <v>0.104</v>
      </c>
      <c r="G310" s="3">
        <v>1.46</v>
      </c>
      <c r="H310" s="3">
        <v>1.43</v>
      </c>
      <c r="I310" s="1"/>
      <c r="J310" s="1"/>
      <c r="K310" s="1"/>
      <c r="L310" s="1"/>
      <c r="M310" s="1"/>
    </row>
    <row r="311" spans="1:13" ht="18" customHeight="1" x14ac:dyDescent="0.3">
      <c r="A311" s="1"/>
      <c r="B311" s="1"/>
      <c r="C311" s="1"/>
      <c r="D311" s="8" t="s">
        <v>309</v>
      </c>
      <c r="E311" s="4">
        <v>0.05</v>
      </c>
      <c r="F311" s="4">
        <v>4.2999999999999997E-2</v>
      </c>
      <c r="G311" s="3">
        <v>2.16</v>
      </c>
      <c r="H311" s="3">
        <v>2.1</v>
      </c>
      <c r="I311" s="1"/>
      <c r="J311" s="1"/>
      <c r="K311" s="1"/>
      <c r="L311" s="1"/>
      <c r="M311" s="1"/>
    </row>
    <row r="312" spans="1:13" ht="18" customHeight="1" x14ac:dyDescent="0.3">
      <c r="A312" s="1"/>
      <c r="B312" s="1"/>
      <c r="C312" s="1"/>
      <c r="D312" s="8" t="s">
        <v>310</v>
      </c>
      <c r="E312" s="4">
        <v>5.8999999999999997E-2</v>
      </c>
      <c r="F312" s="4">
        <v>4.5999999999999999E-2</v>
      </c>
      <c r="G312" s="3">
        <v>1.96</v>
      </c>
      <c r="H312" s="3">
        <v>1.91</v>
      </c>
      <c r="I312" s="1"/>
      <c r="J312" s="1"/>
      <c r="K312" s="1"/>
      <c r="L312" s="1"/>
      <c r="M312" s="1"/>
    </row>
    <row r="313" spans="1:13" ht="18" customHeight="1" x14ac:dyDescent="0.3">
      <c r="A313" s="1"/>
      <c r="B313" s="1"/>
      <c r="C313" s="1"/>
      <c r="D313" s="8" t="s">
        <v>311</v>
      </c>
      <c r="E313" s="4">
        <v>8.6999999999999994E-2</v>
      </c>
      <c r="F313" s="4">
        <v>6.8000000000000005E-2</v>
      </c>
      <c r="G313" s="3">
        <v>1.75</v>
      </c>
      <c r="H313" s="3">
        <v>1.63</v>
      </c>
      <c r="I313" s="1"/>
      <c r="J313" s="1"/>
      <c r="K313" s="1"/>
      <c r="L313" s="1"/>
      <c r="M313" s="1"/>
    </row>
    <row r="314" spans="1:13" ht="18" customHeight="1" x14ac:dyDescent="0.3">
      <c r="A314" s="1"/>
      <c r="B314" s="1"/>
      <c r="C314" s="1"/>
      <c r="D314" s="8" t="s">
        <v>312</v>
      </c>
      <c r="E314" s="4">
        <v>7.6999999999999999E-2</v>
      </c>
      <c r="F314" s="4">
        <v>6.7000000000000004E-2</v>
      </c>
      <c r="G314" s="3">
        <v>1.73</v>
      </c>
      <c r="H314" s="3">
        <v>1.8</v>
      </c>
      <c r="I314" s="1"/>
      <c r="J314" s="1"/>
      <c r="K314" s="1"/>
      <c r="L314" s="1"/>
      <c r="M314" s="1"/>
    </row>
    <row r="315" spans="1:13" ht="18" customHeight="1" x14ac:dyDescent="0.3">
      <c r="A315" s="1"/>
      <c r="B315" s="1"/>
      <c r="C315" s="1"/>
      <c r="D315" s="8" t="s">
        <v>313</v>
      </c>
      <c r="E315" s="4">
        <v>0.10100000000000001</v>
      </c>
      <c r="F315" s="4">
        <v>8.5000000000000006E-2</v>
      </c>
      <c r="G315" s="3">
        <v>1.63</v>
      </c>
      <c r="H315" s="3">
        <v>1.56</v>
      </c>
      <c r="I315" s="1"/>
      <c r="J315" s="1"/>
      <c r="K315" s="1"/>
      <c r="L315" s="1"/>
      <c r="M315" s="1"/>
    </row>
    <row r="316" spans="1:13" ht="18" customHeight="1" x14ac:dyDescent="0.3">
      <c r="A316" s="1"/>
      <c r="B316" s="1"/>
      <c r="C316" s="1"/>
      <c r="D316" s="8" t="s">
        <v>314</v>
      </c>
      <c r="E316" s="4">
        <v>0.113</v>
      </c>
      <c r="F316" s="4">
        <v>9.9000000000000005E-2</v>
      </c>
      <c r="G316" s="3">
        <v>1.63</v>
      </c>
      <c r="H316" s="3">
        <v>1.68</v>
      </c>
      <c r="I316" s="1"/>
      <c r="J316" s="1"/>
      <c r="K316" s="1"/>
      <c r="L316" s="1"/>
      <c r="M316" s="1"/>
    </row>
    <row r="317" spans="1:13" ht="18" customHeight="1" x14ac:dyDescent="0.3">
      <c r="A317" s="1"/>
      <c r="B317" s="1"/>
      <c r="C317" s="1"/>
      <c r="D317" s="8" t="s">
        <v>315</v>
      </c>
      <c r="E317" s="4">
        <v>0.19600000000000001</v>
      </c>
      <c r="F317" s="4">
        <v>0.193</v>
      </c>
      <c r="G317" s="3">
        <v>1.3</v>
      </c>
      <c r="H317" s="3">
        <v>1.3</v>
      </c>
      <c r="I317" s="1"/>
      <c r="J317" s="1"/>
      <c r="K317" s="1"/>
      <c r="L317" s="1"/>
      <c r="M317" s="1"/>
    </row>
    <row r="318" spans="1:13" ht="18" customHeight="1" x14ac:dyDescent="0.3">
      <c r="A318" s="1"/>
      <c r="B318" s="1"/>
      <c r="C318" s="1"/>
      <c r="D318" s="8" t="s">
        <v>316</v>
      </c>
      <c r="E318" s="4">
        <v>0.246</v>
      </c>
      <c r="F318" s="4">
        <v>0.23499999999999999</v>
      </c>
      <c r="G318" s="3">
        <v>1.26</v>
      </c>
      <c r="H318" s="3">
        <v>1.25</v>
      </c>
      <c r="I318" s="1"/>
      <c r="J318" s="1"/>
      <c r="K318" s="1"/>
      <c r="L318" s="1"/>
      <c r="M318" s="1"/>
    </row>
    <row r="319" spans="1:13" ht="18" customHeight="1" x14ac:dyDescent="0.3">
      <c r="A319" s="1"/>
      <c r="B319" s="1"/>
      <c r="C319" s="1"/>
      <c r="D319" s="9"/>
      <c r="E319" s="5"/>
      <c r="F319" s="5"/>
      <c r="G319" s="5"/>
      <c r="H319" s="5"/>
      <c r="I319" s="1"/>
      <c r="J319" s="1"/>
      <c r="K319" s="1"/>
      <c r="L319" s="1"/>
      <c r="M319" s="1"/>
    </row>
    <row r="320" spans="1:13" ht="18" customHeight="1" x14ac:dyDescent="0.3">
      <c r="A320" s="1"/>
      <c r="B320" s="1"/>
      <c r="C320" s="1"/>
      <c r="D320" s="9"/>
      <c r="E320" s="5"/>
      <c r="F320" s="5"/>
      <c r="G320" s="5"/>
      <c r="H320" s="5"/>
      <c r="I320" s="1"/>
      <c r="J320" s="1"/>
      <c r="K320" s="1"/>
      <c r="L320" s="1"/>
      <c r="M320" s="1"/>
    </row>
    <row r="321" spans="1:13" ht="18" customHeight="1" x14ac:dyDescent="0.3">
      <c r="A321" s="1"/>
      <c r="B321" s="1"/>
      <c r="C321" s="1"/>
      <c r="D321" s="9"/>
      <c r="E321" s="5"/>
      <c r="F321" s="5"/>
      <c r="G321" s="5"/>
      <c r="H321" s="5"/>
      <c r="I321" s="1"/>
      <c r="J321" s="1"/>
      <c r="K321" s="1"/>
      <c r="L321" s="1"/>
      <c r="M321" s="1"/>
    </row>
    <row r="322" spans="1:13" ht="18" customHeight="1" x14ac:dyDescent="0.3">
      <c r="A322" s="1"/>
      <c r="B322" s="1"/>
      <c r="C322" s="1"/>
      <c r="D322" s="9"/>
      <c r="E322" s="5"/>
      <c r="F322" s="5"/>
      <c r="G322" s="5"/>
      <c r="H322" s="5"/>
      <c r="I322" s="1"/>
      <c r="J322" s="1"/>
      <c r="K322" s="1"/>
      <c r="L322" s="1"/>
      <c r="M322" s="1"/>
    </row>
    <row r="323" spans="1:13" ht="18" customHeight="1" x14ac:dyDescent="0.3">
      <c r="A323" s="1"/>
      <c r="B323" s="1"/>
      <c r="C323" s="1"/>
      <c r="D323" s="9"/>
      <c r="E323" s="5"/>
      <c r="F323" s="5"/>
      <c r="G323" s="5"/>
      <c r="H323" s="5"/>
      <c r="I323" s="1"/>
      <c r="J323" s="1"/>
      <c r="K323" s="1"/>
      <c r="L323" s="1"/>
      <c r="M323" s="1"/>
    </row>
    <row r="324" spans="1:13" ht="18" customHeight="1" x14ac:dyDescent="0.3">
      <c r="A324" s="1"/>
      <c r="B324" s="1"/>
      <c r="C324" s="1"/>
      <c r="D324" s="9"/>
      <c r="E324" s="5"/>
      <c r="F324" s="5"/>
      <c r="G324" s="5"/>
      <c r="H324" s="5"/>
      <c r="I324" s="1"/>
      <c r="J324" s="1"/>
      <c r="K324" s="1"/>
      <c r="L324" s="1"/>
      <c r="M324" s="1"/>
    </row>
    <row r="325" spans="1:13" ht="18" customHeight="1" x14ac:dyDescent="0.3">
      <c r="A325" s="1"/>
      <c r="B325" s="1"/>
      <c r="C325" s="1"/>
      <c r="D325" s="9"/>
      <c r="E325" s="5"/>
      <c r="F325" s="5"/>
      <c r="G325" s="5"/>
      <c r="H325" s="5"/>
      <c r="I325" s="1"/>
      <c r="J325" s="1"/>
      <c r="K325" s="1"/>
      <c r="L325" s="1"/>
      <c r="M325" s="1"/>
    </row>
    <row r="326" spans="1:13" ht="18" customHeight="1" x14ac:dyDescent="0.3">
      <c r="A326" s="1"/>
      <c r="B326" s="1"/>
      <c r="C326" s="1"/>
      <c r="D326" s="9"/>
      <c r="E326" s="5"/>
      <c r="F326" s="5"/>
      <c r="G326" s="5"/>
      <c r="H326" s="5"/>
      <c r="I326" s="1"/>
      <c r="J326" s="1"/>
      <c r="K326" s="1"/>
      <c r="L326" s="1"/>
      <c r="M326" s="1"/>
    </row>
    <row r="327" spans="1:13" ht="18" customHeight="1" x14ac:dyDescent="0.3">
      <c r="A327" s="1"/>
      <c r="B327" s="1"/>
      <c r="C327" s="1"/>
      <c r="D327" s="9"/>
      <c r="E327" s="5"/>
      <c r="F327" s="5"/>
      <c r="G327" s="5"/>
      <c r="H327" s="5"/>
      <c r="I327" s="1"/>
      <c r="J327" s="1"/>
      <c r="K327" s="1"/>
      <c r="L327" s="1"/>
      <c r="M327" s="1"/>
    </row>
    <row r="328" spans="1:13" ht="18" customHeight="1" x14ac:dyDescent="0.3">
      <c r="A328" s="1"/>
      <c r="B328" s="1"/>
      <c r="C328" s="1"/>
      <c r="D328" s="9"/>
      <c r="E328" s="5"/>
      <c r="F328" s="5"/>
      <c r="G328" s="5"/>
      <c r="H328" s="5"/>
      <c r="I328" s="1"/>
      <c r="J328" s="1"/>
      <c r="K328" s="1"/>
      <c r="L328" s="1"/>
      <c r="M328" s="1"/>
    </row>
    <row r="329" spans="1:13" ht="18" customHeight="1" x14ac:dyDescent="0.3">
      <c r="A329" s="1"/>
      <c r="B329" s="1"/>
      <c r="C329" s="1"/>
      <c r="D329" s="9"/>
      <c r="E329" s="5"/>
      <c r="F329" s="5"/>
      <c r="G329" s="5"/>
      <c r="H329" s="5"/>
      <c r="I329" s="1"/>
      <c r="J329" s="1"/>
      <c r="K329" s="1"/>
      <c r="L329" s="1"/>
      <c r="M329" s="1"/>
    </row>
    <row r="330" spans="1:13" ht="18" customHeight="1" x14ac:dyDescent="0.3">
      <c r="A330" s="1"/>
      <c r="B330" s="1"/>
      <c r="C330" s="1"/>
      <c r="D330" s="9"/>
      <c r="E330" s="5"/>
      <c r="F330" s="5"/>
      <c r="G330" s="5"/>
      <c r="H330" s="5"/>
      <c r="I330" s="1"/>
      <c r="J330" s="1"/>
      <c r="K330" s="1"/>
      <c r="L330" s="1"/>
      <c r="M330" s="1"/>
    </row>
    <row r="331" spans="1:13" ht="18" customHeight="1" x14ac:dyDescent="0.3">
      <c r="A331" s="1"/>
      <c r="B331" s="1"/>
      <c r="C331" s="1"/>
      <c r="D331" s="9"/>
      <c r="E331" s="5"/>
      <c r="F331" s="5"/>
      <c r="G331" s="5"/>
      <c r="H331" s="5"/>
      <c r="I331" s="1"/>
      <c r="J331" s="1"/>
      <c r="K331" s="1"/>
      <c r="L331" s="1"/>
      <c r="M331" s="1"/>
    </row>
    <row r="332" spans="1:13" ht="18" customHeight="1" x14ac:dyDescent="0.3">
      <c r="A332" s="1"/>
      <c r="B332" s="1"/>
      <c r="C332" s="1"/>
      <c r="D332" s="9"/>
      <c r="E332" s="5"/>
      <c r="F332" s="5"/>
      <c r="G332" s="5"/>
      <c r="H332" s="5"/>
      <c r="I332" s="1"/>
      <c r="J332" s="1"/>
      <c r="K332" s="1"/>
      <c r="L332" s="1"/>
      <c r="M332" s="1"/>
    </row>
    <row r="333" spans="1:13" ht="18" customHeight="1" x14ac:dyDescent="0.3">
      <c r="A333" s="1"/>
      <c r="B333" s="1"/>
      <c r="C333" s="1"/>
      <c r="D333" s="9"/>
      <c r="E333" s="5"/>
      <c r="F333" s="5"/>
      <c r="G333" s="5"/>
      <c r="H333" s="5"/>
      <c r="I333" s="1"/>
      <c r="J333" s="1"/>
      <c r="K333" s="1"/>
      <c r="L333" s="1"/>
      <c r="M333" s="1"/>
    </row>
    <row r="334" spans="1:13" x14ac:dyDescent="0.3">
      <c r="A334" s="1"/>
      <c r="B334" s="1"/>
      <c r="C334" s="1"/>
      <c r="D334" s="9"/>
      <c r="E334" s="5"/>
      <c r="F334" s="5"/>
      <c r="G334" s="5"/>
      <c r="H334" s="5"/>
      <c r="I334" s="1"/>
      <c r="J334" s="1"/>
      <c r="K334" s="1"/>
      <c r="L334" s="1"/>
      <c r="M334" s="1"/>
    </row>
    <row r="335" spans="1:13" x14ac:dyDescent="0.3">
      <c r="A335" s="1"/>
      <c r="B335" s="1"/>
      <c r="C335" s="1"/>
      <c r="D335" s="9"/>
      <c r="E335" s="5"/>
      <c r="F335" s="5"/>
      <c r="G335" s="5"/>
      <c r="H335" s="5"/>
      <c r="I335" s="1"/>
      <c r="J335" s="1"/>
      <c r="K335" s="1"/>
      <c r="L335" s="1"/>
      <c r="M335" s="1"/>
    </row>
    <row r="336" spans="1:13" x14ac:dyDescent="0.3">
      <c r="A336" s="1"/>
      <c r="B336" s="1"/>
      <c r="C336" s="1"/>
      <c r="D336" s="9"/>
      <c r="E336" s="5"/>
      <c r="F336" s="5"/>
      <c r="G336" s="5"/>
      <c r="H336" s="5"/>
      <c r="I336" s="1"/>
      <c r="J336" s="1"/>
      <c r="K336" s="1"/>
      <c r="L336" s="1"/>
      <c r="M336" s="1"/>
    </row>
    <row r="337" spans="1:13" x14ac:dyDescent="0.3">
      <c r="A337" s="1"/>
      <c r="B337" s="1"/>
      <c r="C337" s="1"/>
      <c r="D337" s="9"/>
      <c r="E337" s="5"/>
      <c r="F337" s="5"/>
      <c r="G337" s="5"/>
      <c r="H337" s="5"/>
      <c r="I337" s="1"/>
      <c r="J337" s="1"/>
      <c r="K337" s="1"/>
      <c r="L337" s="1"/>
      <c r="M337" s="1"/>
    </row>
    <row r="338" spans="1:13" x14ac:dyDescent="0.3">
      <c r="A338" s="1"/>
      <c r="B338" s="1"/>
      <c r="C338" s="1"/>
      <c r="D338" s="9"/>
      <c r="E338" s="5"/>
      <c r="F338" s="5"/>
      <c r="G338" s="5"/>
      <c r="H338" s="5"/>
      <c r="I338" s="1"/>
      <c r="J338" s="1"/>
      <c r="K338" s="1"/>
      <c r="L338" s="1"/>
      <c r="M338" s="1"/>
    </row>
    <row r="339" spans="1:13" x14ac:dyDescent="0.3">
      <c r="A339" s="1"/>
      <c r="B339" s="1"/>
      <c r="C339" s="1"/>
      <c r="D339" s="9"/>
      <c r="E339" s="5"/>
      <c r="F339" s="5"/>
      <c r="G339" s="5"/>
      <c r="H339" s="5"/>
      <c r="I339" s="1"/>
      <c r="J339" s="1"/>
      <c r="K339" s="1"/>
      <c r="L339" s="1"/>
      <c r="M339" s="1"/>
    </row>
  </sheetData>
  <hyperlinks>
    <hyperlink ref="A3"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226"/>
  <sheetViews>
    <sheetView topLeftCell="E1" workbookViewId="0">
      <selection activeCell="I14" sqref="I14"/>
    </sheetView>
  </sheetViews>
  <sheetFormatPr defaultRowHeight="14.4" x14ac:dyDescent="0.3"/>
  <cols>
    <col min="2" max="2" width="31.77734375" style="6" customWidth="1"/>
    <col min="5" max="5" width="43.21875" customWidth="1"/>
    <col min="6" max="6" width="22" customWidth="1"/>
    <col min="7" max="7" width="18.5546875" customWidth="1"/>
    <col min="8" max="8" width="21" customWidth="1"/>
  </cols>
  <sheetData>
    <row r="1" spans="2:8" ht="15" thickBot="1" x14ac:dyDescent="0.35">
      <c r="B1" s="12" t="s">
        <v>387</v>
      </c>
      <c r="E1" s="48" t="s">
        <v>328</v>
      </c>
      <c r="F1" s="48"/>
    </row>
    <row r="2" spans="2:8" ht="15" thickTop="1" x14ac:dyDescent="0.3">
      <c r="B2" s="13">
        <f ca="1">'Q5'!F2</f>
        <v>1.17</v>
      </c>
      <c r="E2" s="15" t="s">
        <v>359</v>
      </c>
      <c r="F2" s="25">
        <f ca="1">'Q5'!I2</f>
        <v>0.14431157894736882</v>
      </c>
    </row>
    <row r="3" spans="2:8" x14ac:dyDescent="0.3">
      <c r="B3" s="13">
        <f ca="1">'Q5'!F3</f>
        <v>1.8</v>
      </c>
      <c r="E3" s="14" t="s">
        <v>360</v>
      </c>
      <c r="F3" s="25">
        <f ca="1">'Q5'!I3</f>
        <v>0.37988363869396746</v>
      </c>
    </row>
    <row r="4" spans="2:8" x14ac:dyDescent="0.3">
      <c r="B4" s="13">
        <f ca="1">'Q5'!F4</f>
        <v>1.44</v>
      </c>
      <c r="E4" s="14" t="s">
        <v>326</v>
      </c>
      <c r="F4" s="37">
        <f>'Q5'!I4</f>
        <v>20</v>
      </c>
    </row>
    <row r="5" spans="2:8" x14ac:dyDescent="0.3">
      <c r="B5" s="13">
        <f ca="1">'Q5'!F5</f>
        <v>1.66</v>
      </c>
      <c r="E5" s="14" t="s">
        <v>363</v>
      </c>
      <c r="F5" s="25">
        <f>'Q5'!I5</f>
        <v>19</v>
      </c>
    </row>
    <row r="6" spans="2:8" x14ac:dyDescent="0.3">
      <c r="B6" s="13">
        <f ca="1">'Q5'!F6</f>
        <v>1.73</v>
      </c>
    </row>
    <row r="7" spans="2:8" x14ac:dyDescent="0.3">
      <c r="B7" s="13">
        <f ca="1">'Q5'!F7</f>
        <v>1.56</v>
      </c>
      <c r="E7" s="30" t="s">
        <v>368</v>
      </c>
    </row>
    <row r="8" spans="2:8" x14ac:dyDescent="0.3">
      <c r="B8" s="13">
        <f ca="1">'Q5'!F8</f>
        <v>1.5</v>
      </c>
      <c r="F8" s="12" t="s">
        <v>370</v>
      </c>
      <c r="G8" s="12" t="s">
        <v>371</v>
      </c>
      <c r="H8" s="12" t="s">
        <v>390</v>
      </c>
    </row>
    <row r="9" spans="2:8" ht="16.2" x14ac:dyDescent="0.35">
      <c r="B9" s="13">
        <f ca="1">'Q5'!F9</f>
        <v>2.25</v>
      </c>
      <c r="E9" s="31" t="s">
        <v>388</v>
      </c>
      <c r="F9" s="38" t="s">
        <v>405</v>
      </c>
      <c r="G9" s="34" t="s">
        <v>397</v>
      </c>
      <c r="H9" s="34">
        <v>0.3</v>
      </c>
    </row>
    <row r="10" spans="2:8" ht="16.2" x14ac:dyDescent="0.35">
      <c r="B10" s="13">
        <f ca="1">'Q5'!F10</f>
        <v>1.35</v>
      </c>
      <c r="E10" s="31" t="s">
        <v>389</v>
      </c>
      <c r="F10" s="38" t="s">
        <v>405</v>
      </c>
      <c r="G10" s="34" t="s">
        <v>391</v>
      </c>
      <c r="H10" s="34">
        <v>0.3</v>
      </c>
    </row>
    <row r="11" spans="2:8" x14ac:dyDescent="0.3">
      <c r="B11" s="13">
        <f ca="1">'Q5'!F11</f>
        <v>1.95</v>
      </c>
    </row>
    <row r="12" spans="2:8" x14ac:dyDescent="0.3">
      <c r="B12" s="13">
        <f ca="1">'Q5'!F12</f>
        <v>1.44</v>
      </c>
      <c r="E12" s="31" t="s">
        <v>374</v>
      </c>
      <c r="F12" s="54">
        <f ca="1">19*POWER(F3,2)</f>
        <v>2.7419200000000075</v>
      </c>
      <c r="G12" s="56"/>
    </row>
    <row r="13" spans="2:8" x14ac:dyDescent="0.3">
      <c r="B13" s="13">
        <f ca="1">'Q5'!F13</f>
        <v>2.2200000000000002</v>
      </c>
      <c r="E13" s="31" t="s">
        <v>375</v>
      </c>
      <c r="F13" s="54"/>
      <c r="G13" s="56"/>
    </row>
    <row r="14" spans="2:8" x14ac:dyDescent="0.3">
      <c r="B14" s="13">
        <f ca="1">'Q5'!F14</f>
        <v>1.78</v>
      </c>
      <c r="F14" s="56"/>
      <c r="G14" s="56"/>
    </row>
    <row r="15" spans="2:8" x14ac:dyDescent="0.3">
      <c r="B15" s="13">
        <f ca="1">'Q5'!F15</f>
        <v>1.99</v>
      </c>
      <c r="E15" s="31" t="s">
        <v>376</v>
      </c>
      <c r="F15" s="54">
        <v>0.1</v>
      </c>
      <c r="G15" s="55"/>
      <c r="H15" s="12"/>
    </row>
    <row r="16" spans="2:8" x14ac:dyDescent="0.3">
      <c r="B16" s="13">
        <f ca="1">'Q5'!F16</f>
        <v>1.81</v>
      </c>
      <c r="E16" s="31" t="s">
        <v>381</v>
      </c>
      <c r="F16" s="54">
        <f ca="1">19*POWER(F3,2)/_xlfn.CHISQ.INV.RT(0.1,19)</f>
        <v>0.10079264950329701</v>
      </c>
      <c r="G16" s="54">
        <f ca="1">19*POWER(F3,2)/_xlfn.CHISQ.INV(0.1,19)</f>
        <v>0.23533955651869806</v>
      </c>
      <c r="H16" s="12"/>
    </row>
    <row r="17" spans="2:11" x14ac:dyDescent="0.3">
      <c r="B17" s="13">
        <f ca="1">'Q5'!F17</f>
        <v>0.86</v>
      </c>
      <c r="F17" s="12"/>
      <c r="G17" s="12"/>
      <c r="H17" s="12"/>
    </row>
    <row r="18" spans="2:11" ht="15.6" x14ac:dyDescent="0.35">
      <c r="B18" s="13">
        <f ca="1">'Q5'!F18</f>
        <v>1.68</v>
      </c>
      <c r="E18" s="31" t="s">
        <v>377</v>
      </c>
      <c r="F18" s="34" t="s">
        <v>406</v>
      </c>
      <c r="G18" s="52" t="s">
        <v>407</v>
      </c>
      <c r="H18" s="52"/>
      <c r="I18" s="52"/>
      <c r="J18" s="52"/>
      <c r="K18" s="52"/>
    </row>
    <row r="19" spans="2:11" x14ac:dyDescent="0.3">
      <c r="B19" s="13">
        <f ca="1">'Q5'!F19</f>
        <v>1</v>
      </c>
      <c r="F19" s="12" t="s">
        <v>378</v>
      </c>
      <c r="G19" s="12"/>
      <c r="H19" s="12"/>
    </row>
    <row r="20" spans="2:11" x14ac:dyDescent="0.3">
      <c r="B20" s="13">
        <f ca="1">'Q5'!F20</f>
        <v>1.08</v>
      </c>
      <c r="E20" s="50" t="s">
        <v>380</v>
      </c>
      <c r="F20" s="50"/>
      <c r="G20" s="12"/>
      <c r="H20" s="12"/>
    </row>
    <row r="21" spans="2:11" x14ac:dyDescent="0.3">
      <c r="B21" s="13">
        <f ca="1">'Q5'!F21</f>
        <v>1.77</v>
      </c>
      <c r="E21" s="51" t="s">
        <v>408</v>
      </c>
      <c r="F21" s="51"/>
      <c r="G21" s="51"/>
      <c r="H21" s="51"/>
    </row>
    <row r="22" spans="2:11" x14ac:dyDescent="0.3">
      <c r="B22"/>
      <c r="E22" s="51"/>
      <c r="F22" s="51"/>
      <c r="G22" s="51"/>
      <c r="H22" s="51"/>
    </row>
    <row r="23" spans="2:11" x14ac:dyDescent="0.3">
      <c r="B23"/>
      <c r="E23" s="51"/>
      <c r="F23" s="51"/>
      <c r="G23" s="51"/>
      <c r="H23" s="51"/>
    </row>
    <row r="24" spans="2:11" x14ac:dyDescent="0.3">
      <c r="B24"/>
      <c r="E24" s="51"/>
      <c r="F24" s="51"/>
      <c r="G24" s="51"/>
      <c r="H24" s="51"/>
    </row>
    <row r="25" spans="2:11" x14ac:dyDescent="0.3">
      <c r="B25"/>
    </row>
    <row r="26" spans="2:11" x14ac:dyDescent="0.3">
      <c r="B26"/>
    </row>
    <row r="27" spans="2:11" x14ac:dyDescent="0.3">
      <c r="B27"/>
    </row>
    <row r="28" spans="2:11" x14ac:dyDescent="0.3">
      <c r="B28"/>
    </row>
    <row r="29" spans="2:11" x14ac:dyDescent="0.3">
      <c r="B29"/>
    </row>
    <row r="30" spans="2:11" x14ac:dyDescent="0.3">
      <c r="B30"/>
    </row>
    <row r="31" spans="2:11" x14ac:dyDescent="0.3">
      <c r="B31"/>
    </row>
    <row r="32" spans="2:11"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sheetData>
  <mergeCells count="4">
    <mergeCell ref="E1:F1"/>
    <mergeCell ref="G18:K18"/>
    <mergeCell ref="E20:F20"/>
    <mergeCell ref="E21:H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C1:J339"/>
  <sheetViews>
    <sheetView workbookViewId="0">
      <selection activeCell="I9" sqref="I9"/>
    </sheetView>
  </sheetViews>
  <sheetFormatPr defaultRowHeight="14.4" x14ac:dyDescent="0.3"/>
  <cols>
    <col min="3" max="3" width="28.21875" style="6" customWidth="1"/>
    <col min="6" max="6" width="31.77734375" style="6" customWidth="1"/>
    <col min="9" max="9" width="32.77734375" customWidth="1"/>
    <col min="10" max="10" width="11.21875" customWidth="1"/>
  </cols>
  <sheetData>
    <row r="1" spans="3:10" ht="15" thickBot="1" x14ac:dyDescent="0.35">
      <c r="C1" s="2" t="s">
        <v>321</v>
      </c>
      <c r="F1" s="12" t="s">
        <v>324</v>
      </c>
      <c r="I1" s="47" t="s">
        <v>328</v>
      </c>
      <c r="J1" s="47"/>
    </row>
    <row r="2" spans="3:10" ht="15" thickTop="1" x14ac:dyDescent="0.3">
      <c r="C2" s="3">
        <v>1.69</v>
      </c>
      <c r="F2" s="13">
        <f ca="1">INDEX($C:$C,RANDBETWEEN(2,318),1)</f>
        <v>1.39</v>
      </c>
      <c r="I2" s="15" t="s">
        <v>351</v>
      </c>
      <c r="J2" s="25">
        <f>AVERAGE(C:C)</f>
        <v>1.7153627760252355</v>
      </c>
    </row>
    <row r="3" spans="3:10" x14ac:dyDescent="0.3">
      <c r="C3" s="3">
        <v>1.46</v>
      </c>
      <c r="F3" s="13">
        <f t="shared" ref="F3:F51" ca="1" si="0">INDEX($C:$C,RANDBETWEEN(2,318),1)</f>
        <v>1.62</v>
      </c>
      <c r="I3" s="14" t="s">
        <v>352</v>
      </c>
      <c r="J3" s="25">
        <f>_xlfn.VAR.P(C:C)</f>
        <v>8.9096792683778681E-2</v>
      </c>
    </row>
    <row r="4" spans="3:10" x14ac:dyDescent="0.3">
      <c r="C4" s="3">
        <v>1.75</v>
      </c>
      <c r="F4" s="13">
        <f t="shared" ca="1" si="0"/>
        <v>1.74</v>
      </c>
      <c r="I4" s="14" t="s">
        <v>353</v>
      </c>
      <c r="J4" s="25">
        <f>_xlfn.STDEV.P(C:C)</f>
        <v>0.29849085862682406</v>
      </c>
    </row>
    <row r="5" spans="3:10" x14ac:dyDescent="0.3">
      <c r="C5" s="3">
        <v>1.34</v>
      </c>
      <c r="F5" s="13">
        <f t="shared" ca="1" si="0"/>
        <v>2.12</v>
      </c>
    </row>
    <row r="6" spans="3:10" x14ac:dyDescent="0.3">
      <c r="C6" s="3">
        <v>1.33</v>
      </c>
      <c r="F6" s="13">
        <f t="shared" ca="1" si="0"/>
        <v>0.89</v>
      </c>
    </row>
    <row r="7" spans="3:10" x14ac:dyDescent="0.3">
      <c r="C7" s="3">
        <v>1.81</v>
      </c>
      <c r="F7" s="13">
        <f t="shared" ca="1" si="0"/>
        <v>1.83</v>
      </c>
    </row>
    <row r="8" spans="3:10" x14ac:dyDescent="0.3">
      <c r="C8" s="3">
        <v>2.0499999999999998</v>
      </c>
      <c r="F8" s="13">
        <f t="shared" ca="1" si="0"/>
        <v>2.08</v>
      </c>
    </row>
    <row r="9" spans="3:10" x14ac:dyDescent="0.3">
      <c r="C9" s="3">
        <v>1.95</v>
      </c>
      <c r="F9" s="13">
        <f t="shared" ca="1" si="0"/>
        <v>2</v>
      </c>
    </row>
    <row r="10" spans="3:10" x14ac:dyDescent="0.3">
      <c r="C10" s="3">
        <v>1.44</v>
      </c>
      <c r="F10" s="13">
        <f t="shared" ca="1" si="0"/>
        <v>1.5</v>
      </c>
    </row>
    <row r="11" spans="3:10" x14ac:dyDescent="0.3">
      <c r="C11" s="3">
        <v>2.2400000000000002</v>
      </c>
      <c r="F11" s="13">
        <f t="shared" ca="1" si="0"/>
        <v>1.69</v>
      </c>
    </row>
    <row r="12" spans="3:10" x14ac:dyDescent="0.3">
      <c r="C12" s="3">
        <v>1.58</v>
      </c>
      <c r="F12" s="13">
        <f t="shared" ca="1" si="0"/>
        <v>1.75</v>
      </c>
    </row>
    <row r="13" spans="3:10" x14ac:dyDescent="0.3">
      <c r="C13" s="3">
        <v>1.89</v>
      </c>
      <c r="F13" s="13">
        <f t="shared" ca="1" si="0"/>
        <v>1.66</v>
      </c>
    </row>
    <row r="14" spans="3:10" x14ac:dyDescent="0.3">
      <c r="C14" s="3">
        <v>1.4</v>
      </c>
      <c r="F14" s="13">
        <f t="shared" ca="1" si="0"/>
        <v>1.86</v>
      </c>
    </row>
    <row r="15" spans="3:10" x14ac:dyDescent="0.3">
      <c r="C15" s="3">
        <v>2.0699999999999998</v>
      </c>
      <c r="F15" s="13">
        <f t="shared" ca="1" si="0"/>
        <v>1.83</v>
      </c>
    </row>
    <row r="16" spans="3:10" x14ac:dyDescent="0.3">
      <c r="C16" s="3">
        <v>1.67</v>
      </c>
      <c r="F16" s="13">
        <f t="shared" ca="1" si="0"/>
        <v>1.86</v>
      </c>
    </row>
    <row r="17" spans="3:6" x14ac:dyDescent="0.3">
      <c r="C17" s="3">
        <v>1.28</v>
      </c>
      <c r="F17" s="13">
        <f t="shared" ca="1" si="0"/>
        <v>1.35</v>
      </c>
    </row>
    <row r="18" spans="3:6" x14ac:dyDescent="0.3">
      <c r="C18" s="3">
        <v>1.69</v>
      </c>
      <c r="F18" s="13">
        <f t="shared" ca="1" si="0"/>
        <v>1.66</v>
      </c>
    </row>
    <row r="19" spans="3:6" x14ac:dyDescent="0.3">
      <c r="C19" s="3">
        <v>1.85</v>
      </c>
      <c r="F19" s="13">
        <f t="shared" ca="1" si="0"/>
        <v>1.91</v>
      </c>
    </row>
    <row r="20" spans="3:6" x14ac:dyDescent="0.3">
      <c r="C20" s="3">
        <v>1.94</v>
      </c>
      <c r="F20" s="13">
        <f t="shared" ca="1" si="0"/>
        <v>1.77</v>
      </c>
    </row>
    <row r="21" spans="3:6" x14ac:dyDescent="0.3">
      <c r="C21" s="3">
        <v>1.65</v>
      </c>
      <c r="F21" s="13">
        <f t="shared" ca="1" si="0"/>
        <v>2.17</v>
      </c>
    </row>
    <row r="22" spans="3:6" x14ac:dyDescent="0.3">
      <c r="C22" s="3">
        <v>1.92</v>
      </c>
      <c r="F22" s="13">
        <f t="shared" ca="1" si="0"/>
        <v>1.82</v>
      </c>
    </row>
    <row r="23" spans="3:6" x14ac:dyDescent="0.3">
      <c r="C23" s="3">
        <v>1.08</v>
      </c>
      <c r="F23" s="13">
        <f t="shared" ca="1" si="0"/>
        <v>1.43</v>
      </c>
    </row>
    <row r="24" spans="3:6" x14ac:dyDescent="0.3">
      <c r="C24" s="3">
        <v>1.55</v>
      </c>
      <c r="F24" s="13">
        <f t="shared" ca="1" si="0"/>
        <v>1.63</v>
      </c>
    </row>
    <row r="25" spans="3:6" x14ac:dyDescent="0.3">
      <c r="C25" s="3">
        <v>1.62</v>
      </c>
      <c r="F25" s="13">
        <f t="shared" ca="1" si="0"/>
        <v>2.36</v>
      </c>
    </row>
    <row r="26" spans="3:6" x14ac:dyDescent="0.3">
      <c r="C26" s="3">
        <v>1.81</v>
      </c>
      <c r="F26" s="13">
        <f t="shared" ca="1" si="0"/>
        <v>1.63</v>
      </c>
    </row>
    <row r="27" spans="3:6" x14ac:dyDescent="0.3">
      <c r="C27" s="3">
        <v>1.23</v>
      </c>
      <c r="F27" s="13">
        <f t="shared" ca="1" si="0"/>
        <v>1.67</v>
      </c>
    </row>
    <row r="28" spans="3:6" x14ac:dyDescent="0.3">
      <c r="C28" s="3">
        <v>1.91</v>
      </c>
      <c r="F28" s="13">
        <f t="shared" ca="1" si="0"/>
        <v>1.8</v>
      </c>
    </row>
    <row r="29" spans="3:6" x14ac:dyDescent="0.3">
      <c r="C29" s="3">
        <v>1.48</v>
      </c>
      <c r="F29" s="13">
        <f t="shared" ca="1" si="0"/>
        <v>2.29</v>
      </c>
    </row>
    <row r="30" spans="3:6" x14ac:dyDescent="0.3">
      <c r="C30" s="3">
        <v>1.7</v>
      </c>
      <c r="F30" s="13">
        <f t="shared" ca="1" si="0"/>
        <v>1.1499999999999999</v>
      </c>
    </row>
    <row r="31" spans="3:6" x14ac:dyDescent="0.3">
      <c r="C31" s="3">
        <v>0.94</v>
      </c>
      <c r="F31" s="13">
        <f t="shared" ca="1" si="0"/>
        <v>1.66</v>
      </c>
    </row>
    <row r="32" spans="3:6" x14ac:dyDescent="0.3">
      <c r="C32" s="3">
        <v>1.72</v>
      </c>
      <c r="F32" s="13">
        <f t="shared" ca="1" si="0"/>
        <v>1.59</v>
      </c>
    </row>
    <row r="33" spans="3:6" x14ac:dyDescent="0.3">
      <c r="C33" s="3">
        <v>1.69</v>
      </c>
      <c r="F33" s="13">
        <f t="shared" ca="1" si="0"/>
        <v>1.52</v>
      </c>
    </row>
    <row r="34" spans="3:6" x14ac:dyDescent="0.3">
      <c r="C34" s="3">
        <v>1.42</v>
      </c>
      <c r="F34" s="13">
        <f t="shared" ca="1" si="0"/>
        <v>2.0699999999999998</v>
      </c>
    </row>
    <row r="35" spans="3:6" x14ac:dyDescent="0.3">
      <c r="C35" s="3">
        <v>2</v>
      </c>
      <c r="F35" s="13">
        <f t="shared" ca="1" si="0"/>
        <v>1.69</v>
      </c>
    </row>
    <row r="36" spans="3:6" x14ac:dyDescent="0.3">
      <c r="C36" s="3">
        <v>1.73</v>
      </c>
      <c r="F36" s="13">
        <f t="shared" ca="1" si="0"/>
        <v>1.55</v>
      </c>
    </row>
    <row r="37" spans="3:6" x14ac:dyDescent="0.3">
      <c r="C37" s="3">
        <v>1.08</v>
      </c>
      <c r="F37" s="13">
        <f t="shared" ca="1" si="0"/>
        <v>1.08</v>
      </c>
    </row>
    <row r="38" spans="3:6" x14ac:dyDescent="0.3">
      <c r="C38" s="3">
        <v>1.71</v>
      </c>
      <c r="F38" s="13">
        <f t="shared" ca="1" si="0"/>
        <v>1.08</v>
      </c>
    </row>
    <row r="39" spans="3:6" x14ac:dyDescent="0.3">
      <c r="C39" s="3">
        <v>0.86</v>
      </c>
      <c r="F39" s="13">
        <f t="shared" ca="1" si="0"/>
        <v>1.86</v>
      </c>
    </row>
    <row r="40" spans="3:6" x14ac:dyDescent="0.3">
      <c r="C40" s="3">
        <v>1.78</v>
      </c>
      <c r="F40" s="13">
        <f t="shared" ca="1" si="0"/>
        <v>2.1</v>
      </c>
    </row>
    <row r="41" spans="3:6" x14ac:dyDescent="0.3">
      <c r="C41" s="3">
        <v>2.0099999999999998</v>
      </c>
      <c r="F41" s="13">
        <f t="shared" ca="1" si="0"/>
        <v>1.89</v>
      </c>
    </row>
    <row r="42" spans="3:6" x14ac:dyDescent="0.3">
      <c r="C42" s="3">
        <v>1.91</v>
      </c>
      <c r="F42" s="13">
        <f t="shared" ca="1" si="0"/>
        <v>1.87</v>
      </c>
    </row>
    <row r="43" spans="3:6" x14ac:dyDescent="0.3">
      <c r="C43" s="3">
        <v>1.89</v>
      </c>
      <c r="F43" s="13">
        <f t="shared" ca="1" si="0"/>
        <v>1.66</v>
      </c>
    </row>
    <row r="44" spans="3:6" x14ac:dyDescent="0.3">
      <c r="C44" s="3">
        <v>1.75</v>
      </c>
      <c r="F44" s="13">
        <f t="shared" ca="1" si="0"/>
        <v>1.74</v>
      </c>
    </row>
    <row r="45" spans="3:6" x14ac:dyDescent="0.3">
      <c r="C45" s="3">
        <v>2.15</v>
      </c>
      <c r="F45" s="13">
        <f t="shared" ca="1" si="0"/>
        <v>1.68</v>
      </c>
    </row>
    <row r="46" spans="3:6" x14ac:dyDescent="0.3">
      <c r="C46" s="3">
        <v>1.85</v>
      </c>
      <c r="F46" s="13">
        <f t="shared" ca="1" si="0"/>
        <v>1.69</v>
      </c>
    </row>
    <row r="47" spans="3:6" x14ac:dyDescent="0.3">
      <c r="C47" s="3">
        <v>1.55</v>
      </c>
      <c r="F47" s="13">
        <f t="shared" ca="1" si="0"/>
        <v>1.1399999999999999</v>
      </c>
    </row>
    <row r="48" spans="3:6" x14ac:dyDescent="0.3">
      <c r="C48" s="3">
        <v>1.71</v>
      </c>
      <c r="F48" s="13">
        <f t="shared" ca="1" si="0"/>
        <v>2.12</v>
      </c>
    </row>
    <row r="49" spans="3:6" x14ac:dyDescent="0.3">
      <c r="C49" s="3">
        <v>1.54</v>
      </c>
      <c r="F49" s="13">
        <f t="shared" ca="1" si="0"/>
        <v>1.44</v>
      </c>
    </row>
    <row r="50" spans="3:6" x14ac:dyDescent="0.3">
      <c r="C50" s="3">
        <v>1.99</v>
      </c>
      <c r="F50" s="13">
        <f t="shared" ca="1" si="0"/>
        <v>1.86</v>
      </c>
    </row>
    <row r="51" spans="3:6" x14ac:dyDescent="0.3">
      <c r="C51" s="3">
        <v>1.1200000000000001</v>
      </c>
      <c r="F51" s="13">
        <f t="shared" ca="1" si="0"/>
        <v>1.61</v>
      </c>
    </row>
    <row r="52" spans="3:6" x14ac:dyDescent="0.3">
      <c r="C52" s="3">
        <v>2.0099999999999998</v>
      </c>
    </row>
    <row r="53" spans="3:6" x14ac:dyDescent="0.3">
      <c r="C53" s="3">
        <v>1.3</v>
      </c>
    </row>
    <row r="54" spans="3:6" x14ac:dyDescent="0.3">
      <c r="C54" s="3">
        <v>1.84</v>
      </c>
    </row>
    <row r="55" spans="3:6" x14ac:dyDescent="0.3">
      <c r="C55" s="3">
        <v>1.45</v>
      </c>
    </row>
    <row r="56" spans="3:6" x14ac:dyDescent="0.3">
      <c r="C56" s="3">
        <v>1.19</v>
      </c>
    </row>
    <row r="57" spans="3:6" x14ac:dyDescent="0.3">
      <c r="C57" s="3">
        <v>1.98</v>
      </c>
    </row>
    <row r="58" spans="3:6" x14ac:dyDescent="0.3">
      <c r="C58" s="3">
        <v>1.86</v>
      </c>
    </row>
    <row r="59" spans="3:6" x14ac:dyDescent="0.3">
      <c r="C59" s="3">
        <v>1.85</v>
      </c>
    </row>
    <row r="60" spans="3:6" x14ac:dyDescent="0.3">
      <c r="C60" s="3">
        <v>1.81</v>
      </c>
    </row>
    <row r="61" spans="3:6" x14ac:dyDescent="0.3">
      <c r="C61" s="3">
        <v>1.68</v>
      </c>
    </row>
    <row r="62" spans="3:6" x14ac:dyDescent="0.3">
      <c r="C62" s="3">
        <v>1.55</v>
      </c>
    </row>
    <row r="63" spans="3:6" x14ac:dyDescent="0.3">
      <c r="C63" s="3">
        <v>1.68</v>
      </c>
    </row>
    <row r="64" spans="3:6" x14ac:dyDescent="0.3">
      <c r="C64" s="3">
        <v>1.55</v>
      </c>
    </row>
    <row r="65" spans="3:3" x14ac:dyDescent="0.3">
      <c r="C65" s="3">
        <v>1.86</v>
      </c>
    </row>
    <row r="66" spans="3:3" x14ac:dyDescent="0.3">
      <c r="C66" s="3">
        <v>1.81</v>
      </c>
    </row>
    <row r="67" spans="3:3" x14ac:dyDescent="0.3">
      <c r="C67" s="3">
        <v>2.29</v>
      </c>
    </row>
    <row r="68" spans="3:3" x14ac:dyDescent="0.3">
      <c r="C68" s="3">
        <v>1.77</v>
      </c>
    </row>
    <row r="69" spans="3:3" x14ac:dyDescent="0.3">
      <c r="C69" s="3">
        <v>2</v>
      </c>
    </row>
    <row r="70" spans="3:3" x14ac:dyDescent="0.3">
      <c r="C70" s="3">
        <v>1.59</v>
      </c>
    </row>
    <row r="71" spans="3:3" x14ac:dyDescent="0.3">
      <c r="C71" s="3">
        <v>1.95</v>
      </c>
    </row>
    <row r="72" spans="3:3" x14ac:dyDescent="0.3">
      <c r="C72" s="3">
        <v>1.66</v>
      </c>
    </row>
    <row r="73" spans="3:3" x14ac:dyDescent="0.3">
      <c r="C73" s="3">
        <v>1.9</v>
      </c>
    </row>
    <row r="74" spans="3:3" x14ac:dyDescent="0.3">
      <c r="C74" s="3">
        <v>1.39</v>
      </c>
    </row>
    <row r="75" spans="3:3" x14ac:dyDescent="0.3">
      <c r="C75" s="3">
        <v>1.8</v>
      </c>
    </row>
    <row r="76" spans="3:3" x14ac:dyDescent="0.3">
      <c r="C76" s="3">
        <v>1.62</v>
      </c>
    </row>
    <row r="77" spans="3:3" x14ac:dyDescent="0.3">
      <c r="C77" s="3">
        <v>1.71</v>
      </c>
    </row>
    <row r="78" spans="3:3" x14ac:dyDescent="0.3">
      <c r="C78" s="3">
        <v>1.1499999999999999</v>
      </c>
    </row>
    <row r="79" spans="3:3" x14ac:dyDescent="0.3">
      <c r="C79" s="3">
        <v>2.19</v>
      </c>
    </row>
    <row r="80" spans="3:3" x14ac:dyDescent="0.3">
      <c r="C80" s="3">
        <v>1.63</v>
      </c>
    </row>
    <row r="81" spans="3:3" x14ac:dyDescent="0.3">
      <c r="C81" s="3">
        <v>1.75</v>
      </c>
    </row>
    <row r="82" spans="3:3" x14ac:dyDescent="0.3">
      <c r="C82" s="3">
        <v>1.73</v>
      </c>
    </row>
    <row r="83" spans="3:3" x14ac:dyDescent="0.3">
      <c r="C83" s="3">
        <v>2.0499999999999998</v>
      </c>
    </row>
    <row r="84" spans="3:3" x14ac:dyDescent="0.3">
      <c r="C84" s="3">
        <v>1.82</v>
      </c>
    </row>
    <row r="85" spans="3:3" x14ac:dyDescent="0.3">
      <c r="C85" s="3">
        <v>1.95</v>
      </c>
    </row>
    <row r="86" spans="3:3" x14ac:dyDescent="0.3">
      <c r="C86" s="3">
        <v>1.17</v>
      </c>
    </row>
    <row r="87" spans="3:3" x14ac:dyDescent="0.3">
      <c r="C87" s="3">
        <v>2.21</v>
      </c>
    </row>
    <row r="88" spans="3:3" x14ac:dyDescent="0.3">
      <c r="C88" s="3">
        <v>1.85</v>
      </c>
    </row>
    <row r="89" spans="3:3" x14ac:dyDescent="0.3">
      <c r="C89" s="3">
        <v>1.95</v>
      </c>
    </row>
    <row r="90" spans="3:3" x14ac:dyDescent="0.3">
      <c r="C90" s="3">
        <v>1.64</v>
      </c>
    </row>
    <row r="91" spans="3:3" x14ac:dyDescent="0.3">
      <c r="C91" s="3">
        <v>1.48</v>
      </c>
    </row>
    <row r="92" spans="3:3" x14ac:dyDescent="0.3">
      <c r="C92" s="3">
        <v>1.65</v>
      </c>
    </row>
    <row r="93" spans="3:3" x14ac:dyDescent="0.3">
      <c r="C93" s="3">
        <v>2.0099999999999998</v>
      </c>
    </row>
    <row r="94" spans="3:3" x14ac:dyDescent="0.3">
      <c r="C94" s="3">
        <v>1.67</v>
      </c>
    </row>
    <row r="95" spans="3:3" x14ac:dyDescent="0.3">
      <c r="C95" s="3">
        <v>1.64</v>
      </c>
    </row>
    <row r="96" spans="3:3" x14ac:dyDescent="0.3">
      <c r="C96" s="3">
        <v>2.27</v>
      </c>
    </row>
    <row r="97" spans="3:3" x14ac:dyDescent="0.3">
      <c r="C97" s="3">
        <v>1.86</v>
      </c>
    </row>
    <row r="98" spans="3:3" x14ac:dyDescent="0.3">
      <c r="C98" s="3">
        <v>1.49</v>
      </c>
    </row>
    <row r="99" spans="3:3" x14ac:dyDescent="0.3">
      <c r="C99" s="3">
        <v>1.69</v>
      </c>
    </row>
    <row r="100" spans="3:3" x14ac:dyDescent="0.3">
      <c r="C100" s="3">
        <v>1.83</v>
      </c>
    </row>
    <row r="101" spans="3:3" x14ac:dyDescent="0.3">
      <c r="C101" s="3">
        <v>2.12</v>
      </c>
    </row>
    <row r="102" spans="3:3" x14ac:dyDescent="0.3">
      <c r="C102" s="3">
        <v>1.63</v>
      </c>
    </row>
    <row r="103" spans="3:3" x14ac:dyDescent="0.3">
      <c r="C103" s="3">
        <v>2</v>
      </c>
    </row>
    <row r="104" spans="3:3" x14ac:dyDescent="0.3">
      <c r="C104" s="3">
        <v>2.02</v>
      </c>
    </row>
    <row r="105" spans="3:3" x14ac:dyDescent="0.3">
      <c r="C105" s="3">
        <v>1.44</v>
      </c>
    </row>
    <row r="106" spans="3:3" x14ac:dyDescent="0.3">
      <c r="C106" s="3">
        <v>2.19</v>
      </c>
    </row>
    <row r="107" spans="3:3" x14ac:dyDescent="0.3">
      <c r="C107" s="3">
        <v>2.04</v>
      </c>
    </row>
    <row r="108" spans="3:3" x14ac:dyDescent="0.3">
      <c r="C108" s="3">
        <v>2.08</v>
      </c>
    </row>
    <row r="109" spans="3:3" x14ac:dyDescent="0.3">
      <c r="C109" s="3">
        <v>1.72</v>
      </c>
    </row>
    <row r="110" spans="3:3" x14ac:dyDescent="0.3">
      <c r="C110" s="3">
        <v>1.67</v>
      </c>
    </row>
    <row r="111" spans="3:3" x14ac:dyDescent="0.3">
      <c r="C111" s="3">
        <v>2.0299999999999998</v>
      </c>
    </row>
    <row r="112" spans="3:3" x14ac:dyDescent="0.3">
      <c r="C112" s="3">
        <v>1.56</v>
      </c>
    </row>
    <row r="113" spans="3:3" x14ac:dyDescent="0.3">
      <c r="C113" s="3">
        <v>1.92</v>
      </c>
    </row>
    <row r="114" spans="3:3" x14ac:dyDescent="0.3">
      <c r="C114" s="3">
        <v>1.66</v>
      </c>
    </row>
    <row r="115" spans="3:3" x14ac:dyDescent="0.3">
      <c r="C115" s="3">
        <v>1.61</v>
      </c>
    </row>
    <row r="116" spans="3:3" x14ac:dyDescent="0.3">
      <c r="C116" s="3">
        <v>1.87</v>
      </c>
    </row>
    <row r="117" spans="3:3" x14ac:dyDescent="0.3">
      <c r="C117" s="3">
        <v>1.69</v>
      </c>
    </row>
    <row r="118" spans="3:3" x14ac:dyDescent="0.3">
      <c r="C118" s="3">
        <v>0.99</v>
      </c>
    </row>
    <row r="119" spans="3:3" x14ac:dyDescent="0.3">
      <c r="C119" s="3">
        <v>2.12</v>
      </c>
    </row>
    <row r="120" spans="3:3" x14ac:dyDescent="0.3">
      <c r="C120" s="3">
        <v>1.74</v>
      </c>
    </row>
    <row r="121" spans="3:3" x14ac:dyDescent="0.3">
      <c r="C121" s="3">
        <v>1.58</v>
      </c>
    </row>
    <row r="122" spans="3:3" x14ac:dyDescent="0.3">
      <c r="C122" s="3">
        <v>1.66</v>
      </c>
    </row>
    <row r="123" spans="3:3" x14ac:dyDescent="0.3">
      <c r="C123" s="3">
        <v>2.04</v>
      </c>
    </row>
    <row r="124" spans="3:3" x14ac:dyDescent="0.3">
      <c r="C124" s="3">
        <v>1.86</v>
      </c>
    </row>
    <row r="125" spans="3:3" x14ac:dyDescent="0.3">
      <c r="C125" s="3">
        <v>1.53</v>
      </c>
    </row>
    <row r="126" spans="3:3" x14ac:dyDescent="0.3">
      <c r="C126" s="3">
        <v>1.4</v>
      </c>
    </row>
    <row r="127" spans="3:3" x14ac:dyDescent="0.3">
      <c r="C127" s="3">
        <v>1.59</v>
      </c>
    </row>
    <row r="128" spans="3:3" x14ac:dyDescent="0.3">
      <c r="C128" s="3">
        <v>1.99</v>
      </c>
    </row>
    <row r="129" spans="3:3" x14ac:dyDescent="0.3">
      <c r="C129" s="3">
        <v>1.7</v>
      </c>
    </row>
    <row r="130" spans="3:3" x14ac:dyDescent="0.3">
      <c r="C130" s="3">
        <v>1.7</v>
      </c>
    </row>
    <row r="131" spans="3:3" x14ac:dyDescent="0.3">
      <c r="C131" s="3">
        <v>1.63</v>
      </c>
    </row>
    <row r="132" spans="3:3" x14ac:dyDescent="0.3">
      <c r="C132" s="3">
        <v>1.69</v>
      </c>
    </row>
    <row r="133" spans="3:3" x14ac:dyDescent="0.3">
      <c r="C133" s="3">
        <v>1.83</v>
      </c>
    </row>
    <row r="134" spans="3:3" x14ac:dyDescent="0.3">
      <c r="C134" s="3">
        <v>1.75</v>
      </c>
    </row>
    <row r="135" spans="3:3" x14ac:dyDescent="0.3">
      <c r="C135" s="3">
        <v>1.68</v>
      </c>
    </row>
    <row r="136" spans="3:3" x14ac:dyDescent="0.3">
      <c r="C136" s="3">
        <v>1.62</v>
      </c>
    </row>
    <row r="137" spans="3:3" x14ac:dyDescent="0.3">
      <c r="C137" s="3">
        <v>0.85</v>
      </c>
    </row>
    <row r="138" spans="3:3" x14ac:dyDescent="0.3">
      <c r="C138" s="3">
        <v>1.91</v>
      </c>
    </row>
    <row r="139" spans="3:3" x14ac:dyDescent="0.3">
      <c r="C139" s="3">
        <v>2.3199999999999998</v>
      </c>
    </row>
    <row r="140" spans="3:3" x14ac:dyDescent="0.3">
      <c r="C140" s="3">
        <v>1.72</v>
      </c>
    </row>
    <row r="141" spans="3:3" x14ac:dyDescent="0.3">
      <c r="C141" s="29">
        <v>1.58</v>
      </c>
    </row>
    <row r="142" spans="3:3" x14ac:dyDescent="0.3">
      <c r="C142" s="3">
        <v>1.85</v>
      </c>
    </row>
    <row r="143" spans="3:3" x14ac:dyDescent="0.3">
      <c r="C143" s="3">
        <v>1.79</v>
      </c>
    </row>
    <row r="144" spans="3:3" x14ac:dyDescent="0.3">
      <c r="C144" s="3">
        <v>1.59</v>
      </c>
    </row>
    <row r="145" spans="3:3" x14ac:dyDescent="0.3">
      <c r="C145" s="3">
        <v>1.6</v>
      </c>
    </row>
    <row r="146" spans="3:3" x14ac:dyDescent="0.3">
      <c r="C146" s="3">
        <v>1.54</v>
      </c>
    </row>
    <row r="147" spans="3:3" x14ac:dyDescent="0.3">
      <c r="C147" s="3">
        <v>1.84</v>
      </c>
    </row>
    <row r="148" spans="3:3" x14ac:dyDescent="0.3">
      <c r="C148" s="3">
        <v>1.77</v>
      </c>
    </row>
    <row r="149" spans="3:3" x14ac:dyDescent="0.3">
      <c r="C149" s="3">
        <v>1.45</v>
      </c>
    </row>
    <row r="150" spans="3:3" x14ac:dyDescent="0.3">
      <c r="C150" s="3">
        <v>1.85</v>
      </c>
    </row>
    <row r="151" spans="3:3" x14ac:dyDescent="0.3">
      <c r="C151" s="3">
        <v>1.73</v>
      </c>
    </row>
    <row r="152" spans="3:3" x14ac:dyDescent="0.3">
      <c r="C152" s="3">
        <v>1.63</v>
      </c>
    </row>
    <row r="153" spans="3:3" x14ac:dyDescent="0.3">
      <c r="C153" s="3">
        <v>2.15</v>
      </c>
    </row>
    <row r="154" spans="3:3" x14ac:dyDescent="0.3">
      <c r="C154" s="3">
        <v>1.81</v>
      </c>
    </row>
    <row r="155" spans="3:3" x14ac:dyDescent="0.3">
      <c r="C155" s="3">
        <v>1.78</v>
      </c>
    </row>
    <row r="156" spans="3:3" x14ac:dyDescent="0.3">
      <c r="C156" s="3">
        <v>1.7</v>
      </c>
    </row>
    <row r="157" spans="3:3" x14ac:dyDescent="0.3">
      <c r="C157" s="3">
        <v>1.78</v>
      </c>
    </row>
    <row r="158" spans="3:3" x14ac:dyDescent="0.3">
      <c r="C158" s="3">
        <v>1.58</v>
      </c>
    </row>
    <row r="159" spans="3:3" x14ac:dyDescent="0.3">
      <c r="C159" s="3">
        <v>1.69</v>
      </c>
    </row>
    <row r="160" spans="3:3" x14ac:dyDescent="0.3">
      <c r="C160" s="3">
        <v>1.62</v>
      </c>
    </row>
    <row r="161" spans="3:3" x14ac:dyDescent="0.3">
      <c r="C161" s="3">
        <v>1.61</v>
      </c>
    </row>
    <row r="162" spans="3:3" x14ac:dyDescent="0.3">
      <c r="C162" s="3">
        <v>1.52</v>
      </c>
    </row>
    <row r="163" spans="3:3" x14ac:dyDescent="0.3">
      <c r="C163" s="3">
        <v>1.74</v>
      </c>
    </row>
    <row r="164" spans="3:3" x14ac:dyDescent="0.3">
      <c r="C164" s="3">
        <v>1.6</v>
      </c>
    </row>
    <row r="165" spans="3:3" x14ac:dyDescent="0.3">
      <c r="C165" s="3">
        <v>1.5</v>
      </c>
    </row>
    <row r="166" spans="3:3" x14ac:dyDescent="0.3">
      <c r="C166" s="3">
        <v>1.56</v>
      </c>
    </row>
    <row r="167" spans="3:3" x14ac:dyDescent="0.3">
      <c r="C167" s="3">
        <v>1.72</v>
      </c>
    </row>
    <row r="168" spans="3:3" x14ac:dyDescent="0.3">
      <c r="C168" s="3">
        <v>1.95</v>
      </c>
    </row>
    <row r="169" spans="3:3" x14ac:dyDescent="0.3">
      <c r="C169" s="3">
        <v>1.47</v>
      </c>
    </row>
    <row r="170" spans="3:3" x14ac:dyDescent="0.3">
      <c r="C170" s="3">
        <v>1.78</v>
      </c>
    </row>
    <row r="171" spans="3:3" x14ac:dyDescent="0.3">
      <c r="C171" s="3">
        <v>1.96</v>
      </c>
    </row>
    <row r="172" spans="3:3" x14ac:dyDescent="0.3">
      <c r="C172" s="3">
        <v>1.6</v>
      </c>
    </row>
    <row r="173" spans="3:3" x14ac:dyDescent="0.3">
      <c r="C173" s="3">
        <v>1.71</v>
      </c>
    </row>
    <row r="174" spans="3:3" x14ac:dyDescent="0.3">
      <c r="C174" s="3">
        <v>1.24</v>
      </c>
    </row>
    <row r="175" spans="3:3" x14ac:dyDescent="0.3">
      <c r="C175" s="3">
        <v>1.93</v>
      </c>
    </row>
    <row r="176" spans="3:3" x14ac:dyDescent="0.3">
      <c r="C176" s="3">
        <v>1.34</v>
      </c>
    </row>
    <row r="177" spans="3:3" x14ac:dyDescent="0.3">
      <c r="C177" s="3">
        <v>1.35</v>
      </c>
    </row>
    <row r="178" spans="3:3" x14ac:dyDescent="0.3">
      <c r="C178" s="3">
        <v>2</v>
      </c>
    </row>
    <row r="179" spans="3:3" x14ac:dyDescent="0.3">
      <c r="C179" s="3">
        <v>1.65</v>
      </c>
    </row>
    <row r="180" spans="3:3" x14ac:dyDescent="0.3">
      <c r="C180" s="3">
        <v>1.86</v>
      </c>
    </row>
    <row r="181" spans="3:3" x14ac:dyDescent="0.3">
      <c r="C181" s="3">
        <v>1.62</v>
      </c>
    </row>
    <row r="182" spans="3:3" x14ac:dyDescent="0.3">
      <c r="C182" s="3">
        <v>2.3199999999999998</v>
      </c>
    </row>
    <row r="183" spans="3:3" x14ac:dyDescent="0.3">
      <c r="C183" s="3">
        <v>1.96</v>
      </c>
    </row>
    <row r="184" spans="3:3" x14ac:dyDescent="0.3">
      <c r="C184" s="3">
        <v>2.36</v>
      </c>
    </row>
    <row r="185" spans="3:3" x14ac:dyDescent="0.3">
      <c r="C185" s="3">
        <v>1.91</v>
      </c>
    </row>
    <row r="186" spans="3:3" x14ac:dyDescent="0.3">
      <c r="C186" s="3">
        <v>1.72</v>
      </c>
    </row>
    <row r="187" spans="3:3" x14ac:dyDescent="0.3">
      <c r="C187" s="3">
        <v>1.1000000000000001</v>
      </c>
    </row>
    <row r="188" spans="3:3" x14ac:dyDescent="0.3">
      <c r="C188" s="3">
        <v>1.26</v>
      </c>
    </row>
    <row r="189" spans="3:3" x14ac:dyDescent="0.3">
      <c r="C189" s="3">
        <v>0.63</v>
      </c>
    </row>
    <row r="190" spans="3:3" x14ac:dyDescent="0.3">
      <c r="C190" s="3">
        <v>0.89</v>
      </c>
    </row>
    <row r="191" spans="3:3" x14ac:dyDescent="0.3">
      <c r="C191" s="3">
        <v>1.69</v>
      </c>
    </row>
    <row r="192" spans="3:3" x14ac:dyDescent="0.3">
      <c r="C192" s="3">
        <v>1.54</v>
      </c>
    </row>
    <row r="193" spans="3:3" x14ac:dyDescent="0.3">
      <c r="C193" s="3">
        <v>1.87</v>
      </c>
    </row>
    <row r="194" spans="3:3" x14ac:dyDescent="0.3">
      <c r="C194" s="3">
        <v>1.46</v>
      </c>
    </row>
    <row r="195" spans="3:3" x14ac:dyDescent="0.3">
      <c r="C195" s="3">
        <v>1.89</v>
      </c>
    </row>
    <row r="196" spans="3:3" x14ac:dyDescent="0.3">
      <c r="C196" s="3">
        <v>2.27</v>
      </c>
    </row>
    <row r="197" spans="3:3" x14ac:dyDescent="0.3">
      <c r="C197" s="3">
        <v>1.45</v>
      </c>
    </row>
    <row r="198" spans="3:3" x14ac:dyDescent="0.3">
      <c r="C198" s="3">
        <v>1.92</v>
      </c>
    </row>
    <row r="199" spans="3:3" x14ac:dyDescent="0.3">
      <c r="C199" s="3">
        <v>1.78</v>
      </c>
    </row>
    <row r="200" spans="3:3" x14ac:dyDescent="0.3">
      <c r="C200" s="3">
        <v>1.82</v>
      </c>
    </row>
    <row r="201" spans="3:3" x14ac:dyDescent="0.3">
      <c r="C201" s="3">
        <v>2.0099999999999998</v>
      </c>
    </row>
    <row r="202" spans="3:3" x14ac:dyDescent="0.3">
      <c r="C202" s="3">
        <v>1.66</v>
      </c>
    </row>
    <row r="203" spans="3:3" x14ac:dyDescent="0.3">
      <c r="C203" s="3">
        <v>2.15</v>
      </c>
    </row>
    <row r="204" spans="3:3" x14ac:dyDescent="0.3">
      <c r="C204" s="3">
        <v>2.16</v>
      </c>
    </row>
    <row r="205" spans="3:3" x14ac:dyDescent="0.3">
      <c r="C205" s="3">
        <v>1.5</v>
      </c>
    </row>
    <row r="206" spans="3:3" x14ac:dyDescent="0.3">
      <c r="C206" s="3">
        <v>1.85</v>
      </c>
    </row>
    <row r="207" spans="3:3" x14ac:dyDescent="0.3">
      <c r="C207" s="3">
        <v>2.1</v>
      </c>
    </row>
    <row r="208" spans="3:3" x14ac:dyDescent="0.3">
      <c r="C208" s="3">
        <v>1.75</v>
      </c>
    </row>
    <row r="209" spans="3:3" x14ac:dyDescent="0.3">
      <c r="C209" s="3">
        <v>2.02</v>
      </c>
    </row>
    <row r="210" spans="3:3" x14ac:dyDescent="0.3">
      <c r="C210" s="3">
        <v>1.5</v>
      </c>
    </row>
    <row r="211" spans="3:3" x14ac:dyDescent="0.3">
      <c r="C211" s="3">
        <v>1.54</v>
      </c>
    </row>
    <row r="212" spans="3:3" x14ac:dyDescent="0.3">
      <c r="C212" s="3">
        <v>1.88</v>
      </c>
    </row>
    <row r="213" spans="3:3" x14ac:dyDescent="0.3">
      <c r="C213" s="3">
        <v>1</v>
      </c>
    </row>
    <row r="214" spans="3:3" x14ac:dyDescent="0.3">
      <c r="C214" s="3">
        <v>2.1800000000000002</v>
      </c>
    </row>
    <row r="215" spans="3:3" x14ac:dyDescent="0.3">
      <c r="C215" s="3">
        <v>1.83</v>
      </c>
    </row>
    <row r="216" spans="3:3" x14ac:dyDescent="0.3">
      <c r="C216" s="3">
        <v>1.91</v>
      </c>
    </row>
    <row r="217" spans="3:3" x14ac:dyDescent="0.3">
      <c r="C217" s="3">
        <v>1.45</v>
      </c>
    </row>
    <row r="218" spans="3:3" x14ac:dyDescent="0.3">
      <c r="C218" s="3">
        <v>1.05</v>
      </c>
    </row>
    <row r="219" spans="3:3" x14ac:dyDescent="0.3">
      <c r="C219" s="3">
        <v>1.71</v>
      </c>
    </row>
    <row r="220" spans="3:3" x14ac:dyDescent="0.3">
      <c r="C220" s="3">
        <v>1.1599999999999999</v>
      </c>
    </row>
    <row r="221" spans="3:3" x14ac:dyDescent="0.3">
      <c r="C221" s="3">
        <v>1.93</v>
      </c>
    </row>
    <row r="222" spans="3:3" x14ac:dyDescent="0.3">
      <c r="C222" s="3">
        <v>2.27</v>
      </c>
    </row>
    <row r="223" spans="3:3" x14ac:dyDescent="0.3">
      <c r="C223" s="3">
        <v>1.44</v>
      </c>
    </row>
    <row r="224" spans="3:3" x14ac:dyDescent="0.3">
      <c r="C224" s="3">
        <v>1.79</v>
      </c>
    </row>
    <row r="225" spans="3:3" x14ac:dyDescent="0.3">
      <c r="C225" s="3">
        <v>1.49</v>
      </c>
    </row>
    <row r="226" spans="3:3" x14ac:dyDescent="0.3">
      <c r="C226" s="3">
        <v>1.27</v>
      </c>
    </row>
    <row r="227" spans="3:3" x14ac:dyDescent="0.3">
      <c r="C227" s="3">
        <v>2.17</v>
      </c>
    </row>
    <row r="228" spans="3:3" x14ac:dyDescent="0.3">
      <c r="C228" s="3">
        <v>1.67</v>
      </c>
    </row>
    <row r="229" spans="3:3" x14ac:dyDescent="0.3">
      <c r="C229" s="3">
        <v>1.74</v>
      </c>
    </row>
    <row r="230" spans="3:3" x14ac:dyDescent="0.3">
      <c r="C230" s="3">
        <v>2.12</v>
      </c>
    </row>
    <row r="231" spans="3:3" x14ac:dyDescent="0.3">
      <c r="C231" s="3">
        <v>1.73</v>
      </c>
    </row>
    <row r="232" spans="3:3" x14ac:dyDescent="0.3">
      <c r="C232" s="3">
        <v>1.87</v>
      </c>
    </row>
    <row r="233" spans="3:3" x14ac:dyDescent="0.3">
      <c r="C233" s="3">
        <v>2.2200000000000002</v>
      </c>
    </row>
    <row r="234" spans="3:3" x14ac:dyDescent="0.3">
      <c r="C234" s="3">
        <v>1.84</v>
      </c>
    </row>
    <row r="235" spans="3:3" x14ac:dyDescent="0.3">
      <c r="C235" s="3">
        <v>1.89</v>
      </c>
    </row>
    <row r="236" spans="3:3" x14ac:dyDescent="0.3">
      <c r="C236" s="3">
        <v>1.42</v>
      </c>
    </row>
    <row r="237" spans="3:3" x14ac:dyDescent="0.3">
      <c r="C237" s="3">
        <v>2.04</v>
      </c>
    </row>
    <row r="238" spans="3:3" x14ac:dyDescent="0.3">
      <c r="C238" s="3">
        <v>1.68</v>
      </c>
    </row>
    <row r="239" spans="3:3" x14ac:dyDescent="0.3">
      <c r="C239" s="3">
        <v>1.1399999999999999</v>
      </c>
    </row>
    <row r="240" spans="3:3" x14ac:dyDescent="0.3">
      <c r="C240" s="3">
        <v>1.46</v>
      </c>
    </row>
    <row r="241" spans="3:3" x14ac:dyDescent="0.3">
      <c r="C241" s="3">
        <v>1.95</v>
      </c>
    </row>
    <row r="242" spans="3:3" x14ac:dyDescent="0.3">
      <c r="C242" s="3">
        <v>1.99</v>
      </c>
    </row>
    <row r="243" spans="3:3" x14ac:dyDescent="0.3">
      <c r="C243" s="3">
        <v>1.65</v>
      </c>
    </row>
    <row r="244" spans="3:3" x14ac:dyDescent="0.3">
      <c r="C244" s="3">
        <v>1.71</v>
      </c>
    </row>
    <row r="245" spans="3:3" x14ac:dyDescent="0.3">
      <c r="C245" s="3">
        <v>2.09</v>
      </c>
    </row>
    <row r="246" spans="3:3" x14ac:dyDescent="0.3">
      <c r="C246" s="3">
        <v>1.62</v>
      </c>
    </row>
    <row r="247" spans="3:3" x14ac:dyDescent="0.3">
      <c r="C247" s="3">
        <v>1.66</v>
      </c>
    </row>
    <row r="248" spans="3:3" x14ac:dyDescent="0.3">
      <c r="C248" s="3">
        <v>1.71</v>
      </c>
    </row>
    <row r="249" spans="3:3" x14ac:dyDescent="0.3">
      <c r="C249" s="3">
        <v>1.8</v>
      </c>
    </row>
    <row r="250" spans="3:3" x14ac:dyDescent="0.3">
      <c r="C250" s="3">
        <v>1.91</v>
      </c>
    </row>
    <row r="251" spans="3:3" x14ac:dyDescent="0.3">
      <c r="C251" s="3">
        <v>1.8</v>
      </c>
    </row>
    <row r="252" spans="3:3" x14ac:dyDescent="0.3">
      <c r="C252" s="3">
        <v>1.1000000000000001</v>
      </c>
    </row>
    <row r="253" spans="3:3" x14ac:dyDescent="0.3">
      <c r="C253" s="3">
        <v>2.12</v>
      </c>
    </row>
    <row r="254" spans="3:3" x14ac:dyDescent="0.3">
      <c r="C254" s="3">
        <v>1.87</v>
      </c>
    </row>
    <row r="255" spans="3:3" x14ac:dyDescent="0.3">
      <c r="C255" s="3">
        <v>1.57</v>
      </c>
    </row>
    <row r="256" spans="3:3" x14ac:dyDescent="0.3">
      <c r="C256" s="3">
        <v>2.25</v>
      </c>
    </row>
    <row r="257" spans="3:3" x14ac:dyDescent="0.3">
      <c r="C257" s="3">
        <v>1.81</v>
      </c>
    </row>
    <row r="258" spans="3:3" x14ac:dyDescent="0.3">
      <c r="C258" s="3">
        <v>2.15</v>
      </c>
    </row>
    <row r="259" spans="3:3" x14ac:dyDescent="0.3">
      <c r="C259" s="3">
        <v>1.98</v>
      </c>
    </row>
    <row r="260" spans="3:3" x14ac:dyDescent="0.3">
      <c r="C260" s="3">
        <v>1.88</v>
      </c>
    </row>
    <row r="261" spans="3:3" x14ac:dyDescent="0.3">
      <c r="C261" s="3">
        <v>1.43</v>
      </c>
    </row>
    <row r="262" spans="3:3" x14ac:dyDescent="0.3">
      <c r="C262" s="3">
        <v>1.7</v>
      </c>
    </row>
    <row r="263" spans="3:3" x14ac:dyDescent="0.3">
      <c r="C263" s="3">
        <v>1.39</v>
      </c>
    </row>
    <row r="264" spans="3:3" x14ac:dyDescent="0.3">
      <c r="C264" s="3">
        <v>1.5</v>
      </c>
    </row>
    <row r="265" spans="3:3" x14ac:dyDescent="0.3">
      <c r="C265" s="3">
        <v>2.29</v>
      </c>
    </row>
    <row r="266" spans="3:3" x14ac:dyDescent="0.3">
      <c r="C266" s="3">
        <v>1.82</v>
      </c>
    </row>
    <row r="267" spans="3:3" x14ac:dyDescent="0.3">
      <c r="C267" s="3">
        <v>1.43</v>
      </c>
    </row>
    <row r="268" spans="3:3" x14ac:dyDescent="0.3">
      <c r="C268" s="3">
        <v>1.66</v>
      </c>
    </row>
    <row r="269" spans="3:3" x14ac:dyDescent="0.3">
      <c r="C269" s="3">
        <v>1.75</v>
      </c>
    </row>
    <row r="270" spans="3:3" x14ac:dyDescent="0.3">
      <c r="C270" s="3">
        <v>1.62</v>
      </c>
    </row>
    <row r="271" spans="3:3" x14ac:dyDescent="0.3">
      <c r="C271" s="3">
        <v>1.52</v>
      </c>
    </row>
    <row r="272" spans="3:3" x14ac:dyDescent="0.3">
      <c r="C272" s="3">
        <v>1.26</v>
      </c>
    </row>
    <row r="273" spans="3:3" x14ac:dyDescent="0.3">
      <c r="C273" s="3">
        <v>1.56</v>
      </c>
    </row>
    <row r="274" spans="3:3" x14ac:dyDescent="0.3">
      <c r="C274" s="3">
        <v>1.27</v>
      </c>
    </row>
    <row r="275" spans="3:3" x14ac:dyDescent="0.3">
      <c r="C275" s="3">
        <v>1.52</v>
      </c>
    </row>
    <row r="276" spans="3:3" x14ac:dyDescent="0.3">
      <c r="C276" s="3">
        <v>1.52</v>
      </c>
    </row>
    <row r="277" spans="3:3" x14ac:dyDescent="0.3">
      <c r="C277" s="3">
        <v>1.63</v>
      </c>
    </row>
    <row r="278" spans="3:3" x14ac:dyDescent="0.3">
      <c r="C278" s="3">
        <v>1.89</v>
      </c>
    </row>
    <row r="279" spans="3:3" x14ac:dyDescent="0.3">
      <c r="C279" s="3">
        <v>1.83</v>
      </c>
    </row>
    <row r="280" spans="3:3" x14ac:dyDescent="0.3">
      <c r="C280" s="3">
        <v>1.78</v>
      </c>
    </row>
    <row r="281" spans="3:3" x14ac:dyDescent="0.3">
      <c r="C281" s="3">
        <v>1.66</v>
      </c>
    </row>
    <row r="282" spans="3:3" x14ac:dyDescent="0.3">
      <c r="C282" s="3">
        <v>1.87</v>
      </c>
    </row>
    <row r="283" spans="3:3" x14ac:dyDescent="0.3">
      <c r="C283" s="3">
        <v>1.08</v>
      </c>
    </row>
    <row r="284" spans="3:3" x14ac:dyDescent="0.3">
      <c r="C284" s="3">
        <v>1.7</v>
      </c>
    </row>
    <row r="285" spans="3:3" x14ac:dyDescent="0.3">
      <c r="C285" s="3">
        <v>1.65</v>
      </c>
    </row>
    <row r="286" spans="3:3" x14ac:dyDescent="0.3">
      <c r="C286" s="3">
        <v>1.49</v>
      </c>
    </row>
    <row r="287" spans="3:3" x14ac:dyDescent="0.3">
      <c r="C287" s="3">
        <v>2.25</v>
      </c>
    </row>
    <row r="288" spans="3:3" x14ac:dyDescent="0.3">
      <c r="C288" s="3">
        <v>1.65</v>
      </c>
    </row>
    <row r="289" spans="3:3" x14ac:dyDescent="0.3">
      <c r="C289" s="3">
        <v>1.9</v>
      </c>
    </row>
    <row r="290" spans="3:3" x14ac:dyDescent="0.3">
      <c r="C290" s="3">
        <v>2.14</v>
      </c>
    </row>
    <row r="291" spans="3:3" x14ac:dyDescent="0.3">
      <c r="C291" s="3">
        <v>2.09</v>
      </c>
    </row>
    <row r="292" spans="3:3" x14ac:dyDescent="0.3">
      <c r="C292" s="3">
        <v>1.43</v>
      </c>
    </row>
    <row r="293" spans="3:3" x14ac:dyDescent="0.3">
      <c r="C293" s="3">
        <v>1.52</v>
      </c>
    </row>
    <row r="294" spans="3:3" x14ac:dyDescent="0.3">
      <c r="C294" s="3">
        <v>1.95</v>
      </c>
    </row>
    <row r="295" spans="3:3" x14ac:dyDescent="0.3">
      <c r="C295" s="3">
        <v>1.54</v>
      </c>
    </row>
    <row r="296" spans="3:3" x14ac:dyDescent="0.3">
      <c r="C296" s="3">
        <v>1.62</v>
      </c>
    </row>
    <row r="297" spans="3:3" x14ac:dyDescent="0.3">
      <c r="C297" s="3">
        <v>1.63</v>
      </c>
    </row>
    <row r="298" spans="3:3" x14ac:dyDescent="0.3">
      <c r="C298" s="3">
        <v>2.0099999999999998</v>
      </c>
    </row>
    <row r="299" spans="3:3" x14ac:dyDescent="0.3">
      <c r="C299" s="3">
        <v>1.75</v>
      </c>
    </row>
    <row r="300" spans="3:3" x14ac:dyDescent="0.3">
      <c r="C300" s="3">
        <v>1.95</v>
      </c>
    </row>
    <row r="301" spans="3:3" x14ac:dyDescent="0.3">
      <c r="C301" s="3">
        <v>1.98</v>
      </c>
    </row>
    <row r="302" spans="3:3" x14ac:dyDescent="0.3">
      <c r="C302" s="3">
        <v>1.84</v>
      </c>
    </row>
    <row r="303" spans="3:3" x14ac:dyDescent="0.3">
      <c r="C303" s="3">
        <v>2.14</v>
      </c>
    </row>
    <row r="304" spans="3:3" x14ac:dyDescent="0.3">
      <c r="C304" s="3">
        <v>1.67</v>
      </c>
    </row>
    <row r="305" spans="3:3" x14ac:dyDescent="0.3">
      <c r="C305" s="3">
        <v>1.73</v>
      </c>
    </row>
    <row r="306" spans="3:3" x14ac:dyDescent="0.3">
      <c r="C306" s="3">
        <v>0.86</v>
      </c>
    </row>
    <row r="307" spans="3:3" x14ac:dyDescent="0.3">
      <c r="C307" s="3">
        <v>1.32</v>
      </c>
    </row>
    <row r="308" spans="3:3" x14ac:dyDescent="0.3">
      <c r="C308" s="3">
        <v>2.2200000000000002</v>
      </c>
    </row>
    <row r="309" spans="3:3" x14ac:dyDescent="0.3">
      <c r="C309" s="3">
        <v>2.2999999999999998</v>
      </c>
    </row>
    <row r="310" spans="3:3" x14ac:dyDescent="0.3">
      <c r="C310" s="3">
        <v>1.43</v>
      </c>
    </row>
    <row r="311" spans="3:3" x14ac:dyDescent="0.3">
      <c r="C311" s="3">
        <v>2.1</v>
      </c>
    </row>
    <row r="312" spans="3:3" x14ac:dyDescent="0.3">
      <c r="C312" s="3">
        <v>1.91</v>
      </c>
    </row>
    <row r="313" spans="3:3" x14ac:dyDescent="0.3">
      <c r="C313" s="3">
        <v>1.63</v>
      </c>
    </row>
    <row r="314" spans="3:3" x14ac:dyDescent="0.3">
      <c r="C314" s="3">
        <v>1.8</v>
      </c>
    </row>
    <row r="315" spans="3:3" x14ac:dyDescent="0.3">
      <c r="C315" s="3">
        <v>1.56</v>
      </c>
    </row>
    <row r="316" spans="3:3" x14ac:dyDescent="0.3">
      <c r="C316" s="3">
        <v>1.68</v>
      </c>
    </row>
    <row r="317" spans="3:3" x14ac:dyDescent="0.3">
      <c r="C317" s="3">
        <v>1.3</v>
      </c>
    </row>
    <row r="318" spans="3:3" x14ac:dyDescent="0.3">
      <c r="C318" s="3">
        <v>1.25</v>
      </c>
    </row>
    <row r="319" spans="3:3" x14ac:dyDescent="0.3">
      <c r="C319" s="5"/>
    </row>
    <row r="320" spans="3:3" x14ac:dyDescent="0.3">
      <c r="C320" s="5"/>
    </row>
    <row r="321" spans="3:3" x14ac:dyDescent="0.3">
      <c r="C321" s="5"/>
    </row>
    <row r="322" spans="3:3" x14ac:dyDescent="0.3">
      <c r="C322" s="5"/>
    </row>
    <row r="323" spans="3:3" x14ac:dyDescent="0.3">
      <c r="C323" s="5"/>
    </row>
    <row r="324" spans="3:3" x14ac:dyDescent="0.3">
      <c r="C324" s="5"/>
    </row>
    <row r="325" spans="3:3" x14ac:dyDescent="0.3">
      <c r="C325" s="5"/>
    </row>
    <row r="326" spans="3:3" x14ac:dyDescent="0.3">
      <c r="C326" s="5"/>
    </row>
    <row r="327" spans="3:3" x14ac:dyDescent="0.3">
      <c r="C327" s="5"/>
    </row>
    <row r="328" spans="3:3" x14ac:dyDescent="0.3">
      <c r="C328" s="5"/>
    </row>
    <row r="329" spans="3:3" x14ac:dyDescent="0.3">
      <c r="C329" s="5"/>
    </row>
    <row r="330" spans="3:3" x14ac:dyDescent="0.3">
      <c r="C330" s="5"/>
    </row>
    <row r="331" spans="3:3" x14ac:dyDescent="0.3">
      <c r="C331" s="5"/>
    </row>
    <row r="332" spans="3:3" x14ac:dyDescent="0.3">
      <c r="C332" s="5"/>
    </row>
    <row r="333" spans="3:3" x14ac:dyDescent="0.3">
      <c r="C333" s="5"/>
    </row>
    <row r="334" spans="3:3" x14ac:dyDescent="0.3">
      <c r="C334" s="5"/>
    </row>
    <row r="335" spans="3:3" x14ac:dyDescent="0.3">
      <c r="C335" s="5"/>
    </row>
    <row r="336" spans="3:3" x14ac:dyDescent="0.3">
      <c r="C336" s="5"/>
    </row>
    <row r="337" spans="3:3" x14ac:dyDescent="0.3">
      <c r="C337" s="5"/>
    </row>
    <row r="338" spans="3:3" x14ac:dyDescent="0.3">
      <c r="C338" s="5"/>
    </row>
    <row r="339" spans="3:3" x14ac:dyDescent="0.3">
      <c r="C339" s="5"/>
    </row>
  </sheetData>
  <mergeCells count="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1"/>
  <sheetViews>
    <sheetView tabSelected="1" topLeftCell="D1" workbookViewId="0">
      <selection activeCell="E15" sqref="E15:G18"/>
    </sheetView>
  </sheetViews>
  <sheetFormatPr defaultRowHeight="14.4" x14ac:dyDescent="0.3"/>
  <cols>
    <col min="1" max="1" width="42.21875" style="6" customWidth="1"/>
    <col min="5" max="5" width="24.77734375" customWidth="1"/>
    <col min="6" max="6" width="37.21875" customWidth="1"/>
    <col min="7" max="7" width="29.5546875" customWidth="1"/>
    <col min="8" max="8" width="17.77734375" customWidth="1"/>
    <col min="9" max="9" width="16.21875" customWidth="1"/>
    <col min="10" max="10" width="20.77734375" customWidth="1"/>
  </cols>
  <sheetData>
    <row r="1" spans="1:12" ht="15" thickBot="1" x14ac:dyDescent="0.35">
      <c r="A1" s="12" t="s">
        <v>347</v>
      </c>
      <c r="E1" s="48" t="s">
        <v>328</v>
      </c>
      <c r="F1" s="48"/>
    </row>
    <row r="2" spans="1:12" ht="15" thickTop="1" x14ac:dyDescent="0.3">
      <c r="A2" s="13">
        <f ca="1">'Q1'!F2</f>
        <v>1.39</v>
      </c>
      <c r="E2" s="15" t="s">
        <v>325</v>
      </c>
      <c r="F2" s="25">
        <f ca="1">AVERAGE(A:A)</f>
        <v>1.7072000000000001</v>
      </c>
    </row>
    <row r="3" spans="1:12" x14ac:dyDescent="0.3">
      <c r="A3" s="13">
        <f ca="1">'Q1'!F3</f>
        <v>1.62</v>
      </c>
      <c r="E3" s="14" t="s">
        <v>360</v>
      </c>
      <c r="F3" s="26">
        <f ca="1">_xlfn.STDEV.S(A:A)</f>
        <v>0.30989820580181215</v>
      </c>
    </row>
    <row r="4" spans="1:12" x14ac:dyDescent="0.3">
      <c r="A4" s="13">
        <f ca="1">'Q1'!F4</f>
        <v>1.74</v>
      </c>
      <c r="E4" s="14" t="s">
        <v>349</v>
      </c>
      <c r="F4" s="27">
        <v>50</v>
      </c>
    </row>
    <row r="5" spans="1:12" x14ac:dyDescent="0.3">
      <c r="A5" s="13">
        <f ca="1">'Q1'!F5</f>
        <v>2.12</v>
      </c>
      <c r="E5" s="14" t="s">
        <v>348</v>
      </c>
      <c r="F5" s="25">
        <f ca="1">F3/SQRT(F4)</f>
        <v>4.3826224560001133E-2</v>
      </c>
    </row>
    <row r="6" spans="1:12" x14ac:dyDescent="0.3">
      <c r="A6" s="13">
        <f ca="1">'Q1'!F6</f>
        <v>0.89</v>
      </c>
    </row>
    <row r="7" spans="1:12" x14ac:dyDescent="0.3">
      <c r="A7" s="13">
        <f ca="1">'Q1'!F7</f>
        <v>1.83</v>
      </c>
      <c r="E7" s="49" t="s">
        <v>334</v>
      </c>
      <c r="F7" s="49"/>
      <c r="G7" s="49"/>
      <c r="H7" s="49"/>
      <c r="I7" s="49"/>
      <c r="J7" s="49"/>
    </row>
    <row r="8" spans="1:12" ht="15" thickBot="1" x14ac:dyDescent="0.35">
      <c r="A8" s="13">
        <f ca="1">'Q1'!F8</f>
        <v>2.08</v>
      </c>
      <c r="E8" s="16" t="s">
        <v>329</v>
      </c>
      <c r="F8" s="17" t="s">
        <v>354</v>
      </c>
      <c r="G8" s="17" t="s">
        <v>330</v>
      </c>
      <c r="H8" s="17" t="s">
        <v>331</v>
      </c>
      <c r="I8" s="17" t="s">
        <v>332</v>
      </c>
      <c r="J8" s="17" t="s">
        <v>333</v>
      </c>
      <c r="K8" s="6"/>
      <c r="L8" s="6"/>
    </row>
    <row r="9" spans="1:12" ht="15" thickTop="1" x14ac:dyDescent="0.3">
      <c r="A9" s="13">
        <f ca="1">'Q1'!F9</f>
        <v>2</v>
      </c>
      <c r="E9" s="19">
        <v>0.92</v>
      </c>
      <c r="F9" s="43">
        <f>_xlfn.NORM.S.INV(0.96)</f>
        <v>1.7506860712521695</v>
      </c>
      <c r="G9" s="43">
        <f>F9*('Q1'!J4)/SQRT(F4)</f>
        <v>7.3901679703481674E-2</v>
      </c>
      <c r="H9" s="25">
        <f ca="1">F2-G9</f>
        <v>1.6332983202965183</v>
      </c>
      <c r="I9" s="25">
        <f ca="1">F2+G9</f>
        <v>1.7811016797034818</v>
      </c>
      <c r="J9" s="39">
        <f ca="1">I9-H9</f>
        <v>0.14780335940696343</v>
      </c>
      <c r="K9" s="6"/>
      <c r="L9" s="6"/>
    </row>
    <row r="10" spans="1:12" x14ac:dyDescent="0.3">
      <c r="A10" s="13">
        <f ca="1">'Q1'!F10</f>
        <v>1.5</v>
      </c>
      <c r="E10" s="18">
        <v>0.96</v>
      </c>
      <c r="F10" s="44">
        <f>_xlfn.NORM.S.INV(0.98)</f>
        <v>2.0537489106318221</v>
      </c>
      <c r="G10" s="44">
        <f>F10*('Q1'!J4)/SQRT(F4)</f>
        <v>8.669486590267475E-2</v>
      </c>
      <c r="H10" s="26">
        <f ca="1">F2-G10</f>
        <v>1.6205051340973253</v>
      </c>
      <c r="I10" s="26">
        <f ca="1">F2+G10</f>
        <v>1.7938948659026748</v>
      </c>
      <c r="J10" s="39">
        <f ca="1">I10-H10</f>
        <v>0.17338973180534945</v>
      </c>
      <c r="K10" s="6"/>
      <c r="L10" s="6"/>
    </row>
    <row r="11" spans="1:12" x14ac:dyDescent="0.3">
      <c r="A11" s="13">
        <f ca="1">'Q1'!F11</f>
        <v>1.69</v>
      </c>
      <c r="E11" s="18">
        <v>0.98</v>
      </c>
      <c r="F11" s="44">
        <f>_xlfn.NORM.S.INV(0.99)</f>
        <v>2.3263478740408408</v>
      </c>
      <c r="G11" s="44">
        <f>F11*('Q1'!J4)/SQRT(F4)</f>
        <v>9.820208105230202E-2</v>
      </c>
      <c r="H11" s="26">
        <f ca="1">F2-G11</f>
        <v>1.6089979189476979</v>
      </c>
      <c r="I11" s="26">
        <f ca="1">F2+G11</f>
        <v>1.8054020810523022</v>
      </c>
      <c r="J11" s="39">
        <f ca="1">I11-H11</f>
        <v>0.19640416210460421</v>
      </c>
      <c r="K11" s="6"/>
      <c r="L11" s="6"/>
    </row>
    <row r="12" spans="1:12" x14ac:dyDescent="0.3">
      <c r="A12" s="13">
        <f ca="1">'Q1'!F12</f>
        <v>1.75</v>
      </c>
      <c r="E12" s="10" t="s">
        <v>337</v>
      </c>
      <c r="F12" s="10" t="s">
        <v>355</v>
      </c>
      <c r="G12" s="6"/>
      <c r="H12" s="6"/>
      <c r="I12" s="6"/>
      <c r="J12" s="6"/>
      <c r="K12" s="6"/>
      <c r="L12" s="6"/>
    </row>
    <row r="13" spans="1:12" x14ac:dyDescent="0.3">
      <c r="A13" s="13">
        <f ca="1">'Q1'!F13</f>
        <v>1.66</v>
      </c>
      <c r="E13" s="6"/>
      <c r="F13" s="6"/>
      <c r="G13" s="6"/>
      <c r="H13" s="6"/>
      <c r="I13" s="6"/>
      <c r="J13" s="6"/>
      <c r="K13" s="6"/>
      <c r="L13" s="6"/>
    </row>
    <row r="14" spans="1:12" x14ac:dyDescent="0.3">
      <c r="A14" s="13">
        <f ca="1">'Q1'!F14</f>
        <v>1.86</v>
      </c>
      <c r="E14" s="49" t="s">
        <v>338</v>
      </c>
      <c r="F14" s="49"/>
      <c r="G14" s="49"/>
      <c r="H14" s="6"/>
      <c r="I14" s="6"/>
      <c r="J14" s="6"/>
      <c r="K14" s="6"/>
      <c r="L14" s="6"/>
    </row>
    <row r="15" spans="1:12" ht="15" thickBot="1" x14ac:dyDescent="0.35">
      <c r="A15" s="13">
        <f ca="1">'Q1'!F15</f>
        <v>1.83</v>
      </c>
      <c r="E15" s="16" t="s">
        <v>329</v>
      </c>
      <c r="F15" s="17" t="s">
        <v>335</v>
      </c>
      <c r="G15" s="17" t="s">
        <v>336</v>
      </c>
      <c r="H15" s="6"/>
      <c r="I15" s="6"/>
      <c r="J15" s="6"/>
      <c r="K15" s="6"/>
      <c r="L15" s="6"/>
    </row>
    <row r="16" spans="1:12" ht="15" thickTop="1" x14ac:dyDescent="0.3">
      <c r="A16" s="13">
        <f ca="1">'Q1'!F16</f>
        <v>1.86</v>
      </c>
      <c r="E16" s="19">
        <v>0.92</v>
      </c>
      <c r="F16" s="20">
        <v>0.05</v>
      </c>
      <c r="G16" s="37">
        <f>_xlfn.CEILING.MATH(POWER((F9*'Q1'!J4/F16),2))</f>
        <v>110</v>
      </c>
      <c r="H16" s="6"/>
      <c r="I16" s="6"/>
      <c r="J16" s="6"/>
      <c r="K16" s="6"/>
      <c r="L16" s="6"/>
    </row>
    <row r="17" spans="1:12" x14ac:dyDescent="0.3">
      <c r="A17" s="13">
        <f ca="1">'Q1'!F17</f>
        <v>1.35</v>
      </c>
      <c r="E17" s="18">
        <v>0.96</v>
      </c>
      <c r="F17" s="20">
        <v>0.05</v>
      </c>
      <c r="G17" s="27">
        <f>_xlfn.CEILING.MATH(POWER((F10*'Q1'!J4/F17),2))</f>
        <v>151</v>
      </c>
      <c r="H17" s="6"/>
      <c r="I17" s="6"/>
      <c r="J17" s="6"/>
      <c r="K17" s="6"/>
      <c r="L17" s="6"/>
    </row>
    <row r="18" spans="1:12" x14ac:dyDescent="0.3">
      <c r="A18" s="13">
        <f ca="1">'Q1'!F18</f>
        <v>1.66</v>
      </c>
      <c r="E18" s="18">
        <v>0.98</v>
      </c>
      <c r="F18" s="20">
        <v>0.05</v>
      </c>
      <c r="G18" s="27">
        <f>_xlfn.CEILING.MATH(POWER((F11*'Q1'!J4/F18),2))</f>
        <v>193</v>
      </c>
    </row>
    <row r="19" spans="1:12" x14ac:dyDescent="0.3">
      <c r="A19" s="13">
        <f ca="1">'Q1'!F19</f>
        <v>1.91</v>
      </c>
    </row>
    <row r="20" spans="1:12" ht="15" thickBot="1" x14ac:dyDescent="0.35">
      <c r="A20" s="13">
        <f ca="1">'Q1'!F20</f>
        <v>1.77</v>
      </c>
      <c r="E20" s="48" t="s">
        <v>356</v>
      </c>
      <c r="F20" s="48"/>
    </row>
    <row r="21" spans="1:12" ht="15" thickTop="1" x14ac:dyDescent="0.3">
      <c r="A21" s="13">
        <f ca="1">'Q1'!F21</f>
        <v>2.17</v>
      </c>
      <c r="E21" s="14" t="s">
        <v>351</v>
      </c>
      <c r="F21" s="26">
        <f>'Q1'!J2</f>
        <v>1.7153627760252355</v>
      </c>
    </row>
    <row r="22" spans="1:12" x14ac:dyDescent="0.3">
      <c r="A22" s="13">
        <f ca="1">'Q1'!F22</f>
        <v>1.82</v>
      </c>
    </row>
    <row r="23" spans="1:12" x14ac:dyDescent="0.3">
      <c r="A23" s="13">
        <f ca="1">'Q1'!F23</f>
        <v>1.43</v>
      </c>
    </row>
    <row r="24" spans="1:12" x14ac:dyDescent="0.3">
      <c r="A24" s="13">
        <f ca="1">'Q1'!F24</f>
        <v>1.63</v>
      </c>
    </row>
    <row r="25" spans="1:12" x14ac:dyDescent="0.3">
      <c r="A25" s="13">
        <f ca="1">'Q1'!F25</f>
        <v>2.36</v>
      </c>
    </row>
    <row r="26" spans="1:12" x14ac:dyDescent="0.3">
      <c r="A26" s="13">
        <f ca="1">'Q1'!F26</f>
        <v>1.63</v>
      </c>
    </row>
    <row r="27" spans="1:12" x14ac:dyDescent="0.3">
      <c r="A27" s="13">
        <f ca="1">'Q1'!F27</f>
        <v>1.67</v>
      </c>
    </row>
    <row r="28" spans="1:12" x14ac:dyDescent="0.3">
      <c r="A28" s="13">
        <f ca="1">'Q1'!F28</f>
        <v>1.8</v>
      </c>
    </row>
    <row r="29" spans="1:12" x14ac:dyDescent="0.3">
      <c r="A29" s="13">
        <f ca="1">'Q1'!F29</f>
        <v>2.29</v>
      </c>
    </row>
    <row r="30" spans="1:12" x14ac:dyDescent="0.3">
      <c r="A30" s="13">
        <f ca="1">'Q1'!F30</f>
        <v>1.1499999999999999</v>
      </c>
    </row>
    <row r="31" spans="1:12" x14ac:dyDescent="0.3">
      <c r="A31" s="13">
        <f ca="1">'Q1'!F31</f>
        <v>1.66</v>
      </c>
    </row>
    <row r="32" spans="1:12" x14ac:dyDescent="0.3">
      <c r="A32" s="13">
        <f ca="1">'Q1'!F32</f>
        <v>1.59</v>
      </c>
    </row>
    <row r="33" spans="1:1" x14ac:dyDescent="0.3">
      <c r="A33" s="13">
        <f ca="1">'Q1'!F33</f>
        <v>1.52</v>
      </c>
    </row>
    <row r="34" spans="1:1" x14ac:dyDescent="0.3">
      <c r="A34" s="13">
        <f ca="1">'Q1'!F34</f>
        <v>2.0699999999999998</v>
      </c>
    </row>
    <row r="35" spans="1:1" x14ac:dyDescent="0.3">
      <c r="A35" s="13">
        <f ca="1">'Q1'!F35</f>
        <v>1.69</v>
      </c>
    </row>
    <row r="36" spans="1:1" x14ac:dyDescent="0.3">
      <c r="A36" s="13">
        <f ca="1">'Q1'!F36</f>
        <v>1.55</v>
      </c>
    </row>
    <row r="37" spans="1:1" x14ac:dyDescent="0.3">
      <c r="A37" s="13">
        <f ca="1">'Q1'!F37</f>
        <v>1.08</v>
      </c>
    </row>
    <row r="38" spans="1:1" x14ac:dyDescent="0.3">
      <c r="A38" s="13">
        <f ca="1">'Q1'!F38</f>
        <v>1.08</v>
      </c>
    </row>
    <row r="39" spans="1:1" x14ac:dyDescent="0.3">
      <c r="A39" s="13">
        <f ca="1">'Q1'!F39</f>
        <v>1.86</v>
      </c>
    </row>
    <row r="40" spans="1:1" x14ac:dyDescent="0.3">
      <c r="A40" s="13">
        <f ca="1">'Q1'!F40</f>
        <v>2.1</v>
      </c>
    </row>
    <row r="41" spans="1:1" x14ac:dyDescent="0.3">
      <c r="A41" s="13">
        <f ca="1">'Q1'!F41</f>
        <v>1.89</v>
      </c>
    </row>
    <row r="42" spans="1:1" x14ac:dyDescent="0.3">
      <c r="A42" s="13">
        <f ca="1">'Q1'!F42</f>
        <v>1.87</v>
      </c>
    </row>
    <row r="43" spans="1:1" x14ac:dyDescent="0.3">
      <c r="A43" s="13">
        <f ca="1">'Q1'!F43</f>
        <v>1.66</v>
      </c>
    </row>
    <row r="44" spans="1:1" x14ac:dyDescent="0.3">
      <c r="A44" s="13">
        <f ca="1">'Q1'!F44</f>
        <v>1.74</v>
      </c>
    </row>
    <row r="45" spans="1:1" x14ac:dyDescent="0.3">
      <c r="A45" s="13">
        <f ca="1">'Q1'!F45</f>
        <v>1.68</v>
      </c>
    </row>
    <row r="46" spans="1:1" x14ac:dyDescent="0.3">
      <c r="A46" s="13">
        <f ca="1">'Q1'!F46</f>
        <v>1.69</v>
      </c>
    </row>
    <row r="47" spans="1:1" x14ac:dyDescent="0.3">
      <c r="A47" s="13">
        <f ca="1">'Q1'!F47</f>
        <v>1.1399999999999999</v>
      </c>
    </row>
    <row r="48" spans="1:1" x14ac:dyDescent="0.3">
      <c r="A48" s="13">
        <f ca="1">'Q1'!F48</f>
        <v>2.12</v>
      </c>
    </row>
    <row r="49" spans="1:1" x14ac:dyDescent="0.3">
      <c r="A49" s="13">
        <f ca="1">'Q1'!F49</f>
        <v>1.44</v>
      </c>
    </row>
    <row r="50" spans="1:1" x14ac:dyDescent="0.3">
      <c r="A50" s="13">
        <f ca="1">'Q1'!F50</f>
        <v>1.86</v>
      </c>
    </row>
    <row r="51" spans="1:1" x14ac:dyDescent="0.3">
      <c r="A51" s="13">
        <f ca="1">'Q1'!F51</f>
        <v>1.61</v>
      </c>
    </row>
  </sheetData>
  <mergeCells count="4">
    <mergeCell ref="E1:F1"/>
    <mergeCell ref="E7:J7"/>
    <mergeCell ref="E14:G14"/>
    <mergeCell ref="E20: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N339"/>
  <sheetViews>
    <sheetView topLeftCell="E1" workbookViewId="0">
      <selection activeCell="J10" sqref="J10"/>
    </sheetView>
  </sheetViews>
  <sheetFormatPr defaultRowHeight="14.4" x14ac:dyDescent="0.3"/>
  <cols>
    <col min="4" max="4" width="28.21875" style="6" customWidth="1"/>
    <col min="5" max="5" width="9" style="6" customWidth="1"/>
    <col min="6" max="6" width="31.77734375" style="6" customWidth="1"/>
    <col min="8" max="8" width="25.5546875" customWidth="1"/>
    <col min="9" max="9" width="40.77734375" customWidth="1"/>
    <col min="10" max="10" width="17.21875" customWidth="1"/>
    <col min="11" max="11" width="14.44140625" customWidth="1"/>
    <col min="12" max="12" width="16.77734375" customWidth="1"/>
    <col min="13" max="13" width="17.21875" customWidth="1"/>
    <col min="14" max="14" width="12" customWidth="1"/>
  </cols>
  <sheetData>
    <row r="1" spans="4:14" ht="15" thickBot="1" x14ac:dyDescent="0.35">
      <c r="D1" s="2" t="s">
        <v>350</v>
      </c>
      <c r="E1" s="23"/>
      <c r="F1" s="12" t="s">
        <v>339</v>
      </c>
      <c r="H1" s="48" t="s">
        <v>328</v>
      </c>
      <c r="I1" s="48"/>
    </row>
    <row r="2" spans="4:14" ht="15" thickTop="1" x14ac:dyDescent="0.3">
      <c r="D2" s="3">
        <v>1.69</v>
      </c>
      <c r="E2" s="3"/>
      <c r="F2" s="13">
        <f ca="1">INDEX($D:$D,RANDBETWEEN(2,318),1)</f>
        <v>1.89</v>
      </c>
      <c r="H2" s="15" t="s">
        <v>325</v>
      </c>
      <c r="I2" s="25">
        <f ca="1">AVERAGE(F:F)</f>
        <v>1.7655555555555555</v>
      </c>
    </row>
    <row r="3" spans="4:14" x14ac:dyDescent="0.3">
      <c r="D3" s="3">
        <v>1.46</v>
      </c>
      <c r="E3" s="3"/>
      <c r="F3" s="13">
        <f ca="1">INDEX($D:$D,RANDBETWEEN(2,318),1)</f>
        <v>1.1499999999999999</v>
      </c>
      <c r="H3" s="14" t="s">
        <v>360</v>
      </c>
      <c r="I3" s="26">
        <f ca="1">_xlfn.STDEV.S(F:F)</f>
        <v>0.26147145209647277</v>
      </c>
    </row>
    <row r="4" spans="4:14" x14ac:dyDescent="0.3">
      <c r="D4" s="3">
        <v>1.75</v>
      </c>
      <c r="E4" s="3"/>
      <c r="F4" s="13">
        <f t="shared" ref="F4:F19" ca="1" si="0">INDEX($D:$D,RANDBETWEEN(2,318),1)</f>
        <v>1.8</v>
      </c>
      <c r="H4" s="14" t="s">
        <v>326</v>
      </c>
      <c r="I4" s="27">
        <v>18</v>
      </c>
    </row>
    <row r="5" spans="4:14" x14ac:dyDescent="0.3">
      <c r="D5" s="3">
        <v>1.34</v>
      </c>
      <c r="E5" s="3"/>
      <c r="F5" s="13">
        <f t="shared" ca="1" si="0"/>
        <v>1.48</v>
      </c>
      <c r="H5" s="14" t="s">
        <v>363</v>
      </c>
      <c r="I5" s="27">
        <v>17</v>
      </c>
    </row>
    <row r="6" spans="4:14" x14ac:dyDescent="0.3">
      <c r="D6" s="3">
        <v>1.33</v>
      </c>
      <c r="E6" s="3"/>
      <c r="F6" s="13">
        <f t="shared" ca="1" si="0"/>
        <v>1.39</v>
      </c>
      <c r="H6" s="14" t="s">
        <v>327</v>
      </c>
      <c r="I6" s="26">
        <f ca="1">I3 / SQRT(I4)</f>
        <v>6.1629412288036478E-2</v>
      </c>
    </row>
    <row r="7" spans="4:14" x14ac:dyDescent="0.3">
      <c r="D7" s="3">
        <v>1.81</v>
      </c>
      <c r="E7" s="3"/>
      <c r="F7" s="13">
        <f t="shared" ca="1" si="0"/>
        <v>1.52</v>
      </c>
      <c r="H7" s="49" t="s">
        <v>334</v>
      </c>
      <c r="I7" s="49"/>
      <c r="J7" s="49"/>
      <c r="K7" s="49"/>
      <c r="L7" s="49"/>
      <c r="M7" s="49"/>
    </row>
    <row r="8" spans="4:14" ht="15" thickBot="1" x14ac:dyDescent="0.35">
      <c r="D8" s="3">
        <v>2.0499999999999998</v>
      </c>
      <c r="E8" s="3"/>
      <c r="F8" s="13">
        <f t="shared" ca="1" si="0"/>
        <v>1.78</v>
      </c>
      <c r="H8" s="16" t="s">
        <v>329</v>
      </c>
      <c r="I8" s="17" t="s">
        <v>354</v>
      </c>
      <c r="J8" s="17" t="s">
        <v>330</v>
      </c>
      <c r="K8" s="17" t="s">
        <v>331</v>
      </c>
      <c r="L8" s="17" t="s">
        <v>332</v>
      </c>
      <c r="M8" s="17" t="s">
        <v>333</v>
      </c>
      <c r="N8" s="45" t="s">
        <v>398</v>
      </c>
    </row>
    <row r="9" spans="4:14" ht="15" thickTop="1" x14ac:dyDescent="0.3">
      <c r="D9" s="3">
        <v>1.95</v>
      </c>
      <c r="E9" s="3"/>
      <c r="F9" s="13">
        <f t="shared" ca="1" si="0"/>
        <v>1.9</v>
      </c>
      <c r="H9" s="19">
        <v>0.92</v>
      </c>
      <c r="I9" s="43">
        <f>_xlfn.T.INV(0.96,17)</f>
        <v>1.8618746839969764</v>
      </c>
      <c r="J9" s="43">
        <f ca="1">I9*$I$3/SQRT(I4)</f>
        <v>0.11474624252870728</v>
      </c>
      <c r="K9" s="39">
        <f ca="1">$I$2 - J9</f>
        <v>1.6508093130268482</v>
      </c>
      <c r="L9" s="39">
        <f ca="1">$I$2 + J9</f>
        <v>1.8803017980842629</v>
      </c>
      <c r="M9" s="39">
        <f ca="1">L9 - K9</f>
        <v>0.22949248505741471</v>
      </c>
      <c r="N9" s="39">
        <v>0.15</v>
      </c>
    </row>
    <row r="10" spans="4:14" x14ac:dyDescent="0.3">
      <c r="D10" s="3">
        <v>1.44</v>
      </c>
      <c r="E10" s="3"/>
      <c r="F10" s="13">
        <f t="shared" ca="1" si="0"/>
        <v>1.95</v>
      </c>
      <c r="H10" s="18">
        <v>0.96</v>
      </c>
      <c r="I10" s="44">
        <f>_xlfn.T.INV(0.98,17)</f>
        <v>2.2238453075168199</v>
      </c>
      <c r="J10" s="43">
        <f ca="1">I10*$I$3/SQRT(I4)</f>
        <v>0.13705427932176936</v>
      </c>
      <c r="K10" s="39">
        <f ca="1">$I$2 - J10</f>
        <v>1.6285012762337863</v>
      </c>
      <c r="L10" s="39">
        <f ca="1">$I$2 + J10</f>
        <v>1.9026098348773248</v>
      </c>
      <c r="M10" s="39">
        <f t="shared" ref="M10:M11" ca="1" si="1">L10 - K10</f>
        <v>0.27410855864353856</v>
      </c>
      <c r="N10" s="39">
        <v>0.17</v>
      </c>
    </row>
    <row r="11" spans="4:14" x14ac:dyDescent="0.3">
      <c r="D11" s="3">
        <v>2.2400000000000002</v>
      </c>
      <c r="E11" s="3"/>
      <c r="F11" s="13">
        <f t="shared" ca="1" si="0"/>
        <v>1.86</v>
      </c>
      <c r="H11" s="18">
        <v>0.98</v>
      </c>
      <c r="I11" s="44">
        <f>_xlfn.T.INV(0.99,17)</f>
        <v>2.5669339837247178</v>
      </c>
      <c r="J11" s="43">
        <f ca="1">I11*$I$3/SQRT(I4)</f>
        <v>0.15819863279914256</v>
      </c>
      <c r="K11" s="39">
        <f ca="1">$I$2 - J11</f>
        <v>1.6073569227564131</v>
      </c>
      <c r="L11" s="39">
        <f t="shared" ref="L11" ca="1" si="2">$I$2 + J11</f>
        <v>1.923754188354698</v>
      </c>
      <c r="M11" s="39">
        <f t="shared" ca="1" si="1"/>
        <v>0.31639726559828496</v>
      </c>
      <c r="N11" s="39">
        <v>0.2</v>
      </c>
    </row>
    <row r="12" spans="4:14" x14ac:dyDescent="0.3">
      <c r="D12" s="3">
        <v>1.58</v>
      </c>
      <c r="E12" s="3"/>
      <c r="F12" s="13">
        <f t="shared" ca="1" si="0"/>
        <v>1.69</v>
      </c>
      <c r="H12" s="10" t="s">
        <v>337</v>
      </c>
      <c r="I12" s="10" t="s">
        <v>355</v>
      </c>
      <c r="J12" s="6"/>
      <c r="K12" s="6"/>
      <c r="L12" s="6"/>
      <c r="M12" s="6"/>
    </row>
    <row r="13" spans="4:14" x14ac:dyDescent="0.3">
      <c r="D13" s="3">
        <v>1.89</v>
      </c>
      <c r="E13" s="3"/>
      <c r="F13" s="13">
        <f t="shared" ca="1" si="0"/>
        <v>2.16</v>
      </c>
    </row>
    <row r="14" spans="4:14" x14ac:dyDescent="0.3">
      <c r="D14" s="3">
        <v>1.4</v>
      </c>
      <c r="E14" s="3"/>
      <c r="F14" s="13">
        <f t="shared" ca="1" si="0"/>
        <v>1.74</v>
      </c>
    </row>
    <row r="15" spans="4:14" ht="15" thickBot="1" x14ac:dyDescent="0.35">
      <c r="D15" s="3">
        <v>2.0699999999999998</v>
      </c>
      <c r="E15" s="3"/>
      <c r="F15" s="13">
        <f t="shared" ca="1" si="0"/>
        <v>1.84</v>
      </c>
      <c r="H15" s="48" t="s">
        <v>338</v>
      </c>
      <c r="I15" s="48"/>
    </row>
    <row r="16" spans="4:14" ht="15" thickTop="1" x14ac:dyDescent="0.3">
      <c r="D16" s="3">
        <v>1.67</v>
      </c>
      <c r="E16" s="3"/>
      <c r="F16" s="13">
        <f t="shared" ca="1" si="0"/>
        <v>1.85</v>
      </c>
      <c r="H16" s="14" t="s">
        <v>351</v>
      </c>
      <c r="I16" s="26">
        <f>'Q1'!J2</f>
        <v>1.7153627760252355</v>
      </c>
    </row>
    <row r="17" spans="4:6" x14ac:dyDescent="0.3">
      <c r="D17" s="3">
        <v>1.28</v>
      </c>
      <c r="E17" s="3"/>
      <c r="F17" s="13">
        <f t="shared" ca="1" si="0"/>
        <v>1.59</v>
      </c>
    </row>
    <row r="18" spans="4:6" x14ac:dyDescent="0.3">
      <c r="D18" s="3">
        <v>1.69</v>
      </c>
      <c r="E18" s="3"/>
      <c r="F18" s="13">
        <f t="shared" ca="1" si="0"/>
        <v>2.1</v>
      </c>
    </row>
    <row r="19" spans="4:6" x14ac:dyDescent="0.3">
      <c r="D19" s="3">
        <v>1.85</v>
      </c>
      <c r="E19" s="3"/>
      <c r="F19" s="13">
        <f t="shared" ca="1" si="0"/>
        <v>2.09</v>
      </c>
    </row>
    <row r="20" spans="4:6" x14ac:dyDescent="0.3">
      <c r="D20" s="3">
        <v>1.94</v>
      </c>
      <c r="E20" s="3"/>
      <c r="F20"/>
    </row>
    <row r="21" spans="4:6" x14ac:dyDescent="0.3">
      <c r="D21" s="3">
        <v>1.65</v>
      </c>
      <c r="E21" s="3"/>
      <c r="F21"/>
    </row>
    <row r="22" spans="4:6" x14ac:dyDescent="0.3">
      <c r="D22" s="3">
        <v>1.92</v>
      </c>
      <c r="E22" s="3"/>
      <c r="F22"/>
    </row>
    <row r="23" spans="4:6" x14ac:dyDescent="0.3">
      <c r="D23" s="3">
        <v>1.08</v>
      </c>
      <c r="E23" s="3"/>
      <c r="F23"/>
    </row>
    <row r="24" spans="4:6" x14ac:dyDescent="0.3">
      <c r="D24" s="3">
        <v>1.55</v>
      </c>
      <c r="E24" s="3"/>
      <c r="F24"/>
    </row>
    <row r="25" spans="4:6" x14ac:dyDescent="0.3">
      <c r="D25" s="3">
        <v>1.62</v>
      </c>
      <c r="E25" s="3"/>
      <c r="F25"/>
    </row>
    <row r="26" spans="4:6" x14ac:dyDescent="0.3">
      <c r="D26" s="3">
        <v>1.81</v>
      </c>
      <c r="E26" s="3"/>
      <c r="F26"/>
    </row>
    <row r="27" spans="4:6" x14ac:dyDescent="0.3">
      <c r="D27" s="3">
        <v>1.23</v>
      </c>
      <c r="E27" s="3"/>
      <c r="F27"/>
    </row>
    <row r="28" spans="4:6" x14ac:dyDescent="0.3">
      <c r="D28" s="3">
        <v>1.91</v>
      </c>
      <c r="E28" s="3"/>
      <c r="F28"/>
    </row>
    <row r="29" spans="4:6" x14ac:dyDescent="0.3">
      <c r="D29" s="3">
        <v>1.48</v>
      </c>
      <c r="E29" s="3"/>
      <c r="F29"/>
    </row>
    <row r="30" spans="4:6" x14ac:dyDescent="0.3">
      <c r="D30" s="3">
        <v>1.7</v>
      </c>
      <c r="E30" s="3"/>
      <c r="F30"/>
    </row>
    <row r="31" spans="4:6" x14ac:dyDescent="0.3">
      <c r="D31" s="3">
        <v>0.94</v>
      </c>
      <c r="E31" s="3"/>
      <c r="F31"/>
    </row>
    <row r="32" spans="4:6" x14ac:dyDescent="0.3">
      <c r="D32" s="3">
        <v>1.72</v>
      </c>
      <c r="E32" s="3"/>
      <c r="F32"/>
    </row>
    <row r="33" spans="4:6" x14ac:dyDescent="0.3">
      <c r="D33" s="3">
        <v>1.69</v>
      </c>
      <c r="E33" s="3"/>
      <c r="F33"/>
    </row>
    <row r="34" spans="4:6" x14ac:dyDescent="0.3">
      <c r="D34" s="3">
        <v>1.42</v>
      </c>
      <c r="E34" s="3"/>
      <c r="F34"/>
    </row>
    <row r="35" spans="4:6" x14ac:dyDescent="0.3">
      <c r="D35" s="3">
        <v>2</v>
      </c>
      <c r="E35" s="3"/>
      <c r="F35"/>
    </row>
    <row r="36" spans="4:6" x14ac:dyDescent="0.3">
      <c r="D36" s="3">
        <v>1.73</v>
      </c>
      <c r="E36" s="3"/>
      <c r="F36"/>
    </row>
    <row r="37" spans="4:6" x14ac:dyDescent="0.3">
      <c r="D37" s="3">
        <v>1.08</v>
      </c>
      <c r="E37" s="3"/>
      <c r="F37"/>
    </row>
    <row r="38" spans="4:6" x14ac:dyDescent="0.3">
      <c r="D38" s="3">
        <v>1.71</v>
      </c>
      <c r="E38" s="3"/>
      <c r="F38"/>
    </row>
    <row r="39" spans="4:6" x14ac:dyDescent="0.3">
      <c r="D39" s="3">
        <v>0.86</v>
      </c>
      <c r="E39" s="3"/>
      <c r="F39"/>
    </row>
    <row r="40" spans="4:6" x14ac:dyDescent="0.3">
      <c r="D40" s="3">
        <v>1.78</v>
      </c>
      <c r="E40" s="3"/>
      <c r="F40"/>
    </row>
    <row r="41" spans="4:6" x14ac:dyDescent="0.3">
      <c r="D41" s="3">
        <v>2.0099999999999998</v>
      </c>
      <c r="E41" s="3"/>
      <c r="F41"/>
    </row>
    <row r="42" spans="4:6" x14ac:dyDescent="0.3">
      <c r="D42" s="3">
        <v>1.91</v>
      </c>
      <c r="E42" s="3"/>
      <c r="F42"/>
    </row>
    <row r="43" spans="4:6" x14ac:dyDescent="0.3">
      <c r="D43" s="3">
        <v>1.89</v>
      </c>
      <c r="E43" s="3"/>
      <c r="F43"/>
    </row>
    <row r="44" spans="4:6" x14ac:dyDescent="0.3">
      <c r="D44" s="3">
        <v>1.75</v>
      </c>
      <c r="E44" s="3"/>
      <c r="F44"/>
    </row>
    <row r="45" spans="4:6" x14ac:dyDescent="0.3">
      <c r="D45" s="3">
        <v>2.15</v>
      </c>
      <c r="E45" s="3"/>
      <c r="F45"/>
    </row>
    <row r="46" spans="4:6" x14ac:dyDescent="0.3">
      <c r="D46" s="3">
        <v>1.85</v>
      </c>
      <c r="E46" s="3"/>
      <c r="F46"/>
    </row>
    <row r="47" spans="4:6" x14ac:dyDescent="0.3">
      <c r="D47" s="3">
        <v>1.55</v>
      </c>
      <c r="E47" s="3"/>
      <c r="F47"/>
    </row>
    <row r="48" spans="4:6" x14ac:dyDescent="0.3">
      <c r="D48" s="3">
        <v>1.71</v>
      </c>
      <c r="E48" s="3"/>
      <c r="F48"/>
    </row>
    <row r="49" spans="4:6" x14ac:dyDescent="0.3">
      <c r="D49" s="3">
        <v>1.54</v>
      </c>
      <c r="E49" s="3"/>
      <c r="F49"/>
    </row>
    <row r="50" spans="4:6" x14ac:dyDescent="0.3">
      <c r="D50" s="3">
        <v>1.99</v>
      </c>
      <c r="E50" s="3"/>
      <c r="F50"/>
    </row>
    <row r="51" spans="4:6" x14ac:dyDescent="0.3">
      <c r="D51" s="3">
        <v>1.1200000000000001</v>
      </c>
      <c r="E51" s="3"/>
      <c r="F51"/>
    </row>
    <row r="52" spans="4:6" x14ac:dyDescent="0.3">
      <c r="D52" s="3">
        <v>2.0099999999999998</v>
      </c>
      <c r="E52" s="3"/>
      <c r="F52"/>
    </row>
    <row r="53" spans="4:6" x14ac:dyDescent="0.3">
      <c r="D53" s="3">
        <v>1.3</v>
      </c>
      <c r="E53" s="3"/>
      <c r="F53"/>
    </row>
    <row r="54" spans="4:6" x14ac:dyDescent="0.3">
      <c r="D54" s="3">
        <v>1.84</v>
      </c>
      <c r="E54" s="3"/>
      <c r="F54"/>
    </row>
    <row r="55" spans="4:6" x14ac:dyDescent="0.3">
      <c r="D55" s="3">
        <v>1.45</v>
      </c>
      <c r="E55" s="3"/>
      <c r="F55"/>
    </row>
    <row r="56" spans="4:6" x14ac:dyDescent="0.3">
      <c r="D56" s="3">
        <v>1.19</v>
      </c>
      <c r="E56" s="3"/>
      <c r="F56"/>
    </row>
    <row r="57" spans="4:6" x14ac:dyDescent="0.3">
      <c r="D57" s="3">
        <v>1.98</v>
      </c>
      <c r="E57" s="3"/>
      <c r="F57"/>
    </row>
    <row r="58" spans="4:6" x14ac:dyDescent="0.3">
      <c r="D58" s="3">
        <v>1.86</v>
      </c>
      <c r="E58" s="3"/>
      <c r="F58"/>
    </row>
    <row r="59" spans="4:6" x14ac:dyDescent="0.3">
      <c r="D59" s="3">
        <v>1.85</v>
      </c>
      <c r="E59" s="3"/>
      <c r="F59"/>
    </row>
    <row r="60" spans="4:6" x14ac:dyDescent="0.3">
      <c r="D60" s="3">
        <v>1.81</v>
      </c>
      <c r="E60" s="3"/>
      <c r="F60"/>
    </row>
    <row r="61" spans="4:6" x14ac:dyDescent="0.3">
      <c r="D61" s="3">
        <v>1.68</v>
      </c>
      <c r="E61" s="3"/>
      <c r="F61"/>
    </row>
    <row r="62" spans="4:6" x14ac:dyDescent="0.3">
      <c r="D62" s="3">
        <v>1.55</v>
      </c>
      <c r="E62" s="3"/>
      <c r="F62"/>
    </row>
    <row r="63" spans="4:6" x14ac:dyDescent="0.3">
      <c r="D63" s="3">
        <v>1.68</v>
      </c>
      <c r="E63" s="3"/>
      <c r="F63"/>
    </row>
    <row r="64" spans="4:6" x14ac:dyDescent="0.3">
      <c r="D64" s="3">
        <v>1.55</v>
      </c>
      <c r="E64" s="3"/>
      <c r="F64"/>
    </row>
    <row r="65" spans="4:6" x14ac:dyDescent="0.3">
      <c r="D65" s="3">
        <v>1.86</v>
      </c>
      <c r="E65" s="3"/>
      <c r="F65"/>
    </row>
    <row r="66" spans="4:6" x14ac:dyDescent="0.3">
      <c r="D66" s="3">
        <v>1.81</v>
      </c>
      <c r="E66" s="3"/>
      <c r="F66"/>
    </row>
    <row r="67" spans="4:6" x14ac:dyDescent="0.3">
      <c r="D67" s="3">
        <v>2.29</v>
      </c>
      <c r="E67" s="3"/>
      <c r="F67"/>
    </row>
    <row r="68" spans="4:6" x14ac:dyDescent="0.3">
      <c r="D68" s="3">
        <v>1.77</v>
      </c>
      <c r="E68" s="3"/>
      <c r="F68"/>
    </row>
    <row r="69" spans="4:6" x14ac:dyDescent="0.3">
      <c r="D69" s="3">
        <v>2</v>
      </c>
      <c r="E69" s="3"/>
      <c r="F69"/>
    </row>
    <row r="70" spans="4:6" x14ac:dyDescent="0.3">
      <c r="D70" s="3">
        <v>1.59</v>
      </c>
      <c r="E70" s="3"/>
      <c r="F70"/>
    </row>
    <row r="71" spans="4:6" x14ac:dyDescent="0.3">
      <c r="D71" s="3">
        <v>1.95</v>
      </c>
      <c r="E71" s="3"/>
      <c r="F71"/>
    </row>
    <row r="72" spans="4:6" x14ac:dyDescent="0.3">
      <c r="D72" s="3">
        <v>1.66</v>
      </c>
      <c r="E72" s="3"/>
      <c r="F72"/>
    </row>
    <row r="73" spans="4:6" x14ac:dyDescent="0.3">
      <c r="D73" s="3">
        <v>1.9</v>
      </c>
      <c r="E73" s="3"/>
      <c r="F73"/>
    </row>
    <row r="74" spans="4:6" x14ac:dyDescent="0.3">
      <c r="D74" s="3">
        <v>1.39</v>
      </c>
      <c r="E74" s="3"/>
      <c r="F74"/>
    </row>
    <row r="75" spans="4:6" x14ac:dyDescent="0.3">
      <c r="D75" s="3">
        <v>1.8</v>
      </c>
      <c r="E75" s="3"/>
      <c r="F75"/>
    </row>
    <row r="76" spans="4:6" x14ac:dyDescent="0.3">
      <c r="D76" s="3">
        <v>1.62</v>
      </c>
      <c r="E76" s="3"/>
      <c r="F76"/>
    </row>
    <row r="77" spans="4:6" x14ac:dyDescent="0.3">
      <c r="D77" s="3">
        <v>1.71</v>
      </c>
      <c r="E77" s="3"/>
      <c r="F77"/>
    </row>
    <row r="78" spans="4:6" x14ac:dyDescent="0.3">
      <c r="D78" s="3">
        <v>1.1499999999999999</v>
      </c>
      <c r="E78" s="3"/>
      <c r="F78"/>
    </row>
    <row r="79" spans="4:6" x14ac:dyDescent="0.3">
      <c r="D79" s="3">
        <v>2.19</v>
      </c>
      <c r="E79" s="3"/>
      <c r="F79"/>
    </row>
    <row r="80" spans="4:6" x14ac:dyDescent="0.3">
      <c r="D80" s="3">
        <v>1.63</v>
      </c>
      <c r="E80" s="3"/>
      <c r="F80"/>
    </row>
    <row r="81" spans="4:6" x14ac:dyDescent="0.3">
      <c r="D81" s="3">
        <v>1.75</v>
      </c>
      <c r="E81" s="3"/>
      <c r="F81"/>
    </row>
    <row r="82" spans="4:6" x14ac:dyDescent="0.3">
      <c r="D82" s="3">
        <v>1.73</v>
      </c>
      <c r="E82" s="3"/>
      <c r="F82"/>
    </row>
    <row r="83" spans="4:6" x14ac:dyDescent="0.3">
      <c r="D83" s="3">
        <v>2.0499999999999998</v>
      </c>
      <c r="E83" s="3"/>
      <c r="F83"/>
    </row>
    <row r="84" spans="4:6" x14ac:dyDescent="0.3">
      <c r="D84" s="3">
        <v>1.82</v>
      </c>
      <c r="E84" s="3"/>
      <c r="F84"/>
    </row>
    <row r="85" spans="4:6" x14ac:dyDescent="0.3">
      <c r="D85" s="3">
        <v>1.95</v>
      </c>
      <c r="E85" s="3"/>
      <c r="F85"/>
    </row>
    <row r="86" spans="4:6" x14ac:dyDescent="0.3">
      <c r="D86" s="3">
        <v>1.17</v>
      </c>
      <c r="E86" s="3"/>
      <c r="F86"/>
    </row>
    <row r="87" spans="4:6" x14ac:dyDescent="0.3">
      <c r="D87" s="3">
        <v>2.21</v>
      </c>
      <c r="E87" s="3"/>
      <c r="F87"/>
    </row>
    <row r="88" spans="4:6" x14ac:dyDescent="0.3">
      <c r="D88" s="3">
        <v>1.85</v>
      </c>
      <c r="E88" s="3"/>
      <c r="F88"/>
    </row>
    <row r="89" spans="4:6" x14ac:dyDescent="0.3">
      <c r="D89" s="3">
        <v>1.95</v>
      </c>
      <c r="E89" s="3"/>
      <c r="F89"/>
    </row>
    <row r="90" spans="4:6" x14ac:dyDescent="0.3">
      <c r="D90" s="3">
        <v>1.64</v>
      </c>
      <c r="E90" s="3"/>
      <c r="F90"/>
    </row>
    <row r="91" spans="4:6" x14ac:dyDescent="0.3">
      <c r="D91" s="3">
        <v>1.48</v>
      </c>
      <c r="E91" s="3"/>
      <c r="F91"/>
    </row>
    <row r="92" spans="4:6" x14ac:dyDescent="0.3">
      <c r="D92" s="3">
        <v>1.65</v>
      </c>
      <c r="E92" s="3"/>
      <c r="F92"/>
    </row>
    <row r="93" spans="4:6" x14ac:dyDescent="0.3">
      <c r="D93" s="3">
        <v>2.0099999999999998</v>
      </c>
      <c r="E93" s="3"/>
      <c r="F93"/>
    </row>
    <row r="94" spans="4:6" x14ac:dyDescent="0.3">
      <c r="D94" s="3">
        <v>1.67</v>
      </c>
      <c r="E94" s="3"/>
      <c r="F94"/>
    </row>
    <row r="95" spans="4:6" x14ac:dyDescent="0.3">
      <c r="D95" s="3">
        <v>1.64</v>
      </c>
      <c r="E95" s="3"/>
      <c r="F95"/>
    </row>
    <row r="96" spans="4:6" x14ac:dyDescent="0.3">
      <c r="D96" s="3">
        <v>2.27</v>
      </c>
      <c r="E96" s="3"/>
      <c r="F96"/>
    </row>
    <row r="97" spans="4:6" x14ac:dyDescent="0.3">
      <c r="D97" s="3">
        <v>1.86</v>
      </c>
      <c r="E97" s="3"/>
      <c r="F97"/>
    </row>
    <row r="98" spans="4:6" x14ac:dyDescent="0.3">
      <c r="D98" s="3">
        <v>1.49</v>
      </c>
      <c r="E98" s="3"/>
      <c r="F98"/>
    </row>
    <row r="99" spans="4:6" x14ac:dyDescent="0.3">
      <c r="D99" s="3">
        <v>1.69</v>
      </c>
      <c r="E99" s="3"/>
      <c r="F99"/>
    </row>
    <row r="100" spans="4:6" x14ac:dyDescent="0.3">
      <c r="D100" s="3">
        <v>1.83</v>
      </c>
      <c r="E100" s="3"/>
      <c r="F100"/>
    </row>
    <row r="101" spans="4:6" x14ac:dyDescent="0.3">
      <c r="D101" s="3">
        <v>2.12</v>
      </c>
      <c r="E101" s="3"/>
      <c r="F101"/>
    </row>
    <row r="102" spans="4:6" x14ac:dyDescent="0.3">
      <c r="D102" s="3">
        <v>1.63</v>
      </c>
      <c r="E102" s="3"/>
      <c r="F102"/>
    </row>
    <row r="103" spans="4:6" x14ac:dyDescent="0.3">
      <c r="D103" s="3">
        <v>2</v>
      </c>
      <c r="E103" s="3"/>
      <c r="F103"/>
    </row>
    <row r="104" spans="4:6" x14ac:dyDescent="0.3">
      <c r="D104" s="3">
        <v>2.02</v>
      </c>
      <c r="E104" s="3"/>
      <c r="F104"/>
    </row>
    <row r="105" spans="4:6" x14ac:dyDescent="0.3">
      <c r="D105" s="3">
        <v>1.44</v>
      </c>
      <c r="E105" s="3"/>
      <c r="F105"/>
    </row>
    <row r="106" spans="4:6" x14ac:dyDescent="0.3">
      <c r="D106" s="3">
        <v>2.19</v>
      </c>
      <c r="E106" s="3"/>
      <c r="F106"/>
    </row>
    <row r="107" spans="4:6" x14ac:dyDescent="0.3">
      <c r="D107" s="3">
        <v>2.04</v>
      </c>
      <c r="E107" s="3"/>
      <c r="F107"/>
    </row>
    <row r="108" spans="4:6" x14ac:dyDescent="0.3">
      <c r="D108" s="3">
        <v>2.08</v>
      </c>
      <c r="E108" s="3"/>
      <c r="F108"/>
    </row>
    <row r="109" spans="4:6" x14ac:dyDescent="0.3">
      <c r="D109" s="3">
        <v>1.72</v>
      </c>
      <c r="E109" s="3"/>
      <c r="F109"/>
    </row>
    <row r="110" spans="4:6" x14ac:dyDescent="0.3">
      <c r="D110" s="3">
        <v>1.67</v>
      </c>
      <c r="E110" s="3"/>
      <c r="F110"/>
    </row>
    <row r="111" spans="4:6" x14ac:dyDescent="0.3">
      <c r="D111" s="3">
        <v>2.0299999999999998</v>
      </c>
      <c r="E111" s="3"/>
      <c r="F111"/>
    </row>
    <row r="112" spans="4:6" x14ac:dyDescent="0.3">
      <c r="D112" s="3">
        <v>1.56</v>
      </c>
      <c r="E112" s="3"/>
      <c r="F112"/>
    </row>
    <row r="113" spans="4:6" x14ac:dyDescent="0.3">
      <c r="D113" s="3">
        <v>1.92</v>
      </c>
      <c r="E113" s="3"/>
      <c r="F113"/>
    </row>
    <row r="114" spans="4:6" x14ac:dyDescent="0.3">
      <c r="D114" s="3">
        <v>1.66</v>
      </c>
      <c r="E114" s="3"/>
      <c r="F114"/>
    </row>
    <row r="115" spans="4:6" x14ac:dyDescent="0.3">
      <c r="D115" s="3">
        <v>1.61</v>
      </c>
      <c r="E115" s="3"/>
      <c r="F115"/>
    </row>
    <row r="116" spans="4:6" x14ac:dyDescent="0.3">
      <c r="D116" s="3">
        <v>1.87</v>
      </c>
      <c r="E116" s="3"/>
      <c r="F116"/>
    </row>
    <row r="117" spans="4:6" x14ac:dyDescent="0.3">
      <c r="D117" s="3">
        <v>1.69</v>
      </c>
      <c r="E117" s="3"/>
      <c r="F117"/>
    </row>
    <row r="118" spans="4:6" x14ac:dyDescent="0.3">
      <c r="D118" s="3">
        <v>0.99</v>
      </c>
      <c r="E118" s="3"/>
      <c r="F118"/>
    </row>
    <row r="119" spans="4:6" x14ac:dyDescent="0.3">
      <c r="D119" s="3">
        <v>2.12</v>
      </c>
      <c r="E119" s="3"/>
      <c r="F119"/>
    </row>
    <row r="120" spans="4:6" x14ac:dyDescent="0.3">
      <c r="D120" s="3">
        <v>1.74</v>
      </c>
      <c r="E120" s="3"/>
      <c r="F120"/>
    </row>
    <row r="121" spans="4:6" x14ac:dyDescent="0.3">
      <c r="D121" s="3">
        <v>1.58</v>
      </c>
      <c r="E121" s="3"/>
      <c r="F121"/>
    </row>
    <row r="122" spans="4:6" x14ac:dyDescent="0.3">
      <c r="D122" s="3">
        <v>1.66</v>
      </c>
      <c r="E122" s="3"/>
      <c r="F122"/>
    </row>
    <row r="123" spans="4:6" x14ac:dyDescent="0.3">
      <c r="D123" s="3">
        <v>2.04</v>
      </c>
      <c r="E123" s="3"/>
      <c r="F123"/>
    </row>
    <row r="124" spans="4:6" x14ac:dyDescent="0.3">
      <c r="D124" s="3">
        <v>1.86</v>
      </c>
      <c r="E124" s="3"/>
      <c r="F124"/>
    </row>
    <row r="125" spans="4:6" x14ac:dyDescent="0.3">
      <c r="D125" s="3">
        <v>1.53</v>
      </c>
      <c r="E125" s="3"/>
      <c r="F125"/>
    </row>
    <row r="126" spans="4:6" x14ac:dyDescent="0.3">
      <c r="D126" s="3">
        <v>1.4</v>
      </c>
      <c r="E126" s="3"/>
      <c r="F126"/>
    </row>
    <row r="127" spans="4:6" x14ac:dyDescent="0.3">
      <c r="D127" s="3">
        <v>1.59</v>
      </c>
      <c r="E127" s="3"/>
      <c r="F127"/>
    </row>
    <row r="128" spans="4:6" x14ac:dyDescent="0.3">
      <c r="D128" s="3">
        <v>1.99</v>
      </c>
      <c r="E128" s="3"/>
      <c r="F128"/>
    </row>
    <row r="129" spans="4:6" x14ac:dyDescent="0.3">
      <c r="D129" s="3">
        <v>1.7</v>
      </c>
      <c r="E129" s="3"/>
      <c r="F129"/>
    </row>
    <row r="130" spans="4:6" x14ac:dyDescent="0.3">
      <c r="D130" s="3">
        <v>1.7</v>
      </c>
      <c r="E130" s="3"/>
      <c r="F130"/>
    </row>
    <row r="131" spans="4:6" x14ac:dyDescent="0.3">
      <c r="D131" s="3">
        <v>1.63</v>
      </c>
      <c r="E131" s="3"/>
      <c r="F131"/>
    </row>
    <row r="132" spans="4:6" x14ac:dyDescent="0.3">
      <c r="D132" s="3">
        <v>1.69</v>
      </c>
      <c r="E132" s="3"/>
      <c r="F132"/>
    </row>
    <row r="133" spans="4:6" x14ac:dyDescent="0.3">
      <c r="D133" s="3">
        <v>1.83</v>
      </c>
      <c r="E133" s="3"/>
      <c r="F133"/>
    </row>
    <row r="134" spans="4:6" x14ac:dyDescent="0.3">
      <c r="D134" s="3">
        <v>1.75</v>
      </c>
      <c r="E134" s="3"/>
      <c r="F134"/>
    </row>
    <row r="135" spans="4:6" x14ac:dyDescent="0.3">
      <c r="D135" s="3">
        <v>1.68</v>
      </c>
      <c r="E135" s="3"/>
      <c r="F135"/>
    </row>
    <row r="136" spans="4:6" x14ac:dyDescent="0.3">
      <c r="D136" s="3">
        <v>1.62</v>
      </c>
      <c r="E136" s="3"/>
      <c r="F136"/>
    </row>
    <row r="137" spans="4:6" x14ac:dyDescent="0.3">
      <c r="D137" s="3">
        <v>0.85</v>
      </c>
      <c r="E137" s="3"/>
      <c r="F137"/>
    </row>
    <row r="138" spans="4:6" x14ac:dyDescent="0.3">
      <c r="D138" s="3">
        <v>1.91</v>
      </c>
      <c r="E138" s="3"/>
      <c r="F138"/>
    </row>
    <row r="139" spans="4:6" x14ac:dyDescent="0.3">
      <c r="D139" s="3">
        <v>2.3199999999999998</v>
      </c>
      <c r="E139" s="3"/>
      <c r="F139"/>
    </row>
    <row r="140" spans="4:6" x14ac:dyDescent="0.3">
      <c r="D140" s="3">
        <v>1.72</v>
      </c>
      <c r="E140" s="3"/>
      <c r="F140"/>
    </row>
    <row r="141" spans="4:6" x14ac:dyDescent="0.3">
      <c r="D141" s="3">
        <v>1.58</v>
      </c>
      <c r="E141" s="3"/>
      <c r="F141"/>
    </row>
    <row r="142" spans="4:6" x14ac:dyDescent="0.3">
      <c r="D142" s="3">
        <v>1.85</v>
      </c>
      <c r="E142" s="3"/>
      <c r="F142"/>
    </row>
    <row r="143" spans="4:6" x14ac:dyDescent="0.3">
      <c r="D143" s="3">
        <v>1.79</v>
      </c>
      <c r="E143" s="3"/>
      <c r="F143"/>
    </row>
    <row r="144" spans="4:6" x14ac:dyDescent="0.3">
      <c r="D144" s="3">
        <v>1.59</v>
      </c>
      <c r="E144" s="3"/>
      <c r="F144"/>
    </row>
    <row r="145" spans="4:6" x14ac:dyDescent="0.3">
      <c r="D145" s="3">
        <v>1.6</v>
      </c>
      <c r="E145" s="3"/>
      <c r="F145"/>
    </row>
    <row r="146" spans="4:6" x14ac:dyDescent="0.3">
      <c r="D146" s="3">
        <v>1.54</v>
      </c>
      <c r="E146" s="3"/>
      <c r="F146"/>
    </row>
    <row r="147" spans="4:6" x14ac:dyDescent="0.3">
      <c r="D147" s="3">
        <v>1.84</v>
      </c>
      <c r="E147" s="3"/>
      <c r="F147"/>
    </row>
    <row r="148" spans="4:6" x14ac:dyDescent="0.3">
      <c r="D148" s="3">
        <v>1.77</v>
      </c>
      <c r="E148" s="3"/>
      <c r="F148"/>
    </row>
    <row r="149" spans="4:6" x14ac:dyDescent="0.3">
      <c r="D149" s="3">
        <v>1.45</v>
      </c>
      <c r="E149" s="3"/>
      <c r="F149"/>
    </row>
    <row r="150" spans="4:6" x14ac:dyDescent="0.3">
      <c r="D150" s="3">
        <v>1.85</v>
      </c>
      <c r="E150" s="3"/>
      <c r="F150"/>
    </row>
    <row r="151" spans="4:6" x14ac:dyDescent="0.3">
      <c r="D151" s="3">
        <v>1.73</v>
      </c>
      <c r="E151" s="3"/>
      <c r="F151"/>
    </row>
    <row r="152" spans="4:6" x14ac:dyDescent="0.3">
      <c r="D152" s="3">
        <v>1.63</v>
      </c>
      <c r="E152" s="3"/>
      <c r="F152"/>
    </row>
    <row r="153" spans="4:6" x14ac:dyDescent="0.3">
      <c r="D153" s="3">
        <v>2.15</v>
      </c>
      <c r="E153" s="3"/>
      <c r="F153"/>
    </row>
    <row r="154" spans="4:6" x14ac:dyDescent="0.3">
      <c r="D154" s="3">
        <v>1.81</v>
      </c>
      <c r="E154" s="3"/>
      <c r="F154"/>
    </row>
    <row r="155" spans="4:6" x14ac:dyDescent="0.3">
      <c r="D155" s="3">
        <v>1.78</v>
      </c>
      <c r="E155" s="3"/>
      <c r="F155"/>
    </row>
    <row r="156" spans="4:6" x14ac:dyDescent="0.3">
      <c r="D156" s="3">
        <v>1.7</v>
      </c>
      <c r="E156" s="3"/>
      <c r="F156"/>
    </row>
    <row r="157" spans="4:6" x14ac:dyDescent="0.3">
      <c r="D157" s="3">
        <v>1.78</v>
      </c>
      <c r="E157" s="3"/>
      <c r="F157"/>
    </row>
    <row r="158" spans="4:6" x14ac:dyDescent="0.3">
      <c r="D158" s="3">
        <v>1.58</v>
      </c>
      <c r="E158" s="3"/>
      <c r="F158"/>
    </row>
    <row r="159" spans="4:6" x14ac:dyDescent="0.3">
      <c r="D159" s="3">
        <v>1.69</v>
      </c>
      <c r="E159" s="3"/>
      <c r="F159"/>
    </row>
    <row r="160" spans="4:6" x14ac:dyDescent="0.3">
      <c r="D160" s="3">
        <v>1.62</v>
      </c>
      <c r="E160" s="3"/>
      <c r="F160"/>
    </row>
    <row r="161" spans="4:6" x14ac:dyDescent="0.3">
      <c r="D161" s="3">
        <v>1.61</v>
      </c>
      <c r="E161" s="3"/>
      <c r="F161"/>
    </row>
    <row r="162" spans="4:6" x14ac:dyDescent="0.3">
      <c r="D162" s="3">
        <v>1.52</v>
      </c>
      <c r="E162" s="3"/>
      <c r="F162"/>
    </row>
    <row r="163" spans="4:6" x14ac:dyDescent="0.3">
      <c r="D163" s="3">
        <v>1.74</v>
      </c>
      <c r="E163" s="3"/>
      <c r="F163"/>
    </row>
    <row r="164" spans="4:6" x14ac:dyDescent="0.3">
      <c r="D164" s="3">
        <v>1.6</v>
      </c>
      <c r="E164" s="3"/>
      <c r="F164"/>
    </row>
    <row r="165" spans="4:6" x14ac:dyDescent="0.3">
      <c r="D165" s="3">
        <v>1.5</v>
      </c>
      <c r="E165" s="3"/>
      <c r="F165"/>
    </row>
    <row r="166" spans="4:6" x14ac:dyDescent="0.3">
      <c r="D166" s="3">
        <v>1.56</v>
      </c>
      <c r="E166" s="3"/>
      <c r="F166"/>
    </row>
    <row r="167" spans="4:6" x14ac:dyDescent="0.3">
      <c r="D167" s="3">
        <v>1.72</v>
      </c>
      <c r="E167" s="3"/>
      <c r="F167"/>
    </row>
    <row r="168" spans="4:6" x14ac:dyDescent="0.3">
      <c r="D168" s="3">
        <v>1.95</v>
      </c>
      <c r="E168" s="3"/>
      <c r="F168"/>
    </row>
    <row r="169" spans="4:6" x14ac:dyDescent="0.3">
      <c r="D169" s="3">
        <v>1.47</v>
      </c>
      <c r="E169" s="3"/>
      <c r="F169"/>
    </row>
    <row r="170" spans="4:6" x14ac:dyDescent="0.3">
      <c r="D170" s="3">
        <v>1.78</v>
      </c>
      <c r="E170" s="3"/>
      <c r="F170"/>
    </row>
    <row r="171" spans="4:6" x14ac:dyDescent="0.3">
      <c r="D171" s="3">
        <v>1.96</v>
      </c>
      <c r="E171" s="3"/>
      <c r="F171"/>
    </row>
    <row r="172" spans="4:6" x14ac:dyDescent="0.3">
      <c r="D172" s="3">
        <v>1.6</v>
      </c>
      <c r="E172" s="3"/>
      <c r="F172"/>
    </row>
    <row r="173" spans="4:6" x14ac:dyDescent="0.3">
      <c r="D173" s="3">
        <v>1.71</v>
      </c>
      <c r="E173" s="3"/>
      <c r="F173"/>
    </row>
    <row r="174" spans="4:6" x14ac:dyDescent="0.3">
      <c r="D174" s="3">
        <v>1.24</v>
      </c>
      <c r="E174" s="3"/>
      <c r="F174"/>
    </row>
    <row r="175" spans="4:6" x14ac:dyDescent="0.3">
      <c r="D175" s="3">
        <v>1.93</v>
      </c>
      <c r="E175" s="3"/>
      <c r="F175"/>
    </row>
    <row r="176" spans="4:6" x14ac:dyDescent="0.3">
      <c r="D176" s="3">
        <v>1.34</v>
      </c>
      <c r="E176" s="3"/>
      <c r="F176"/>
    </row>
    <row r="177" spans="4:6" x14ac:dyDescent="0.3">
      <c r="D177" s="3">
        <v>1.35</v>
      </c>
      <c r="E177" s="3"/>
      <c r="F177"/>
    </row>
    <row r="178" spans="4:6" x14ac:dyDescent="0.3">
      <c r="D178" s="3">
        <v>2</v>
      </c>
      <c r="E178" s="3"/>
      <c r="F178"/>
    </row>
    <row r="179" spans="4:6" x14ac:dyDescent="0.3">
      <c r="D179" s="3">
        <v>1.65</v>
      </c>
      <c r="E179" s="3"/>
      <c r="F179"/>
    </row>
    <row r="180" spans="4:6" x14ac:dyDescent="0.3">
      <c r="D180" s="3">
        <v>1.86</v>
      </c>
      <c r="E180" s="3"/>
      <c r="F180"/>
    </row>
    <row r="181" spans="4:6" x14ac:dyDescent="0.3">
      <c r="D181" s="3">
        <v>1.62</v>
      </c>
      <c r="E181" s="3"/>
      <c r="F181"/>
    </row>
    <row r="182" spans="4:6" x14ac:dyDescent="0.3">
      <c r="D182" s="3">
        <v>2.3199999999999998</v>
      </c>
      <c r="E182" s="3"/>
      <c r="F182"/>
    </row>
    <row r="183" spans="4:6" x14ac:dyDescent="0.3">
      <c r="D183" s="3">
        <v>1.96</v>
      </c>
      <c r="E183" s="3"/>
      <c r="F183"/>
    </row>
    <row r="184" spans="4:6" x14ac:dyDescent="0.3">
      <c r="D184" s="3">
        <v>2.36</v>
      </c>
      <c r="E184" s="3"/>
      <c r="F184"/>
    </row>
    <row r="185" spans="4:6" x14ac:dyDescent="0.3">
      <c r="D185" s="3">
        <v>1.91</v>
      </c>
      <c r="E185" s="3"/>
      <c r="F185"/>
    </row>
    <row r="186" spans="4:6" x14ac:dyDescent="0.3">
      <c r="D186" s="3">
        <v>1.72</v>
      </c>
      <c r="E186" s="3"/>
      <c r="F186"/>
    </row>
    <row r="187" spans="4:6" x14ac:dyDescent="0.3">
      <c r="D187" s="3">
        <v>1.1000000000000001</v>
      </c>
      <c r="E187" s="3"/>
      <c r="F187"/>
    </row>
    <row r="188" spans="4:6" x14ac:dyDescent="0.3">
      <c r="D188" s="3">
        <v>1.26</v>
      </c>
      <c r="E188" s="3"/>
      <c r="F188"/>
    </row>
    <row r="189" spans="4:6" x14ac:dyDescent="0.3">
      <c r="D189" s="3">
        <v>0.63</v>
      </c>
      <c r="E189" s="3"/>
      <c r="F189"/>
    </row>
    <row r="190" spans="4:6" x14ac:dyDescent="0.3">
      <c r="D190" s="3">
        <v>0.89</v>
      </c>
      <c r="E190" s="3"/>
      <c r="F190"/>
    </row>
    <row r="191" spans="4:6" x14ac:dyDescent="0.3">
      <c r="D191" s="3">
        <v>1.69</v>
      </c>
      <c r="E191" s="3"/>
      <c r="F191"/>
    </row>
    <row r="192" spans="4:6" x14ac:dyDescent="0.3">
      <c r="D192" s="3">
        <v>1.54</v>
      </c>
      <c r="E192" s="3"/>
      <c r="F192"/>
    </row>
    <row r="193" spans="4:6" x14ac:dyDescent="0.3">
      <c r="D193" s="3">
        <v>1.87</v>
      </c>
      <c r="E193" s="3"/>
      <c r="F193"/>
    </row>
    <row r="194" spans="4:6" x14ac:dyDescent="0.3">
      <c r="D194" s="3">
        <v>1.46</v>
      </c>
      <c r="E194" s="3"/>
      <c r="F194"/>
    </row>
    <row r="195" spans="4:6" x14ac:dyDescent="0.3">
      <c r="D195" s="3">
        <v>1.89</v>
      </c>
      <c r="E195" s="3"/>
      <c r="F195"/>
    </row>
    <row r="196" spans="4:6" x14ac:dyDescent="0.3">
      <c r="D196" s="3">
        <v>2.27</v>
      </c>
      <c r="E196" s="3"/>
      <c r="F196"/>
    </row>
    <row r="197" spans="4:6" x14ac:dyDescent="0.3">
      <c r="D197" s="3">
        <v>1.45</v>
      </c>
      <c r="E197" s="3"/>
      <c r="F197"/>
    </row>
    <row r="198" spans="4:6" x14ac:dyDescent="0.3">
      <c r="D198" s="3">
        <v>1.92</v>
      </c>
      <c r="E198" s="3"/>
      <c r="F198"/>
    </row>
    <row r="199" spans="4:6" x14ac:dyDescent="0.3">
      <c r="D199" s="3">
        <v>1.78</v>
      </c>
      <c r="E199" s="3"/>
      <c r="F199"/>
    </row>
    <row r="200" spans="4:6" x14ac:dyDescent="0.3">
      <c r="D200" s="3">
        <v>1.82</v>
      </c>
      <c r="E200" s="3"/>
      <c r="F200"/>
    </row>
    <row r="201" spans="4:6" x14ac:dyDescent="0.3">
      <c r="D201" s="3">
        <v>2.0099999999999998</v>
      </c>
      <c r="E201" s="3"/>
      <c r="F201"/>
    </row>
    <row r="202" spans="4:6" x14ac:dyDescent="0.3">
      <c r="D202" s="3">
        <v>1.66</v>
      </c>
      <c r="E202" s="3"/>
      <c r="F202"/>
    </row>
    <row r="203" spans="4:6" x14ac:dyDescent="0.3">
      <c r="D203" s="3">
        <v>2.15</v>
      </c>
      <c r="E203" s="3"/>
      <c r="F203"/>
    </row>
    <row r="204" spans="4:6" x14ac:dyDescent="0.3">
      <c r="D204" s="3">
        <v>2.16</v>
      </c>
      <c r="E204" s="3"/>
      <c r="F204"/>
    </row>
    <row r="205" spans="4:6" x14ac:dyDescent="0.3">
      <c r="D205" s="3">
        <v>1.5</v>
      </c>
      <c r="E205" s="3"/>
      <c r="F205"/>
    </row>
    <row r="206" spans="4:6" x14ac:dyDescent="0.3">
      <c r="D206" s="3">
        <v>1.85</v>
      </c>
      <c r="E206" s="3"/>
      <c r="F206"/>
    </row>
    <row r="207" spans="4:6" x14ac:dyDescent="0.3">
      <c r="D207" s="3">
        <v>2.1</v>
      </c>
      <c r="E207" s="3"/>
      <c r="F207"/>
    </row>
    <row r="208" spans="4:6" x14ac:dyDescent="0.3">
      <c r="D208" s="3">
        <v>1.75</v>
      </c>
      <c r="E208" s="3"/>
      <c r="F208"/>
    </row>
    <row r="209" spans="4:6" x14ac:dyDescent="0.3">
      <c r="D209" s="3">
        <v>2.02</v>
      </c>
      <c r="E209" s="3"/>
      <c r="F209"/>
    </row>
    <row r="210" spans="4:6" x14ac:dyDescent="0.3">
      <c r="D210" s="3">
        <v>1.5</v>
      </c>
      <c r="E210" s="3"/>
      <c r="F210"/>
    </row>
    <row r="211" spans="4:6" x14ac:dyDescent="0.3">
      <c r="D211" s="3">
        <v>1.54</v>
      </c>
      <c r="E211" s="3"/>
      <c r="F211"/>
    </row>
    <row r="212" spans="4:6" x14ac:dyDescent="0.3">
      <c r="D212" s="3">
        <v>1.88</v>
      </c>
      <c r="E212" s="3"/>
      <c r="F212"/>
    </row>
    <row r="213" spans="4:6" x14ac:dyDescent="0.3">
      <c r="D213" s="3">
        <v>1</v>
      </c>
      <c r="E213" s="3"/>
      <c r="F213"/>
    </row>
    <row r="214" spans="4:6" x14ac:dyDescent="0.3">
      <c r="D214" s="3">
        <v>2.1800000000000002</v>
      </c>
      <c r="E214" s="3"/>
      <c r="F214"/>
    </row>
    <row r="215" spans="4:6" x14ac:dyDescent="0.3">
      <c r="D215" s="3">
        <v>1.83</v>
      </c>
      <c r="E215" s="3"/>
      <c r="F215"/>
    </row>
    <row r="216" spans="4:6" x14ac:dyDescent="0.3">
      <c r="D216" s="3">
        <v>1.91</v>
      </c>
      <c r="E216" s="3"/>
      <c r="F216"/>
    </row>
    <row r="217" spans="4:6" x14ac:dyDescent="0.3">
      <c r="D217" s="3">
        <v>1.45</v>
      </c>
      <c r="E217" s="3"/>
      <c r="F217"/>
    </row>
    <row r="218" spans="4:6" x14ac:dyDescent="0.3">
      <c r="D218" s="3">
        <v>1.05</v>
      </c>
      <c r="E218" s="3"/>
      <c r="F218"/>
    </row>
    <row r="219" spans="4:6" x14ac:dyDescent="0.3">
      <c r="D219" s="3">
        <v>1.71</v>
      </c>
      <c r="E219" s="3"/>
      <c r="F219"/>
    </row>
    <row r="220" spans="4:6" x14ac:dyDescent="0.3">
      <c r="D220" s="3">
        <v>1.1599999999999999</v>
      </c>
      <c r="E220" s="3"/>
      <c r="F220"/>
    </row>
    <row r="221" spans="4:6" x14ac:dyDescent="0.3">
      <c r="D221" s="3">
        <v>1.93</v>
      </c>
      <c r="E221" s="3"/>
      <c r="F221"/>
    </row>
    <row r="222" spans="4:6" x14ac:dyDescent="0.3">
      <c r="D222" s="3">
        <v>2.27</v>
      </c>
      <c r="E222" s="3"/>
      <c r="F222"/>
    </row>
    <row r="223" spans="4:6" x14ac:dyDescent="0.3">
      <c r="D223" s="3">
        <v>1.44</v>
      </c>
      <c r="E223" s="3"/>
      <c r="F223"/>
    </row>
    <row r="224" spans="4:6" x14ac:dyDescent="0.3">
      <c r="D224" s="3">
        <v>1.79</v>
      </c>
      <c r="E224" s="3"/>
      <c r="F224"/>
    </row>
    <row r="225" spans="4:6" x14ac:dyDescent="0.3">
      <c r="D225" s="3">
        <v>1.49</v>
      </c>
      <c r="E225" s="3"/>
      <c r="F225"/>
    </row>
    <row r="226" spans="4:6" x14ac:dyDescent="0.3">
      <c r="D226" s="3">
        <v>1.27</v>
      </c>
      <c r="E226" s="3"/>
      <c r="F226"/>
    </row>
    <row r="227" spans="4:6" x14ac:dyDescent="0.3">
      <c r="D227" s="3">
        <v>2.17</v>
      </c>
      <c r="E227" s="3"/>
    </row>
    <row r="228" spans="4:6" x14ac:dyDescent="0.3">
      <c r="D228" s="3">
        <v>1.67</v>
      </c>
      <c r="E228" s="3"/>
    </row>
    <row r="229" spans="4:6" x14ac:dyDescent="0.3">
      <c r="D229" s="3">
        <v>1.74</v>
      </c>
      <c r="E229" s="3"/>
    </row>
    <row r="230" spans="4:6" x14ac:dyDescent="0.3">
      <c r="D230" s="3">
        <v>2.12</v>
      </c>
      <c r="E230" s="3"/>
    </row>
    <row r="231" spans="4:6" x14ac:dyDescent="0.3">
      <c r="D231" s="3">
        <v>1.73</v>
      </c>
      <c r="E231" s="3"/>
    </row>
    <row r="232" spans="4:6" x14ac:dyDescent="0.3">
      <c r="D232" s="3">
        <v>1.87</v>
      </c>
      <c r="E232" s="3"/>
    </row>
    <row r="233" spans="4:6" x14ac:dyDescent="0.3">
      <c r="D233" s="3">
        <v>2.2200000000000002</v>
      </c>
      <c r="E233" s="3"/>
    </row>
    <row r="234" spans="4:6" x14ac:dyDescent="0.3">
      <c r="D234" s="3">
        <v>1.84</v>
      </c>
      <c r="E234" s="3"/>
    </row>
    <row r="235" spans="4:6" x14ac:dyDescent="0.3">
      <c r="D235" s="3">
        <v>1.89</v>
      </c>
      <c r="E235" s="3"/>
    </row>
    <row r="236" spans="4:6" x14ac:dyDescent="0.3">
      <c r="D236" s="3">
        <v>1.42</v>
      </c>
      <c r="E236" s="3"/>
    </row>
    <row r="237" spans="4:6" x14ac:dyDescent="0.3">
      <c r="D237" s="3">
        <v>2.04</v>
      </c>
      <c r="E237" s="3"/>
    </row>
    <row r="238" spans="4:6" x14ac:dyDescent="0.3">
      <c r="D238" s="3">
        <v>1.68</v>
      </c>
      <c r="E238" s="3"/>
    </row>
    <row r="239" spans="4:6" x14ac:dyDescent="0.3">
      <c r="D239" s="3">
        <v>1.1399999999999999</v>
      </c>
      <c r="E239" s="3"/>
    </row>
    <row r="240" spans="4:6" x14ac:dyDescent="0.3">
      <c r="D240" s="3">
        <v>1.46</v>
      </c>
      <c r="E240" s="3"/>
    </row>
    <row r="241" spans="4:5" x14ac:dyDescent="0.3">
      <c r="D241" s="3">
        <v>1.95</v>
      </c>
      <c r="E241" s="3"/>
    </row>
    <row r="242" spans="4:5" x14ac:dyDescent="0.3">
      <c r="D242" s="3">
        <v>1.99</v>
      </c>
      <c r="E242" s="3"/>
    </row>
    <row r="243" spans="4:5" x14ac:dyDescent="0.3">
      <c r="D243" s="3">
        <v>1.65</v>
      </c>
      <c r="E243" s="3"/>
    </row>
    <row r="244" spans="4:5" x14ac:dyDescent="0.3">
      <c r="D244" s="3">
        <v>1.71</v>
      </c>
      <c r="E244" s="3"/>
    </row>
    <row r="245" spans="4:5" x14ac:dyDescent="0.3">
      <c r="D245" s="3">
        <v>2.09</v>
      </c>
      <c r="E245" s="3"/>
    </row>
    <row r="246" spans="4:5" x14ac:dyDescent="0.3">
      <c r="D246" s="3">
        <v>1.62</v>
      </c>
      <c r="E246" s="3"/>
    </row>
    <row r="247" spans="4:5" x14ac:dyDescent="0.3">
      <c r="D247" s="3">
        <v>1.66</v>
      </c>
      <c r="E247" s="3"/>
    </row>
    <row r="248" spans="4:5" x14ac:dyDescent="0.3">
      <c r="D248" s="3">
        <v>1.71</v>
      </c>
      <c r="E248" s="3"/>
    </row>
    <row r="249" spans="4:5" x14ac:dyDescent="0.3">
      <c r="D249" s="3">
        <v>1.8</v>
      </c>
      <c r="E249" s="3"/>
    </row>
    <row r="250" spans="4:5" x14ac:dyDescent="0.3">
      <c r="D250" s="3">
        <v>1.91</v>
      </c>
      <c r="E250" s="3"/>
    </row>
    <row r="251" spans="4:5" x14ac:dyDescent="0.3">
      <c r="D251" s="3">
        <v>1.8</v>
      </c>
      <c r="E251" s="3"/>
    </row>
    <row r="252" spans="4:5" x14ac:dyDescent="0.3">
      <c r="D252" s="3">
        <v>1.1000000000000001</v>
      </c>
      <c r="E252" s="3"/>
    </row>
    <row r="253" spans="4:5" x14ac:dyDescent="0.3">
      <c r="D253" s="3">
        <v>2.12</v>
      </c>
      <c r="E253" s="3"/>
    </row>
    <row r="254" spans="4:5" x14ac:dyDescent="0.3">
      <c r="D254" s="3">
        <v>1.87</v>
      </c>
      <c r="E254" s="3"/>
    </row>
    <row r="255" spans="4:5" x14ac:dyDescent="0.3">
      <c r="D255" s="3">
        <v>1.57</v>
      </c>
      <c r="E255" s="3"/>
    </row>
    <row r="256" spans="4:5" x14ac:dyDescent="0.3">
      <c r="D256" s="3">
        <v>2.25</v>
      </c>
      <c r="E256" s="3"/>
    </row>
    <row r="257" spans="4:5" x14ac:dyDescent="0.3">
      <c r="D257" s="3">
        <v>1.81</v>
      </c>
      <c r="E257" s="3"/>
    </row>
    <row r="258" spans="4:5" x14ac:dyDescent="0.3">
      <c r="D258" s="3">
        <v>2.15</v>
      </c>
      <c r="E258" s="3"/>
    </row>
    <row r="259" spans="4:5" x14ac:dyDescent="0.3">
      <c r="D259" s="3">
        <v>1.98</v>
      </c>
      <c r="E259" s="3"/>
    </row>
    <row r="260" spans="4:5" x14ac:dyDescent="0.3">
      <c r="D260" s="3">
        <v>1.88</v>
      </c>
      <c r="E260" s="3"/>
    </row>
    <row r="261" spans="4:5" x14ac:dyDescent="0.3">
      <c r="D261" s="3">
        <v>1.43</v>
      </c>
      <c r="E261" s="3"/>
    </row>
    <row r="262" spans="4:5" x14ac:dyDescent="0.3">
      <c r="D262" s="3">
        <v>1.7</v>
      </c>
      <c r="E262" s="3"/>
    </row>
    <row r="263" spans="4:5" x14ac:dyDescent="0.3">
      <c r="D263" s="3">
        <v>1.39</v>
      </c>
      <c r="E263" s="3"/>
    </row>
    <row r="264" spans="4:5" x14ac:dyDescent="0.3">
      <c r="D264" s="3">
        <v>1.5</v>
      </c>
      <c r="E264" s="3"/>
    </row>
    <row r="265" spans="4:5" x14ac:dyDescent="0.3">
      <c r="D265" s="3">
        <v>2.29</v>
      </c>
      <c r="E265" s="3"/>
    </row>
    <row r="266" spans="4:5" x14ac:dyDescent="0.3">
      <c r="D266" s="3">
        <v>1.82</v>
      </c>
      <c r="E266" s="3"/>
    </row>
    <row r="267" spans="4:5" x14ac:dyDescent="0.3">
      <c r="D267" s="3">
        <v>1.43</v>
      </c>
      <c r="E267" s="3"/>
    </row>
    <row r="268" spans="4:5" x14ac:dyDescent="0.3">
      <c r="D268" s="3">
        <v>1.66</v>
      </c>
      <c r="E268" s="3"/>
    </row>
    <row r="269" spans="4:5" x14ac:dyDescent="0.3">
      <c r="D269" s="3">
        <v>1.75</v>
      </c>
      <c r="E269" s="3"/>
    </row>
    <row r="270" spans="4:5" x14ac:dyDescent="0.3">
      <c r="D270" s="3">
        <v>1.62</v>
      </c>
      <c r="E270" s="3"/>
    </row>
    <row r="271" spans="4:5" x14ac:dyDescent="0.3">
      <c r="D271" s="3">
        <v>1.52</v>
      </c>
      <c r="E271" s="3"/>
    </row>
    <row r="272" spans="4:5" x14ac:dyDescent="0.3">
      <c r="D272" s="3">
        <v>1.26</v>
      </c>
      <c r="E272" s="3"/>
    </row>
    <row r="273" spans="4:5" x14ac:dyDescent="0.3">
      <c r="D273" s="3">
        <v>1.56</v>
      </c>
      <c r="E273" s="3"/>
    </row>
    <row r="274" spans="4:5" x14ac:dyDescent="0.3">
      <c r="D274" s="3">
        <v>1.27</v>
      </c>
      <c r="E274" s="3"/>
    </row>
    <row r="275" spans="4:5" x14ac:dyDescent="0.3">
      <c r="D275" s="3">
        <v>1.52</v>
      </c>
      <c r="E275" s="3"/>
    </row>
    <row r="276" spans="4:5" x14ac:dyDescent="0.3">
      <c r="D276" s="3">
        <v>1.52</v>
      </c>
      <c r="E276" s="3"/>
    </row>
    <row r="277" spans="4:5" x14ac:dyDescent="0.3">
      <c r="D277" s="3">
        <v>1.63</v>
      </c>
      <c r="E277" s="3"/>
    </row>
    <row r="278" spans="4:5" x14ac:dyDescent="0.3">
      <c r="D278" s="3">
        <v>1.89</v>
      </c>
      <c r="E278" s="3"/>
    </row>
    <row r="279" spans="4:5" x14ac:dyDescent="0.3">
      <c r="D279" s="3">
        <v>1.83</v>
      </c>
      <c r="E279" s="3"/>
    </row>
    <row r="280" spans="4:5" x14ac:dyDescent="0.3">
      <c r="D280" s="3">
        <v>1.78</v>
      </c>
      <c r="E280" s="3"/>
    </row>
    <row r="281" spans="4:5" x14ac:dyDescent="0.3">
      <c r="D281" s="3">
        <v>1.66</v>
      </c>
      <c r="E281" s="3"/>
    </row>
    <row r="282" spans="4:5" x14ac:dyDescent="0.3">
      <c r="D282" s="3">
        <v>1.87</v>
      </c>
      <c r="E282" s="3"/>
    </row>
    <row r="283" spans="4:5" x14ac:dyDescent="0.3">
      <c r="D283" s="3">
        <v>1.08</v>
      </c>
      <c r="E283" s="3"/>
    </row>
    <row r="284" spans="4:5" x14ac:dyDescent="0.3">
      <c r="D284" s="3">
        <v>1.7</v>
      </c>
      <c r="E284" s="3"/>
    </row>
    <row r="285" spans="4:5" x14ac:dyDescent="0.3">
      <c r="D285" s="3">
        <v>1.65</v>
      </c>
      <c r="E285" s="3"/>
    </row>
    <row r="286" spans="4:5" x14ac:dyDescent="0.3">
      <c r="D286" s="3">
        <v>1.49</v>
      </c>
      <c r="E286" s="3"/>
    </row>
    <row r="287" spans="4:5" x14ac:dyDescent="0.3">
      <c r="D287" s="3">
        <v>2.25</v>
      </c>
      <c r="E287" s="3"/>
    </row>
    <row r="288" spans="4:5" x14ac:dyDescent="0.3">
      <c r="D288" s="3">
        <v>1.65</v>
      </c>
      <c r="E288" s="3"/>
    </row>
    <row r="289" spans="4:5" x14ac:dyDescent="0.3">
      <c r="D289" s="3">
        <v>1.9</v>
      </c>
      <c r="E289" s="3"/>
    </row>
    <row r="290" spans="4:5" x14ac:dyDescent="0.3">
      <c r="D290" s="3">
        <v>2.14</v>
      </c>
      <c r="E290" s="3"/>
    </row>
    <row r="291" spans="4:5" x14ac:dyDescent="0.3">
      <c r="D291" s="3">
        <v>2.09</v>
      </c>
      <c r="E291" s="3"/>
    </row>
    <row r="292" spans="4:5" x14ac:dyDescent="0.3">
      <c r="D292" s="3">
        <v>1.43</v>
      </c>
      <c r="E292" s="3"/>
    </row>
    <row r="293" spans="4:5" x14ac:dyDescent="0.3">
      <c r="D293" s="3">
        <v>1.52</v>
      </c>
      <c r="E293" s="3"/>
    </row>
    <row r="294" spans="4:5" x14ac:dyDescent="0.3">
      <c r="D294" s="3">
        <v>1.95</v>
      </c>
      <c r="E294" s="3"/>
    </row>
    <row r="295" spans="4:5" x14ac:dyDescent="0.3">
      <c r="D295" s="3">
        <v>1.54</v>
      </c>
      <c r="E295" s="3"/>
    </row>
    <row r="296" spans="4:5" x14ac:dyDescent="0.3">
      <c r="D296" s="3">
        <v>1.62</v>
      </c>
      <c r="E296" s="3"/>
    </row>
    <row r="297" spans="4:5" x14ac:dyDescent="0.3">
      <c r="D297" s="3">
        <v>1.63</v>
      </c>
      <c r="E297" s="3"/>
    </row>
    <row r="298" spans="4:5" x14ac:dyDescent="0.3">
      <c r="D298" s="3">
        <v>2.0099999999999998</v>
      </c>
      <c r="E298" s="3"/>
    </row>
    <row r="299" spans="4:5" x14ac:dyDescent="0.3">
      <c r="D299" s="3">
        <v>1.75</v>
      </c>
      <c r="E299" s="3"/>
    </row>
    <row r="300" spans="4:5" x14ac:dyDescent="0.3">
      <c r="D300" s="3">
        <v>1.95</v>
      </c>
      <c r="E300" s="3"/>
    </row>
    <row r="301" spans="4:5" x14ac:dyDescent="0.3">
      <c r="D301" s="3">
        <v>1.98</v>
      </c>
      <c r="E301" s="3"/>
    </row>
    <row r="302" spans="4:5" x14ac:dyDescent="0.3">
      <c r="D302" s="3">
        <v>1.84</v>
      </c>
      <c r="E302" s="3"/>
    </row>
    <row r="303" spans="4:5" x14ac:dyDescent="0.3">
      <c r="D303" s="3">
        <v>2.14</v>
      </c>
      <c r="E303" s="3"/>
    </row>
    <row r="304" spans="4:5" x14ac:dyDescent="0.3">
      <c r="D304" s="3">
        <v>1.67</v>
      </c>
      <c r="E304" s="3"/>
    </row>
    <row r="305" spans="4:5" x14ac:dyDescent="0.3">
      <c r="D305" s="3">
        <v>1.73</v>
      </c>
      <c r="E305" s="3"/>
    </row>
    <row r="306" spans="4:5" x14ac:dyDescent="0.3">
      <c r="D306" s="3">
        <v>0.86</v>
      </c>
      <c r="E306" s="3"/>
    </row>
    <row r="307" spans="4:5" x14ac:dyDescent="0.3">
      <c r="D307" s="3">
        <v>1.32</v>
      </c>
      <c r="E307" s="3"/>
    </row>
    <row r="308" spans="4:5" x14ac:dyDescent="0.3">
      <c r="D308" s="3">
        <v>2.2200000000000002</v>
      </c>
      <c r="E308" s="3"/>
    </row>
    <row r="309" spans="4:5" x14ac:dyDescent="0.3">
      <c r="D309" s="3">
        <v>2.2999999999999998</v>
      </c>
      <c r="E309" s="3"/>
    </row>
    <row r="310" spans="4:5" x14ac:dyDescent="0.3">
      <c r="D310" s="3">
        <v>1.43</v>
      </c>
      <c r="E310" s="3"/>
    </row>
    <row r="311" spans="4:5" x14ac:dyDescent="0.3">
      <c r="D311" s="3">
        <v>2.1</v>
      </c>
      <c r="E311" s="3"/>
    </row>
    <row r="312" spans="4:5" x14ac:dyDescent="0.3">
      <c r="D312" s="3">
        <v>1.91</v>
      </c>
      <c r="E312" s="3"/>
    </row>
    <row r="313" spans="4:5" x14ac:dyDescent="0.3">
      <c r="D313" s="3">
        <v>1.63</v>
      </c>
      <c r="E313" s="3"/>
    </row>
    <row r="314" spans="4:5" x14ac:dyDescent="0.3">
      <c r="D314" s="3">
        <v>1.8</v>
      </c>
      <c r="E314" s="3"/>
    </row>
    <row r="315" spans="4:5" x14ac:dyDescent="0.3">
      <c r="D315" s="3">
        <v>1.56</v>
      </c>
      <c r="E315" s="3"/>
    </row>
    <row r="316" spans="4:5" x14ac:dyDescent="0.3">
      <c r="D316" s="3">
        <v>1.68</v>
      </c>
      <c r="E316" s="3"/>
    </row>
    <row r="317" spans="4:5" x14ac:dyDescent="0.3">
      <c r="D317" s="3">
        <v>1.3</v>
      </c>
      <c r="E317" s="3"/>
    </row>
    <row r="318" spans="4:5" x14ac:dyDescent="0.3">
      <c r="D318" s="3">
        <v>1.25</v>
      </c>
      <c r="E318" s="3"/>
    </row>
    <row r="319" spans="4:5" x14ac:dyDescent="0.3">
      <c r="D319" s="5"/>
      <c r="E319" s="5"/>
    </row>
    <row r="320" spans="4:5" x14ac:dyDescent="0.3">
      <c r="D320" s="5"/>
      <c r="E320" s="5"/>
    </row>
    <row r="321" spans="4:5" x14ac:dyDescent="0.3">
      <c r="D321" s="5"/>
      <c r="E321" s="5"/>
    </row>
    <row r="322" spans="4:5" x14ac:dyDescent="0.3">
      <c r="D322" s="5"/>
      <c r="E322" s="5"/>
    </row>
    <row r="323" spans="4:5" x14ac:dyDescent="0.3">
      <c r="D323" s="5"/>
      <c r="E323" s="5"/>
    </row>
    <row r="324" spans="4:5" x14ac:dyDescent="0.3">
      <c r="D324" s="5"/>
      <c r="E324" s="5"/>
    </row>
    <row r="325" spans="4:5" x14ac:dyDescent="0.3">
      <c r="D325" s="5"/>
      <c r="E325" s="5"/>
    </row>
    <row r="326" spans="4:5" x14ac:dyDescent="0.3">
      <c r="D326" s="5"/>
      <c r="E326" s="5"/>
    </row>
    <row r="327" spans="4:5" x14ac:dyDescent="0.3">
      <c r="D327" s="5"/>
      <c r="E327" s="5"/>
    </row>
    <row r="328" spans="4:5" x14ac:dyDescent="0.3">
      <c r="D328" s="5"/>
      <c r="E328" s="5"/>
    </row>
    <row r="329" spans="4:5" x14ac:dyDescent="0.3">
      <c r="D329" s="5"/>
      <c r="E329" s="5"/>
    </row>
    <row r="330" spans="4:5" x14ac:dyDescent="0.3">
      <c r="D330" s="5"/>
      <c r="E330" s="5"/>
    </row>
    <row r="331" spans="4:5" x14ac:dyDescent="0.3">
      <c r="D331" s="5"/>
      <c r="E331" s="5"/>
    </row>
    <row r="332" spans="4:5" x14ac:dyDescent="0.3">
      <c r="D332" s="5"/>
      <c r="E332" s="5"/>
    </row>
    <row r="333" spans="4:5" x14ac:dyDescent="0.3">
      <c r="D333" s="5"/>
      <c r="E333" s="5"/>
    </row>
    <row r="334" spans="4:5" x14ac:dyDescent="0.3">
      <c r="D334" s="5"/>
      <c r="E334" s="5"/>
    </row>
    <row r="335" spans="4:5" x14ac:dyDescent="0.3">
      <c r="D335" s="5"/>
      <c r="E335" s="5"/>
    </row>
    <row r="336" spans="4:5" x14ac:dyDescent="0.3">
      <c r="D336" s="5"/>
      <c r="E336" s="5"/>
    </row>
    <row r="337" spans="4:5" x14ac:dyDescent="0.3">
      <c r="D337" s="5"/>
      <c r="E337" s="5"/>
    </row>
    <row r="338" spans="4:5" x14ac:dyDescent="0.3">
      <c r="D338" s="5"/>
      <c r="E338" s="5"/>
    </row>
    <row r="339" spans="4:5" x14ac:dyDescent="0.3">
      <c r="D339" s="5"/>
      <c r="E339" s="5"/>
    </row>
  </sheetData>
  <mergeCells count="3">
    <mergeCell ref="H1:I1"/>
    <mergeCell ref="H7:M7"/>
    <mergeCell ref="H1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M339"/>
  <sheetViews>
    <sheetView topLeftCell="G1" workbookViewId="0">
      <selection activeCell="H15" sqref="H15:J18"/>
    </sheetView>
  </sheetViews>
  <sheetFormatPr defaultRowHeight="14.4" x14ac:dyDescent="0.3"/>
  <cols>
    <col min="1" max="1" width="12.77734375" customWidth="1"/>
    <col min="2" max="2" width="13" customWidth="1"/>
    <col min="3" max="3" width="39.77734375" style="6" customWidth="1"/>
    <col min="4" max="5" width="10.21875" style="6" customWidth="1"/>
    <col min="6" max="6" width="31.77734375" style="6" customWidth="1"/>
    <col min="8" max="8" width="30.44140625" customWidth="1"/>
    <col min="9" max="9" width="36.21875" customWidth="1"/>
    <col min="10" max="10" width="30.21875" customWidth="1"/>
    <col min="11" max="11" width="16.5546875" customWidth="1"/>
    <col min="12" max="12" width="15.21875" customWidth="1"/>
    <col min="13" max="13" width="16.44140625" customWidth="1"/>
  </cols>
  <sheetData>
    <row r="1" spans="3:13" ht="15" thickBot="1" x14ac:dyDescent="0.35">
      <c r="C1" s="2" t="s">
        <v>340</v>
      </c>
      <c r="D1" s="23"/>
      <c r="E1" s="23"/>
      <c r="F1" s="12" t="s">
        <v>341</v>
      </c>
      <c r="H1" s="48" t="s">
        <v>328</v>
      </c>
      <c r="I1" s="48"/>
    </row>
    <row r="2" spans="3:13" ht="15" thickTop="1" x14ac:dyDescent="0.3">
      <c r="C2" s="3">
        <v>1.69</v>
      </c>
      <c r="D2" s="3"/>
      <c r="E2" s="3"/>
      <c r="F2" s="13">
        <f ca="1">INDEX($C:$C,RANDBETWEEN(2,318),1)</f>
        <v>1.8</v>
      </c>
      <c r="H2" s="15" t="s">
        <v>342</v>
      </c>
      <c r="I2" s="21">
        <f ca="1">COUNTIF(F:F,"&gt;=2")/130</f>
        <v>0.14615384615384616</v>
      </c>
    </row>
    <row r="3" spans="3:13" x14ac:dyDescent="0.3">
      <c r="C3" s="3">
        <v>1.46</v>
      </c>
      <c r="D3" s="3"/>
      <c r="E3" s="3"/>
      <c r="F3" s="13">
        <f t="shared" ref="F3:F66" ca="1" si="0">INDEX($C:$C,RANDBETWEEN(2,318),1)</f>
        <v>2.12</v>
      </c>
      <c r="H3" s="15" t="s">
        <v>343</v>
      </c>
      <c r="I3" s="22">
        <f ca="1" xml:space="preserve"> 1-I2</f>
        <v>0.85384615384615381</v>
      </c>
    </row>
    <row r="4" spans="3:13" x14ac:dyDescent="0.3">
      <c r="C4" s="3">
        <v>1.75</v>
      </c>
      <c r="D4" s="3"/>
      <c r="E4" s="3"/>
      <c r="F4" s="13">
        <f t="shared" ca="1" si="0"/>
        <v>1.82</v>
      </c>
      <c r="H4" s="14" t="s">
        <v>326</v>
      </c>
      <c r="I4" s="27">
        <f>130</f>
        <v>130</v>
      </c>
    </row>
    <row r="5" spans="3:13" x14ac:dyDescent="0.3">
      <c r="C5" s="3">
        <v>1.34</v>
      </c>
      <c r="D5" s="3"/>
      <c r="E5" s="3"/>
      <c r="F5" s="13">
        <f t="shared" ca="1" si="0"/>
        <v>1.27</v>
      </c>
      <c r="H5" s="14" t="s">
        <v>327</v>
      </c>
      <c r="I5" s="21">
        <f ca="1">SQRT(I2*I3/I4)</f>
        <v>3.098298533169009E-2</v>
      </c>
    </row>
    <row r="6" spans="3:13" x14ac:dyDescent="0.3">
      <c r="C6" s="3">
        <v>1.33</v>
      </c>
      <c r="D6" s="3"/>
      <c r="E6" s="3"/>
      <c r="F6" s="13">
        <f t="shared" ca="1" si="0"/>
        <v>1.67</v>
      </c>
    </row>
    <row r="7" spans="3:13" x14ac:dyDescent="0.3">
      <c r="C7" s="3">
        <v>1.81</v>
      </c>
      <c r="D7" s="3"/>
      <c r="E7" s="3"/>
      <c r="F7" s="13">
        <f t="shared" ca="1" si="0"/>
        <v>1.78</v>
      </c>
      <c r="H7" s="49" t="s">
        <v>334</v>
      </c>
      <c r="I7" s="49"/>
      <c r="J7" s="49"/>
      <c r="K7" s="49"/>
      <c r="L7" s="49"/>
      <c r="M7" s="49"/>
    </row>
    <row r="8" spans="3:13" ht="15" thickBot="1" x14ac:dyDescent="0.35">
      <c r="C8" s="3">
        <v>2.0499999999999998</v>
      </c>
      <c r="D8" s="3"/>
      <c r="E8" s="3"/>
      <c r="F8" s="13">
        <f t="shared" ca="1" si="0"/>
        <v>1.71</v>
      </c>
      <c r="H8" s="16" t="s">
        <v>329</v>
      </c>
      <c r="I8" s="17" t="s">
        <v>344</v>
      </c>
      <c r="J8" s="17" t="s">
        <v>330</v>
      </c>
      <c r="K8" s="17" t="s">
        <v>331</v>
      </c>
      <c r="L8" s="17" t="s">
        <v>332</v>
      </c>
      <c r="M8" s="17" t="s">
        <v>333</v>
      </c>
    </row>
    <row r="9" spans="3:13" ht="15" thickTop="1" x14ac:dyDescent="0.3">
      <c r="C9" s="3">
        <v>1.95</v>
      </c>
      <c r="D9" s="3"/>
      <c r="E9" s="3"/>
      <c r="F9" s="13">
        <f t="shared" ca="1" si="0"/>
        <v>1.63</v>
      </c>
      <c r="H9" s="19">
        <v>0.9</v>
      </c>
      <c r="I9" s="21">
        <f>_xlfn.NORM.S.INV(0.95)</f>
        <v>1.6448536269514715</v>
      </c>
      <c r="J9" s="24">
        <f>I9*('Q1'!J4/SQRT(130))</f>
        <v>4.3061248349700265E-2</v>
      </c>
      <c r="K9" s="41">
        <f ca="1">I2 - J9</f>
        <v>0.1030925978041459</v>
      </c>
      <c r="L9" s="41">
        <f ca="1">I2 + J9</f>
        <v>0.18921509450354643</v>
      </c>
      <c r="M9" s="24">
        <f ca="1">L9-K9</f>
        <v>8.612249669940053E-2</v>
      </c>
    </row>
    <row r="10" spans="3:13" x14ac:dyDescent="0.3">
      <c r="C10" s="3">
        <v>1.44</v>
      </c>
      <c r="D10" s="3"/>
      <c r="E10" s="3"/>
      <c r="F10" s="13">
        <f t="shared" ca="1" si="0"/>
        <v>2.3199999999999998</v>
      </c>
      <c r="H10" s="18">
        <v>0.95</v>
      </c>
      <c r="I10" s="21">
        <f>_xlfn.NORM.S.INV(0.975)</f>
        <v>1.9599639845400536</v>
      </c>
      <c r="J10" s="24">
        <f>I10*('Q1'!J4/SQRT(130))</f>
        <v>5.1310642182289069E-2</v>
      </c>
      <c r="K10" s="41">
        <f ca="1">I2 - J10</f>
        <v>9.48432039715571E-2</v>
      </c>
      <c r="L10" s="41">
        <f ca="1">I2 + J10</f>
        <v>0.19746448833613522</v>
      </c>
      <c r="M10" s="24">
        <f ca="1">L10-K10</f>
        <v>0.10262128436457812</v>
      </c>
    </row>
    <row r="11" spans="3:13" x14ac:dyDescent="0.3">
      <c r="C11" s="3">
        <v>2.2400000000000002</v>
      </c>
      <c r="D11" s="3"/>
      <c r="E11" s="3"/>
      <c r="F11" s="13">
        <f t="shared" ca="1" si="0"/>
        <v>1.8</v>
      </c>
      <c r="H11" s="18">
        <v>0.99</v>
      </c>
      <c r="I11" s="21">
        <f>_xlfn.NORM.S.INV(0.995)</f>
        <v>2.5758293035488999</v>
      </c>
      <c r="J11" s="24">
        <f>I11*('Q1'!J4/SQRT(130))</f>
        <v>6.7433614474333464E-2</v>
      </c>
      <c r="K11" s="41">
        <f ca="1">I2 - J11</f>
        <v>7.8720231679512698E-2</v>
      </c>
      <c r="L11" s="41">
        <f ca="1">I2 + J11</f>
        <v>0.21358746062817963</v>
      </c>
      <c r="M11" s="24">
        <f ca="1">L11-K11</f>
        <v>0.13486722894866693</v>
      </c>
    </row>
    <row r="12" spans="3:13" x14ac:dyDescent="0.3">
      <c r="C12" s="3">
        <v>1.58</v>
      </c>
      <c r="D12" s="3"/>
      <c r="E12" s="3"/>
      <c r="F12" s="13">
        <f t="shared" ca="1" si="0"/>
        <v>1.8</v>
      </c>
    </row>
    <row r="13" spans="3:13" x14ac:dyDescent="0.3">
      <c r="C13" s="3">
        <v>1.89</v>
      </c>
      <c r="D13" s="3"/>
      <c r="E13" s="3"/>
      <c r="F13" s="13">
        <f t="shared" ca="1" si="0"/>
        <v>1.52</v>
      </c>
    </row>
    <row r="14" spans="3:13" x14ac:dyDescent="0.3">
      <c r="C14" s="3">
        <v>1.4</v>
      </c>
      <c r="D14" s="3"/>
      <c r="E14" s="3"/>
      <c r="F14" s="13">
        <f t="shared" ca="1" si="0"/>
        <v>2.15</v>
      </c>
      <c r="H14" s="49" t="s">
        <v>338</v>
      </c>
      <c r="I14" s="49"/>
      <c r="J14" s="49"/>
    </row>
    <row r="15" spans="3:13" ht="15" thickBot="1" x14ac:dyDescent="0.35">
      <c r="C15" s="3">
        <v>2.0699999999999998</v>
      </c>
      <c r="D15" s="3"/>
      <c r="E15" s="3"/>
      <c r="F15" s="13">
        <f t="shared" ca="1" si="0"/>
        <v>1.73</v>
      </c>
      <c r="H15" s="16" t="s">
        <v>329</v>
      </c>
      <c r="I15" s="17" t="s">
        <v>335</v>
      </c>
      <c r="J15" s="17" t="s">
        <v>336</v>
      </c>
    </row>
    <row r="16" spans="3:13" ht="15" thickTop="1" x14ac:dyDescent="0.3">
      <c r="C16" s="3">
        <v>1.67</v>
      </c>
      <c r="D16" s="3"/>
      <c r="E16" s="3"/>
      <c r="F16" s="13">
        <f t="shared" ca="1" si="0"/>
        <v>1.66</v>
      </c>
      <c r="H16" s="19">
        <v>0.9</v>
      </c>
      <c r="I16" s="20">
        <v>0.08</v>
      </c>
      <c r="J16" s="53">
        <f>_xlfn.CEILING.MATH((POWER(I9,2)*0.25/POWER(I16,2)))</f>
        <v>106</v>
      </c>
    </row>
    <row r="17" spans="3:10" x14ac:dyDescent="0.3">
      <c r="C17" s="3">
        <v>1.28</v>
      </c>
      <c r="D17" s="3"/>
      <c r="E17" s="3"/>
      <c r="F17" s="13">
        <f t="shared" ca="1" si="0"/>
        <v>1.78</v>
      </c>
      <c r="H17" s="18">
        <v>0.95</v>
      </c>
      <c r="I17" s="20">
        <v>0.08</v>
      </c>
      <c r="J17" s="53">
        <f>_xlfn.CEILING.MATH(POWER(I10,2)*0.25/POWER(I17,2))</f>
        <v>151</v>
      </c>
    </row>
    <row r="18" spans="3:10" x14ac:dyDescent="0.3">
      <c r="C18" s="3">
        <v>1.69</v>
      </c>
      <c r="D18" s="3"/>
      <c r="E18" s="3"/>
      <c r="F18" s="13">
        <f t="shared" ca="1" si="0"/>
        <v>1.28</v>
      </c>
      <c r="H18" s="18">
        <v>0.99</v>
      </c>
      <c r="I18" s="20">
        <v>0.08</v>
      </c>
      <c r="J18" s="53">
        <f>_xlfn.CEILING.MATH(POWER(I11,2)*0.25/POWER(I18,2))</f>
        <v>260</v>
      </c>
    </row>
    <row r="19" spans="3:10" x14ac:dyDescent="0.3">
      <c r="C19" s="3">
        <v>1.85</v>
      </c>
      <c r="D19" s="3"/>
      <c r="E19" s="3"/>
      <c r="F19" s="13">
        <f t="shared" ca="1" si="0"/>
        <v>1.8</v>
      </c>
    </row>
    <row r="20" spans="3:10" x14ac:dyDescent="0.3">
      <c r="C20" s="3">
        <v>1.94</v>
      </c>
      <c r="D20" s="3"/>
      <c r="E20" s="3"/>
      <c r="F20" s="13">
        <f t="shared" ca="1" si="0"/>
        <v>1.94</v>
      </c>
      <c r="I20" t="s">
        <v>337</v>
      </c>
    </row>
    <row r="21" spans="3:10" ht="15" thickBot="1" x14ac:dyDescent="0.35">
      <c r="C21" s="3">
        <v>1.65</v>
      </c>
      <c r="D21" s="3"/>
      <c r="E21" s="3"/>
      <c r="F21" s="13">
        <f t="shared" ca="1" si="0"/>
        <v>1.61</v>
      </c>
      <c r="H21" s="48" t="s">
        <v>356</v>
      </c>
      <c r="I21" s="48"/>
    </row>
    <row r="22" spans="3:10" ht="15" thickTop="1" x14ac:dyDescent="0.3">
      <c r="C22" s="3">
        <v>1.92</v>
      </c>
      <c r="D22" s="3"/>
      <c r="E22" s="3"/>
      <c r="F22" s="13">
        <f t="shared" ca="1" si="0"/>
        <v>1.63</v>
      </c>
      <c r="H22" s="15" t="s">
        <v>345</v>
      </c>
      <c r="I22" s="41">
        <f>COUNTIF('Q4'!C:C,"&gt;=2" )/317</f>
        <v>0.16719242902208201</v>
      </c>
    </row>
    <row r="23" spans="3:10" x14ac:dyDescent="0.3">
      <c r="C23" s="3">
        <v>1.08</v>
      </c>
      <c r="D23" s="3"/>
      <c r="E23" s="3"/>
      <c r="F23" s="13">
        <f t="shared" ca="1" si="0"/>
        <v>0.85</v>
      </c>
      <c r="H23" s="15" t="s">
        <v>346</v>
      </c>
      <c r="I23" s="42">
        <f>1-I22</f>
        <v>0.83280757097791802</v>
      </c>
    </row>
    <row r="24" spans="3:10" x14ac:dyDescent="0.3">
      <c r="C24" s="3">
        <v>1.55</v>
      </c>
      <c r="D24" s="3"/>
      <c r="E24" s="3"/>
      <c r="F24" s="13">
        <f t="shared" ca="1" si="0"/>
        <v>2.29</v>
      </c>
    </row>
    <row r="25" spans="3:10" x14ac:dyDescent="0.3">
      <c r="C25" s="3">
        <v>1.62</v>
      </c>
      <c r="D25" s="3"/>
      <c r="E25" s="3"/>
      <c r="F25" s="13">
        <f t="shared" ca="1" si="0"/>
        <v>1.81</v>
      </c>
    </row>
    <row r="26" spans="3:10" x14ac:dyDescent="0.3">
      <c r="C26" s="3">
        <v>1.81</v>
      </c>
      <c r="D26" s="3"/>
      <c r="E26" s="3"/>
      <c r="F26" s="13">
        <f t="shared" ca="1" si="0"/>
        <v>1.91</v>
      </c>
    </row>
    <row r="27" spans="3:10" x14ac:dyDescent="0.3">
      <c r="C27" s="3">
        <v>1.23</v>
      </c>
      <c r="D27" s="3"/>
      <c r="E27" s="3"/>
      <c r="F27" s="13">
        <f t="shared" ca="1" si="0"/>
        <v>1.54</v>
      </c>
      <c r="I27" s="40"/>
    </row>
    <row r="28" spans="3:10" x14ac:dyDescent="0.3">
      <c r="C28" s="3">
        <v>1.91</v>
      </c>
      <c r="D28" s="3"/>
      <c r="E28" s="3"/>
      <c r="F28" s="13">
        <f t="shared" ca="1" si="0"/>
        <v>1.54</v>
      </c>
    </row>
    <row r="29" spans="3:10" x14ac:dyDescent="0.3">
      <c r="C29" s="3">
        <v>1.48</v>
      </c>
      <c r="D29" s="3"/>
      <c r="E29" s="3"/>
      <c r="F29" s="13">
        <f t="shared" ca="1" si="0"/>
        <v>1.58</v>
      </c>
    </row>
    <row r="30" spans="3:10" x14ac:dyDescent="0.3">
      <c r="C30" s="3">
        <v>1.7</v>
      </c>
      <c r="D30" s="3"/>
      <c r="E30" s="3"/>
      <c r="F30" s="13">
        <f t="shared" ca="1" si="0"/>
        <v>1.1599999999999999</v>
      </c>
    </row>
    <row r="31" spans="3:10" x14ac:dyDescent="0.3">
      <c r="C31" s="3">
        <v>0.94</v>
      </c>
      <c r="D31" s="3"/>
      <c r="E31" s="3"/>
      <c r="F31" s="13">
        <f t="shared" ca="1" si="0"/>
        <v>1.54</v>
      </c>
    </row>
    <row r="32" spans="3:10" x14ac:dyDescent="0.3">
      <c r="C32" s="3">
        <v>1.72</v>
      </c>
      <c r="D32" s="3"/>
      <c r="E32" s="3"/>
      <c r="F32" s="13">
        <f t="shared" ca="1" si="0"/>
        <v>1.85</v>
      </c>
    </row>
    <row r="33" spans="3:6" x14ac:dyDescent="0.3">
      <c r="C33" s="3">
        <v>1.69</v>
      </c>
      <c r="D33" s="3"/>
      <c r="E33" s="3"/>
      <c r="F33" s="13">
        <f t="shared" ca="1" si="0"/>
        <v>2.25</v>
      </c>
    </row>
    <row r="34" spans="3:6" x14ac:dyDescent="0.3">
      <c r="C34" s="3">
        <v>1.42</v>
      </c>
      <c r="D34" s="3"/>
      <c r="E34" s="3"/>
      <c r="F34" s="13">
        <f t="shared" ca="1" si="0"/>
        <v>1.48</v>
      </c>
    </row>
    <row r="35" spans="3:6" x14ac:dyDescent="0.3">
      <c r="C35" s="3">
        <v>2</v>
      </c>
      <c r="D35" s="3"/>
      <c r="E35" s="3"/>
      <c r="F35" s="13">
        <f t="shared" ca="1" si="0"/>
        <v>1.71</v>
      </c>
    </row>
    <row r="36" spans="3:6" x14ac:dyDescent="0.3">
      <c r="C36" s="3">
        <v>1.73</v>
      </c>
      <c r="D36" s="3"/>
      <c r="E36" s="3"/>
      <c r="F36" s="13">
        <f t="shared" ca="1" si="0"/>
        <v>1.47</v>
      </c>
    </row>
    <row r="37" spans="3:6" x14ac:dyDescent="0.3">
      <c r="C37" s="3">
        <v>1.08</v>
      </c>
      <c r="D37" s="3"/>
      <c r="E37" s="3"/>
      <c r="F37" s="13">
        <f t="shared" ca="1" si="0"/>
        <v>1.8</v>
      </c>
    </row>
    <row r="38" spans="3:6" x14ac:dyDescent="0.3">
      <c r="C38" s="3">
        <v>1.71</v>
      </c>
      <c r="D38" s="3"/>
      <c r="E38" s="3"/>
      <c r="F38" s="13">
        <f t="shared" ca="1" si="0"/>
        <v>1.24</v>
      </c>
    </row>
    <row r="39" spans="3:6" x14ac:dyDescent="0.3">
      <c r="C39" s="3">
        <v>0.86</v>
      </c>
      <c r="D39" s="3"/>
      <c r="E39" s="3"/>
      <c r="F39" s="13">
        <f t="shared" ca="1" si="0"/>
        <v>1.87</v>
      </c>
    </row>
    <row r="40" spans="3:6" x14ac:dyDescent="0.3">
      <c r="C40" s="3">
        <v>1.78</v>
      </c>
      <c r="D40" s="3"/>
      <c r="E40" s="3"/>
      <c r="F40" s="13">
        <f t="shared" ca="1" si="0"/>
        <v>1.78</v>
      </c>
    </row>
    <row r="41" spans="3:6" x14ac:dyDescent="0.3">
      <c r="C41" s="3">
        <v>2.0099999999999998</v>
      </c>
      <c r="D41" s="3"/>
      <c r="E41" s="3"/>
      <c r="F41" s="13">
        <f t="shared" ca="1" si="0"/>
        <v>1.78</v>
      </c>
    </row>
    <row r="42" spans="3:6" x14ac:dyDescent="0.3">
      <c r="C42" s="3">
        <v>1.91</v>
      </c>
      <c r="D42" s="3"/>
      <c r="E42" s="3"/>
      <c r="F42" s="13">
        <f t="shared" ca="1" si="0"/>
        <v>1.54</v>
      </c>
    </row>
    <row r="43" spans="3:6" x14ac:dyDescent="0.3">
      <c r="C43" s="3">
        <v>1.89</v>
      </c>
      <c r="D43" s="3"/>
      <c r="E43" s="3"/>
      <c r="F43" s="13">
        <f t="shared" ca="1" si="0"/>
        <v>1.92</v>
      </c>
    </row>
    <row r="44" spans="3:6" x14ac:dyDescent="0.3">
      <c r="C44" s="3">
        <v>1.75</v>
      </c>
      <c r="D44" s="3"/>
      <c r="E44" s="3"/>
      <c r="F44" s="13">
        <f t="shared" ca="1" si="0"/>
        <v>1.63</v>
      </c>
    </row>
    <row r="45" spans="3:6" x14ac:dyDescent="0.3">
      <c r="C45" s="3">
        <v>2.15</v>
      </c>
      <c r="D45" s="3"/>
      <c r="E45" s="3"/>
      <c r="F45" s="13">
        <f t="shared" ca="1" si="0"/>
        <v>1.75</v>
      </c>
    </row>
    <row r="46" spans="3:6" x14ac:dyDescent="0.3">
      <c r="C46" s="3">
        <v>1.85</v>
      </c>
      <c r="D46" s="3"/>
      <c r="E46" s="3"/>
      <c r="F46" s="13">
        <f t="shared" ca="1" si="0"/>
        <v>1.74</v>
      </c>
    </row>
    <row r="47" spans="3:6" x14ac:dyDescent="0.3">
      <c r="C47" s="3">
        <v>1.55</v>
      </c>
      <c r="D47" s="3"/>
      <c r="E47" s="3"/>
      <c r="F47" s="13">
        <f t="shared" ca="1" si="0"/>
        <v>1.84</v>
      </c>
    </row>
    <row r="48" spans="3:6" x14ac:dyDescent="0.3">
      <c r="C48" s="3">
        <v>1.71</v>
      </c>
      <c r="D48" s="3"/>
      <c r="E48" s="3"/>
      <c r="F48" s="13">
        <f t="shared" ca="1" si="0"/>
        <v>1.65</v>
      </c>
    </row>
    <row r="49" spans="3:6" x14ac:dyDescent="0.3">
      <c r="C49" s="3">
        <v>1.54</v>
      </c>
      <c r="D49" s="3"/>
      <c r="E49" s="3"/>
      <c r="F49" s="13">
        <f t="shared" ca="1" si="0"/>
        <v>1.63</v>
      </c>
    </row>
    <row r="50" spans="3:6" x14ac:dyDescent="0.3">
      <c r="C50" s="3">
        <v>1.99</v>
      </c>
      <c r="D50" s="3"/>
      <c r="E50" s="3"/>
      <c r="F50" s="13">
        <f t="shared" ca="1" si="0"/>
        <v>1.89</v>
      </c>
    </row>
    <row r="51" spans="3:6" x14ac:dyDescent="0.3">
      <c r="C51" s="3">
        <v>1.1200000000000001</v>
      </c>
      <c r="D51" s="3"/>
      <c r="E51" s="3"/>
      <c r="F51" s="13">
        <f t="shared" ca="1" si="0"/>
        <v>1.7</v>
      </c>
    </row>
    <row r="52" spans="3:6" x14ac:dyDescent="0.3">
      <c r="C52" s="3">
        <v>2.0099999999999998</v>
      </c>
      <c r="D52" s="3"/>
      <c r="E52" s="3"/>
      <c r="F52" s="13">
        <f t="shared" ca="1" si="0"/>
        <v>1.78</v>
      </c>
    </row>
    <row r="53" spans="3:6" x14ac:dyDescent="0.3">
      <c r="C53" s="3">
        <v>1.3</v>
      </c>
      <c r="D53" s="3"/>
      <c r="E53" s="3"/>
      <c r="F53" s="13">
        <f t="shared" ca="1" si="0"/>
        <v>1.8</v>
      </c>
    </row>
    <row r="54" spans="3:6" x14ac:dyDescent="0.3">
      <c r="C54" s="3">
        <v>1.84</v>
      </c>
      <c r="D54" s="3"/>
      <c r="E54" s="3"/>
      <c r="F54" s="13">
        <f t="shared" ca="1" si="0"/>
        <v>1.62</v>
      </c>
    </row>
    <row r="55" spans="3:6" x14ac:dyDescent="0.3">
      <c r="C55" s="3">
        <v>1.45</v>
      </c>
      <c r="D55" s="3"/>
      <c r="E55" s="3"/>
      <c r="F55" s="13">
        <f t="shared" ca="1" si="0"/>
        <v>2.16</v>
      </c>
    </row>
    <row r="56" spans="3:6" x14ac:dyDescent="0.3">
      <c r="C56" s="3">
        <v>1.19</v>
      </c>
      <c r="D56" s="3"/>
      <c r="E56" s="3"/>
      <c r="F56" s="13">
        <f t="shared" ca="1" si="0"/>
        <v>2.09</v>
      </c>
    </row>
    <row r="57" spans="3:6" x14ac:dyDescent="0.3">
      <c r="C57" s="3">
        <v>1.98</v>
      </c>
      <c r="D57" s="3"/>
      <c r="E57" s="3"/>
      <c r="F57" s="13">
        <f t="shared" ca="1" si="0"/>
        <v>1.98</v>
      </c>
    </row>
    <row r="58" spans="3:6" x14ac:dyDescent="0.3">
      <c r="C58" s="3">
        <v>1.86</v>
      </c>
      <c r="D58" s="3"/>
      <c r="E58" s="3"/>
      <c r="F58" s="13">
        <f t="shared" ca="1" si="0"/>
        <v>1.84</v>
      </c>
    </row>
    <row r="59" spans="3:6" x14ac:dyDescent="0.3">
      <c r="C59" s="3">
        <v>1.85</v>
      </c>
      <c r="D59" s="3"/>
      <c r="E59" s="3"/>
      <c r="F59" s="13">
        <f t="shared" ca="1" si="0"/>
        <v>1.81</v>
      </c>
    </row>
    <row r="60" spans="3:6" x14ac:dyDescent="0.3">
      <c r="C60" s="3">
        <v>1.81</v>
      </c>
      <c r="D60" s="3"/>
      <c r="E60" s="3"/>
      <c r="F60" s="13">
        <f t="shared" ca="1" si="0"/>
        <v>1.48</v>
      </c>
    </row>
    <row r="61" spans="3:6" x14ac:dyDescent="0.3">
      <c r="C61" s="3">
        <v>1.68</v>
      </c>
      <c r="D61" s="3"/>
      <c r="E61" s="3"/>
      <c r="F61" s="13">
        <f t="shared" ca="1" si="0"/>
        <v>1.55</v>
      </c>
    </row>
    <row r="62" spans="3:6" x14ac:dyDescent="0.3">
      <c r="C62" s="3">
        <v>1.55</v>
      </c>
      <c r="D62" s="3"/>
      <c r="E62" s="3"/>
      <c r="F62" s="13">
        <f t="shared" ca="1" si="0"/>
        <v>1.87</v>
      </c>
    </row>
    <row r="63" spans="3:6" x14ac:dyDescent="0.3">
      <c r="C63" s="3">
        <v>1.68</v>
      </c>
      <c r="D63" s="3"/>
      <c r="E63" s="3"/>
      <c r="F63" s="13">
        <f t="shared" ca="1" si="0"/>
        <v>1.86</v>
      </c>
    </row>
    <row r="64" spans="3:6" x14ac:dyDescent="0.3">
      <c r="C64" s="3">
        <v>1.55</v>
      </c>
      <c r="D64" s="3"/>
      <c r="E64" s="3"/>
      <c r="F64" s="13">
        <f t="shared" ca="1" si="0"/>
        <v>0.86</v>
      </c>
    </row>
    <row r="65" spans="3:6" x14ac:dyDescent="0.3">
      <c r="C65" s="3">
        <v>1.86</v>
      </c>
      <c r="D65" s="3"/>
      <c r="E65" s="3"/>
      <c r="F65" s="13">
        <f t="shared" ca="1" si="0"/>
        <v>1.56</v>
      </c>
    </row>
    <row r="66" spans="3:6" x14ac:dyDescent="0.3">
      <c r="C66" s="3">
        <v>1.81</v>
      </c>
      <c r="D66" s="3"/>
      <c r="E66" s="3"/>
      <c r="F66" s="13">
        <f t="shared" ca="1" si="0"/>
        <v>1.6</v>
      </c>
    </row>
    <row r="67" spans="3:6" x14ac:dyDescent="0.3">
      <c r="C67" s="3">
        <v>2.29</v>
      </c>
      <c r="D67" s="3"/>
      <c r="E67" s="3"/>
      <c r="F67" s="13">
        <f t="shared" ref="F67:F130" ca="1" si="1">INDEX($C:$C,RANDBETWEEN(2,318),1)</f>
        <v>1.69</v>
      </c>
    </row>
    <row r="68" spans="3:6" x14ac:dyDescent="0.3">
      <c r="C68" s="3">
        <v>1.77</v>
      </c>
      <c r="D68" s="3"/>
      <c r="E68" s="3"/>
      <c r="F68" s="13">
        <f t="shared" ca="1" si="1"/>
        <v>1.81</v>
      </c>
    </row>
    <row r="69" spans="3:6" x14ac:dyDescent="0.3">
      <c r="C69" s="3">
        <v>2</v>
      </c>
      <c r="D69" s="3"/>
      <c r="E69" s="3"/>
      <c r="F69" s="13">
        <f t="shared" ca="1" si="1"/>
        <v>0.85</v>
      </c>
    </row>
    <row r="70" spans="3:6" x14ac:dyDescent="0.3">
      <c r="C70" s="3">
        <v>1.59</v>
      </c>
      <c r="D70" s="3"/>
      <c r="E70" s="3"/>
      <c r="F70" s="13">
        <f t="shared" ca="1" si="1"/>
        <v>1.73</v>
      </c>
    </row>
    <row r="71" spans="3:6" x14ac:dyDescent="0.3">
      <c r="C71" s="3">
        <v>1.95</v>
      </c>
      <c r="D71" s="3"/>
      <c r="E71" s="3"/>
      <c r="F71" s="13">
        <f t="shared" ca="1" si="1"/>
        <v>2.0499999999999998</v>
      </c>
    </row>
    <row r="72" spans="3:6" x14ac:dyDescent="0.3">
      <c r="C72" s="3">
        <v>1.66</v>
      </c>
      <c r="D72" s="3"/>
      <c r="E72" s="3"/>
      <c r="F72" s="13">
        <f t="shared" ca="1" si="1"/>
        <v>1.5</v>
      </c>
    </row>
    <row r="73" spans="3:6" x14ac:dyDescent="0.3">
      <c r="C73" s="3">
        <v>1.9</v>
      </c>
      <c r="D73" s="3"/>
      <c r="E73" s="3"/>
      <c r="F73" s="13">
        <f t="shared" ca="1" si="1"/>
        <v>1.56</v>
      </c>
    </row>
    <row r="74" spans="3:6" x14ac:dyDescent="0.3">
      <c r="C74" s="3">
        <v>1.39</v>
      </c>
      <c r="D74" s="3"/>
      <c r="E74" s="3"/>
      <c r="F74" s="13">
        <f t="shared" ca="1" si="1"/>
        <v>2.1800000000000002</v>
      </c>
    </row>
    <row r="75" spans="3:6" x14ac:dyDescent="0.3">
      <c r="C75" s="3">
        <v>1.8</v>
      </c>
      <c r="D75" s="3"/>
      <c r="E75" s="3"/>
      <c r="F75" s="13">
        <f t="shared" ca="1" si="1"/>
        <v>2.1</v>
      </c>
    </row>
    <row r="76" spans="3:6" x14ac:dyDescent="0.3">
      <c r="C76" s="3">
        <v>1.62</v>
      </c>
      <c r="D76" s="3"/>
      <c r="E76" s="3"/>
      <c r="F76" s="13">
        <f t="shared" ca="1" si="1"/>
        <v>1.65</v>
      </c>
    </row>
    <row r="77" spans="3:6" x14ac:dyDescent="0.3">
      <c r="C77" s="3">
        <v>1.71</v>
      </c>
      <c r="D77" s="3"/>
      <c r="E77" s="3"/>
      <c r="F77" s="13">
        <f t="shared" ca="1" si="1"/>
        <v>1.08</v>
      </c>
    </row>
    <row r="78" spans="3:6" x14ac:dyDescent="0.3">
      <c r="C78" s="3">
        <v>1.1499999999999999</v>
      </c>
      <c r="D78" s="3"/>
      <c r="E78" s="3"/>
      <c r="F78" s="13">
        <f t="shared" ca="1" si="1"/>
        <v>1.69</v>
      </c>
    </row>
    <row r="79" spans="3:6" x14ac:dyDescent="0.3">
      <c r="C79" s="3">
        <v>2.19</v>
      </c>
      <c r="D79" s="3"/>
      <c r="E79" s="3"/>
      <c r="F79" s="13">
        <f t="shared" ca="1" si="1"/>
        <v>2.0699999999999998</v>
      </c>
    </row>
    <row r="80" spans="3:6" x14ac:dyDescent="0.3">
      <c r="C80" s="3">
        <v>1.63</v>
      </c>
      <c r="D80" s="3"/>
      <c r="E80" s="3"/>
      <c r="F80" s="13">
        <f t="shared" ca="1" si="1"/>
        <v>1.85</v>
      </c>
    </row>
    <row r="81" spans="3:6" x14ac:dyDescent="0.3">
      <c r="C81" s="3">
        <v>1.75</v>
      </c>
      <c r="D81" s="3"/>
      <c r="E81" s="3"/>
      <c r="F81" s="13">
        <f t="shared" ca="1" si="1"/>
        <v>1.81</v>
      </c>
    </row>
    <row r="82" spans="3:6" x14ac:dyDescent="0.3">
      <c r="C82" s="3">
        <v>1.73</v>
      </c>
      <c r="D82" s="3"/>
      <c r="E82" s="3"/>
      <c r="F82" s="13">
        <f t="shared" ca="1" si="1"/>
        <v>1.59</v>
      </c>
    </row>
    <row r="83" spans="3:6" x14ac:dyDescent="0.3">
      <c r="C83" s="3">
        <v>2.0499999999999998</v>
      </c>
      <c r="D83" s="3"/>
      <c r="E83" s="3"/>
      <c r="F83" s="13">
        <f t="shared" ca="1" si="1"/>
        <v>1.54</v>
      </c>
    </row>
    <row r="84" spans="3:6" x14ac:dyDescent="0.3">
      <c r="C84" s="3">
        <v>1.82</v>
      </c>
      <c r="D84" s="3"/>
      <c r="E84" s="3"/>
      <c r="F84" s="13">
        <f t="shared" ca="1" si="1"/>
        <v>1.72</v>
      </c>
    </row>
    <row r="85" spans="3:6" x14ac:dyDescent="0.3">
      <c r="C85" s="3">
        <v>1.95</v>
      </c>
      <c r="D85" s="3"/>
      <c r="E85" s="3"/>
      <c r="F85" s="13">
        <f t="shared" ca="1" si="1"/>
        <v>1.44</v>
      </c>
    </row>
    <row r="86" spans="3:6" x14ac:dyDescent="0.3">
      <c r="C86" s="3">
        <v>1.17</v>
      </c>
      <c r="D86" s="3"/>
      <c r="E86" s="3"/>
      <c r="F86" s="13">
        <f t="shared" ca="1" si="1"/>
        <v>2.0099999999999998</v>
      </c>
    </row>
    <row r="87" spans="3:6" x14ac:dyDescent="0.3">
      <c r="C87" s="3">
        <v>2.21</v>
      </c>
      <c r="D87" s="3"/>
      <c r="E87" s="3"/>
      <c r="F87" s="13">
        <f t="shared" ca="1" si="1"/>
        <v>1.9</v>
      </c>
    </row>
    <row r="88" spans="3:6" x14ac:dyDescent="0.3">
      <c r="C88" s="3">
        <v>1.85</v>
      </c>
      <c r="D88" s="3"/>
      <c r="E88" s="3"/>
      <c r="F88" s="13">
        <f t="shared" ca="1" si="1"/>
        <v>1.71</v>
      </c>
    </row>
    <row r="89" spans="3:6" x14ac:dyDescent="0.3">
      <c r="C89" s="3">
        <v>1.95</v>
      </c>
      <c r="D89" s="3"/>
      <c r="E89" s="3"/>
      <c r="F89" s="13">
        <f t="shared" ca="1" si="1"/>
        <v>1.86</v>
      </c>
    </row>
    <row r="90" spans="3:6" x14ac:dyDescent="0.3">
      <c r="C90" s="3">
        <v>1.64</v>
      </c>
      <c r="D90" s="3"/>
      <c r="E90" s="3"/>
      <c r="F90" s="13">
        <f t="shared" ca="1" si="1"/>
        <v>1.45</v>
      </c>
    </row>
    <row r="91" spans="3:6" x14ac:dyDescent="0.3">
      <c r="C91" s="3">
        <v>1.48</v>
      </c>
      <c r="D91" s="3"/>
      <c r="E91" s="3"/>
      <c r="F91" s="13">
        <f t="shared" ca="1" si="1"/>
        <v>2.3199999999999998</v>
      </c>
    </row>
    <row r="92" spans="3:6" x14ac:dyDescent="0.3">
      <c r="C92" s="3">
        <v>1.65</v>
      </c>
      <c r="D92" s="3"/>
      <c r="E92" s="3"/>
      <c r="F92" s="13">
        <f t="shared" ca="1" si="1"/>
        <v>1.86</v>
      </c>
    </row>
    <row r="93" spans="3:6" x14ac:dyDescent="0.3">
      <c r="C93" s="3">
        <v>2.0099999999999998</v>
      </c>
      <c r="D93" s="3"/>
      <c r="E93" s="3"/>
      <c r="F93" s="13">
        <f t="shared" ca="1" si="1"/>
        <v>2.12</v>
      </c>
    </row>
    <row r="94" spans="3:6" x14ac:dyDescent="0.3">
      <c r="C94" s="3">
        <v>1.67</v>
      </c>
      <c r="D94" s="3"/>
      <c r="E94" s="3"/>
      <c r="F94" s="13">
        <f t="shared" ca="1" si="1"/>
        <v>1.72</v>
      </c>
    </row>
    <row r="95" spans="3:6" x14ac:dyDescent="0.3">
      <c r="C95" s="3">
        <v>1.64</v>
      </c>
      <c r="D95" s="3"/>
      <c r="E95" s="3"/>
      <c r="F95" s="13">
        <f t="shared" ca="1" si="1"/>
        <v>1.71</v>
      </c>
    </row>
    <row r="96" spans="3:6" x14ac:dyDescent="0.3">
      <c r="C96" s="3">
        <v>2.27</v>
      </c>
      <c r="D96" s="3"/>
      <c r="E96" s="3"/>
      <c r="F96" s="13">
        <f t="shared" ca="1" si="1"/>
        <v>1.85</v>
      </c>
    </row>
    <row r="97" spans="3:6" x14ac:dyDescent="0.3">
      <c r="C97" s="3">
        <v>1.86</v>
      </c>
      <c r="D97" s="3"/>
      <c r="E97" s="3"/>
      <c r="F97" s="13">
        <f t="shared" ca="1" si="1"/>
        <v>1.48</v>
      </c>
    </row>
    <row r="98" spans="3:6" x14ac:dyDescent="0.3">
      <c r="C98" s="3">
        <v>1.49</v>
      </c>
      <c r="D98" s="3"/>
      <c r="E98" s="3"/>
      <c r="F98" s="13">
        <f t="shared" ca="1" si="1"/>
        <v>1.66</v>
      </c>
    </row>
    <row r="99" spans="3:6" x14ac:dyDescent="0.3">
      <c r="C99" s="3">
        <v>1.69</v>
      </c>
      <c r="D99" s="3"/>
      <c r="E99" s="3"/>
      <c r="F99" s="13">
        <f t="shared" ca="1" si="1"/>
        <v>1.8</v>
      </c>
    </row>
    <row r="100" spans="3:6" x14ac:dyDescent="0.3">
      <c r="C100" s="3">
        <v>1.83</v>
      </c>
      <c r="D100" s="3"/>
      <c r="E100" s="3"/>
      <c r="F100" s="13">
        <f t="shared" ca="1" si="1"/>
        <v>2.12</v>
      </c>
    </row>
    <row r="101" spans="3:6" x14ac:dyDescent="0.3">
      <c r="C101" s="3">
        <v>2.12</v>
      </c>
      <c r="D101" s="3"/>
      <c r="E101" s="3"/>
      <c r="F101" s="13">
        <f t="shared" ca="1" si="1"/>
        <v>1.26</v>
      </c>
    </row>
    <row r="102" spans="3:6" x14ac:dyDescent="0.3">
      <c r="C102" s="3">
        <v>1.63</v>
      </c>
      <c r="D102" s="3"/>
      <c r="E102" s="3"/>
      <c r="F102" s="13">
        <f t="shared" ca="1" si="1"/>
        <v>1.75</v>
      </c>
    </row>
    <row r="103" spans="3:6" x14ac:dyDescent="0.3">
      <c r="C103" s="3">
        <v>2</v>
      </c>
      <c r="D103" s="3"/>
      <c r="E103" s="3"/>
      <c r="F103" s="13">
        <f t="shared" ca="1" si="1"/>
        <v>2</v>
      </c>
    </row>
    <row r="104" spans="3:6" x14ac:dyDescent="0.3">
      <c r="C104" s="3">
        <v>2.02</v>
      </c>
      <c r="D104" s="3"/>
      <c r="E104" s="3"/>
      <c r="F104" s="13">
        <f t="shared" ca="1" si="1"/>
        <v>1.68</v>
      </c>
    </row>
    <row r="105" spans="3:6" x14ac:dyDescent="0.3">
      <c r="C105" s="3">
        <v>1.44</v>
      </c>
      <c r="D105" s="3"/>
      <c r="E105" s="3"/>
      <c r="F105" s="13">
        <f t="shared" ca="1" si="1"/>
        <v>1.98</v>
      </c>
    </row>
    <row r="106" spans="3:6" x14ac:dyDescent="0.3">
      <c r="C106" s="3">
        <v>2.19</v>
      </c>
      <c r="D106" s="3"/>
      <c r="E106" s="3"/>
      <c r="F106" s="13">
        <f t="shared" ca="1" si="1"/>
        <v>1.87</v>
      </c>
    </row>
    <row r="107" spans="3:6" x14ac:dyDescent="0.3">
      <c r="C107" s="3">
        <v>2.04</v>
      </c>
      <c r="D107" s="3"/>
      <c r="E107" s="3"/>
      <c r="F107" s="13">
        <f t="shared" ca="1" si="1"/>
        <v>1.66</v>
      </c>
    </row>
    <row r="108" spans="3:6" x14ac:dyDescent="0.3">
      <c r="C108" s="3">
        <v>2.08</v>
      </c>
      <c r="D108" s="3"/>
      <c r="E108" s="3"/>
      <c r="F108" s="13">
        <f t="shared" ca="1" si="1"/>
        <v>1.54</v>
      </c>
    </row>
    <row r="109" spans="3:6" x14ac:dyDescent="0.3">
      <c r="C109" s="3">
        <v>1.72</v>
      </c>
      <c r="D109" s="3"/>
      <c r="E109" s="3"/>
      <c r="F109" s="13">
        <f t="shared" ca="1" si="1"/>
        <v>1.67</v>
      </c>
    </row>
    <row r="110" spans="3:6" x14ac:dyDescent="0.3">
      <c r="C110" s="3">
        <v>1.67</v>
      </c>
      <c r="D110" s="3"/>
      <c r="E110" s="3"/>
      <c r="F110" s="13">
        <f t="shared" ca="1" si="1"/>
        <v>1.63</v>
      </c>
    </row>
    <row r="111" spans="3:6" x14ac:dyDescent="0.3">
      <c r="C111" s="3">
        <v>2.0299999999999998</v>
      </c>
      <c r="D111" s="3"/>
      <c r="E111" s="3"/>
      <c r="F111" s="13">
        <f t="shared" ca="1" si="1"/>
        <v>1.83</v>
      </c>
    </row>
    <row r="112" spans="3:6" x14ac:dyDescent="0.3">
      <c r="C112" s="3">
        <v>1.56</v>
      </c>
      <c r="D112" s="3"/>
      <c r="E112" s="3"/>
      <c r="F112" s="13">
        <f t="shared" ca="1" si="1"/>
        <v>2.15</v>
      </c>
    </row>
    <row r="113" spans="3:6" x14ac:dyDescent="0.3">
      <c r="C113" s="3">
        <v>1.92</v>
      </c>
      <c r="D113" s="3"/>
      <c r="E113" s="3"/>
      <c r="F113" s="13">
        <f t="shared" ca="1" si="1"/>
        <v>1.88</v>
      </c>
    </row>
    <row r="114" spans="3:6" x14ac:dyDescent="0.3">
      <c r="C114" s="3">
        <v>1.66</v>
      </c>
      <c r="D114" s="3"/>
      <c r="E114" s="3"/>
      <c r="F114" s="13">
        <f t="shared" ca="1" si="1"/>
        <v>1.85</v>
      </c>
    </row>
    <row r="115" spans="3:6" x14ac:dyDescent="0.3">
      <c r="C115" s="3">
        <v>1.61</v>
      </c>
      <c r="D115" s="3"/>
      <c r="E115" s="3"/>
      <c r="F115" s="13">
        <f t="shared" ca="1" si="1"/>
        <v>1.08</v>
      </c>
    </row>
    <row r="116" spans="3:6" x14ac:dyDescent="0.3">
      <c r="C116" s="3">
        <v>1.87</v>
      </c>
      <c r="D116" s="3"/>
      <c r="E116" s="3"/>
      <c r="F116" s="13">
        <f t="shared" ca="1" si="1"/>
        <v>1.83</v>
      </c>
    </row>
    <row r="117" spans="3:6" x14ac:dyDescent="0.3">
      <c r="C117" s="3">
        <v>1.69</v>
      </c>
      <c r="D117" s="3"/>
      <c r="E117" s="3"/>
      <c r="F117" s="13">
        <f t="shared" ca="1" si="1"/>
        <v>1.64</v>
      </c>
    </row>
    <row r="118" spans="3:6" x14ac:dyDescent="0.3">
      <c r="C118" s="3">
        <v>0.99</v>
      </c>
      <c r="D118" s="3"/>
      <c r="E118" s="3"/>
      <c r="F118" s="13">
        <f t="shared" ca="1" si="1"/>
        <v>1.8</v>
      </c>
    </row>
    <row r="119" spans="3:6" x14ac:dyDescent="0.3">
      <c r="C119" s="3">
        <v>2.12</v>
      </c>
      <c r="D119" s="3"/>
      <c r="E119" s="3"/>
      <c r="F119" s="13">
        <f t="shared" ca="1" si="1"/>
        <v>1.85</v>
      </c>
    </row>
    <row r="120" spans="3:6" x14ac:dyDescent="0.3">
      <c r="C120" s="3">
        <v>1.74</v>
      </c>
      <c r="D120" s="3"/>
      <c r="E120" s="3"/>
      <c r="F120" s="13">
        <f t="shared" ca="1" si="1"/>
        <v>1.62</v>
      </c>
    </row>
    <row r="121" spans="3:6" x14ac:dyDescent="0.3">
      <c r="C121" s="3">
        <v>1.58</v>
      </c>
      <c r="D121" s="3"/>
      <c r="E121" s="3"/>
      <c r="F121" s="13">
        <f t="shared" ca="1" si="1"/>
        <v>1.99</v>
      </c>
    </row>
    <row r="122" spans="3:6" x14ac:dyDescent="0.3">
      <c r="C122" s="3">
        <v>1.66</v>
      </c>
      <c r="D122" s="3"/>
      <c r="E122" s="3"/>
      <c r="F122" s="13">
        <f t="shared" ca="1" si="1"/>
        <v>1.86</v>
      </c>
    </row>
    <row r="123" spans="3:6" x14ac:dyDescent="0.3">
      <c r="C123" s="3">
        <v>2.04</v>
      </c>
      <c r="D123" s="3"/>
      <c r="E123" s="3"/>
      <c r="F123" s="13">
        <f t="shared" ca="1" si="1"/>
        <v>1.64</v>
      </c>
    </row>
    <row r="124" spans="3:6" x14ac:dyDescent="0.3">
      <c r="C124" s="3">
        <v>1.86</v>
      </c>
      <c r="D124" s="3"/>
      <c r="E124" s="3"/>
      <c r="F124" s="13">
        <f t="shared" ca="1" si="1"/>
        <v>1.46</v>
      </c>
    </row>
    <row r="125" spans="3:6" x14ac:dyDescent="0.3">
      <c r="C125" s="3">
        <v>1.53</v>
      </c>
      <c r="D125" s="3"/>
      <c r="E125" s="3"/>
      <c r="F125" s="13">
        <f t="shared" ca="1" si="1"/>
        <v>1.72</v>
      </c>
    </row>
    <row r="126" spans="3:6" x14ac:dyDescent="0.3">
      <c r="C126" s="3">
        <v>1.4</v>
      </c>
      <c r="D126" s="3"/>
      <c r="E126" s="3"/>
      <c r="F126" s="13">
        <f t="shared" ca="1" si="1"/>
        <v>1.23</v>
      </c>
    </row>
    <row r="127" spans="3:6" x14ac:dyDescent="0.3">
      <c r="C127" s="3">
        <v>1.59</v>
      </c>
      <c r="D127" s="3"/>
      <c r="E127" s="3"/>
      <c r="F127" s="13">
        <f t="shared" ca="1" si="1"/>
        <v>1.81</v>
      </c>
    </row>
    <row r="128" spans="3:6" x14ac:dyDescent="0.3">
      <c r="C128" s="3">
        <v>1.99</v>
      </c>
      <c r="D128" s="3"/>
      <c r="E128" s="3"/>
      <c r="F128" s="13">
        <f t="shared" ca="1" si="1"/>
        <v>1.66</v>
      </c>
    </row>
    <row r="129" spans="3:6" x14ac:dyDescent="0.3">
      <c r="C129" s="3">
        <v>1.7</v>
      </c>
      <c r="D129" s="3"/>
      <c r="E129" s="3"/>
      <c r="F129" s="13">
        <f t="shared" ca="1" si="1"/>
        <v>1.72</v>
      </c>
    </row>
    <row r="130" spans="3:6" x14ac:dyDescent="0.3">
      <c r="C130" s="3">
        <v>1.7</v>
      </c>
      <c r="D130" s="3"/>
      <c r="E130" s="3"/>
      <c r="F130" s="13">
        <f t="shared" ca="1" si="1"/>
        <v>2.12</v>
      </c>
    </row>
    <row r="131" spans="3:6" x14ac:dyDescent="0.3">
      <c r="C131" s="3">
        <v>1.63</v>
      </c>
      <c r="D131" s="3"/>
      <c r="E131" s="3"/>
      <c r="F131" s="13">
        <f t="shared" ref="F131" ca="1" si="2">INDEX($C:$C,RANDBETWEEN(2,318),1)</f>
        <v>2.15</v>
      </c>
    </row>
    <row r="132" spans="3:6" x14ac:dyDescent="0.3">
      <c r="C132" s="3">
        <v>1.69</v>
      </c>
      <c r="D132" s="3"/>
      <c r="E132" s="3"/>
      <c r="F132"/>
    </row>
    <row r="133" spans="3:6" x14ac:dyDescent="0.3">
      <c r="C133" s="3">
        <v>1.83</v>
      </c>
      <c r="D133" s="3"/>
      <c r="E133" s="3"/>
      <c r="F133"/>
    </row>
    <row r="134" spans="3:6" x14ac:dyDescent="0.3">
      <c r="C134" s="3">
        <v>1.75</v>
      </c>
      <c r="D134" s="3"/>
      <c r="E134" s="3"/>
      <c r="F134"/>
    </row>
    <row r="135" spans="3:6" x14ac:dyDescent="0.3">
      <c r="C135" s="3">
        <v>1.68</v>
      </c>
      <c r="D135" s="3"/>
      <c r="E135" s="3"/>
      <c r="F135"/>
    </row>
    <row r="136" spans="3:6" x14ac:dyDescent="0.3">
      <c r="C136" s="3">
        <v>1.62</v>
      </c>
      <c r="D136" s="3"/>
      <c r="E136" s="3"/>
      <c r="F136"/>
    </row>
    <row r="137" spans="3:6" x14ac:dyDescent="0.3">
      <c r="C137" s="3">
        <v>0.85</v>
      </c>
      <c r="D137" s="3"/>
      <c r="E137" s="3"/>
      <c r="F137"/>
    </row>
    <row r="138" spans="3:6" x14ac:dyDescent="0.3">
      <c r="C138" s="3">
        <v>1.91</v>
      </c>
      <c r="D138" s="3"/>
      <c r="E138" s="3"/>
      <c r="F138"/>
    </row>
    <row r="139" spans="3:6" x14ac:dyDescent="0.3">
      <c r="C139" s="3">
        <v>2.3199999999999998</v>
      </c>
      <c r="D139" s="3"/>
      <c r="E139" s="3"/>
      <c r="F139"/>
    </row>
    <row r="140" spans="3:6" x14ac:dyDescent="0.3">
      <c r="C140" s="3">
        <v>1.72</v>
      </c>
      <c r="D140" s="3"/>
      <c r="E140" s="3"/>
      <c r="F140"/>
    </row>
    <row r="141" spans="3:6" x14ac:dyDescent="0.3">
      <c r="C141" s="3">
        <v>1.58</v>
      </c>
      <c r="D141" s="3"/>
      <c r="E141" s="3"/>
      <c r="F141"/>
    </row>
    <row r="142" spans="3:6" x14ac:dyDescent="0.3">
      <c r="C142" s="3">
        <v>1.85</v>
      </c>
      <c r="D142" s="3"/>
      <c r="E142" s="3"/>
      <c r="F142"/>
    </row>
    <row r="143" spans="3:6" x14ac:dyDescent="0.3">
      <c r="C143" s="3">
        <v>1.79</v>
      </c>
      <c r="D143" s="3"/>
      <c r="E143" s="3"/>
      <c r="F143"/>
    </row>
    <row r="144" spans="3:6" x14ac:dyDescent="0.3">
      <c r="C144" s="3">
        <v>1.59</v>
      </c>
      <c r="D144" s="3"/>
      <c r="E144" s="3"/>
      <c r="F144"/>
    </row>
    <row r="145" spans="3:6" x14ac:dyDescent="0.3">
      <c r="C145" s="3">
        <v>1.6</v>
      </c>
      <c r="D145" s="3"/>
      <c r="E145" s="3"/>
      <c r="F145"/>
    </row>
    <row r="146" spans="3:6" x14ac:dyDescent="0.3">
      <c r="C146" s="3">
        <v>1.54</v>
      </c>
      <c r="D146" s="3"/>
      <c r="E146" s="3"/>
      <c r="F146"/>
    </row>
    <row r="147" spans="3:6" x14ac:dyDescent="0.3">
      <c r="C147" s="3">
        <v>1.84</v>
      </c>
      <c r="D147" s="3"/>
      <c r="E147" s="3"/>
      <c r="F147"/>
    </row>
    <row r="148" spans="3:6" x14ac:dyDescent="0.3">
      <c r="C148" s="3">
        <v>1.77</v>
      </c>
      <c r="D148" s="3"/>
      <c r="E148" s="3"/>
      <c r="F148"/>
    </row>
    <row r="149" spans="3:6" x14ac:dyDescent="0.3">
      <c r="C149" s="3">
        <v>1.45</v>
      </c>
      <c r="D149" s="3"/>
      <c r="E149" s="3"/>
      <c r="F149"/>
    </row>
    <row r="150" spans="3:6" x14ac:dyDescent="0.3">
      <c r="C150" s="3">
        <v>1.85</v>
      </c>
      <c r="D150" s="3"/>
      <c r="E150" s="3"/>
      <c r="F150"/>
    </row>
    <row r="151" spans="3:6" x14ac:dyDescent="0.3">
      <c r="C151" s="3">
        <v>1.73</v>
      </c>
      <c r="D151" s="3"/>
      <c r="E151" s="3"/>
      <c r="F151"/>
    </row>
    <row r="152" spans="3:6" x14ac:dyDescent="0.3">
      <c r="C152" s="3">
        <v>1.63</v>
      </c>
      <c r="D152" s="3"/>
      <c r="E152" s="3"/>
      <c r="F152"/>
    </row>
    <row r="153" spans="3:6" x14ac:dyDescent="0.3">
      <c r="C153" s="3">
        <v>2.15</v>
      </c>
      <c r="D153" s="3"/>
      <c r="E153" s="3"/>
      <c r="F153"/>
    </row>
    <row r="154" spans="3:6" x14ac:dyDescent="0.3">
      <c r="C154" s="3">
        <v>1.81</v>
      </c>
      <c r="D154" s="3"/>
      <c r="E154" s="3"/>
      <c r="F154"/>
    </row>
    <row r="155" spans="3:6" x14ac:dyDescent="0.3">
      <c r="C155" s="3">
        <v>1.78</v>
      </c>
      <c r="D155" s="3"/>
      <c r="E155" s="3"/>
      <c r="F155"/>
    </row>
    <row r="156" spans="3:6" x14ac:dyDescent="0.3">
      <c r="C156" s="3">
        <v>1.7</v>
      </c>
      <c r="D156" s="3"/>
      <c r="E156" s="3"/>
      <c r="F156"/>
    </row>
    <row r="157" spans="3:6" x14ac:dyDescent="0.3">
      <c r="C157" s="3">
        <v>1.78</v>
      </c>
      <c r="D157" s="3"/>
      <c r="E157" s="3"/>
      <c r="F157"/>
    </row>
    <row r="158" spans="3:6" x14ac:dyDescent="0.3">
      <c r="C158" s="3">
        <v>1.58</v>
      </c>
      <c r="D158" s="3"/>
      <c r="E158" s="3"/>
      <c r="F158"/>
    </row>
    <row r="159" spans="3:6" x14ac:dyDescent="0.3">
      <c r="C159" s="3">
        <v>1.69</v>
      </c>
      <c r="D159" s="3"/>
      <c r="E159" s="3"/>
      <c r="F159"/>
    </row>
    <row r="160" spans="3:6" x14ac:dyDescent="0.3">
      <c r="C160" s="3">
        <v>1.62</v>
      </c>
      <c r="D160" s="3"/>
      <c r="E160" s="3"/>
      <c r="F160"/>
    </row>
    <row r="161" spans="3:6" x14ac:dyDescent="0.3">
      <c r="C161" s="3">
        <v>1.61</v>
      </c>
      <c r="D161" s="3"/>
      <c r="E161" s="3"/>
      <c r="F161"/>
    </row>
    <row r="162" spans="3:6" x14ac:dyDescent="0.3">
      <c r="C162" s="3">
        <v>1.52</v>
      </c>
      <c r="D162" s="3"/>
      <c r="E162" s="3"/>
      <c r="F162"/>
    </row>
    <row r="163" spans="3:6" x14ac:dyDescent="0.3">
      <c r="C163" s="3">
        <v>1.74</v>
      </c>
      <c r="D163" s="3"/>
      <c r="E163" s="3"/>
      <c r="F163"/>
    </row>
    <row r="164" spans="3:6" x14ac:dyDescent="0.3">
      <c r="C164" s="3">
        <v>1.6</v>
      </c>
      <c r="D164" s="3"/>
      <c r="E164" s="3"/>
      <c r="F164"/>
    </row>
    <row r="165" spans="3:6" x14ac:dyDescent="0.3">
      <c r="C165" s="3">
        <v>1.5</v>
      </c>
      <c r="D165" s="3"/>
      <c r="E165" s="3"/>
      <c r="F165"/>
    </row>
    <row r="166" spans="3:6" x14ac:dyDescent="0.3">
      <c r="C166" s="3">
        <v>1.56</v>
      </c>
      <c r="D166" s="3"/>
      <c r="E166" s="3"/>
      <c r="F166"/>
    </row>
    <row r="167" spans="3:6" x14ac:dyDescent="0.3">
      <c r="C167" s="3">
        <v>1.72</v>
      </c>
      <c r="D167" s="3"/>
      <c r="E167" s="3"/>
      <c r="F167"/>
    </row>
    <row r="168" spans="3:6" x14ac:dyDescent="0.3">
      <c r="C168" s="3">
        <v>1.95</v>
      </c>
      <c r="D168" s="3"/>
      <c r="E168" s="3"/>
      <c r="F168"/>
    </row>
    <row r="169" spans="3:6" x14ac:dyDescent="0.3">
      <c r="C169" s="3">
        <v>1.47</v>
      </c>
      <c r="D169" s="3"/>
      <c r="E169" s="3"/>
      <c r="F169"/>
    </row>
    <row r="170" spans="3:6" x14ac:dyDescent="0.3">
      <c r="C170" s="3">
        <v>1.78</v>
      </c>
      <c r="D170" s="3"/>
      <c r="E170" s="3"/>
      <c r="F170"/>
    </row>
    <row r="171" spans="3:6" x14ac:dyDescent="0.3">
      <c r="C171" s="3">
        <v>1.96</v>
      </c>
      <c r="D171" s="3"/>
      <c r="E171" s="3"/>
      <c r="F171"/>
    </row>
    <row r="172" spans="3:6" x14ac:dyDescent="0.3">
      <c r="C172" s="3">
        <v>1.6</v>
      </c>
      <c r="D172" s="3"/>
      <c r="E172" s="3"/>
      <c r="F172"/>
    </row>
    <row r="173" spans="3:6" x14ac:dyDescent="0.3">
      <c r="C173" s="3">
        <v>1.71</v>
      </c>
      <c r="D173" s="3"/>
      <c r="E173" s="3"/>
      <c r="F173"/>
    </row>
    <row r="174" spans="3:6" x14ac:dyDescent="0.3">
      <c r="C174" s="3">
        <v>1.24</v>
      </c>
      <c r="D174" s="3"/>
      <c r="E174" s="3"/>
      <c r="F174"/>
    </row>
    <row r="175" spans="3:6" x14ac:dyDescent="0.3">
      <c r="C175" s="3">
        <v>1.93</v>
      </c>
      <c r="D175" s="3"/>
      <c r="E175" s="3"/>
      <c r="F175"/>
    </row>
    <row r="176" spans="3:6" x14ac:dyDescent="0.3">
      <c r="C176" s="3">
        <v>1.34</v>
      </c>
      <c r="D176" s="3"/>
      <c r="E176" s="3"/>
      <c r="F176"/>
    </row>
    <row r="177" spans="3:6" x14ac:dyDescent="0.3">
      <c r="C177" s="3">
        <v>1.35</v>
      </c>
      <c r="D177" s="3"/>
      <c r="E177" s="3"/>
      <c r="F177"/>
    </row>
    <row r="178" spans="3:6" x14ac:dyDescent="0.3">
      <c r="C178" s="3">
        <v>2</v>
      </c>
      <c r="D178" s="3"/>
      <c r="E178" s="3"/>
      <c r="F178"/>
    </row>
    <row r="179" spans="3:6" x14ac:dyDescent="0.3">
      <c r="C179" s="3">
        <v>1.65</v>
      </c>
      <c r="D179" s="3"/>
      <c r="E179" s="3"/>
      <c r="F179"/>
    </row>
    <row r="180" spans="3:6" x14ac:dyDescent="0.3">
      <c r="C180" s="3">
        <v>1.86</v>
      </c>
      <c r="D180" s="3"/>
      <c r="E180" s="3"/>
      <c r="F180"/>
    </row>
    <row r="181" spans="3:6" x14ac:dyDescent="0.3">
      <c r="C181" s="3">
        <v>1.62</v>
      </c>
      <c r="D181" s="3"/>
      <c r="E181" s="3"/>
      <c r="F181"/>
    </row>
    <row r="182" spans="3:6" x14ac:dyDescent="0.3">
      <c r="C182" s="3">
        <v>2.3199999999999998</v>
      </c>
      <c r="D182" s="3"/>
      <c r="E182" s="3"/>
      <c r="F182"/>
    </row>
    <row r="183" spans="3:6" x14ac:dyDescent="0.3">
      <c r="C183" s="3">
        <v>1.96</v>
      </c>
      <c r="D183" s="3"/>
      <c r="E183" s="3"/>
      <c r="F183"/>
    </row>
    <row r="184" spans="3:6" x14ac:dyDescent="0.3">
      <c r="C184" s="3">
        <v>2.36</v>
      </c>
      <c r="D184" s="3"/>
      <c r="E184" s="3"/>
      <c r="F184"/>
    </row>
    <row r="185" spans="3:6" x14ac:dyDescent="0.3">
      <c r="C185" s="3">
        <v>1.91</v>
      </c>
      <c r="D185" s="3"/>
      <c r="E185" s="3"/>
      <c r="F185"/>
    </row>
    <row r="186" spans="3:6" x14ac:dyDescent="0.3">
      <c r="C186" s="3">
        <v>1.72</v>
      </c>
      <c r="D186" s="3"/>
      <c r="E186" s="3"/>
      <c r="F186"/>
    </row>
    <row r="187" spans="3:6" x14ac:dyDescent="0.3">
      <c r="C187" s="3">
        <v>1.1000000000000001</v>
      </c>
      <c r="D187" s="3"/>
      <c r="E187" s="3"/>
      <c r="F187"/>
    </row>
    <row r="188" spans="3:6" x14ac:dyDescent="0.3">
      <c r="C188" s="3">
        <v>1.26</v>
      </c>
      <c r="D188" s="3"/>
      <c r="E188" s="3"/>
      <c r="F188"/>
    </row>
    <row r="189" spans="3:6" x14ac:dyDescent="0.3">
      <c r="C189" s="3">
        <v>0.63</v>
      </c>
      <c r="D189" s="3"/>
      <c r="E189" s="3"/>
      <c r="F189"/>
    </row>
    <row r="190" spans="3:6" x14ac:dyDescent="0.3">
      <c r="C190" s="3">
        <v>0.89</v>
      </c>
      <c r="D190" s="3"/>
      <c r="E190" s="3"/>
      <c r="F190"/>
    </row>
    <row r="191" spans="3:6" x14ac:dyDescent="0.3">
      <c r="C191" s="3">
        <v>1.69</v>
      </c>
      <c r="D191" s="3"/>
      <c r="E191" s="3"/>
      <c r="F191"/>
    </row>
    <row r="192" spans="3:6" x14ac:dyDescent="0.3">
      <c r="C192" s="3">
        <v>1.54</v>
      </c>
      <c r="D192" s="3"/>
      <c r="E192" s="3"/>
      <c r="F192"/>
    </row>
    <row r="193" spans="3:6" x14ac:dyDescent="0.3">
      <c r="C193" s="3">
        <v>1.87</v>
      </c>
      <c r="D193" s="3"/>
      <c r="E193" s="3"/>
      <c r="F193"/>
    </row>
    <row r="194" spans="3:6" x14ac:dyDescent="0.3">
      <c r="C194" s="3">
        <v>1.46</v>
      </c>
      <c r="D194" s="3"/>
      <c r="E194" s="3"/>
      <c r="F194"/>
    </row>
    <row r="195" spans="3:6" x14ac:dyDescent="0.3">
      <c r="C195" s="3">
        <v>1.89</v>
      </c>
      <c r="D195" s="3"/>
      <c r="E195" s="3"/>
      <c r="F195"/>
    </row>
    <row r="196" spans="3:6" x14ac:dyDescent="0.3">
      <c r="C196" s="3">
        <v>2.27</v>
      </c>
      <c r="D196" s="3"/>
      <c r="E196" s="3"/>
      <c r="F196"/>
    </row>
    <row r="197" spans="3:6" x14ac:dyDescent="0.3">
      <c r="C197" s="3">
        <v>1.45</v>
      </c>
      <c r="D197" s="3"/>
      <c r="E197" s="3"/>
      <c r="F197"/>
    </row>
    <row r="198" spans="3:6" x14ac:dyDescent="0.3">
      <c r="C198" s="3">
        <v>1.92</v>
      </c>
      <c r="D198" s="3"/>
      <c r="E198" s="3"/>
      <c r="F198"/>
    </row>
    <row r="199" spans="3:6" x14ac:dyDescent="0.3">
      <c r="C199" s="3">
        <v>1.78</v>
      </c>
      <c r="D199" s="3"/>
      <c r="E199" s="3"/>
      <c r="F199"/>
    </row>
    <row r="200" spans="3:6" x14ac:dyDescent="0.3">
      <c r="C200" s="3">
        <v>1.82</v>
      </c>
      <c r="D200" s="3"/>
      <c r="E200" s="3"/>
      <c r="F200"/>
    </row>
    <row r="201" spans="3:6" x14ac:dyDescent="0.3">
      <c r="C201" s="3">
        <v>2.0099999999999998</v>
      </c>
      <c r="D201" s="3"/>
      <c r="E201" s="3"/>
      <c r="F201"/>
    </row>
    <row r="202" spans="3:6" x14ac:dyDescent="0.3">
      <c r="C202" s="3">
        <v>1.66</v>
      </c>
      <c r="D202" s="3"/>
      <c r="E202" s="3"/>
      <c r="F202"/>
    </row>
    <row r="203" spans="3:6" x14ac:dyDescent="0.3">
      <c r="C203" s="3">
        <v>2.15</v>
      </c>
      <c r="D203" s="3"/>
      <c r="E203" s="3"/>
      <c r="F203"/>
    </row>
    <row r="204" spans="3:6" x14ac:dyDescent="0.3">
      <c r="C204" s="3">
        <v>2.16</v>
      </c>
      <c r="D204" s="3"/>
      <c r="E204" s="3"/>
      <c r="F204"/>
    </row>
    <row r="205" spans="3:6" x14ac:dyDescent="0.3">
      <c r="C205" s="3">
        <v>1.5</v>
      </c>
      <c r="D205" s="3"/>
      <c r="E205" s="3"/>
      <c r="F205"/>
    </row>
    <row r="206" spans="3:6" x14ac:dyDescent="0.3">
      <c r="C206" s="3">
        <v>1.85</v>
      </c>
      <c r="D206" s="3"/>
      <c r="E206" s="3"/>
      <c r="F206"/>
    </row>
    <row r="207" spans="3:6" x14ac:dyDescent="0.3">
      <c r="C207" s="3">
        <v>2.1</v>
      </c>
      <c r="D207" s="3"/>
      <c r="E207" s="3"/>
      <c r="F207"/>
    </row>
    <row r="208" spans="3:6" x14ac:dyDescent="0.3">
      <c r="C208" s="3">
        <v>1.75</v>
      </c>
      <c r="D208" s="3"/>
      <c r="E208" s="3"/>
      <c r="F208"/>
    </row>
    <row r="209" spans="3:6" x14ac:dyDescent="0.3">
      <c r="C209" s="3">
        <v>2.02</v>
      </c>
      <c r="D209" s="3"/>
      <c r="E209" s="3"/>
      <c r="F209"/>
    </row>
    <row r="210" spans="3:6" x14ac:dyDescent="0.3">
      <c r="C210" s="3">
        <v>1.5</v>
      </c>
      <c r="D210" s="3"/>
      <c r="E210" s="3"/>
      <c r="F210"/>
    </row>
    <row r="211" spans="3:6" x14ac:dyDescent="0.3">
      <c r="C211" s="3">
        <v>1.54</v>
      </c>
      <c r="D211" s="3"/>
      <c r="E211" s="3"/>
      <c r="F211"/>
    </row>
    <row r="212" spans="3:6" x14ac:dyDescent="0.3">
      <c r="C212" s="3">
        <v>1.88</v>
      </c>
      <c r="D212" s="3"/>
      <c r="E212" s="3"/>
      <c r="F212"/>
    </row>
    <row r="213" spans="3:6" x14ac:dyDescent="0.3">
      <c r="C213" s="3">
        <v>1</v>
      </c>
      <c r="D213" s="3"/>
      <c r="E213" s="3"/>
      <c r="F213"/>
    </row>
    <row r="214" spans="3:6" x14ac:dyDescent="0.3">
      <c r="C214" s="3">
        <v>2.1800000000000002</v>
      </c>
      <c r="D214" s="3"/>
      <c r="E214" s="3"/>
      <c r="F214"/>
    </row>
    <row r="215" spans="3:6" x14ac:dyDescent="0.3">
      <c r="C215" s="3">
        <v>1.83</v>
      </c>
      <c r="D215" s="3"/>
      <c r="E215" s="3"/>
      <c r="F215"/>
    </row>
    <row r="216" spans="3:6" x14ac:dyDescent="0.3">
      <c r="C216" s="3">
        <v>1.91</v>
      </c>
      <c r="D216" s="3"/>
      <c r="E216" s="3"/>
      <c r="F216"/>
    </row>
    <row r="217" spans="3:6" x14ac:dyDescent="0.3">
      <c r="C217" s="3">
        <v>1.45</v>
      </c>
      <c r="D217" s="3"/>
      <c r="E217" s="3"/>
      <c r="F217"/>
    </row>
    <row r="218" spans="3:6" x14ac:dyDescent="0.3">
      <c r="C218" s="3">
        <v>1.05</v>
      </c>
      <c r="D218" s="3"/>
      <c r="E218" s="3"/>
      <c r="F218"/>
    </row>
    <row r="219" spans="3:6" x14ac:dyDescent="0.3">
      <c r="C219" s="3">
        <v>1.71</v>
      </c>
      <c r="D219" s="3"/>
      <c r="E219" s="3"/>
      <c r="F219"/>
    </row>
    <row r="220" spans="3:6" x14ac:dyDescent="0.3">
      <c r="C220" s="3">
        <v>1.1599999999999999</v>
      </c>
      <c r="D220" s="3"/>
      <c r="E220" s="3"/>
      <c r="F220"/>
    </row>
    <row r="221" spans="3:6" x14ac:dyDescent="0.3">
      <c r="C221" s="3">
        <v>1.93</v>
      </c>
      <c r="D221" s="3"/>
      <c r="E221" s="3"/>
      <c r="F221"/>
    </row>
    <row r="222" spans="3:6" x14ac:dyDescent="0.3">
      <c r="C222" s="3">
        <v>2.27</v>
      </c>
      <c r="D222" s="3"/>
      <c r="E222" s="3"/>
      <c r="F222"/>
    </row>
    <row r="223" spans="3:6" x14ac:dyDescent="0.3">
      <c r="C223" s="3">
        <v>1.44</v>
      </c>
      <c r="D223" s="3"/>
      <c r="E223" s="3"/>
      <c r="F223"/>
    </row>
    <row r="224" spans="3:6" x14ac:dyDescent="0.3">
      <c r="C224" s="3">
        <v>1.79</v>
      </c>
      <c r="D224" s="3"/>
      <c r="E224" s="3"/>
      <c r="F224"/>
    </row>
    <row r="225" spans="3:6" x14ac:dyDescent="0.3">
      <c r="C225" s="3">
        <v>1.49</v>
      </c>
      <c r="D225" s="3"/>
      <c r="E225" s="3"/>
      <c r="F225"/>
    </row>
    <row r="226" spans="3:6" x14ac:dyDescent="0.3">
      <c r="C226" s="3">
        <v>1.27</v>
      </c>
      <c r="D226" s="3"/>
      <c r="E226" s="3"/>
      <c r="F226"/>
    </row>
    <row r="227" spans="3:6" x14ac:dyDescent="0.3">
      <c r="C227" s="3">
        <v>2.17</v>
      </c>
      <c r="D227" s="3"/>
      <c r="E227" s="3"/>
    </row>
    <row r="228" spans="3:6" x14ac:dyDescent="0.3">
      <c r="C228" s="3">
        <v>1.67</v>
      </c>
      <c r="D228" s="3"/>
      <c r="E228" s="3"/>
    </row>
    <row r="229" spans="3:6" x14ac:dyDescent="0.3">
      <c r="C229" s="3">
        <v>1.74</v>
      </c>
      <c r="D229" s="3"/>
      <c r="E229" s="3"/>
    </row>
    <row r="230" spans="3:6" x14ac:dyDescent="0.3">
      <c r="C230" s="3">
        <v>2.12</v>
      </c>
      <c r="D230" s="3"/>
      <c r="E230" s="3"/>
    </row>
    <row r="231" spans="3:6" x14ac:dyDescent="0.3">
      <c r="C231" s="3">
        <v>1.73</v>
      </c>
      <c r="D231" s="3"/>
      <c r="E231" s="3"/>
    </row>
    <row r="232" spans="3:6" x14ac:dyDescent="0.3">
      <c r="C232" s="3">
        <v>1.87</v>
      </c>
      <c r="D232" s="3"/>
      <c r="E232" s="3"/>
    </row>
    <row r="233" spans="3:6" x14ac:dyDescent="0.3">
      <c r="C233" s="3">
        <v>2.2200000000000002</v>
      </c>
      <c r="D233" s="3"/>
      <c r="E233" s="3"/>
    </row>
    <row r="234" spans="3:6" x14ac:dyDescent="0.3">
      <c r="C234" s="3">
        <v>1.84</v>
      </c>
      <c r="D234" s="3"/>
      <c r="E234" s="3"/>
    </row>
    <row r="235" spans="3:6" x14ac:dyDescent="0.3">
      <c r="C235" s="3">
        <v>1.89</v>
      </c>
      <c r="D235" s="3"/>
      <c r="E235" s="3"/>
    </row>
    <row r="236" spans="3:6" x14ac:dyDescent="0.3">
      <c r="C236" s="3">
        <v>1.42</v>
      </c>
      <c r="D236" s="3"/>
      <c r="E236" s="3"/>
    </row>
    <row r="237" spans="3:6" x14ac:dyDescent="0.3">
      <c r="C237" s="3">
        <v>2.04</v>
      </c>
      <c r="D237" s="3"/>
      <c r="E237" s="3"/>
    </row>
    <row r="238" spans="3:6" x14ac:dyDescent="0.3">
      <c r="C238" s="3">
        <v>1.68</v>
      </c>
      <c r="D238" s="3"/>
      <c r="E238" s="3"/>
    </row>
    <row r="239" spans="3:6" x14ac:dyDescent="0.3">
      <c r="C239" s="3">
        <v>1.1399999999999999</v>
      </c>
      <c r="D239" s="3"/>
      <c r="E239" s="3"/>
    </row>
    <row r="240" spans="3:6" x14ac:dyDescent="0.3">
      <c r="C240" s="3">
        <v>1.46</v>
      </c>
      <c r="D240" s="3"/>
      <c r="E240" s="3"/>
    </row>
    <row r="241" spans="3:5" x14ac:dyDescent="0.3">
      <c r="C241" s="3">
        <v>1.95</v>
      </c>
      <c r="D241" s="3"/>
      <c r="E241" s="3"/>
    </row>
    <row r="242" spans="3:5" x14ac:dyDescent="0.3">
      <c r="C242" s="3">
        <v>1.99</v>
      </c>
      <c r="D242" s="3"/>
      <c r="E242" s="3"/>
    </row>
    <row r="243" spans="3:5" x14ac:dyDescent="0.3">
      <c r="C243" s="3">
        <v>1.65</v>
      </c>
      <c r="D243" s="3"/>
      <c r="E243" s="3"/>
    </row>
    <row r="244" spans="3:5" x14ac:dyDescent="0.3">
      <c r="C244" s="3">
        <v>1.71</v>
      </c>
      <c r="D244" s="3"/>
      <c r="E244" s="3"/>
    </row>
    <row r="245" spans="3:5" x14ac:dyDescent="0.3">
      <c r="C245" s="3">
        <v>2.09</v>
      </c>
      <c r="D245" s="3"/>
      <c r="E245" s="3"/>
    </row>
    <row r="246" spans="3:5" x14ac:dyDescent="0.3">
      <c r="C246" s="3">
        <v>1.62</v>
      </c>
      <c r="D246" s="3"/>
      <c r="E246" s="3"/>
    </row>
    <row r="247" spans="3:5" x14ac:dyDescent="0.3">
      <c r="C247" s="3">
        <v>1.66</v>
      </c>
      <c r="D247" s="3"/>
      <c r="E247" s="3"/>
    </row>
    <row r="248" spans="3:5" x14ac:dyDescent="0.3">
      <c r="C248" s="3">
        <v>1.71</v>
      </c>
      <c r="D248" s="3"/>
      <c r="E248" s="3"/>
    </row>
    <row r="249" spans="3:5" x14ac:dyDescent="0.3">
      <c r="C249" s="3">
        <v>1.8</v>
      </c>
      <c r="D249" s="3"/>
      <c r="E249" s="3"/>
    </row>
    <row r="250" spans="3:5" x14ac:dyDescent="0.3">
      <c r="C250" s="3">
        <v>1.91</v>
      </c>
      <c r="D250" s="3"/>
      <c r="E250" s="3"/>
    </row>
    <row r="251" spans="3:5" x14ac:dyDescent="0.3">
      <c r="C251" s="3">
        <v>1.8</v>
      </c>
      <c r="D251" s="3"/>
      <c r="E251" s="3"/>
    </row>
    <row r="252" spans="3:5" x14ac:dyDescent="0.3">
      <c r="C252" s="3">
        <v>1.1000000000000001</v>
      </c>
      <c r="D252" s="3"/>
      <c r="E252" s="3"/>
    </row>
    <row r="253" spans="3:5" x14ac:dyDescent="0.3">
      <c r="C253" s="3">
        <v>2.12</v>
      </c>
      <c r="D253" s="3"/>
      <c r="E253" s="3"/>
    </row>
    <row r="254" spans="3:5" x14ac:dyDescent="0.3">
      <c r="C254" s="3">
        <v>1.87</v>
      </c>
      <c r="D254" s="3"/>
      <c r="E254" s="3"/>
    </row>
    <row r="255" spans="3:5" x14ac:dyDescent="0.3">
      <c r="C255" s="3">
        <v>1.57</v>
      </c>
      <c r="D255" s="3"/>
      <c r="E255" s="3"/>
    </row>
    <row r="256" spans="3:5" x14ac:dyDescent="0.3">
      <c r="C256" s="3">
        <v>2.25</v>
      </c>
      <c r="D256" s="3"/>
      <c r="E256" s="3"/>
    </row>
    <row r="257" spans="3:5" x14ac:dyDescent="0.3">
      <c r="C257" s="3">
        <v>1.81</v>
      </c>
      <c r="D257" s="3"/>
      <c r="E257" s="3"/>
    </row>
    <row r="258" spans="3:5" x14ac:dyDescent="0.3">
      <c r="C258" s="3">
        <v>2.15</v>
      </c>
      <c r="D258" s="3"/>
      <c r="E258" s="3"/>
    </row>
    <row r="259" spans="3:5" x14ac:dyDescent="0.3">
      <c r="C259" s="3">
        <v>1.98</v>
      </c>
      <c r="D259" s="3"/>
      <c r="E259" s="3"/>
    </row>
    <row r="260" spans="3:5" x14ac:dyDescent="0.3">
      <c r="C260" s="3">
        <v>1.88</v>
      </c>
      <c r="D260" s="3"/>
      <c r="E260" s="3"/>
    </row>
    <row r="261" spans="3:5" x14ac:dyDescent="0.3">
      <c r="C261" s="3">
        <v>1.43</v>
      </c>
      <c r="D261" s="3"/>
      <c r="E261" s="3"/>
    </row>
    <row r="262" spans="3:5" x14ac:dyDescent="0.3">
      <c r="C262" s="3">
        <v>1.7</v>
      </c>
      <c r="D262" s="3"/>
      <c r="E262" s="3"/>
    </row>
    <row r="263" spans="3:5" x14ac:dyDescent="0.3">
      <c r="C263" s="3">
        <v>1.39</v>
      </c>
      <c r="D263" s="3"/>
      <c r="E263" s="3"/>
    </row>
    <row r="264" spans="3:5" x14ac:dyDescent="0.3">
      <c r="C264" s="3">
        <v>1.5</v>
      </c>
      <c r="D264" s="3"/>
      <c r="E264" s="3"/>
    </row>
    <row r="265" spans="3:5" x14ac:dyDescent="0.3">
      <c r="C265" s="3">
        <v>2.29</v>
      </c>
      <c r="D265" s="3"/>
      <c r="E265" s="3"/>
    </row>
    <row r="266" spans="3:5" x14ac:dyDescent="0.3">
      <c r="C266" s="3">
        <v>1.82</v>
      </c>
      <c r="D266" s="3"/>
      <c r="E266" s="3"/>
    </row>
    <row r="267" spans="3:5" x14ac:dyDescent="0.3">
      <c r="C267" s="3">
        <v>1.43</v>
      </c>
      <c r="D267" s="3"/>
      <c r="E267" s="3"/>
    </row>
    <row r="268" spans="3:5" x14ac:dyDescent="0.3">
      <c r="C268" s="3">
        <v>1.66</v>
      </c>
      <c r="D268" s="3"/>
      <c r="E268" s="3"/>
    </row>
    <row r="269" spans="3:5" x14ac:dyDescent="0.3">
      <c r="C269" s="3">
        <v>1.75</v>
      </c>
      <c r="D269" s="3"/>
      <c r="E269" s="3"/>
    </row>
    <row r="270" spans="3:5" x14ac:dyDescent="0.3">
      <c r="C270" s="3">
        <v>1.62</v>
      </c>
      <c r="D270" s="3"/>
      <c r="E270" s="3"/>
    </row>
    <row r="271" spans="3:5" x14ac:dyDescent="0.3">
      <c r="C271" s="3">
        <v>1.52</v>
      </c>
      <c r="D271" s="3"/>
      <c r="E271" s="3"/>
    </row>
    <row r="272" spans="3:5" x14ac:dyDescent="0.3">
      <c r="C272" s="3">
        <v>1.26</v>
      </c>
      <c r="D272" s="3"/>
      <c r="E272" s="3"/>
    </row>
    <row r="273" spans="3:5" x14ac:dyDescent="0.3">
      <c r="C273" s="3">
        <v>1.56</v>
      </c>
      <c r="D273" s="3"/>
      <c r="E273" s="3"/>
    </row>
    <row r="274" spans="3:5" x14ac:dyDescent="0.3">
      <c r="C274" s="3">
        <v>1.27</v>
      </c>
      <c r="D274" s="3"/>
      <c r="E274" s="3"/>
    </row>
    <row r="275" spans="3:5" x14ac:dyDescent="0.3">
      <c r="C275" s="3">
        <v>1.52</v>
      </c>
      <c r="D275" s="3"/>
      <c r="E275" s="3"/>
    </row>
    <row r="276" spans="3:5" x14ac:dyDescent="0.3">
      <c r="C276" s="3">
        <v>1.52</v>
      </c>
      <c r="D276" s="3"/>
      <c r="E276" s="3"/>
    </row>
    <row r="277" spans="3:5" x14ac:dyDescent="0.3">
      <c r="C277" s="3">
        <v>1.63</v>
      </c>
      <c r="D277" s="3"/>
      <c r="E277" s="3"/>
    </row>
    <row r="278" spans="3:5" x14ac:dyDescent="0.3">
      <c r="C278" s="3">
        <v>1.89</v>
      </c>
      <c r="D278" s="3"/>
      <c r="E278" s="3"/>
    </row>
    <row r="279" spans="3:5" x14ac:dyDescent="0.3">
      <c r="C279" s="3">
        <v>1.83</v>
      </c>
      <c r="D279" s="3"/>
      <c r="E279" s="3"/>
    </row>
    <row r="280" spans="3:5" x14ac:dyDescent="0.3">
      <c r="C280" s="3">
        <v>1.78</v>
      </c>
      <c r="D280" s="3"/>
      <c r="E280" s="3"/>
    </row>
    <row r="281" spans="3:5" x14ac:dyDescent="0.3">
      <c r="C281" s="3">
        <v>1.66</v>
      </c>
      <c r="D281" s="3"/>
      <c r="E281" s="3"/>
    </row>
    <row r="282" spans="3:5" x14ac:dyDescent="0.3">
      <c r="C282" s="3">
        <v>1.87</v>
      </c>
      <c r="D282" s="3"/>
      <c r="E282" s="3"/>
    </row>
    <row r="283" spans="3:5" x14ac:dyDescent="0.3">
      <c r="C283" s="3">
        <v>1.08</v>
      </c>
      <c r="D283" s="3"/>
      <c r="E283" s="3"/>
    </row>
    <row r="284" spans="3:5" x14ac:dyDescent="0.3">
      <c r="C284" s="3">
        <v>1.7</v>
      </c>
      <c r="D284" s="3"/>
      <c r="E284" s="3"/>
    </row>
    <row r="285" spans="3:5" x14ac:dyDescent="0.3">
      <c r="C285" s="3">
        <v>1.65</v>
      </c>
      <c r="D285" s="3"/>
      <c r="E285" s="3"/>
    </row>
    <row r="286" spans="3:5" x14ac:dyDescent="0.3">
      <c r="C286" s="3">
        <v>1.49</v>
      </c>
      <c r="D286" s="3"/>
      <c r="E286" s="3"/>
    </row>
    <row r="287" spans="3:5" x14ac:dyDescent="0.3">
      <c r="C287" s="3">
        <v>2.25</v>
      </c>
      <c r="D287" s="3"/>
      <c r="E287" s="3"/>
    </row>
    <row r="288" spans="3:5" x14ac:dyDescent="0.3">
      <c r="C288" s="3">
        <v>1.65</v>
      </c>
      <c r="D288" s="3"/>
      <c r="E288" s="3"/>
    </row>
    <row r="289" spans="3:5" x14ac:dyDescent="0.3">
      <c r="C289" s="3">
        <v>1.9</v>
      </c>
      <c r="D289" s="3"/>
      <c r="E289" s="3"/>
    </row>
    <row r="290" spans="3:5" x14ac:dyDescent="0.3">
      <c r="C290" s="3">
        <v>2.14</v>
      </c>
      <c r="D290" s="3"/>
      <c r="E290" s="3"/>
    </row>
    <row r="291" spans="3:5" x14ac:dyDescent="0.3">
      <c r="C291" s="3">
        <v>2.09</v>
      </c>
      <c r="D291" s="3"/>
      <c r="E291" s="3"/>
    </row>
    <row r="292" spans="3:5" x14ac:dyDescent="0.3">
      <c r="C292" s="3">
        <v>1.43</v>
      </c>
      <c r="D292" s="3"/>
      <c r="E292" s="3"/>
    </row>
    <row r="293" spans="3:5" x14ac:dyDescent="0.3">
      <c r="C293" s="3">
        <v>1.52</v>
      </c>
      <c r="D293" s="3"/>
      <c r="E293" s="3"/>
    </row>
    <row r="294" spans="3:5" x14ac:dyDescent="0.3">
      <c r="C294" s="3">
        <v>1.95</v>
      </c>
      <c r="D294" s="3"/>
      <c r="E294" s="3"/>
    </row>
    <row r="295" spans="3:5" x14ac:dyDescent="0.3">
      <c r="C295" s="3">
        <v>1.54</v>
      </c>
      <c r="D295" s="3"/>
      <c r="E295" s="3"/>
    </row>
    <row r="296" spans="3:5" x14ac:dyDescent="0.3">
      <c r="C296" s="3">
        <v>1.62</v>
      </c>
      <c r="D296" s="3"/>
      <c r="E296" s="3"/>
    </row>
    <row r="297" spans="3:5" x14ac:dyDescent="0.3">
      <c r="C297" s="3">
        <v>1.63</v>
      </c>
      <c r="D297" s="3"/>
      <c r="E297" s="3"/>
    </row>
    <row r="298" spans="3:5" x14ac:dyDescent="0.3">
      <c r="C298" s="3">
        <v>2.0099999999999998</v>
      </c>
      <c r="D298" s="3"/>
      <c r="E298" s="3"/>
    </row>
    <row r="299" spans="3:5" x14ac:dyDescent="0.3">
      <c r="C299" s="3">
        <v>1.75</v>
      </c>
      <c r="D299" s="3"/>
      <c r="E299" s="3"/>
    </row>
    <row r="300" spans="3:5" x14ac:dyDescent="0.3">
      <c r="C300" s="3">
        <v>1.95</v>
      </c>
      <c r="D300" s="3"/>
      <c r="E300" s="3"/>
    </row>
    <row r="301" spans="3:5" x14ac:dyDescent="0.3">
      <c r="C301" s="3">
        <v>1.98</v>
      </c>
      <c r="D301" s="3"/>
      <c r="E301" s="3"/>
    </row>
    <row r="302" spans="3:5" x14ac:dyDescent="0.3">
      <c r="C302" s="3">
        <v>1.84</v>
      </c>
      <c r="D302" s="3"/>
      <c r="E302" s="3"/>
    </row>
    <row r="303" spans="3:5" x14ac:dyDescent="0.3">
      <c r="C303" s="3">
        <v>2.14</v>
      </c>
      <c r="D303" s="3"/>
      <c r="E303" s="3"/>
    </row>
    <row r="304" spans="3:5" x14ac:dyDescent="0.3">
      <c r="C304" s="3">
        <v>1.67</v>
      </c>
      <c r="D304" s="3"/>
      <c r="E304" s="3"/>
    </row>
    <row r="305" spans="3:5" x14ac:dyDescent="0.3">
      <c r="C305" s="3">
        <v>1.73</v>
      </c>
      <c r="D305" s="3"/>
      <c r="E305" s="3"/>
    </row>
    <row r="306" spans="3:5" x14ac:dyDescent="0.3">
      <c r="C306" s="3">
        <v>0.86</v>
      </c>
      <c r="D306" s="3"/>
      <c r="E306" s="3"/>
    </row>
    <row r="307" spans="3:5" x14ac:dyDescent="0.3">
      <c r="C307" s="3">
        <v>1.32</v>
      </c>
      <c r="D307" s="3"/>
      <c r="E307" s="3"/>
    </row>
    <row r="308" spans="3:5" x14ac:dyDescent="0.3">
      <c r="C308" s="3">
        <v>2.2200000000000002</v>
      </c>
      <c r="D308" s="3"/>
      <c r="E308" s="3"/>
    </row>
    <row r="309" spans="3:5" x14ac:dyDescent="0.3">
      <c r="C309" s="3">
        <v>2.2999999999999998</v>
      </c>
      <c r="D309" s="3"/>
      <c r="E309" s="3"/>
    </row>
    <row r="310" spans="3:5" x14ac:dyDescent="0.3">
      <c r="C310" s="3">
        <v>1.43</v>
      </c>
      <c r="D310" s="3"/>
      <c r="E310" s="3"/>
    </row>
    <row r="311" spans="3:5" x14ac:dyDescent="0.3">
      <c r="C311" s="3">
        <v>2.1</v>
      </c>
      <c r="D311" s="3"/>
      <c r="E311" s="3"/>
    </row>
    <row r="312" spans="3:5" x14ac:dyDescent="0.3">
      <c r="C312" s="3">
        <v>1.91</v>
      </c>
      <c r="D312" s="3"/>
      <c r="E312" s="3"/>
    </row>
    <row r="313" spans="3:5" x14ac:dyDescent="0.3">
      <c r="C313" s="3">
        <v>1.63</v>
      </c>
      <c r="D313" s="3"/>
      <c r="E313" s="3"/>
    </row>
    <row r="314" spans="3:5" x14ac:dyDescent="0.3">
      <c r="C314" s="3">
        <v>1.8</v>
      </c>
      <c r="D314" s="3"/>
      <c r="E314" s="3"/>
    </row>
    <row r="315" spans="3:5" x14ac:dyDescent="0.3">
      <c r="C315" s="3">
        <v>1.56</v>
      </c>
      <c r="D315" s="3"/>
      <c r="E315" s="3"/>
    </row>
    <row r="316" spans="3:5" x14ac:dyDescent="0.3">
      <c r="C316" s="3">
        <v>1.68</v>
      </c>
      <c r="D316" s="3"/>
      <c r="E316" s="3"/>
    </row>
    <row r="317" spans="3:5" x14ac:dyDescent="0.3">
      <c r="C317" s="3">
        <v>1.3</v>
      </c>
      <c r="D317" s="3"/>
      <c r="E317" s="3"/>
    </row>
    <row r="318" spans="3:5" x14ac:dyDescent="0.3">
      <c r="C318" s="3">
        <v>1.25</v>
      </c>
      <c r="D318" s="3"/>
      <c r="E318" s="3"/>
    </row>
    <row r="319" spans="3:5" x14ac:dyDescent="0.3">
      <c r="C319" s="5"/>
      <c r="D319" s="5"/>
      <c r="E319" s="5"/>
    </row>
    <row r="320" spans="3:5" x14ac:dyDescent="0.3">
      <c r="C320" s="5"/>
      <c r="D320" s="5"/>
      <c r="E320" s="5"/>
    </row>
    <row r="321" spans="3:5" x14ac:dyDescent="0.3">
      <c r="C321" s="5"/>
      <c r="D321" s="5"/>
      <c r="E321" s="5"/>
    </row>
    <row r="322" spans="3:5" x14ac:dyDescent="0.3">
      <c r="C322" s="5"/>
      <c r="D322" s="5"/>
      <c r="E322" s="5"/>
    </row>
    <row r="323" spans="3:5" x14ac:dyDescent="0.3">
      <c r="C323" s="5"/>
      <c r="D323" s="5"/>
      <c r="E323" s="5"/>
    </row>
    <row r="324" spans="3:5" x14ac:dyDescent="0.3">
      <c r="C324" s="5"/>
      <c r="D324" s="5"/>
      <c r="E324" s="5"/>
    </row>
    <row r="325" spans="3:5" x14ac:dyDescent="0.3">
      <c r="C325" s="5"/>
      <c r="D325" s="5"/>
      <c r="E325" s="5"/>
    </row>
    <row r="326" spans="3:5" x14ac:dyDescent="0.3">
      <c r="C326" s="5"/>
      <c r="D326" s="5"/>
      <c r="E326" s="5"/>
    </row>
    <row r="327" spans="3:5" x14ac:dyDescent="0.3">
      <c r="C327" s="5"/>
      <c r="D327" s="5"/>
      <c r="E327" s="5"/>
    </row>
    <row r="328" spans="3:5" x14ac:dyDescent="0.3">
      <c r="C328" s="5"/>
      <c r="D328" s="5"/>
      <c r="E328" s="5"/>
    </row>
    <row r="329" spans="3:5" x14ac:dyDescent="0.3">
      <c r="C329" s="5"/>
      <c r="D329" s="5"/>
      <c r="E329" s="5"/>
    </row>
    <row r="330" spans="3:5" x14ac:dyDescent="0.3">
      <c r="C330" s="5"/>
      <c r="D330" s="5"/>
      <c r="E330" s="5"/>
    </row>
    <row r="331" spans="3:5" x14ac:dyDescent="0.3">
      <c r="C331" s="5"/>
      <c r="D331" s="5"/>
      <c r="E331" s="5"/>
    </row>
    <row r="332" spans="3:5" x14ac:dyDescent="0.3">
      <c r="C332" s="5"/>
      <c r="D332" s="5"/>
      <c r="E332" s="5"/>
    </row>
    <row r="333" spans="3:5" x14ac:dyDescent="0.3">
      <c r="C333" s="5"/>
      <c r="D333" s="5"/>
      <c r="E333" s="5"/>
    </row>
    <row r="334" spans="3:5" x14ac:dyDescent="0.3">
      <c r="C334" s="5"/>
      <c r="D334" s="5"/>
      <c r="E334" s="5"/>
    </row>
    <row r="335" spans="3:5" x14ac:dyDescent="0.3">
      <c r="C335" s="5"/>
      <c r="D335" s="5"/>
      <c r="E335" s="5"/>
    </row>
    <row r="336" spans="3:5" x14ac:dyDescent="0.3">
      <c r="C336" s="5"/>
      <c r="D336" s="5"/>
      <c r="E336" s="5"/>
    </row>
    <row r="337" spans="3:5" x14ac:dyDescent="0.3">
      <c r="C337" s="5"/>
      <c r="D337" s="5"/>
      <c r="E337" s="5"/>
    </row>
    <row r="338" spans="3:5" x14ac:dyDescent="0.3">
      <c r="C338" s="5"/>
      <c r="D338" s="5"/>
      <c r="E338" s="5"/>
    </row>
    <row r="339" spans="3:5" x14ac:dyDescent="0.3">
      <c r="C339" s="5"/>
      <c r="D339" s="5"/>
      <c r="E339" s="5"/>
    </row>
  </sheetData>
  <mergeCells count="4">
    <mergeCell ref="H1:I1"/>
    <mergeCell ref="H7:M7"/>
    <mergeCell ref="H21:I21"/>
    <mergeCell ref="H14:J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N339"/>
  <sheetViews>
    <sheetView topLeftCell="F1" workbookViewId="0">
      <selection activeCell="J18" sqref="J18"/>
    </sheetView>
  </sheetViews>
  <sheetFormatPr defaultRowHeight="14.4" x14ac:dyDescent="0.3"/>
  <cols>
    <col min="4" max="4" width="28.21875" style="6" customWidth="1"/>
    <col min="5" max="5" width="9" style="6" customWidth="1"/>
    <col min="6" max="6" width="31.77734375" style="6" customWidth="1"/>
    <col min="8" max="8" width="28.5546875" customWidth="1"/>
    <col min="9" max="9" width="16.21875" customWidth="1"/>
    <col min="10" max="10" width="17.21875" customWidth="1"/>
    <col min="11" max="11" width="20.21875" customWidth="1"/>
    <col min="12" max="12" width="20.77734375" customWidth="1"/>
    <col min="13" max="13" width="31.5546875" customWidth="1"/>
    <col min="14" max="14" width="30.77734375" customWidth="1"/>
  </cols>
  <sheetData>
    <row r="1" spans="4:14" ht="15" thickBot="1" x14ac:dyDescent="0.35">
      <c r="D1" s="2" t="s">
        <v>350</v>
      </c>
      <c r="E1" s="23"/>
      <c r="F1" s="12" t="s">
        <v>357</v>
      </c>
      <c r="H1" s="48" t="s">
        <v>328</v>
      </c>
      <c r="I1" s="48"/>
    </row>
    <row r="2" spans="4:14" ht="15" thickTop="1" x14ac:dyDescent="0.3">
      <c r="D2" s="3">
        <v>1.69</v>
      </c>
      <c r="E2" s="3"/>
      <c r="F2" s="13">
        <f ca="1">INDEX($D:$D,RANDBETWEEN(2,318),1)</f>
        <v>1.17</v>
      </c>
      <c r="H2" s="15" t="s">
        <v>359</v>
      </c>
      <c r="I2" s="25">
        <f ca="1">_xlfn.VAR.S(F:F)</f>
        <v>0.14431157894736882</v>
      </c>
    </row>
    <row r="3" spans="4:14" x14ac:dyDescent="0.3">
      <c r="D3" s="3">
        <v>1.46</v>
      </c>
      <c r="E3" s="3"/>
      <c r="F3" s="13">
        <f t="shared" ref="F3:F21" ca="1" si="0">INDEX($D:$D,RANDBETWEEN(2,318),1)</f>
        <v>1.8</v>
      </c>
      <c r="H3" s="14" t="s">
        <v>360</v>
      </c>
      <c r="I3" s="25">
        <f ca="1">_xlfn.STDEV.S(F:F)</f>
        <v>0.37988363869396746</v>
      </c>
    </row>
    <row r="4" spans="4:14" x14ac:dyDescent="0.3">
      <c r="D4" s="3">
        <v>1.75</v>
      </c>
      <c r="E4" s="3"/>
      <c r="F4" s="13">
        <f t="shared" ca="1" si="0"/>
        <v>1.44</v>
      </c>
      <c r="H4" s="14" t="s">
        <v>326</v>
      </c>
      <c r="I4" s="27">
        <v>20</v>
      </c>
    </row>
    <row r="5" spans="4:14" x14ac:dyDescent="0.3">
      <c r="D5" s="3">
        <v>1.34</v>
      </c>
      <c r="E5" s="3"/>
      <c r="F5" s="13">
        <f t="shared" ca="1" si="0"/>
        <v>1.66</v>
      </c>
      <c r="H5" s="14" t="s">
        <v>363</v>
      </c>
      <c r="I5" s="27">
        <v>19</v>
      </c>
    </row>
    <row r="6" spans="4:14" x14ac:dyDescent="0.3">
      <c r="D6" s="3">
        <v>1.33</v>
      </c>
      <c r="E6" s="3"/>
      <c r="F6" s="13">
        <f t="shared" ca="1" si="0"/>
        <v>1.73</v>
      </c>
    </row>
    <row r="7" spans="4:14" x14ac:dyDescent="0.3">
      <c r="D7" s="3">
        <v>1.81</v>
      </c>
      <c r="E7" s="3"/>
      <c r="F7" s="13">
        <f t="shared" ca="1" si="0"/>
        <v>1.56</v>
      </c>
      <c r="H7" s="49" t="s">
        <v>334</v>
      </c>
      <c r="I7" s="49"/>
      <c r="J7" s="49"/>
      <c r="K7" s="49"/>
      <c r="L7" s="49"/>
      <c r="M7" s="49"/>
    </row>
    <row r="8" spans="4:14" ht="17.399999999999999" thickBot="1" x14ac:dyDescent="0.4">
      <c r="D8" s="3">
        <v>2.0499999999999998</v>
      </c>
      <c r="E8" s="3"/>
      <c r="F8" s="13">
        <f t="shared" ca="1" si="0"/>
        <v>1.5</v>
      </c>
      <c r="H8" s="16" t="s">
        <v>329</v>
      </c>
      <c r="I8" s="28" t="s">
        <v>361</v>
      </c>
      <c r="J8" s="28" t="s">
        <v>362</v>
      </c>
      <c r="K8" s="17" t="s">
        <v>364</v>
      </c>
      <c r="L8" s="17" t="s">
        <v>365</v>
      </c>
      <c r="M8" s="17" t="s">
        <v>366</v>
      </c>
      <c r="N8" s="17" t="s">
        <v>367</v>
      </c>
    </row>
    <row r="9" spans="4:14" ht="15" thickTop="1" x14ac:dyDescent="0.3">
      <c r="D9" s="3">
        <v>1.95</v>
      </c>
      <c r="E9" s="3"/>
      <c r="F9" s="13">
        <f t="shared" ca="1" si="0"/>
        <v>2.25</v>
      </c>
      <c r="H9" s="19">
        <v>0.92</v>
      </c>
      <c r="I9">
        <v>9.6999999999999993</v>
      </c>
      <c r="J9" s="21">
        <v>31.04</v>
      </c>
      <c r="K9" s="46">
        <f ca="1">19*I2/J9</f>
        <v>8.8335051546391999E-2</v>
      </c>
      <c r="L9" s="25">
        <f ca="1">19*I2/I9</f>
        <v>0.28267216494845437</v>
      </c>
      <c r="M9" s="25">
        <f ca="1">SQRT(K9)</f>
        <v>0.29721213223284138</v>
      </c>
      <c r="N9" s="25">
        <f ca="1">SQRT(L9)</f>
        <v>0.53166922512823178</v>
      </c>
    </row>
    <row r="10" spans="4:14" x14ac:dyDescent="0.3">
      <c r="D10" s="3">
        <v>1.44</v>
      </c>
      <c r="E10" s="3"/>
      <c r="F10" s="13">
        <f t="shared" ca="1" si="0"/>
        <v>1.35</v>
      </c>
      <c r="H10" s="18">
        <v>0.96</v>
      </c>
      <c r="I10">
        <v>8.57</v>
      </c>
      <c r="J10" s="22">
        <v>33.686999999999998</v>
      </c>
      <c r="K10" s="46">
        <f ca="1">19*I2/J10</f>
        <v>8.1394009558583655E-2</v>
      </c>
      <c r="L10" s="25">
        <f ca="1">19*I2/I10</f>
        <v>0.3199439906651117</v>
      </c>
      <c r="M10" s="25">
        <f ca="1">SQRT(K10)</f>
        <v>0.28529635391743735</v>
      </c>
      <c r="N10" s="25">
        <f t="shared" ref="N10:N11" ca="1" si="1">SQRT(L10)</f>
        <v>0.56563591705717531</v>
      </c>
    </row>
    <row r="11" spans="4:14" x14ac:dyDescent="0.3">
      <c r="D11" s="3">
        <v>2.2400000000000002</v>
      </c>
      <c r="E11" s="3"/>
      <c r="F11" s="13">
        <f t="shared" ca="1" si="0"/>
        <v>1.95</v>
      </c>
      <c r="H11" s="18">
        <v>0.98</v>
      </c>
      <c r="I11">
        <v>7.63</v>
      </c>
      <c r="J11" s="22">
        <v>36.19</v>
      </c>
      <c r="K11" s="46">
        <f ca="1">19*I2/J11</f>
        <v>7.576457584968245E-2</v>
      </c>
      <c r="L11" s="25">
        <f ca="1">19*I2/I11</f>
        <v>0.3593604193971176</v>
      </c>
      <c r="M11" s="25">
        <f t="shared" ref="M11" ca="1" si="2">SQRT(K11)</f>
        <v>0.27525365728666068</v>
      </c>
      <c r="N11" s="25">
        <f t="shared" ca="1" si="1"/>
        <v>0.59946677922727098</v>
      </c>
    </row>
    <row r="12" spans="4:14" x14ac:dyDescent="0.3">
      <c r="D12" s="3">
        <v>1.58</v>
      </c>
      <c r="E12" s="3"/>
      <c r="F12" s="13">
        <f t="shared" ca="1" si="0"/>
        <v>1.44</v>
      </c>
      <c r="H12" s="10" t="s">
        <v>337</v>
      </c>
      <c r="I12" s="10" t="s">
        <v>355</v>
      </c>
      <c r="J12" s="6"/>
      <c r="K12" s="6"/>
      <c r="L12" s="6"/>
      <c r="M12" s="6"/>
    </row>
    <row r="13" spans="4:14" x14ac:dyDescent="0.3">
      <c r="D13" s="3">
        <v>1.89</v>
      </c>
      <c r="E13" s="3"/>
      <c r="F13" s="13">
        <f t="shared" ca="1" si="0"/>
        <v>2.2200000000000002</v>
      </c>
    </row>
    <row r="14" spans="4:14" x14ac:dyDescent="0.3">
      <c r="D14" s="3">
        <v>1.4</v>
      </c>
      <c r="E14" s="3"/>
      <c r="F14" s="13">
        <f t="shared" ca="1" si="0"/>
        <v>1.78</v>
      </c>
    </row>
    <row r="15" spans="4:14" ht="15" thickBot="1" x14ac:dyDescent="0.35">
      <c r="D15" s="3">
        <v>2.0699999999999998</v>
      </c>
      <c r="E15" s="3"/>
      <c r="F15" s="13">
        <f t="shared" ca="1" si="0"/>
        <v>1.99</v>
      </c>
      <c r="H15" s="48" t="s">
        <v>338</v>
      </c>
      <c r="I15" s="48"/>
    </row>
    <row r="16" spans="4:14" ht="15" thickTop="1" x14ac:dyDescent="0.3">
      <c r="D16" s="3">
        <v>1.67</v>
      </c>
      <c r="E16" s="3"/>
      <c r="F16" s="13">
        <f t="shared" ca="1" si="0"/>
        <v>1.81</v>
      </c>
      <c r="H16" s="14" t="s">
        <v>358</v>
      </c>
      <c r="I16" s="26">
        <f>'Q1'!J4</f>
        <v>0.29849085862682406</v>
      </c>
    </row>
    <row r="17" spans="4:6" x14ac:dyDescent="0.3">
      <c r="D17" s="3">
        <v>1.28</v>
      </c>
      <c r="E17" s="3"/>
      <c r="F17" s="13">
        <f t="shared" ca="1" si="0"/>
        <v>0.86</v>
      </c>
    </row>
    <row r="18" spans="4:6" x14ac:dyDescent="0.3">
      <c r="D18" s="3">
        <v>1.69</v>
      </c>
      <c r="E18" s="3"/>
      <c r="F18" s="13">
        <f t="shared" ca="1" si="0"/>
        <v>1.68</v>
      </c>
    </row>
    <row r="19" spans="4:6" x14ac:dyDescent="0.3">
      <c r="D19" s="3">
        <v>1.85</v>
      </c>
      <c r="E19" s="3"/>
      <c r="F19" s="13">
        <f t="shared" ca="1" si="0"/>
        <v>1</v>
      </c>
    </row>
    <row r="20" spans="4:6" x14ac:dyDescent="0.3">
      <c r="D20" s="3">
        <v>1.94</v>
      </c>
      <c r="E20" s="3"/>
      <c r="F20" s="13">
        <f t="shared" ca="1" si="0"/>
        <v>1.08</v>
      </c>
    </row>
    <row r="21" spans="4:6" x14ac:dyDescent="0.3">
      <c r="D21" s="3">
        <v>1.65</v>
      </c>
      <c r="E21" s="3"/>
      <c r="F21" s="13">
        <f t="shared" ca="1" si="0"/>
        <v>1.77</v>
      </c>
    </row>
    <row r="22" spans="4:6" x14ac:dyDescent="0.3">
      <c r="D22" s="3">
        <v>1.92</v>
      </c>
      <c r="E22" s="3"/>
      <c r="F22"/>
    </row>
    <row r="23" spans="4:6" x14ac:dyDescent="0.3">
      <c r="D23" s="3">
        <v>1.08</v>
      </c>
      <c r="E23" s="3"/>
      <c r="F23"/>
    </row>
    <row r="24" spans="4:6" x14ac:dyDescent="0.3">
      <c r="D24" s="3">
        <v>1.55</v>
      </c>
      <c r="E24" s="3"/>
      <c r="F24"/>
    </row>
    <row r="25" spans="4:6" x14ac:dyDescent="0.3">
      <c r="D25" s="3">
        <v>1.62</v>
      </c>
      <c r="E25" s="3"/>
      <c r="F25"/>
    </row>
    <row r="26" spans="4:6" x14ac:dyDescent="0.3">
      <c r="D26" s="3">
        <v>1.81</v>
      </c>
      <c r="E26" s="3"/>
      <c r="F26"/>
    </row>
    <row r="27" spans="4:6" x14ac:dyDescent="0.3">
      <c r="D27" s="3">
        <v>1.23</v>
      </c>
      <c r="E27" s="3"/>
      <c r="F27"/>
    </row>
    <row r="28" spans="4:6" x14ac:dyDescent="0.3">
      <c r="D28" s="3">
        <v>1.91</v>
      </c>
      <c r="E28" s="3"/>
      <c r="F28"/>
    </row>
    <row r="29" spans="4:6" x14ac:dyDescent="0.3">
      <c r="D29" s="3">
        <v>1.48</v>
      </c>
      <c r="E29" s="3"/>
      <c r="F29"/>
    </row>
    <row r="30" spans="4:6" x14ac:dyDescent="0.3">
      <c r="D30" s="3">
        <v>1.7</v>
      </c>
      <c r="E30" s="3"/>
      <c r="F30"/>
    </row>
    <row r="31" spans="4:6" x14ac:dyDescent="0.3">
      <c r="D31" s="3">
        <v>0.94</v>
      </c>
      <c r="E31" s="3"/>
      <c r="F31"/>
    </row>
    <row r="32" spans="4:6" x14ac:dyDescent="0.3">
      <c r="D32" s="3">
        <v>1.72</v>
      </c>
      <c r="E32" s="3"/>
      <c r="F32"/>
    </row>
    <row r="33" spans="4:6" x14ac:dyDescent="0.3">
      <c r="D33" s="3">
        <v>1.69</v>
      </c>
      <c r="E33" s="3"/>
      <c r="F33"/>
    </row>
    <row r="34" spans="4:6" x14ac:dyDescent="0.3">
      <c r="D34" s="3">
        <v>1.42</v>
      </c>
      <c r="E34" s="3"/>
      <c r="F34"/>
    </row>
    <row r="35" spans="4:6" x14ac:dyDescent="0.3">
      <c r="D35" s="3">
        <v>2</v>
      </c>
      <c r="E35" s="3"/>
      <c r="F35"/>
    </row>
    <row r="36" spans="4:6" x14ac:dyDescent="0.3">
      <c r="D36" s="3">
        <v>1.73</v>
      </c>
      <c r="E36" s="3"/>
      <c r="F36"/>
    </row>
    <row r="37" spans="4:6" x14ac:dyDescent="0.3">
      <c r="D37" s="3">
        <v>1.08</v>
      </c>
      <c r="E37" s="3"/>
      <c r="F37"/>
    </row>
    <row r="38" spans="4:6" x14ac:dyDescent="0.3">
      <c r="D38" s="3">
        <v>1.71</v>
      </c>
      <c r="E38" s="3"/>
      <c r="F38"/>
    </row>
    <row r="39" spans="4:6" x14ac:dyDescent="0.3">
      <c r="D39" s="3">
        <v>0.86</v>
      </c>
      <c r="E39" s="3"/>
      <c r="F39"/>
    </row>
    <row r="40" spans="4:6" x14ac:dyDescent="0.3">
      <c r="D40" s="3">
        <v>1.78</v>
      </c>
      <c r="E40" s="3"/>
      <c r="F40"/>
    </row>
    <row r="41" spans="4:6" x14ac:dyDescent="0.3">
      <c r="D41" s="3">
        <v>2.0099999999999998</v>
      </c>
      <c r="E41" s="3"/>
      <c r="F41"/>
    </row>
    <row r="42" spans="4:6" x14ac:dyDescent="0.3">
      <c r="D42" s="3">
        <v>1.91</v>
      </c>
      <c r="E42" s="3"/>
      <c r="F42"/>
    </row>
    <row r="43" spans="4:6" x14ac:dyDescent="0.3">
      <c r="D43" s="3">
        <v>1.89</v>
      </c>
      <c r="E43" s="3"/>
      <c r="F43"/>
    </row>
    <row r="44" spans="4:6" x14ac:dyDescent="0.3">
      <c r="D44" s="3">
        <v>1.75</v>
      </c>
      <c r="E44" s="3"/>
      <c r="F44"/>
    </row>
    <row r="45" spans="4:6" x14ac:dyDescent="0.3">
      <c r="D45" s="3">
        <v>2.15</v>
      </c>
      <c r="E45" s="3"/>
      <c r="F45"/>
    </row>
    <row r="46" spans="4:6" x14ac:dyDescent="0.3">
      <c r="D46" s="3">
        <v>1.85</v>
      </c>
      <c r="E46" s="3"/>
      <c r="F46"/>
    </row>
    <row r="47" spans="4:6" x14ac:dyDescent="0.3">
      <c r="D47" s="3">
        <v>1.55</v>
      </c>
      <c r="E47" s="3"/>
      <c r="F47"/>
    </row>
    <row r="48" spans="4:6" x14ac:dyDescent="0.3">
      <c r="D48" s="3">
        <v>1.71</v>
      </c>
      <c r="E48" s="3"/>
      <c r="F48"/>
    </row>
    <row r="49" spans="4:6" x14ac:dyDescent="0.3">
      <c r="D49" s="3">
        <v>1.54</v>
      </c>
      <c r="E49" s="3"/>
      <c r="F49"/>
    </row>
    <row r="50" spans="4:6" x14ac:dyDescent="0.3">
      <c r="D50" s="3">
        <v>1.99</v>
      </c>
      <c r="E50" s="3"/>
      <c r="F50"/>
    </row>
    <row r="51" spans="4:6" x14ac:dyDescent="0.3">
      <c r="D51" s="3">
        <v>1.1200000000000001</v>
      </c>
      <c r="E51" s="3"/>
      <c r="F51"/>
    </row>
    <row r="52" spans="4:6" x14ac:dyDescent="0.3">
      <c r="D52" s="3">
        <v>2.0099999999999998</v>
      </c>
      <c r="E52" s="3"/>
      <c r="F52"/>
    </row>
    <row r="53" spans="4:6" x14ac:dyDescent="0.3">
      <c r="D53" s="3">
        <v>1.3</v>
      </c>
      <c r="E53" s="3"/>
      <c r="F53"/>
    </row>
    <row r="54" spans="4:6" x14ac:dyDescent="0.3">
      <c r="D54" s="3">
        <v>1.84</v>
      </c>
      <c r="E54" s="3"/>
      <c r="F54"/>
    </row>
    <row r="55" spans="4:6" x14ac:dyDescent="0.3">
      <c r="D55" s="3">
        <v>1.45</v>
      </c>
      <c r="E55" s="3"/>
      <c r="F55"/>
    </row>
    <row r="56" spans="4:6" x14ac:dyDescent="0.3">
      <c r="D56" s="3">
        <v>1.19</v>
      </c>
      <c r="E56" s="3"/>
      <c r="F56"/>
    </row>
    <row r="57" spans="4:6" x14ac:dyDescent="0.3">
      <c r="D57" s="3">
        <v>1.98</v>
      </c>
      <c r="E57" s="3"/>
      <c r="F57"/>
    </row>
    <row r="58" spans="4:6" x14ac:dyDescent="0.3">
      <c r="D58" s="3">
        <v>1.86</v>
      </c>
      <c r="E58" s="3"/>
      <c r="F58"/>
    </row>
    <row r="59" spans="4:6" x14ac:dyDescent="0.3">
      <c r="D59" s="3">
        <v>1.85</v>
      </c>
      <c r="E59" s="3"/>
      <c r="F59"/>
    </row>
    <row r="60" spans="4:6" x14ac:dyDescent="0.3">
      <c r="D60" s="3">
        <v>1.81</v>
      </c>
      <c r="E60" s="3"/>
      <c r="F60"/>
    </row>
    <row r="61" spans="4:6" x14ac:dyDescent="0.3">
      <c r="D61" s="3">
        <v>1.68</v>
      </c>
      <c r="E61" s="3"/>
      <c r="F61"/>
    </row>
    <row r="62" spans="4:6" x14ac:dyDescent="0.3">
      <c r="D62" s="3">
        <v>1.55</v>
      </c>
      <c r="E62" s="3"/>
      <c r="F62"/>
    </row>
    <row r="63" spans="4:6" x14ac:dyDescent="0.3">
      <c r="D63" s="3">
        <v>1.68</v>
      </c>
      <c r="E63" s="3"/>
      <c r="F63"/>
    </row>
    <row r="64" spans="4:6" x14ac:dyDescent="0.3">
      <c r="D64" s="3">
        <v>1.55</v>
      </c>
      <c r="E64" s="3"/>
      <c r="F64"/>
    </row>
    <row r="65" spans="4:6" x14ac:dyDescent="0.3">
      <c r="D65" s="3">
        <v>1.86</v>
      </c>
      <c r="E65" s="3"/>
      <c r="F65"/>
    </row>
    <row r="66" spans="4:6" x14ac:dyDescent="0.3">
      <c r="D66" s="3">
        <v>1.81</v>
      </c>
      <c r="E66" s="3"/>
      <c r="F66"/>
    </row>
    <row r="67" spans="4:6" x14ac:dyDescent="0.3">
      <c r="D67" s="3">
        <v>2.29</v>
      </c>
      <c r="E67" s="3"/>
      <c r="F67"/>
    </row>
    <row r="68" spans="4:6" x14ac:dyDescent="0.3">
      <c r="D68" s="3">
        <v>1.77</v>
      </c>
      <c r="E68" s="3"/>
      <c r="F68"/>
    </row>
    <row r="69" spans="4:6" x14ac:dyDescent="0.3">
      <c r="D69" s="3">
        <v>2</v>
      </c>
      <c r="E69" s="3"/>
      <c r="F69"/>
    </row>
    <row r="70" spans="4:6" x14ac:dyDescent="0.3">
      <c r="D70" s="3">
        <v>1.59</v>
      </c>
      <c r="E70" s="3"/>
      <c r="F70"/>
    </row>
    <row r="71" spans="4:6" x14ac:dyDescent="0.3">
      <c r="D71" s="3">
        <v>1.95</v>
      </c>
      <c r="E71" s="3"/>
      <c r="F71"/>
    </row>
    <row r="72" spans="4:6" x14ac:dyDescent="0.3">
      <c r="D72" s="3">
        <v>1.66</v>
      </c>
      <c r="E72" s="3"/>
      <c r="F72"/>
    </row>
    <row r="73" spans="4:6" x14ac:dyDescent="0.3">
      <c r="D73" s="3">
        <v>1.9</v>
      </c>
      <c r="E73" s="3"/>
      <c r="F73"/>
    </row>
    <row r="74" spans="4:6" x14ac:dyDescent="0.3">
      <c r="D74" s="3">
        <v>1.39</v>
      </c>
      <c r="E74" s="3"/>
      <c r="F74"/>
    </row>
    <row r="75" spans="4:6" x14ac:dyDescent="0.3">
      <c r="D75" s="3">
        <v>1.8</v>
      </c>
      <c r="E75" s="3"/>
      <c r="F75"/>
    </row>
    <row r="76" spans="4:6" x14ac:dyDescent="0.3">
      <c r="D76" s="3">
        <v>1.62</v>
      </c>
      <c r="E76" s="3"/>
      <c r="F76"/>
    </row>
    <row r="77" spans="4:6" x14ac:dyDescent="0.3">
      <c r="D77" s="3">
        <v>1.71</v>
      </c>
      <c r="E77" s="3"/>
      <c r="F77"/>
    </row>
    <row r="78" spans="4:6" x14ac:dyDescent="0.3">
      <c r="D78" s="3">
        <v>1.1499999999999999</v>
      </c>
      <c r="E78" s="3"/>
      <c r="F78"/>
    </row>
    <row r="79" spans="4:6" x14ac:dyDescent="0.3">
      <c r="D79" s="3">
        <v>2.19</v>
      </c>
      <c r="E79" s="3"/>
      <c r="F79"/>
    </row>
    <row r="80" spans="4:6" x14ac:dyDescent="0.3">
      <c r="D80" s="3">
        <v>1.63</v>
      </c>
      <c r="E80" s="3"/>
      <c r="F80"/>
    </row>
    <row r="81" spans="4:6" x14ac:dyDescent="0.3">
      <c r="D81" s="3">
        <v>1.75</v>
      </c>
      <c r="E81" s="3"/>
      <c r="F81"/>
    </row>
    <row r="82" spans="4:6" x14ac:dyDescent="0.3">
      <c r="D82" s="3">
        <v>1.73</v>
      </c>
      <c r="E82" s="3"/>
      <c r="F82"/>
    </row>
    <row r="83" spans="4:6" x14ac:dyDescent="0.3">
      <c r="D83" s="3">
        <v>2.0499999999999998</v>
      </c>
      <c r="E83" s="3"/>
      <c r="F83"/>
    </row>
    <row r="84" spans="4:6" x14ac:dyDescent="0.3">
      <c r="D84" s="3">
        <v>1.82</v>
      </c>
      <c r="E84" s="3"/>
      <c r="F84"/>
    </row>
    <row r="85" spans="4:6" x14ac:dyDescent="0.3">
      <c r="D85" s="3">
        <v>1.95</v>
      </c>
      <c r="E85" s="3"/>
      <c r="F85"/>
    </row>
    <row r="86" spans="4:6" x14ac:dyDescent="0.3">
      <c r="D86" s="3">
        <v>1.17</v>
      </c>
      <c r="E86" s="3"/>
      <c r="F86"/>
    </row>
    <row r="87" spans="4:6" x14ac:dyDescent="0.3">
      <c r="D87" s="3">
        <v>2.21</v>
      </c>
      <c r="E87" s="3"/>
      <c r="F87"/>
    </row>
    <row r="88" spans="4:6" x14ac:dyDescent="0.3">
      <c r="D88" s="3">
        <v>1.85</v>
      </c>
      <c r="E88" s="3"/>
      <c r="F88"/>
    </row>
    <row r="89" spans="4:6" x14ac:dyDescent="0.3">
      <c r="D89" s="3">
        <v>1.95</v>
      </c>
      <c r="E89" s="3"/>
      <c r="F89"/>
    </row>
    <row r="90" spans="4:6" x14ac:dyDescent="0.3">
      <c r="D90" s="3">
        <v>1.64</v>
      </c>
      <c r="E90" s="3"/>
      <c r="F90"/>
    </row>
    <row r="91" spans="4:6" x14ac:dyDescent="0.3">
      <c r="D91" s="3">
        <v>1.48</v>
      </c>
      <c r="E91" s="3"/>
      <c r="F91"/>
    </row>
    <row r="92" spans="4:6" x14ac:dyDescent="0.3">
      <c r="D92" s="3">
        <v>1.65</v>
      </c>
      <c r="E92" s="3"/>
      <c r="F92"/>
    </row>
    <row r="93" spans="4:6" x14ac:dyDescent="0.3">
      <c r="D93" s="3">
        <v>2.0099999999999998</v>
      </c>
      <c r="E93" s="3"/>
      <c r="F93"/>
    </row>
    <row r="94" spans="4:6" x14ac:dyDescent="0.3">
      <c r="D94" s="3">
        <v>1.67</v>
      </c>
      <c r="E94" s="3"/>
      <c r="F94"/>
    </row>
    <row r="95" spans="4:6" x14ac:dyDescent="0.3">
      <c r="D95" s="3">
        <v>1.64</v>
      </c>
      <c r="E95" s="3"/>
      <c r="F95"/>
    </row>
    <row r="96" spans="4:6" x14ac:dyDescent="0.3">
      <c r="D96" s="3">
        <v>2.27</v>
      </c>
      <c r="E96" s="3"/>
      <c r="F96"/>
    </row>
    <row r="97" spans="4:6" x14ac:dyDescent="0.3">
      <c r="D97" s="3">
        <v>1.86</v>
      </c>
      <c r="E97" s="3"/>
      <c r="F97"/>
    </row>
    <row r="98" spans="4:6" x14ac:dyDescent="0.3">
      <c r="D98" s="3">
        <v>1.49</v>
      </c>
      <c r="E98" s="3"/>
      <c r="F98"/>
    </row>
    <row r="99" spans="4:6" x14ac:dyDescent="0.3">
      <c r="D99" s="3">
        <v>1.69</v>
      </c>
      <c r="E99" s="3"/>
      <c r="F99"/>
    </row>
    <row r="100" spans="4:6" x14ac:dyDescent="0.3">
      <c r="D100" s="3">
        <v>1.83</v>
      </c>
      <c r="E100" s="3"/>
      <c r="F100"/>
    </row>
    <row r="101" spans="4:6" x14ac:dyDescent="0.3">
      <c r="D101" s="3">
        <v>2.12</v>
      </c>
      <c r="E101" s="3"/>
      <c r="F101"/>
    </row>
    <row r="102" spans="4:6" x14ac:dyDescent="0.3">
      <c r="D102" s="3">
        <v>1.63</v>
      </c>
      <c r="E102" s="3"/>
      <c r="F102"/>
    </row>
    <row r="103" spans="4:6" x14ac:dyDescent="0.3">
      <c r="D103" s="3">
        <v>2</v>
      </c>
      <c r="E103" s="3"/>
      <c r="F103"/>
    </row>
    <row r="104" spans="4:6" x14ac:dyDescent="0.3">
      <c r="D104" s="3">
        <v>2.02</v>
      </c>
      <c r="E104" s="3"/>
      <c r="F104"/>
    </row>
    <row r="105" spans="4:6" x14ac:dyDescent="0.3">
      <c r="D105" s="3">
        <v>1.44</v>
      </c>
      <c r="E105" s="3"/>
      <c r="F105"/>
    </row>
    <row r="106" spans="4:6" x14ac:dyDescent="0.3">
      <c r="D106" s="3">
        <v>2.19</v>
      </c>
      <c r="E106" s="3"/>
      <c r="F106"/>
    </row>
    <row r="107" spans="4:6" x14ac:dyDescent="0.3">
      <c r="D107" s="3">
        <v>2.04</v>
      </c>
      <c r="E107" s="3"/>
      <c r="F107"/>
    </row>
    <row r="108" spans="4:6" x14ac:dyDescent="0.3">
      <c r="D108" s="3">
        <v>2.08</v>
      </c>
      <c r="E108" s="3"/>
      <c r="F108"/>
    </row>
    <row r="109" spans="4:6" x14ac:dyDescent="0.3">
      <c r="D109" s="3">
        <v>1.72</v>
      </c>
      <c r="E109" s="3"/>
      <c r="F109"/>
    </row>
    <row r="110" spans="4:6" x14ac:dyDescent="0.3">
      <c r="D110" s="3">
        <v>1.67</v>
      </c>
      <c r="E110" s="3"/>
      <c r="F110"/>
    </row>
    <row r="111" spans="4:6" x14ac:dyDescent="0.3">
      <c r="D111" s="3">
        <v>2.0299999999999998</v>
      </c>
      <c r="E111" s="3"/>
      <c r="F111"/>
    </row>
    <row r="112" spans="4:6" x14ac:dyDescent="0.3">
      <c r="D112" s="3">
        <v>1.56</v>
      </c>
      <c r="E112" s="3"/>
      <c r="F112"/>
    </row>
    <row r="113" spans="4:6" x14ac:dyDescent="0.3">
      <c r="D113" s="3">
        <v>1.92</v>
      </c>
      <c r="E113" s="3"/>
      <c r="F113"/>
    </row>
    <row r="114" spans="4:6" x14ac:dyDescent="0.3">
      <c r="D114" s="3">
        <v>1.66</v>
      </c>
      <c r="E114" s="3"/>
      <c r="F114"/>
    </row>
    <row r="115" spans="4:6" x14ac:dyDescent="0.3">
      <c r="D115" s="3">
        <v>1.61</v>
      </c>
      <c r="E115" s="3"/>
      <c r="F115"/>
    </row>
    <row r="116" spans="4:6" x14ac:dyDescent="0.3">
      <c r="D116" s="3">
        <v>1.87</v>
      </c>
      <c r="E116" s="3"/>
      <c r="F116"/>
    </row>
    <row r="117" spans="4:6" x14ac:dyDescent="0.3">
      <c r="D117" s="3">
        <v>1.69</v>
      </c>
      <c r="E117" s="3"/>
      <c r="F117"/>
    </row>
    <row r="118" spans="4:6" x14ac:dyDescent="0.3">
      <c r="D118" s="3">
        <v>0.99</v>
      </c>
      <c r="E118" s="3"/>
      <c r="F118"/>
    </row>
    <row r="119" spans="4:6" x14ac:dyDescent="0.3">
      <c r="D119" s="3">
        <v>2.12</v>
      </c>
      <c r="E119" s="3"/>
      <c r="F119"/>
    </row>
    <row r="120" spans="4:6" x14ac:dyDescent="0.3">
      <c r="D120" s="3">
        <v>1.74</v>
      </c>
      <c r="E120" s="3"/>
      <c r="F120"/>
    </row>
    <row r="121" spans="4:6" x14ac:dyDescent="0.3">
      <c r="D121" s="3">
        <v>1.58</v>
      </c>
      <c r="E121" s="3"/>
      <c r="F121"/>
    </row>
    <row r="122" spans="4:6" x14ac:dyDescent="0.3">
      <c r="D122" s="3">
        <v>1.66</v>
      </c>
      <c r="E122" s="3"/>
      <c r="F122"/>
    </row>
    <row r="123" spans="4:6" x14ac:dyDescent="0.3">
      <c r="D123" s="3">
        <v>2.04</v>
      </c>
      <c r="E123" s="3"/>
      <c r="F123"/>
    </row>
    <row r="124" spans="4:6" x14ac:dyDescent="0.3">
      <c r="D124" s="3">
        <v>1.86</v>
      </c>
      <c r="E124" s="3"/>
      <c r="F124"/>
    </row>
    <row r="125" spans="4:6" x14ac:dyDescent="0.3">
      <c r="D125" s="3">
        <v>1.53</v>
      </c>
      <c r="E125" s="3"/>
      <c r="F125"/>
    </row>
    <row r="126" spans="4:6" x14ac:dyDescent="0.3">
      <c r="D126" s="3">
        <v>1.4</v>
      </c>
      <c r="E126" s="3"/>
      <c r="F126"/>
    </row>
    <row r="127" spans="4:6" x14ac:dyDescent="0.3">
      <c r="D127" s="3">
        <v>1.59</v>
      </c>
      <c r="E127" s="3"/>
      <c r="F127"/>
    </row>
    <row r="128" spans="4:6" x14ac:dyDescent="0.3">
      <c r="D128" s="3">
        <v>1.99</v>
      </c>
      <c r="E128" s="3"/>
      <c r="F128"/>
    </row>
    <row r="129" spans="4:6" x14ac:dyDescent="0.3">
      <c r="D129" s="3">
        <v>1.7</v>
      </c>
      <c r="E129" s="3"/>
      <c r="F129"/>
    </row>
    <row r="130" spans="4:6" x14ac:dyDescent="0.3">
      <c r="D130" s="3">
        <v>1.7</v>
      </c>
      <c r="E130" s="3"/>
      <c r="F130"/>
    </row>
    <row r="131" spans="4:6" x14ac:dyDescent="0.3">
      <c r="D131" s="3">
        <v>1.63</v>
      </c>
      <c r="E131" s="3"/>
      <c r="F131"/>
    </row>
    <row r="132" spans="4:6" x14ac:dyDescent="0.3">
      <c r="D132" s="3">
        <v>1.69</v>
      </c>
      <c r="E132" s="3"/>
      <c r="F132"/>
    </row>
    <row r="133" spans="4:6" x14ac:dyDescent="0.3">
      <c r="D133" s="3">
        <v>1.83</v>
      </c>
      <c r="E133" s="3"/>
      <c r="F133"/>
    </row>
    <row r="134" spans="4:6" x14ac:dyDescent="0.3">
      <c r="D134" s="3">
        <v>1.75</v>
      </c>
      <c r="E134" s="3"/>
      <c r="F134"/>
    </row>
    <row r="135" spans="4:6" x14ac:dyDescent="0.3">
      <c r="D135" s="3">
        <v>1.68</v>
      </c>
      <c r="E135" s="3"/>
      <c r="F135"/>
    </row>
    <row r="136" spans="4:6" x14ac:dyDescent="0.3">
      <c r="D136" s="3">
        <v>1.62</v>
      </c>
      <c r="E136" s="3"/>
      <c r="F136"/>
    </row>
    <row r="137" spans="4:6" x14ac:dyDescent="0.3">
      <c r="D137" s="3">
        <v>0.85</v>
      </c>
      <c r="E137" s="3"/>
      <c r="F137"/>
    </row>
    <row r="138" spans="4:6" x14ac:dyDescent="0.3">
      <c r="D138" s="3">
        <v>1.91</v>
      </c>
      <c r="E138" s="3"/>
      <c r="F138"/>
    </row>
    <row r="139" spans="4:6" x14ac:dyDescent="0.3">
      <c r="D139" s="3">
        <v>2.3199999999999998</v>
      </c>
      <c r="E139" s="3"/>
      <c r="F139"/>
    </row>
    <row r="140" spans="4:6" x14ac:dyDescent="0.3">
      <c r="D140" s="3">
        <v>1.72</v>
      </c>
      <c r="E140" s="3"/>
      <c r="F140"/>
    </row>
    <row r="141" spans="4:6" x14ac:dyDescent="0.3">
      <c r="D141" s="3">
        <v>1.58</v>
      </c>
      <c r="E141" s="3"/>
      <c r="F141"/>
    </row>
    <row r="142" spans="4:6" x14ac:dyDescent="0.3">
      <c r="D142" s="3">
        <v>1.85</v>
      </c>
      <c r="E142" s="3"/>
      <c r="F142"/>
    </row>
    <row r="143" spans="4:6" x14ac:dyDescent="0.3">
      <c r="D143" s="3">
        <v>1.79</v>
      </c>
      <c r="E143" s="3"/>
      <c r="F143"/>
    </row>
    <row r="144" spans="4:6" x14ac:dyDescent="0.3">
      <c r="D144" s="3">
        <v>1.59</v>
      </c>
      <c r="E144" s="3"/>
      <c r="F144"/>
    </row>
    <row r="145" spans="4:6" x14ac:dyDescent="0.3">
      <c r="D145" s="3">
        <v>1.6</v>
      </c>
      <c r="E145" s="3"/>
      <c r="F145"/>
    </row>
    <row r="146" spans="4:6" x14ac:dyDescent="0.3">
      <c r="D146" s="3">
        <v>1.54</v>
      </c>
      <c r="E146" s="3"/>
      <c r="F146"/>
    </row>
    <row r="147" spans="4:6" x14ac:dyDescent="0.3">
      <c r="D147" s="3">
        <v>1.84</v>
      </c>
      <c r="E147" s="3"/>
      <c r="F147"/>
    </row>
    <row r="148" spans="4:6" x14ac:dyDescent="0.3">
      <c r="D148" s="3">
        <v>1.77</v>
      </c>
      <c r="E148" s="3"/>
      <c r="F148"/>
    </row>
    <row r="149" spans="4:6" x14ac:dyDescent="0.3">
      <c r="D149" s="3">
        <v>1.45</v>
      </c>
      <c r="E149" s="3"/>
      <c r="F149"/>
    </row>
    <row r="150" spans="4:6" x14ac:dyDescent="0.3">
      <c r="D150" s="3">
        <v>1.85</v>
      </c>
      <c r="E150" s="3"/>
      <c r="F150"/>
    </row>
    <row r="151" spans="4:6" x14ac:dyDescent="0.3">
      <c r="D151" s="3">
        <v>1.73</v>
      </c>
      <c r="E151" s="3"/>
      <c r="F151"/>
    </row>
    <row r="152" spans="4:6" x14ac:dyDescent="0.3">
      <c r="D152" s="3">
        <v>1.63</v>
      </c>
      <c r="E152" s="3"/>
      <c r="F152"/>
    </row>
    <row r="153" spans="4:6" x14ac:dyDescent="0.3">
      <c r="D153" s="3">
        <v>2.15</v>
      </c>
      <c r="E153" s="3"/>
      <c r="F153"/>
    </row>
    <row r="154" spans="4:6" x14ac:dyDescent="0.3">
      <c r="D154" s="3">
        <v>1.81</v>
      </c>
      <c r="E154" s="3"/>
      <c r="F154"/>
    </row>
    <row r="155" spans="4:6" x14ac:dyDescent="0.3">
      <c r="D155" s="3">
        <v>1.78</v>
      </c>
      <c r="E155" s="3"/>
      <c r="F155"/>
    </row>
    <row r="156" spans="4:6" x14ac:dyDescent="0.3">
      <c r="D156" s="3">
        <v>1.7</v>
      </c>
      <c r="E156" s="3"/>
      <c r="F156"/>
    </row>
    <row r="157" spans="4:6" x14ac:dyDescent="0.3">
      <c r="D157" s="3">
        <v>1.78</v>
      </c>
      <c r="E157" s="3"/>
      <c r="F157"/>
    </row>
    <row r="158" spans="4:6" x14ac:dyDescent="0.3">
      <c r="D158" s="3">
        <v>1.58</v>
      </c>
      <c r="E158" s="3"/>
      <c r="F158"/>
    </row>
    <row r="159" spans="4:6" x14ac:dyDescent="0.3">
      <c r="D159" s="3">
        <v>1.69</v>
      </c>
      <c r="E159" s="3"/>
      <c r="F159"/>
    </row>
    <row r="160" spans="4:6" x14ac:dyDescent="0.3">
      <c r="D160" s="3">
        <v>1.62</v>
      </c>
      <c r="E160" s="3"/>
      <c r="F160"/>
    </row>
    <row r="161" spans="4:6" x14ac:dyDescent="0.3">
      <c r="D161" s="3">
        <v>1.61</v>
      </c>
      <c r="E161" s="3"/>
      <c r="F161"/>
    </row>
    <row r="162" spans="4:6" x14ac:dyDescent="0.3">
      <c r="D162" s="3">
        <v>1.52</v>
      </c>
      <c r="E162" s="3"/>
      <c r="F162"/>
    </row>
    <row r="163" spans="4:6" x14ac:dyDescent="0.3">
      <c r="D163" s="3">
        <v>1.74</v>
      </c>
      <c r="E163" s="3"/>
      <c r="F163"/>
    </row>
    <row r="164" spans="4:6" x14ac:dyDescent="0.3">
      <c r="D164" s="3">
        <v>1.6</v>
      </c>
      <c r="E164" s="3"/>
      <c r="F164"/>
    </row>
    <row r="165" spans="4:6" x14ac:dyDescent="0.3">
      <c r="D165" s="3">
        <v>1.5</v>
      </c>
      <c r="E165" s="3"/>
      <c r="F165"/>
    </row>
    <row r="166" spans="4:6" x14ac:dyDescent="0.3">
      <c r="D166" s="3">
        <v>1.56</v>
      </c>
      <c r="E166" s="3"/>
      <c r="F166"/>
    </row>
    <row r="167" spans="4:6" x14ac:dyDescent="0.3">
      <c r="D167" s="3">
        <v>1.72</v>
      </c>
      <c r="E167" s="3"/>
      <c r="F167"/>
    </row>
    <row r="168" spans="4:6" x14ac:dyDescent="0.3">
      <c r="D168" s="3">
        <v>1.95</v>
      </c>
      <c r="E168" s="3"/>
      <c r="F168"/>
    </row>
    <row r="169" spans="4:6" x14ac:dyDescent="0.3">
      <c r="D169" s="3">
        <v>1.47</v>
      </c>
      <c r="E169" s="3"/>
      <c r="F169"/>
    </row>
    <row r="170" spans="4:6" x14ac:dyDescent="0.3">
      <c r="D170" s="3">
        <v>1.78</v>
      </c>
      <c r="E170" s="3"/>
      <c r="F170"/>
    </row>
    <row r="171" spans="4:6" x14ac:dyDescent="0.3">
      <c r="D171" s="3">
        <v>1.96</v>
      </c>
      <c r="E171" s="3"/>
      <c r="F171"/>
    </row>
    <row r="172" spans="4:6" x14ac:dyDescent="0.3">
      <c r="D172" s="3">
        <v>1.6</v>
      </c>
      <c r="E172" s="3"/>
      <c r="F172"/>
    </row>
    <row r="173" spans="4:6" x14ac:dyDescent="0.3">
      <c r="D173" s="3">
        <v>1.71</v>
      </c>
      <c r="E173" s="3"/>
      <c r="F173"/>
    </row>
    <row r="174" spans="4:6" x14ac:dyDescent="0.3">
      <c r="D174" s="3">
        <v>1.24</v>
      </c>
      <c r="E174" s="3"/>
      <c r="F174"/>
    </row>
    <row r="175" spans="4:6" x14ac:dyDescent="0.3">
      <c r="D175" s="3">
        <v>1.93</v>
      </c>
      <c r="E175" s="3"/>
      <c r="F175"/>
    </row>
    <row r="176" spans="4:6" x14ac:dyDescent="0.3">
      <c r="D176" s="3">
        <v>1.34</v>
      </c>
      <c r="E176" s="3"/>
      <c r="F176"/>
    </row>
    <row r="177" spans="4:6" x14ac:dyDescent="0.3">
      <c r="D177" s="3">
        <v>1.35</v>
      </c>
      <c r="E177" s="3"/>
      <c r="F177"/>
    </row>
    <row r="178" spans="4:6" x14ac:dyDescent="0.3">
      <c r="D178" s="3">
        <v>2</v>
      </c>
      <c r="E178" s="3"/>
      <c r="F178"/>
    </row>
    <row r="179" spans="4:6" x14ac:dyDescent="0.3">
      <c r="D179" s="3">
        <v>1.65</v>
      </c>
      <c r="E179" s="3"/>
      <c r="F179"/>
    </row>
    <row r="180" spans="4:6" x14ac:dyDescent="0.3">
      <c r="D180" s="3">
        <v>1.86</v>
      </c>
      <c r="E180" s="3"/>
      <c r="F180"/>
    </row>
    <row r="181" spans="4:6" x14ac:dyDescent="0.3">
      <c r="D181" s="3">
        <v>1.62</v>
      </c>
      <c r="E181" s="3"/>
      <c r="F181"/>
    </row>
    <row r="182" spans="4:6" x14ac:dyDescent="0.3">
      <c r="D182" s="3">
        <v>2.3199999999999998</v>
      </c>
      <c r="E182" s="3"/>
      <c r="F182"/>
    </row>
    <row r="183" spans="4:6" x14ac:dyDescent="0.3">
      <c r="D183" s="3">
        <v>1.96</v>
      </c>
      <c r="E183" s="3"/>
      <c r="F183"/>
    </row>
    <row r="184" spans="4:6" x14ac:dyDescent="0.3">
      <c r="D184" s="3">
        <v>2.36</v>
      </c>
      <c r="E184" s="3"/>
      <c r="F184"/>
    </row>
    <row r="185" spans="4:6" x14ac:dyDescent="0.3">
      <c r="D185" s="3">
        <v>1.91</v>
      </c>
      <c r="E185" s="3"/>
      <c r="F185"/>
    </row>
    <row r="186" spans="4:6" x14ac:dyDescent="0.3">
      <c r="D186" s="3">
        <v>1.72</v>
      </c>
      <c r="E186" s="3"/>
      <c r="F186"/>
    </row>
    <row r="187" spans="4:6" x14ac:dyDescent="0.3">
      <c r="D187" s="3">
        <v>1.1000000000000001</v>
      </c>
      <c r="E187" s="3"/>
      <c r="F187"/>
    </row>
    <row r="188" spans="4:6" x14ac:dyDescent="0.3">
      <c r="D188" s="3">
        <v>1.26</v>
      </c>
      <c r="E188" s="3"/>
      <c r="F188"/>
    </row>
    <row r="189" spans="4:6" x14ac:dyDescent="0.3">
      <c r="D189" s="3">
        <v>0.63</v>
      </c>
      <c r="E189" s="3"/>
      <c r="F189"/>
    </row>
    <row r="190" spans="4:6" x14ac:dyDescent="0.3">
      <c r="D190" s="3">
        <v>0.89</v>
      </c>
      <c r="E190" s="3"/>
      <c r="F190"/>
    </row>
    <row r="191" spans="4:6" x14ac:dyDescent="0.3">
      <c r="D191" s="3">
        <v>1.69</v>
      </c>
      <c r="E191" s="3"/>
      <c r="F191"/>
    </row>
    <row r="192" spans="4:6" x14ac:dyDescent="0.3">
      <c r="D192" s="3">
        <v>1.54</v>
      </c>
      <c r="E192" s="3"/>
      <c r="F192"/>
    </row>
    <row r="193" spans="4:6" x14ac:dyDescent="0.3">
      <c r="D193" s="3">
        <v>1.87</v>
      </c>
      <c r="E193" s="3"/>
      <c r="F193"/>
    </row>
    <row r="194" spans="4:6" x14ac:dyDescent="0.3">
      <c r="D194" s="3">
        <v>1.46</v>
      </c>
      <c r="E194" s="3"/>
      <c r="F194"/>
    </row>
    <row r="195" spans="4:6" x14ac:dyDescent="0.3">
      <c r="D195" s="3">
        <v>1.89</v>
      </c>
      <c r="E195" s="3"/>
      <c r="F195"/>
    </row>
    <row r="196" spans="4:6" x14ac:dyDescent="0.3">
      <c r="D196" s="3">
        <v>2.27</v>
      </c>
      <c r="E196" s="3"/>
      <c r="F196"/>
    </row>
    <row r="197" spans="4:6" x14ac:dyDescent="0.3">
      <c r="D197" s="3">
        <v>1.45</v>
      </c>
      <c r="E197" s="3"/>
      <c r="F197"/>
    </row>
    <row r="198" spans="4:6" x14ac:dyDescent="0.3">
      <c r="D198" s="3">
        <v>1.92</v>
      </c>
      <c r="E198" s="3"/>
      <c r="F198"/>
    </row>
    <row r="199" spans="4:6" x14ac:dyDescent="0.3">
      <c r="D199" s="3">
        <v>1.78</v>
      </c>
      <c r="E199" s="3"/>
      <c r="F199"/>
    </row>
    <row r="200" spans="4:6" x14ac:dyDescent="0.3">
      <c r="D200" s="3">
        <v>1.82</v>
      </c>
      <c r="E200" s="3"/>
      <c r="F200"/>
    </row>
    <row r="201" spans="4:6" x14ac:dyDescent="0.3">
      <c r="D201" s="3">
        <v>2.0099999999999998</v>
      </c>
      <c r="E201" s="3"/>
      <c r="F201"/>
    </row>
    <row r="202" spans="4:6" x14ac:dyDescent="0.3">
      <c r="D202" s="3">
        <v>1.66</v>
      </c>
      <c r="E202" s="3"/>
      <c r="F202"/>
    </row>
    <row r="203" spans="4:6" x14ac:dyDescent="0.3">
      <c r="D203" s="3">
        <v>2.15</v>
      </c>
      <c r="E203" s="3"/>
      <c r="F203"/>
    </row>
    <row r="204" spans="4:6" x14ac:dyDescent="0.3">
      <c r="D204" s="3">
        <v>2.16</v>
      </c>
      <c r="E204" s="3"/>
      <c r="F204"/>
    </row>
    <row r="205" spans="4:6" x14ac:dyDescent="0.3">
      <c r="D205" s="3">
        <v>1.5</v>
      </c>
      <c r="E205" s="3"/>
      <c r="F205"/>
    </row>
    <row r="206" spans="4:6" x14ac:dyDescent="0.3">
      <c r="D206" s="3">
        <v>1.85</v>
      </c>
      <c r="E206" s="3"/>
      <c r="F206"/>
    </row>
    <row r="207" spans="4:6" x14ac:dyDescent="0.3">
      <c r="D207" s="3">
        <v>2.1</v>
      </c>
      <c r="E207" s="3"/>
      <c r="F207"/>
    </row>
    <row r="208" spans="4:6" x14ac:dyDescent="0.3">
      <c r="D208" s="3">
        <v>1.75</v>
      </c>
      <c r="E208" s="3"/>
      <c r="F208"/>
    </row>
    <row r="209" spans="4:6" x14ac:dyDescent="0.3">
      <c r="D209" s="3">
        <v>2.02</v>
      </c>
      <c r="E209" s="3"/>
      <c r="F209"/>
    </row>
    <row r="210" spans="4:6" x14ac:dyDescent="0.3">
      <c r="D210" s="3">
        <v>1.5</v>
      </c>
      <c r="E210" s="3"/>
      <c r="F210"/>
    </row>
    <row r="211" spans="4:6" x14ac:dyDescent="0.3">
      <c r="D211" s="3">
        <v>1.54</v>
      </c>
      <c r="E211" s="3"/>
      <c r="F211"/>
    </row>
    <row r="212" spans="4:6" x14ac:dyDescent="0.3">
      <c r="D212" s="3">
        <v>1.88</v>
      </c>
      <c r="E212" s="3"/>
      <c r="F212"/>
    </row>
    <row r="213" spans="4:6" x14ac:dyDescent="0.3">
      <c r="D213" s="3">
        <v>1</v>
      </c>
      <c r="E213" s="3"/>
      <c r="F213"/>
    </row>
    <row r="214" spans="4:6" x14ac:dyDescent="0.3">
      <c r="D214" s="3">
        <v>2.1800000000000002</v>
      </c>
      <c r="E214" s="3"/>
      <c r="F214"/>
    </row>
    <row r="215" spans="4:6" x14ac:dyDescent="0.3">
      <c r="D215" s="3">
        <v>1.83</v>
      </c>
      <c r="E215" s="3"/>
      <c r="F215"/>
    </row>
    <row r="216" spans="4:6" x14ac:dyDescent="0.3">
      <c r="D216" s="3">
        <v>1.91</v>
      </c>
      <c r="E216" s="3"/>
      <c r="F216"/>
    </row>
    <row r="217" spans="4:6" x14ac:dyDescent="0.3">
      <c r="D217" s="3">
        <v>1.45</v>
      </c>
      <c r="E217" s="3"/>
      <c r="F217"/>
    </row>
    <row r="218" spans="4:6" x14ac:dyDescent="0.3">
      <c r="D218" s="3">
        <v>1.05</v>
      </c>
      <c r="E218" s="3"/>
      <c r="F218"/>
    </row>
    <row r="219" spans="4:6" x14ac:dyDescent="0.3">
      <c r="D219" s="3">
        <v>1.71</v>
      </c>
      <c r="E219" s="3"/>
      <c r="F219"/>
    </row>
    <row r="220" spans="4:6" x14ac:dyDescent="0.3">
      <c r="D220" s="3">
        <v>1.1599999999999999</v>
      </c>
      <c r="E220" s="3"/>
      <c r="F220"/>
    </row>
    <row r="221" spans="4:6" x14ac:dyDescent="0.3">
      <c r="D221" s="3">
        <v>1.93</v>
      </c>
      <c r="E221" s="3"/>
      <c r="F221"/>
    </row>
    <row r="222" spans="4:6" x14ac:dyDescent="0.3">
      <c r="D222" s="3">
        <v>2.27</v>
      </c>
      <c r="E222" s="3"/>
      <c r="F222"/>
    </row>
    <row r="223" spans="4:6" x14ac:dyDescent="0.3">
      <c r="D223" s="3">
        <v>1.44</v>
      </c>
      <c r="E223" s="3"/>
      <c r="F223"/>
    </row>
    <row r="224" spans="4:6" x14ac:dyDescent="0.3">
      <c r="D224" s="3">
        <v>1.79</v>
      </c>
      <c r="E224" s="3"/>
      <c r="F224"/>
    </row>
    <row r="225" spans="4:6" x14ac:dyDescent="0.3">
      <c r="D225" s="3">
        <v>1.49</v>
      </c>
      <c r="E225" s="3"/>
      <c r="F225"/>
    </row>
    <row r="226" spans="4:6" x14ac:dyDescent="0.3">
      <c r="D226" s="3">
        <v>1.27</v>
      </c>
      <c r="E226" s="3"/>
      <c r="F226"/>
    </row>
    <row r="227" spans="4:6" x14ac:dyDescent="0.3">
      <c r="D227" s="3">
        <v>2.17</v>
      </c>
      <c r="E227" s="3"/>
    </row>
    <row r="228" spans="4:6" x14ac:dyDescent="0.3">
      <c r="D228" s="3">
        <v>1.67</v>
      </c>
      <c r="E228" s="3"/>
    </row>
    <row r="229" spans="4:6" x14ac:dyDescent="0.3">
      <c r="D229" s="3">
        <v>1.74</v>
      </c>
      <c r="E229" s="3"/>
    </row>
    <row r="230" spans="4:6" x14ac:dyDescent="0.3">
      <c r="D230" s="3">
        <v>2.12</v>
      </c>
      <c r="E230" s="3"/>
    </row>
    <row r="231" spans="4:6" x14ac:dyDescent="0.3">
      <c r="D231" s="3">
        <v>1.73</v>
      </c>
      <c r="E231" s="3"/>
    </row>
    <row r="232" spans="4:6" x14ac:dyDescent="0.3">
      <c r="D232" s="3">
        <v>1.87</v>
      </c>
      <c r="E232" s="3"/>
    </row>
    <row r="233" spans="4:6" x14ac:dyDescent="0.3">
      <c r="D233" s="3">
        <v>2.2200000000000002</v>
      </c>
      <c r="E233" s="3"/>
    </row>
    <row r="234" spans="4:6" x14ac:dyDescent="0.3">
      <c r="D234" s="3">
        <v>1.84</v>
      </c>
      <c r="E234" s="3"/>
    </row>
    <row r="235" spans="4:6" x14ac:dyDescent="0.3">
      <c r="D235" s="3">
        <v>1.89</v>
      </c>
      <c r="E235" s="3"/>
    </row>
    <row r="236" spans="4:6" x14ac:dyDescent="0.3">
      <c r="D236" s="3">
        <v>1.42</v>
      </c>
      <c r="E236" s="3"/>
    </row>
    <row r="237" spans="4:6" x14ac:dyDescent="0.3">
      <c r="D237" s="3">
        <v>2.04</v>
      </c>
      <c r="E237" s="3"/>
    </row>
    <row r="238" spans="4:6" x14ac:dyDescent="0.3">
      <c r="D238" s="3">
        <v>1.68</v>
      </c>
      <c r="E238" s="3"/>
    </row>
    <row r="239" spans="4:6" x14ac:dyDescent="0.3">
      <c r="D239" s="3">
        <v>1.1399999999999999</v>
      </c>
      <c r="E239" s="3"/>
    </row>
    <row r="240" spans="4:6" x14ac:dyDescent="0.3">
      <c r="D240" s="3">
        <v>1.46</v>
      </c>
      <c r="E240" s="3"/>
    </row>
    <row r="241" spans="4:5" x14ac:dyDescent="0.3">
      <c r="D241" s="3">
        <v>1.95</v>
      </c>
      <c r="E241" s="3"/>
    </row>
    <row r="242" spans="4:5" x14ac:dyDescent="0.3">
      <c r="D242" s="3">
        <v>1.99</v>
      </c>
      <c r="E242" s="3"/>
    </row>
    <row r="243" spans="4:5" x14ac:dyDescent="0.3">
      <c r="D243" s="3">
        <v>1.65</v>
      </c>
      <c r="E243" s="3"/>
    </row>
    <row r="244" spans="4:5" x14ac:dyDescent="0.3">
      <c r="D244" s="3">
        <v>1.71</v>
      </c>
      <c r="E244" s="3"/>
    </row>
    <row r="245" spans="4:5" x14ac:dyDescent="0.3">
      <c r="D245" s="3">
        <v>2.09</v>
      </c>
      <c r="E245" s="3"/>
    </row>
    <row r="246" spans="4:5" x14ac:dyDescent="0.3">
      <c r="D246" s="3">
        <v>1.62</v>
      </c>
      <c r="E246" s="3"/>
    </row>
    <row r="247" spans="4:5" x14ac:dyDescent="0.3">
      <c r="D247" s="3">
        <v>1.66</v>
      </c>
      <c r="E247" s="3"/>
    </row>
    <row r="248" spans="4:5" x14ac:dyDescent="0.3">
      <c r="D248" s="3">
        <v>1.71</v>
      </c>
      <c r="E248" s="3"/>
    </row>
    <row r="249" spans="4:5" x14ac:dyDescent="0.3">
      <c r="D249" s="3">
        <v>1.8</v>
      </c>
      <c r="E249" s="3"/>
    </row>
    <row r="250" spans="4:5" x14ac:dyDescent="0.3">
      <c r="D250" s="3">
        <v>1.91</v>
      </c>
      <c r="E250" s="3"/>
    </row>
    <row r="251" spans="4:5" x14ac:dyDescent="0.3">
      <c r="D251" s="3">
        <v>1.8</v>
      </c>
      <c r="E251" s="3"/>
    </row>
    <row r="252" spans="4:5" x14ac:dyDescent="0.3">
      <c r="D252" s="3">
        <v>1.1000000000000001</v>
      </c>
      <c r="E252" s="3"/>
    </row>
    <row r="253" spans="4:5" x14ac:dyDescent="0.3">
      <c r="D253" s="3">
        <v>2.12</v>
      </c>
      <c r="E253" s="3"/>
    </row>
    <row r="254" spans="4:5" x14ac:dyDescent="0.3">
      <c r="D254" s="3">
        <v>1.87</v>
      </c>
      <c r="E254" s="3"/>
    </row>
    <row r="255" spans="4:5" x14ac:dyDescent="0.3">
      <c r="D255" s="3">
        <v>1.57</v>
      </c>
      <c r="E255" s="3"/>
    </row>
    <row r="256" spans="4:5" x14ac:dyDescent="0.3">
      <c r="D256" s="3">
        <v>2.25</v>
      </c>
      <c r="E256" s="3"/>
    </row>
    <row r="257" spans="4:5" x14ac:dyDescent="0.3">
      <c r="D257" s="3">
        <v>1.81</v>
      </c>
      <c r="E257" s="3"/>
    </row>
    <row r="258" spans="4:5" x14ac:dyDescent="0.3">
      <c r="D258" s="3">
        <v>2.15</v>
      </c>
      <c r="E258" s="3"/>
    </row>
    <row r="259" spans="4:5" x14ac:dyDescent="0.3">
      <c r="D259" s="3">
        <v>1.98</v>
      </c>
      <c r="E259" s="3"/>
    </row>
    <row r="260" spans="4:5" x14ac:dyDescent="0.3">
      <c r="D260" s="3">
        <v>1.88</v>
      </c>
      <c r="E260" s="3"/>
    </row>
    <row r="261" spans="4:5" x14ac:dyDescent="0.3">
      <c r="D261" s="3">
        <v>1.43</v>
      </c>
      <c r="E261" s="3"/>
    </row>
    <row r="262" spans="4:5" x14ac:dyDescent="0.3">
      <c r="D262" s="3">
        <v>1.7</v>
      </c>
      <c r="E262" s="3"/>
    </row>
    <row r="263" spans="4:5" x14ac:dyDescent="0.3">
      <c r="D263" s="3">
        <v>1.39</v>
      </c>
      <c r="E263" s="3"/>
    </row>
    <row r="264" spans="4:5" x14ac:dyDescent="0.3">
      <c r="D264" s="3">
        <v>1.5</v>
      </c>
      <c r="E264" s="3"/>
    </row>
    <row r="265" spans="4:5" x14ac:dyDescent="0.3">
      <c r="D265" s="3">
        <v>2.29</v>
      </c>
      <c r="E265" s="3"/>
    </row>
    <row r="266" spans="4:5" x14ac:dyDescent="0.3">
      <c r="D266" s="3">
        <v>1.82</v>
      </c>
      <c r="E266" s="3"/>
    </row>
    <row r="267" spans="4:5" x14ac:dyDescent="0.3">
      <c r="D267" s="3">
        <v>1.43</v>
      </c>
      <c r="E267" s="3"/>
    </row>
    <row r="268" spans="4:5" x14ac:dyDescent="0.3">
      <c r="D268" s="3">
        <v>1.66</v>
      </c>
      <c r="E268" s="3"/>
    </row>
    <row r="269" spans="4:5" x14ac:dyDescent="0.3">
      <c r="D269" s="3">
        <v>1.75</v>
      </c>
      <c r="E269" s="3"/>
    </row>
    <row r="270" spans="4:5" x14ac:dyDescent="0.3">
      <c r="D270" s="3">
        <v>1.62</v>
      </c>
      <c r="E270" s="3"/>
    </row>
    <row r="271" spans="4:5" x14ac:dyDescent="0.3">
      <c r="D271" s="3">
        <v>1.52</v>
      </c>
      <c r="E271" s="3"/>
    </row>
    <row r="272" spans="4:5" x14ac:dyDescent="0.3">
      <c r="D272" s="3">
        <v>1.26</v>
      </c>
      <c r="E272" s="3"/>
    </row>
    <row r="273" spans="4:5" x14ac:dyDescent="0.3">
      <c r="D273" s="3">
        <v>1.56</v>
      </c>
      <c r="E273" s="3"/>
    </row>
    <row r="274" spans="4:5" x14ac:dyDescent="0.3">
      <c r="D274" s="3">
        <v>1.27</v>
      </c>
      <c r="E274" s="3"/>
    </row>
    <row r="275" spans="4:5" x14ac:dyDescent="0.3">
      <c r="D275" s="3">
        <v>1.52</v>
      </c>
      <c r="E275" s="3"/>
    </row>
    <row r="276" spans="4:5" x14ac:dyDescent="0.3">
      <c r="D276" s="3">
        <v>1.52</v>
      </c>
      <c r="E276" s="3"/>
    </row>
    <row r="277" spans="4:5" x14ac:dyDescent="0.3">
      <c r="D277" s="3">
        <v>1.63</v>
      </c>
      <c r="E277" s="3"/>
    </row>
    <row r="278" spans="4:5" x14ac:dyDescent="0.3">
      <c r="D278" s="3">
        <v>1.89</v>
      </c>
      <c r="E278" s="3"/>
    </row>
    <row r="279" spans="4:5" x14ac:dyDescent="0.3">
      <c r="D279" s="3">
        <v>1.83</v>
      </c>
      <c r="E279" s="3"/>
    </row>
    <row r="280" spans="4:5" x14ac:dyDescent="0.3">
      <c r="D280" s="3">
        <v>1.78</v>
      </c>
      <c r="E280" s="3"/>
    </row>
    <row r="281" spans="4:5" x14ac:dyDescent="0.3">
      <c r="D281" s="3">
        <v>1.66</v>
      </c>
      <c r="E281" s="3"/>
    </row>
    <row r="282" spans="4:5" x14ac:dyDescent="0.3">
      <c r="D282" s="3">
        <v>1.87</v>
      </c>
      <c r="E282" s="3"/>
    </row>
    <row r="283" spans="4:5" x14ac:dyDescent="0.3">
      <c r="D283" s="3">
        <v>1.08</v>
      </c>
      <c r="E283" s="3"/>
    </row>
    <row r="284" spans="4:5" x14ac:dyDescent="0.3">
      <c r="D284" s="3">
        <v>1.7</v>
      </c>
      <c r="E284" s="3"/>
    </row>
    <row r="285" spans="4:5" x14ac:dyDescent="0.3">
      <c r="D285" s="3">
        <v>1.65</v>
      </c>
      <c r="E285" s="3"/>
    </row>
    <row r="286" spans="4:5" x14ac:dyDescent="0.3">
      <c r="D286" s="3">
        <v>1.49</v>
      </c>
      <c r="E286" s="3"/>
    </row>
    <row r="287" spans="4:5" x14ac:dyDescent="0.3">
      <c r="D287" s="3">
        <v>2.25</v>
      </c>
      <c r="E287" s="3"/>
    </row>
    <row r="288" spans="4:5" x14ac:dyDescent="0.3">
      <c r="D288" s="3">
        <v>1.65</v>
      </c>
      <c r="E288" s="3"/>
    </row>
    <row r="289" spans="4:5" x14ac:dyDescent="0.3">
      <c r="D289" s="3">
        <v>1.9</v>
      </c>
      <c r="E289" s="3"/>
    </row>
    <row r="290" spans="4:5" x14ac:dyDescent="0.3">
      <c r="D290" s="3">
        <v>2.14</v>
      </c>
      <c r="E290" s="3"/>
    </row>
    <row r="291" spans="4:5" x14ac:dyDescent="0.3">
      <c r="D291" s="3">
        <v>2.09</v>
      </c>
      <c r="E291" s="3"/>
    </row>
    <row r="292" spans="4:5" x14ac:dyDescent="0.3">
      <c r="D292" s="3">
        <v>1.43</v>
      </c>
      <c r="E292" s="3"/>
    </row>
    <row r="293" spans="4:5" x14ac:dyDescent="0.3">
      <c r="D293" s="3">
        <v>1.52</v>
      </c>
      <c r="E293" s="3"/>
    </row>
    <row r="294" spans="4:5" x14ac:dyDescent="0.3">
      <c r="D294" s="3">
        <v>1.95</v>
      </c>
      <c r="E294" s="3"/>
    </row>
    <row r="295" spans="4:5" x14ac:dyDescent="0.3">
      <c r="D295" s="3">
        <v>1.54</v>
      </c>
      <c r="E295" s="3"/>
    </row>
    <row r="296" spans="4:5" x14ac:dyDescent="0.3">
      <c r="D296" s="3">
        <v>1.62</v>
      </c>
      <c r="E296" s="3"/>
    </row>
    <row r="297" spans="4:5" x14ac:dyDescent="0.3">
      <c r="D297" s="3">
        <v>1.63</v>
      </c>
      <c r="E297" s="3"/>
    </row>
    <row r="298" spans="4:5" x14ac:dyDescent="0.3">
      <c r="D298" s="3">
        <v>2.0099999999999998</v>
      </c>
      <c r="E298" s="3"/>
    </row>
    <row r="299" spans="4:5" x14ac:dyDescent="0.3">
      <c r="D299" s="3">
        <v>1.75</v>
      </c>
      <c r="E299" s="3"/>
    </row>
    <row r="300" spans="4:5" x14ac:dyDescent="0.3">
      <c r="D300" s="3">
        <v>1.95</v>
      </c>
      <c r="E300" s="3"/>
    </row>
    <row r="301" spans="4:5" x14ac:dyDescent="0.3">
      <c r="D301" s="3">
        <v>1.98</v>
      </c>
      <c r="E301" s="3"/>
    </row>
    <row r="302" spans="4:5" x14ac:dyDescent="0.3">
      <c r="D302" s="3">
        <v>1.84</v>
      </c>
      <c r="E302" s="3"/>
    </row>
    <row r="303" spans="4:5" x14ac:dyDescent="0.3">
      <c r="D303" s="3">
        <v>2.14</v>
      </c>
      <c r="E303" s="3"/>
    </row>
    <row r="304" spans="4:5" x14ac:dyDescent="0.3">
      <c r="D304" s="3">
        <v>1.67</v>
      </c>
      <c r="E304" s="3"/>
    </row>
    <row r="305" spans="4:5" x14ac:dyDescent="0.3">
      <c r="D305" s="3">
        <v>1.73</v>
      </c>
      <c r="E305" s="3"/>
    </row>
    <row r="306" spans="4:5" x14ac:dyDescent="0.3">
      <c r="D306" s="3">
        <v>0.86</v>
      </c>
      <c r="E306" s="3"/>
    </row>
    <row r="307" spans="4:5" x14ac:dyDescent="0.3">
      <c r="D307" s="3">
        <v>1.32</v>
      </c>
      <c r="E307" s="3"/>
    </row>
    <row r="308" spans="4:5" x14ac:dyDescent="0.3">
      <c r="D308" s="3">
        <v>2.2200000000000002</v>
      </c>
      <c r="E308" s="3"/>
    </row>
    <row r="309" spans="4:5" x14ac:dyDescent="0.3">
      <c r="D309" s="3">
        <v>2.2999999999999998</v>
      </c>
      <c r="E309" s="3"/>
    </row>
    <row r="310" spans="4:5" x14ac:dyDescent="0.3">
      <c r="D310" s="3">
        <v>1.43</v>
      </c>
      <c r="E310" s="3"/>
    </row>
    <row r="311" spans="4:5" x14ac:dyDescent="0.3">
      <c r="D311" s="3">
        <v>2.1</v>
      </c>
      <c r="E311" s="3"/>
    </row>
    <row r="312" spans="4:5" x14ac:dyDescent="0.3">
      <c r="D312" s="3">
        <v>1.91</v>
      </c>
      <c r="E312" s="3"/>
    </row>
    <row r="313" spans="4:5" x14ac:dyDescent="0.3">
      <c r="D313" s="3">
        <v>1.63</v>
      </c>
      <c r="E313" s="3"/>
    </row>
    <row r="314" spans="4:5" x14ac:dyDescent="0.3">
      <c r="D314" s="3">
        <v>1.8</v>
      </c>
      <c r="E314" s="3"/>
    </row>
    <row r="315" spans="4:5" x14ac:dyDescent="0.3">
      <c r="D315" s="3">
        <v>1.56</v>
      </c>
      <c r="E315" s="3"/>
    </row>
    <row r="316" spans="4:5" x14ac:dyDescent="0.3">
      <c r="D316" s="3">
        <v>1.68</v>
      </c>
      <c r="E316" s="3"/>
    </row>
    <row r="317" spans="4:5" x14ac:dyDescent="0.3">
      <c r="D317" s="3">
        <v>1.3</v>
      </c>
      <c r="E317" s="3"/>
    </row>
    <row r="318" spans="4:5" x14ac:dyDescent="0.3">
      <c r="D318" s="3">
        <v>1.25</v>
      </c>
      <c r="E318" s="3"/>
    </row>
    <row r="319" spans="4:5" x14ac:dyDescent="0.3">
      <c r="D319" s="5"/>
      <c r="E319" s="5"/>
    </row>
    <row r="320" spans="4:5" x14ac:dyDescent="0.3">
      <c r="D320" s="5"/>
      <c r="E320" s="5"/>
    </row>
    <row r="321" spans="4:5" x14ac:dyDescent="0.3">
      <c r="D321" s="5"/>
      <c r="E321" s="5"/>
    </row>
    <row r="322" spans="4:5" x14ac:dyDescent="0.3">
      <c r="D322" s="5"/>
      <c r="E322" s="5"/>
    </row>
    <row r="323" spans="4:5" x14ac:dyDescent="0.3">
      <c r="D323" s="5"/>
      <c r="E323" s="5"/>
    </row>
    <row r="324" spans="4:5" x14ac:dyDescent="0.3">
      <c r="D324" s="5"/>
      <c r="E324" s="5"/>
    </row>
    <row r="325" spans="4:5" x14ac:dyDescent="0.3">
      <c r="D325" s="5"/>
      <c r="E325" s="5"/>
    </row>
    <row r="326" spans="4:5" x14ac:dyDescent="0.3">
      <c r="D326" s="5"/>
      <c r="E326" s="5"/>
    </row>
    <row r="327" spans="4:5" x14ac:dyDescent="0.3">
      <c r="D327" s="5"/>
      <c r="E327" s="5"/>
    </row>
    <row r="328" spans="4:5" x14ac:dyDescent="0.3">
      <c r="D328" s="5"/>
      <c r="E328" s="5"/>
    </row>
    <row r="329" spans="4:5" x14ac:dyDescent="0.3">
      <c r="D329" s="5"/>
      <c r="E329" s="5"/>
    </row>
    <row r="330" spans="4:5" x14ac:dyDescent="0.3">
      <c r="D330" s="5"/>
      <c r="E330" s="5"/>
    </row>
    <row r="331" spans="4:5" x14ac:dyDescent="0.3">
      <c r="D331" s="5"/>
      <c r="E331" s="5"/>
    </row>
    <row r="332" spans="4:5" x14ac:dyDescent="0.3">
      <c r="D332" s="5"/>
      <c r="E332" s="5"/>
    </row>
    <row r="333" spans="4:5" x14ac:dyDescent="0.3">
      <c r="D333" s="5"/>
      <c r="E333" s="5"/>
    </row>
    <row r="334" spans="4:5" x14ac:dyDescent="0.3">
      <c r="D334" s="5"/>
      <c r="E334" s="5"/>
    </row>
    <row r="335" spans="4:5" x14ac:dyDescent="0.3">
      <c r="D335" s="5"/>
      <c r="E335" s="5"/>
    </row>
    <row r="336" spans="4:5" x14ac:dyDescent="0.3">
      <c r="D336" s="5"/>
      <c r="E336" s="5"/>
    </row>
    <row r="337" spans="4:5" x14ac:dyDescent="0.3">
      <c r="D337" s="5"/>
      <c r="E337" s="5"/>
    </row>
    <row r="338" spans="4:5" x14ac:dyDescent="0.3">
      <c r="D338" s="5"/>
      <c r="E338" s="5"/>
    </row>
    <row r="339" spans="4:5" x14ac:dyDescent="0.3">
      <c r="D339" s="5"/>
      <c r="E339" s="5"/>
    </row>
  </sheetData>
  <mergeCells count="3">
    <mergeCell ref="H1:I1"/>
    <mergeCell ref="H7:M7"/>
    <mergeCell ref="H15:I1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1"/>
  <sheetViews>
    <sheetView workbookViewId="0">
      <selection activeCell="H15" sqref="H15"/>
    </sheetView>
  </sheetViews>
  <sheetFormatPr defaultRowHeight="14.4" x14ac:dyDescent="0.3"/>
  <cols>
    <col min="1" max="1" width="28.21875" style="6" customWidth="1"/>
    <col min="5" max="5" width="26.21875" customWidth="1"/>
    <col min="6" max="6" width="11.21875" customWidth="1"/>
    <col min="7" max="7" width="14.77734375" customWidth="1"/>
    <col min="8" max="8" width="18.21875" customWidth="1"/>
    <col min="9" max="9" width="16.21875" customWidth="1"/>
    <col min="10" max="10" width="20.77734375" customWidth="1"/>
  </cols>
  <sheetData>
    <row r="1" spans="1:12" ht="15" thickBot="1" x14ac:dyDescent="0.35">
      <c r="A1" s="12" t="s">
        <v>383</v>
      </c>
      <c r="E1" s="48" t="s">
        <v>328</v>
      </c>
      <c r="F1" s="48"/>
    </row>
    <row r="2" spans="1:12" ht="15" thickTop="1" x14ac:dyDescent="0.3">
      <c r="A2" s="13">
        <f ca="1">'Q2'!A2</f>
        <v>1.39</v>
      </c>
      <c r="E2" s="15" t="s">
        <v>325</v>
      </c>
      <c r="F2" s="32">
        <f ca="1">'Q2'!F2</f>
        <v>1.7072000000000001</v>
      </c>
      <c r="H2" s="14" t="s">
        <v>351</v>
      </c>
      <c r="I2" s="26">
        <f>'Q1'!J2</f>
        <v>1.7153627760252355</v>
      </c>
    </row>
    <row r="3" spans="1:12" x14ac:dyDescent="0.3">
      <c r="A3" s="13">
        <f ca="1">'Q2'!A3</f>
        <v>1.62</v>
      </c>
      <c r="E3" s="14" t="s">
        <v>360</v>
      </c>
      <c r="F3" s="32">
        <f ca="1">'Q2'!F3</f>
        <v>0.30989820580181215</v>
      </c>
      <c r="H3" t="s">
        <v>394</v>
      </c>
      <c r="I3">
        <v>0.3</v>
      </c>
    </row>
    <row r="4" spans="1:12" x14ac:dyDescent="0.3">
      <c r="A4" s="13">
        <f ca="1">'Q2'!A4</f>
        <v>1.74</v>
      </c>
      <c r="E4" s="14" t="s">
        <v>349</v>
      </c>
      <c r="F4" s="36">
        <f>'Q2'!F4</f>
        <v>50</v>
      </c>
    </row>
    <row r="5" spans="1:12" x14ac:dyDescent="0.3">
      <c r="A5" s="13">
        <f ca="1">'Q2'!A5</f>
        <v>2.12</v>
      </c>
      <c r="E5" s="14" t="s">
        <v>348</v>
      </c>
      <c r="F5" s="32">
        <f ca="1">'Q2'!F5</f>
        <v>4.3826224560001133E-2</v>
      </c>
    </row>
    <row r="6" spans="1:12" x14ac:dyDescent="0.3">
      <c r="A6" s="13">
        <f ca="1">'Q2'!A6</f>
        <v>0.89</v>
      </c>
    </row>
    <row r="7" spans="1:12" x14ac:dyDescent="0.3">
      <c r="A7" s="13">
        <f ca="1">'Q2'!A7</f>
        <v>1.83</v>
      </c>
      <c r="E7" s="30" t="s">
        <v>368</v>
      </c>
    </row>
    <row r="8" spans="1:12" x14ac:dyDescent="0.3">
      <c r="A8" s="13">
        <f ca="1">'Q2'!A8</f>
        <v>2.08</v>
      </c>
      <c r="F8" s="12" t="s">
        <v>370</v>
      </c>
      <c r="G8" s="12" t="s">
        <v>371</v>
      </c>
      <c r="H8" s="12" t="s">
        <v>372</v>
      </c>
      <c r="L8" s="6"/>
    </row>
    <row r="9" spans="1:12" ht="15.6" x14ac:dyDescent="0.35">
      <c r="A9" s="13">
        <f ca="1">'Q2'!A9</f>
        <v>2</v>
      </c>
      <c r="E9" s="31" t="s">
        <v>369</v>
      </c>
      <c r="F9" s="33" t="s">
        <v>379</v>
      </c>
      <c r="G9" s="34" t="s">
        <v>392</v>
      </c>
      <c r="H9" s="34">
        <v>1.5</v>
      </c>
      <c r="L9" s="6"/>
    </row>
    <row r="10" spans="1:12" ht="15.6" x14ac:dyDescent="0.35">
      <c r="A10" s="13">
        <f ca="1">'Q2'!A10</f>
        <v>1.5</v>
      </c>
      <c r="E10" s="31" t="s">
        <v>373</v>
      </c>
      <c r="F10" s="33" t="s">
        <v>379</v>
      </c>
      <c r="G10" s="34" t="s">
        <v>393</v>
      </c>
      <c r="H10" s="34">
        <v>1.5</v>
      </c>
      <c r="L10" s="6"/>
    </row>
    <row r="11" spans="1:12" x14ac:dyDescent="0.3">
      <c r="A11" s="13">
        <f ca="1">'Q2'!A11</f>
        <v>1.69</v>
      </c>
      <c r="F11" s="12"/>
      <c r="G11" s="12"/>
      <c r="H11" s="12"/>
      <c r="L11" s="6"/>
    </row>
    <row r="12" spans="1:12" x14ac:dyDescent="0.3">
      <c r="A12" s="13">
        <f ca="1">'Q2'!A12</f>
        <v>1.75</v>
      </c>
      <c r="E12" s="31" t="s">
        <v>374</v>
      </c>
      <c r="F12" s="54">
        <f ca="1">(F2-1.5)/(I3/SQRT(F4))</f>
        <v>4.88375083539509</v>
      </c>
      <c r="G12" s="12"/>
      <c r="H12" s="12"/>
      <c r="L12" s="6"/>
    </row>
    <row r="13" spans="1:12" x14ac:dyDescent="0.3">
      <c r="A13" s="13">
        <f ca="1">'Q2'!A13</f>
        <v>1.66</v>
      </c>
      <c r="E13" s="31" t="s">
        <v>375</v>
      </c>
      <c r="F13" s="54">
        <f ca="1">_xlfn.Z.TEST(A:A,1.5,0.3)</f>
        <v>5.20432951207878E-7</v>
      </c>
      <c r="G13" s="12"/>
      <c r="H13" s="12"/>
      <c r="L13" s="6"/>
    </row>
    <row r="14" spans="1:12" x14ac:dyDescent="0.3">
      <c r="A14" s="13">
        <f ca="1">'Q2'!A14</f>
        <v>1.86</v>
      </c>
      <c r="F14" s="55"/>
      <c r="G14" s="12"/>
      <c r="H14" s="12"/>
      <c r="L14" s="6"/>
    </row>
    <row r="15" spans="1:12" x14ac:dyDescent="0.3">
      <c r="A15" s="13">
        <f ca="1">'Q2'!A15</f>
        <v>1.83</v>
      </c>
      <c r="E15" s="31" t="s">
        <v>376</v>
      </c>
      <c r="F15" s="54">
        <v>0.03</v>
      </c>
      <c r="G15" s="12"/>
      <c r="H15" s="12"/>
      <c r="L15" s="6"/>
    </row>
    <row r="16" spans="1:12" x14ac:dyDescent="0.3">
      <c r="A16" s="13">
        <f ca="1">'Q2'!A16</f>
        <v>1.86</v>
      </c>
      <c r="E16" s="31" t="s">
        <v>381</v>
      </c>
      <c r="F16" s="54">
        <f>_xlfn.NORM.S.INV(0.03)</f>
        <v>-1.8807936081512509</v>
      </c>
      <c r="G16" s="35"/>
      <c r="H16" s="12"/>
      <c r="L16" s="6"/>
    </row>
    <row r="17" spans="1:12" x14ac:dyDescent="0.3">
      <c r="A17" s="13">
        <f ca="1">'Q2'!A17</f>
        <v>1.35</v>
      </c>
      <c r="F17" s="12"/>
      <c r="G17" s="12"/>
      <c r="H17" s="12"/>
      <c r="L17" s="6"/>
    </row>
    <row r="18" spans="1:12" ht="15.6" x14ac:dyDescent="0.35">
      <c r="A18" s="13">
        <f ca="1">'Q2'!A18</f>
        <v>1.66</v>
      </c>
      <c r="E18" s="31" t="s">
        <v>377</v>
      </c>
      <c r="F18" s="34" t="s">
        <v>399</v>
      </c>
      <c r="G18" s="52" t="s">
        <v>400</v>
      </c>
      <c r="H18" s="52"/>
      <c r="I18" s="52"/>
      <c r="J18" s="52"/>
      <c r="K18" s="52"/>
    </row>
    <row r="19" spans="1:12" x14ac:dyDescent="0.3">
      <c r="A19" s="13">
        <f ca="1">'Q2'!A19</f>
        <v>1.91</v>
      </c>
      <c r="F19" s="12" t="s">
        <v>378</v>
      </c>
      <c r="G19" s="12"/>
      <c r="H19" s="12"/>
    </row>
    <row r="20" spans="1:12" x14ac:dyDescent="0.3">
      <c r="A20" s="13">
        <f ca="1">'Q2'!A20</f>
        <v>1.77</v>
      </c>
      <c r="F20" s="12"/>
      <c r="G20" s="12"/>
      <c r="H20" s="12"/>
    </row>
    <row r="21" spans="1:12" x14ac:dyDescent="0.3">
      <c r="A21" s="13">
        <f ca="1">'Q2'!A21</f>
        <v>2.17</v>
      </c>
      <c r="E21" s="50" t="s">
        <v>380</v>
      </c>
      <c r="F21" s="50"/>
      <c r="G21" s="12"/>
      <c r="H21" s="12"/>
    </row>
    <row r="22" spans="1:12" x14ac:dyDescent="0.3">
      <c r="A22" s="13">
        <f ca="1">'Q2'!A22</f>
        <v>1.82</v>
      </c>
      <c r="E22" s="51" t="s">
        <v>401</v>
      </c>
      <c r="F22" s="51"/>
      <c r="G22" s="51"/>
      <c r="H22" s="51"/>
    </row>
    <row r="23" spans="1:12" x14ac:dyDescent="0.3">
      <c r="A23" s="13">
        <f ca="1">'Q2'!A23</f>
        <v>1.43</v>
      </c>
      <c r="E23" s="51"/>
      <c r="F23" s="51"/>
      <c r="G23" s="51"/>
      <c r="H23" s="51"/>
    </row>
    <row r="24" spans="1:12" x14ac:dyDescent="0.3">
      <c r="A24" s="13">
        <f ca="1">'Q2'!A24</f>
        <v>1.63</v>
      </c>
      <c r="E24" s="51"/>
      <c r="F24" s="51"/>
      <c r="G24" s="51"/>
      <c r="H24" s="51"/>
    </row>
    <row r="25" spans="1:12" x14ac:dyDescent="0.3">
      <c r="A25" s="13">
        <f ca="1">'Q2'!A25</f>
        <v>2.36</v>
      </c>
      <c r="E25" s="51"/>
      <c r="F25" s="51"/>
      <c r="G25" s="51"/>
      <c r="H25" s="51"/>
    </row>
    <row r="26" spans="1:12" x14ac:dyDescent="0.3">
      <c r="A26" s="13">
        <f ca="1">'Q2'!A26</f>
        <v>1.63</v>
      </c>
    </row>
    <row r="27" spans="1:12" x14ac:dyDescent="0.3">
      <c r="A27" s="13">
        <f ca="1">'Q2'!A27</f>
        <v>1.67</v>
      </c>
    </row>
    <row r="28" spans="1:12" x14ac:dyDescent="0.3">
      <c r="A28" s="13">
        <f ca="1">'Q2'!A28</f>
        <v>1.8</v>
      </c>
    </row>
    <row r="29" spans="1:12" x14ac:dyDescent="0.3">
      <c r="A29" s="13">
        <f ca="1">'Q2'!A29</f>
        <v>2.29</v>
      </c>
    </row>
    <row r="30" spans="1:12" x14ac:dyDescent="0.3">
      <c r="A30" s="13">
        <f ca="1">'Q2'!A30</f>
        <v>1.1499999999999999</v>
      </c>
    </row>
    <row r="31" spans="1:12" x14ac:dyDescent="0.3">
      <c r="A31" s="13">
        <f ca="1">'Q2'!A31</f>
        <v>1.66</v>
      </c>
    </row>
    <row r="32" spans="1:12" x14ac:dyDescent="0.3">
      <c r="A32" s="13">
        <f ca="1">'Q2'!A32</f>
        <v>1.59</v>
      </c>
    </row>
    <row r="33" spans="1:1" x14ac:dyDescent="0.3">
      <c r="A33" s="13">
        <f ca="1">'Q2'!A33</f>
        <v>1.52</v>
      </c>
    </row>
    <row r="34" spans="1:1" x14ac:dyDescent="0.3">
      <c r="A34" s="13">
        <f ca="1">'Q2'!A34</f>
        <v>2.0699999999999998</v>
      </c>
    </row>
    <row r="35" spans="1:1" x14ac:dyDescent="0.3">
      <c r="A35" s="13">
        <f ca="1">'Q2'!A35</f>
        <v>1.69</v>
      </c>
    </row>
    <row r="36" spans="1:1" x14ac:dyDescent="0.3">
      <c r="A36" s="13">
        <f ca="1">'Q2'!A36</f>
        <v>1.55</v>
      </c>
    </row>
    <row r="37" spans="1:1" x14ac:dyDescent="0.3">
      <c r="A37" s="13">
        <f ca="1">'Q2'!A37</f>
        <v>1.08</v>
      </c>
    </row>
    <row r="38" spans="1:1" x14ac:dyDescent="0.3">
      <c r="A38" s="13">
        <f ca="1">'Q2'!A38</f>
        <v>1.08</v>
      </c>
    </row>
    <row r="39" spans="1:1" x14ac:dyDescent="0.3">
      <c r="A39" s="13">
        <f ca="1">'Q2'!A39</f>
        <v>1.86</v>
      </c>
    </row>
    <row r="40" spans="1:1" x14ac:dyDescent="0.3">
      <c r="A40" s="13">
        <f ca="1">'Q2'!A40</f>
        <v>2.1</v>
      </c>
    </row>
    <row r="41" spans="1:1" x14ac:dyDescent="0.3">
      <c r="A41" s="13">
        <f ca="1">'Q2'!A41</f>
        <v>1.89</v>
      </c>
    </row>
    <row r="42" spans="1:1" x14ac:dyDescent="0.3">
      <c r="A42" s="13">
        <f ca="1">'Q2'!A42</f>
        <v>1.87</v>
      </c>
    </row>
    <row r="43" spans="1:1" x14ac:dyDescent="0.3">
      <c r="A43" s="13">
        <f ca="1">'Q2'!A43</f>
        <v>1.66</v>
      </c>
    </row>
    <row r="44" spans="1:1" x14ac:dyDescent="0.3">
      <c r="A44" s="13">
        <f ca="1">'Q2'!A44</f>
        <v>1.74</v>
      </c>
    </row>
    <row r="45" spans="1:1" x14ac:dyDescent="0.3">
      <c r="A45" s="13">
        <f ca="1">'Q2'!A45</f>
        <v>1.68</v>
      </c>
    </row>
    <row r="46" spans="1:1" x14ac:dyDescent="0.3">
      <c r="A46" s="13">
        <f ca="1">'Q2'!A46</f>
        <v>1.69</v>
      </c>
    </row>
    <row r="47" spans="1:1" x14ac:dyDescent="0.3">
      <c r="A47" s="13">
        <f ca="1">'Q2'!A47</f>
        <v>1.1399999999999999</v>
      </c>
    </row>
    <row r="48" spans="1:1" x14ac:dyDescent="0.3">
      <c r="A48" s="13">
        <f ca="1">'Q2'!A48</f>
        <v>2.12</v>
      </c>
    </row>
    <row r="49" spans="1:1" x14ac:dyDescent="0.3">
      <c r="A49" s="13">
        <f ca="1">'Q2'!A49</f>
        <v>1.44</v>
      </c>
    </row>
    <row r="50" spans="1:1" x14ac:dyDescent="0.3">
      <c r="A50" s="13">
        <f ca="1">'Q2'!A50</f>
        <v>1.86</v>
      </c>
    </row>
    <row r="51" spans="1:1" x14ac:dyDescent="0.3">
      <c r="A51" s="13">
        <f ca="1">'Q2'!A51</f>
        <v>1.61</v>
      </c>
    </row>
  </sheetData>
  <mergeCells count="4">
    <mergeCell ref="E1:F1"/>
    <mergeCell ref="E21:F21"/>
    <mergeCell ref="E22:H25"/>
    <mergeCell ref="G18:K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5"/>
  <sheetViews>
    <sheetView topLeftCell="D1" workbookViewId="0">
      <selection activeCell="F13" sqref="F13:F17"/>
    </sheetView>
  </sheetViews>
  <sheetFormatPr defaultRowHeight="14.4" x14ac:dyDescent="0.3"/>
  <cols>
    <col min="1" max="1" width="24.21875" style="6" customWidth="1"/>
    <col min="5" max="5" width="26.21875" customWidth="1"/>
    <col min="6" max="6" width="11.21875" customWidth="1"/>
    <col min="7" max="7" width="14.77734375" customWidth="1"/>
    <col min="8" max="8" width="18.21875" customWidth="1"/>
    <col min="9" max="9" width="16.21875" customWidth="1"/>
    <col min="10" max="10" width="20.77734375" customWidth="1"/>
  </cols>
  <sheetData>
    <row r="1" spans="1:9" ht="15" thickBot="1" x14ac:dyDescent="0.35">
      <c r="A1" s="12" t="s">
        <v>382</v>
      </c>
      <c r="E1" s="48" t="s">
        <v>328</v>
      </c>
      <c r="F1" s="48"/>
    </row>
    <row r="2" spans="1:9" ht="15" thickTop="1" x14ac:dyDescent="0.3">
      <c r="A2" s="13">
        <f ca="1">'Q3'!F2</f>
        <v>1.89</v>
      </c>
      <c r="E2" s="15" t="s">
        <v>325</v>
      </c>
      <c r="F2" s="25">
        <f ca="1">'Q3'!I2</f>
        <v>1.7655555555555555</v>
      </c>
      <c r="H2" s="14" t="s">
        <v>351</v>
      </c>
      <c r="I2" s="26">
        <f>'Q1'!J2</f>
        <v>1.7153627760252355</v>
      </c>
    </row>
    <row r="3" spans="1:9" x14ac:dyDescent="0.3">
      <c r="A3" s="13">
        <f ca="1">'Q3'!F3</f>
        <v>1.1499999999999999</v>
      </c>
      <c r="E3" s="14" t="s">
        <v>360</v>
      </c>
      <c r="F3" s="25">
        <f ca="1">'Q3'!I3</f>
        <v>0.26147145209647277</v>
      </c>
      <c r="H3" t="s">
        <v>394</v>
      </c>
      <c r="I3">
        <v>0.3</v>
      </c>
    </row>
    <row r="4" spans="1:9" x14ac:dyDescent="0.3">
      <c r="A4" s="13">
        <f ca="1">'Q3'!F4</f>
        <v>1.8</v>
      </c>
      <c r="E4" s="14" t="s">
        <v>326</v>
      </c>
      <c r="F4" s="37">
        <f>'Q3'!I4</f>
        <v>18</v>
      </c>
    </row>
    <row r="5" spans="1:9" x14ac:dyDescent="0.3">
      <c r="A5" s="13">
        <f ca="1">'Q3'!F5</f>
        <v>1.48</v>
      </c>
      <c r="E5" s="14" t="s">
        <v>363</v>
      </c>
      <c r="F5" s="25">
        <f>'Q3'!I5</f>
        <v>17</v>
      </c>
    </row>
    <row r="6" spans="1:9" x14ac:dyDescent="0.3">
      <c r="A6" s="13">
        <f ca="1">'Q3'!F6</f>
        <v>1.39</v>
      </c>
      <c r="E6" s="14" t="s">
        <v>348</v>
      </c>
      <c r="F6" s="25">
        <f ca="1">'Q3'!I6</f>
        <v>6.1629412288036478E-2</v>
      </c>
    </row>
    <row r="7" spans="1:9" x14ac:dyDescent="0.3">
      <c r="A7" s="13">
        <f ca="1">'Q3'!F7</f>
        <v>1.52</v>
      </c>
    </row>
    <row r="8" spans="1:9" x14ac:dyDescent="0.3">
      <c r="A8" s="13">
        <f ca="1">'Q3'!F8</f>
        <v>1.78</v>
      </c>
      <c r="E8" s="30" t="s">
        <v>368</v>
      </c>
    </row>
    <row r="9" spans="1:9" x14ac:dyDescent="0.3">
      <c r="A9" s="13">
        <f ca="1">'Q3'!F9</f>
        <v>1.9</v>
      </c>
      <c r="F9" s="12" t="s">
        <v>370</v>
      </c>
      <c r="G9" s="12" t="s">
        <v>371</v>
      </c>
      <c r="H9" s="12" t="s">
        <v>372</v>
      </c>
    </row>
    <row r="10" spans="1:9" ht="15.6" x14ac:dyDescent="0.35">
      <c r="A10" s="13">
        <f ca="1">'Q3'!F10</f>
        <v>1.95</v>
      </c>
      <c r="E10" s="31" t="s">
        <v>369</v>
      </c>
      <c r="F10" s="33" t="s">
        <v>379</v>
      </c>
      <c r="G10" s="34" t="s">
        <v>395</v>
      </c>
      <c r="H10" s="34">
        <v>2</v>
      </c>
    </row>
    <row r="11" spans="1:9" ht="15.6" x14ac:dyDescent="0.35">
      <c r="A11" s="13">
        <f ca="1">'Q3'!F11</f>
        <v>1.86</v>
      </c>
      <c r="E11" s="31" t="s">
        <v>373</v>
      </c>
      <c r="F11" s="33" t="s">
        <v>379</v>
      </c>
      <c r="G11" s="34" t="s">
        <v>396</v>
      </c>
      <c r="H11" s="34">
        <v>2</v>
      </c>
    </row>
    <row r="12" spans="1:9" x14ac:dyDescent="0.3">
      <c r="A12" s="13">
        <f ca="1">'Q3'!F12</f>
        <v>1.69</v>
      </c>
      <c r="F12" s="12"/>
      <c r="G12" s="12"/>
      <c r="H12" s="12"/>
    </row>
    <row r="13" spans="1:9" x14ac:dyDescent="0.3">
      <c r="A13" s="13">
        <f ca="1">'Q3'!F13</f>
        <v>2.16</v>
      </c>
      <c r="E13" s="31" t="s">
        <v>374</v>
      </c>
      <c r="F13" s="54">
        <f ca="1">(F2-2)/(F3/SQRT(F4))</f>
        <v>-3.8040999539103977</v>
      </c>
      <c r="G13" s="12"/>
      <c r="H13" s="12"/>
    </row>
    <row r="14" spans="1:9" x14ac:dyDescent="0.3">
      <c r="A14" s="13">
        <f ca="1">'Q3'!F14</f>
        <v>1.74</v>
      </c>
      <c r="E14" s="31" t="s">
        <v>375</v>
      </c>
      <c r="F14" s="54">
        <f>_xlfn.T.DIST.RT(2,17)</f>
        <v>3.0869303265059583E-2</v>
      </c>
      <c r="G14" s="12"/>
      <c r="H14" s="12"/>
    </row>
    <row r="15" spans="1:9" x14ac:dyDescent="0.3">
      <c r="A15" s="13">
        <f ca="1">'Q3'!F15</f>
        <v>1.84</v>
      </c>
      <c r="F15" s="55"/>
      <c r="G15" s="12"/>
      <c r="H15" s="12"/>
    </row>
    <row r="16" spans="1:9" x14ac:dyDescent="0.3">
      <c r="A16" s="13">
        <f ca="1">'Q3'!F16</f>
        <v>1.85</v>
      </c>
      <c r="E16" s="31" t="s">
        <v>376</v>
      </c>
      <c r="F16" s="54">
        <v>0.05</v>
      </c>
      <c r="G16" s="12"/>
      <c r="H16" s="12"/>
    </row>
    <row r="17" spans="1:11" x14ac:dyDescent="0.3">
      <c r="A17" s="13">
        <f ca="1">'Q3'!F17</f>
        <v>1.59</v>
      </c>
      <c r="E17" s="31" t="s">
        <v>381</v>
      </c>
      <c r="F17" s="54">
        <f>_xlfn.T.INV(0.95,17)</f>
        <v>1.7396067260750721</v>
      </c>
      <c r="G17" s="35" t="s">
        <v>337</v>
      </c>
      <c r="H17" s="12"/>
    </row>
    <row r="18" spans="1:11" x14ac:dyDescent="0.3">
      <c r="A18" s="13">
        <f ca="1">'Q3'!F18</f>
        <v>2.1</v>
      </c>
      <c r="F18" s="12"/>
      <c r="G18" s="12"/>
      <c r="H18" s="12"/>
    </row>
    <row r="19" spans="1:11" ht="15.6" x14ac:dyDescent="0.35">
      <c r="A19" s="13">
        <f ca="1">'Q3'!F19</f>
        <v>2.09</v>
      </c>
      <c r="E19" s="31" t="s">
        <v>377</v>
      </c>
      <c r="F19" s="34" t="s">
        <v>399</v>
      </c>
      <c r="G19" s="52" t="s">
        <v>402</v>
      </c>
      <c r="H19" s="52"/>
      <c r="I19" s="52"/>
      <c r="J19" s="52"/>
      <c r="K19" s="52"/>
    </row>
    <row r="20" spans="1:11" x14ac:dyDescent="0.3">
      <c r="A20"/>
      <c r="F20" s="12" t="s">
        <v>378</v>
      </c>
      <c r="G20" s="12"/>
      <c r="H20" s="12"/>
    </row>
    <row r="21" spans="1:11" x14ac:dyDescent="0.3">
      <c r="A21"/>
      <c r="E21" s="50" t="s">
        <v>380</v>
      </c>
      <c r="F21" s="50"/>
      <c r="G21" s="12"/>
      <c r="H21" s="12"/>
    </row>
    <row r="22" spans="1:11" x14ac:dyDescent="0.3">
      <c r="A22"/>
      <c r="E22" s="51" t="s">
        <v>403</v>
      </c>
      <c r="F22" s="51"/>
      <c r="G22" s="51"/>
      <c r="H22" s="51"/>
    </row>
    <row r="23" spans="1:11" x14ac:dyDescent="0.3">
      <c r="A23"/>
      <c r="E23" s="51"/>
      <c r="F23" s="51"/>
      <c r="G23" s="51"/>
      <c r="H23" s="51"/>
    </row>
    <row r="24" spans="1:11" x14ac:dyDescent="0.3">
      <c r="A24"/>
      <c r="E24" s="51"/>
      <c r="F24" s="51"/>
      <c r="G24" s="51"/>
      <c r="H24" s="51"/>
    </row>
    <row r="25" spans="1:11" x14ac:dyDescent="0.3">
      <c r="A25"/>
      <c r="E25" s="51"/>
      <c r="F25" s="51"/>
      <c r="G25" s="51"/>
      <c r="H25" s="51"/>
    </row>
    <row r="26" spans="1:11" x14ac:dyDescent="0.3">
      <c r="A26"/>
    </row>
    <row r="27" spans="1:11" x14ac:dyDescent="0.3">
      <c r="A27"/>
    </row>
    <row r="28" spans="1:11" x14ac:dyDescent="0.3">
      <c r="A28"/>
    </row>
    <row r="29" spans="1:11" x14ac:dyDescent="0.3">
      <c r="A29"/>
    </row>
    <row r="30" spans="1:11" x14ac:dyDescent="0.3">
      <c r="A30"/>
    </row>
    <row r="31" spans="1:11" x14ac:dyDescent="0.3">
      <c r="A31"/>
    </row>
    <row r="32" spans="1: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sheetData>
  <mergeCells count="4">
    <mergeCell ref="E1:F1"/>
    <mergeCell ref="E21:F21"/>
    <mergeCell ref="E22:H25"/>
    <mergeCell ref="G19:K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226"/>
  <sheetViews>
    <sheetView topLeftCell="C1" workbookViewId="0">
      <selection activeCell="F12" sqref="F12:F18"/>
    </sheetView>
  </sheetViews>
  <sheetFormatPr defaultRowHeight="14.4" x14ac:dyDescent="0.3"/>
  <cols>
    <col min="2" max="2" width="31.77734375" style="6" customWidth="1"/>
    <col min="5" max="5" width="28.77734375" customWidth="1"/>
    <col min="6" max="6" width="18" customWidth="1"/>
    <col min="7" max="7" width="16" customWidth="1"/>
    <col min="8" max="8" width="24.21875" customWidth="1"/>
  </cols>
  <sheetData>
    <row r="1" spans="2:8" ht="15" thickBot="1" x14ac:dyDescent="0.35">
      <c r="B1" s="12" t="s">
        <v>384</v>
      </c>
      <c r="E1" s="48" t="s">
        <v>328</v>
      </c>
      <c r="F1" s="48"/>
    </row>
    <row r="2" spans="2:8" ht="15" thickTop="1" x14ac:dyDescent="0.3">
      <c r="B2" s="13">
        <f ca="1">'Q4'!F2</f>
        <v>1.8</v>
      </c>
      <c r="E2" s="15" t="s">
        <v>342</v>
      </c>
      <c r="F2" s="21">
        <f ca="1">'Q4'!I2</f>
        <v>0.14615384615384616</v>
      </c>
    </row>
    <row r="3" spans="2:8" x14ac:dyDescent="0.3">
      <c r="B3" s="13">
        <f ca="1">'Q4'!F3</f>
        <v>2.12</v>
      </c>
      <c r="E3" s="15" t="s">
        <v>343</v>
      </c>
      <c r="F3" s="21">
        <f ca="1">'Q4'!I3</f>
        <v>0.85384615384615381</v>
      </c>
    </row>
    <row r="4" spans="2:8" x14ac:dyDescent="0.3">
      <c r="B4" s="13">
        <f ca="1">'Q4'!F4</f>
        <v>1.82</v>
      </c>
      <c r="E4" s="14" t="s">
        <v>326</v>
      </c>
      <c r="F4" s="27">
        <f>'Q4'!I4</f>
        <v>130</v>
      </c>
    </row>
    <row r="5" spans="2:8" x14ac:dyDescent="0.3">
      <c r="B5" s="13">
        <f ca="1">'Q4'!F5</f>
        <v>1.27</v>
      </c>
    </row>
    <row r="6" spans="2:8" x14ac:dyDescent="0.3">
      <c r="B6" s="13">
        <f ca="1">'Q4'!F6</f>
        <v>1.67</v>
      </c>
    </row>
    <row r="7" spans="2:8" x14ac:dyDescent="0.3">
      <c r="B7" s="13">
        <f ca="1">'Q4'!F7</f>
        <v>1.78</v>
      </c>
      <c r="E7" s="30" t="s">
        <v>368</v>
      </c>
    </row>
    <row r="8" spans="2:8" x14ac:dyDescent="0.3">
      <c r="B8" s="13">
        <f ca="1">'Q4'!F8</f>
        <v>1.71</v>
      </c>
      <c r="F8" s="12" t="s">
        <v>370</v>
      </c>
      <c r="G8" s="12" t="s">
        <v>371</v>
      </c>
      <c r="H8" s="12" t="s">
        <v>386</v>
      </c>
    </row>
    <row r="9" spans="2:8" ht="15.6" x14ac:dyDescent="0.35">
      <c r="B9" s="13">
        <f ca="1">'Q4'!F9</f>
        <v>1.63</v>
      </c>
      <c r="E9" s="31" t="s">
        <v>369</v>
      </c>
      <c r="F9" s="33" t="s">
        <v>385</v>
      </c>
      <c r="G9" s="34" t="s">
        <v>395</v>
      </c>
      <c r="H9" s="34">
        <v>0.2</v>
      </c>
    </row>
    <row r="10" spans="2:8" ht="15.6" x14ac:dyDescent="0.35">
      <c r="B10" s="13">
        <f ca="1">'Q4'!F10</f>
        <v>2.3199999999999998</v>
      </c>
      <c r="E10" s="31" t="s">
        <v>373</v>
      </c>
      <c r="F10" s="33" t="s">
        <v>385</v>
      </c>
      <c r="G10" s="34" t="s">
        <v>396</v>
      </c>
      <c r="H10" s="34">
        <v>0.2</v>
      </c>
    </row>
    <row r="11" spans="2:8" x14ac:dyDescent="0.3">
      <c r="B11" s="13">
        <f ca="1">'Q4'!F11</f>
        <v>1.8</v>
      </c>
    </row>
    <row r="12" spans="2:8" x14ac:dyDescent="0.3">
      <c r="B12" s="13">
        <f ca="1">'Q4'!F12</f>
        <v>1.8</v>
      </c>
      <c r="E12" s="14" t="s">
        <v>348</v>
      </c>
      <c r="F12" s="54">
        <f ca="1">SQRT(F2*F3/F4)</f>
        <v>3.098298533169009E-2</v>
      </c>
    </row>
    <row r="13" spans="2:8" x14ac:dyDescent="0.3">
      <c r="B13" s="13">
        <f ca="1">'Q4'!F13</f>
        <v>1.52</v>
      </c>
      <c r="F13" s="56"/>
    </row>
    <row r="14" spans="2:8" x14ac:dyDescent="0.3">
      <c r="B14" s="13">
        <f ca="1">'Q4'!F14</f>
        <v>2.15</v>
      </c>
      <c r="E14" s="31" t="s">
        <v>374</v>
      </c>
      <c r="F14" s="54">
        <f ca="1">(F2-0.2)/SQRT(0.2*0.3/130)</f>
        <v>-2.5064020591380154</v>
      </c>
    </row>
    <row r="15" spans="2:8" x14ac:dyDescent="0.3">
      <c r="B15" s="13">
        <f ca="1">'Q4'!F15</f>
        <v>1.73</v>
      </c>
      <c r="E15" s="31" t="s">
        <v>375</v>
      </c>
      <c r="F15" s="54">
        <f>_xlfn.T.DIST.RT(0.2,129)</f>
        <v>0.42089776154632719</v>
      </c>
    </row>
    <row r="16" spans="2:8" x14ac:dyDescent="0.3">
      <c r="B16" s="13">
        <f ca="1">'Q4'!F16</f>
        <v>1.66</v>
      </c>
      <c r="F16" s="56"/>
    </row>
    <row r="17" spans="2:11" x14ac:dyDescent="0.3">
      <c r="B17" s="13">
        <f ca="1">'Q4'!F17</f>
        <v>1.78</v>
      </c>
      <c r="E17" s="31" t="s">
        <v>376</v>
      </c>
      <c r="F17" s="54">
        <v>0.01</v>
      </c>
      <c r="G17" s="12"/>
      <c r="H17" s="12"/>
    </row>
    <row r="18" spans="2:11" x14ac:dyDescent="0.3">
      <c r="B18" s="13">
        <f ca="1">'Q4'!F18</f>
        <v>1.28</v>
      </c>
      <c r="E18" s="31" t="s">
        <v>381</v>
      </c>
      <c r="F18" s="54">
        <f>_xlfn.NORM.S.INV(0.99)</f>
        <v>2.3263478740408408</v>
      </c>
      <c r="G18" s="35" t="s">
        <v>337</v>
      </c>
      <c r="H18" s="12"/>
    </row>
    <row r="19" spans="2:11" x14ac:dyDescent="0.3">
      <c r="B19" s="13">
        <f ca="1">'Q4'!F19</f>
        <v>1.8</v>
      </c>
      <c r="F19" s="12"/>
      <c r="G19" s="12"/>
      <c r="H19" s="12"/>
    </row>
    <row r="20" spans="2:11" ht="15.6" x14ac:dyDescent="0.35">
      <c r="B20" s="13">
        <f ca="1">'Q4'!F20</f>
        <v>1.94</v>
      </c>
      <c r="E20" s="31" t="s">
        <v>377</v>
      </c>
      <c r="F20" s="34" t="s">
        <v>399</v>
      </c>
      <c r="G20" s="52" t="s">
        <v>409</v>
      </c>
      <c r="H20" s="52"/>
      <c r="I20" s="52"/>
      <c r="J20" s="52"/>
      <c r="K20" s="52"/>
    </row>
    <row r="21" spans="2:11" x14ac:dyDescent="0.3">
      <c r="B21" s="13">
        <f ca="1">'Q4'!F21</f>
        <v>1.61</v>
      </c>
      <c r="F21" s="12" t="s">
        <v>378</v>
      </c>
      <c r="G21" s="12"/>
      <c r="H21" s="12"/>
    </row>
    <row r="22" spans="2:11" x14ac:dyDescent="0.3">
      <c r="B22" s="13">
        <f ca="1">'Q4'!F22</f>
        <v>1.63</v>
      </c>
      <c r="E22" s="50" t="s">
        <v>380</v>
      </c>
      <c r="F22" s="50"/>
      <c r="G22" s="12"/>
      <c r="H22" s="12"/>
    </row>
    <row r="23" spans="2:11" x14ac:dyDescent="0.3">
      <c r="B23" s="13">
        <f ca="1">'Q4'!F23</f>
        <v>0.85</v>
      </c>
      <c r="E23" s="51" t="s">
        <v>404</v>
      </c>
      <c r="F23" s="51"/>
      <c r="G23" s="51"/>
      <c r="H23" s="51"/>
    </row>
    <row r="24" spans="2:11" x14ac:dyDescent="0.3">
      <c r="B24" s="13">
        <f ca="1">'Q4'!F24</f>
        <v>2.29</v>
      </c>
      <c r="E24" s="51"/>
      <c r="F24" s="51"/>
      <c r="G24" s="51"/>
      <c r="H24" s="51"/>
    </row>
    <row r="25" spans="2:11" x14ac:dyDescent="0.3">
      <c r="B25" s="13">
        <f ca="1">'Q4'!F25</f>
        <v>1.81</v>
      </c>
      <c r="E25" s="51"/>
      <c r="F25" s="51"/>
      <c r="G25" s="51"/>
      <c r="H25" s="51"/>
    </row>
    <row r="26" spans="2:11" x14ac:dyDescent="0.3">
      <c r="B26" s="13">
        <f ca="1">'Q4'!F26</f>
        <v>1.91</v>
      </c>
      <c r="E26" s="51"/>
      <c r="F26" s="51"/>
      <c r="G26" s="51"/>
      <c r="H26" s="51"/>
    </row>
    <row r="27" spans="2:11" x14ac:dyDescent="0.3">
      <c r="B27" s="13">
        <f ca="1">'Q4'!F27</f>
        <v>1.54</v>
      </c>
    </row>
    <row r="28" spans="2:11" x14ac:dyDescent="0.3">
      <c r="B28" s="13">
        <f ca="1">'Q4'!F28</f>
        <v>1.54</v>
      </c>
    </row>
    <row r="29" spans="2:11" x14ac:dyDescent="0.3">
      <c r="B29" s="13">
        <f ca="1">'Q4'!F29</f>
        <v>1.58</v>
      </c>
    </row>
    <row r="30" spans="2:11" x14ac:dyDescent="0.3">
      <c r="B30" s="13">
        <f ca="1">'Q4'!F30</f>
        <v>1.1599999999999999</v>
      </c>
    </row>
    <row r="31" spans="2:11" x14ac:dyDescent="0.3">
      <c r="B31" s="13">
        <f ca="1">'Q4'!F31</f>
        <v>1.54</v>
      </c>
    </row>
    <row r="32" spans="2:11" x14ac:dyDescent="0.3">
      <c r="B32" s="13">
        <f ca="1">'Q4'!F32</f>
        <v>1.85</v>
      </c>
    </row>
    <row r="33" spans="2:2" x14ac:dyDescent="0.3">
      <c r="B33" s="13">
        <f ca="1">'Q4'!F33</f>
        <v>2.25</v>
      </c>
    </row>
    <row r="34" spans="2:2" x14ac:dyDescent="0.3">
      <c r="B34" s="13">
        <f ca="1">'Q4'!F34</f>
        <v>1.48</v>
      </c>
    </row>
    <row r="35" spans="2:2" x14ac:dyDescent="0.3">
      <c r="B35" s="13">
        <f ca="1">'Q4'!F35</f>
        <v>1.71</v>
      </c>
    </row>
    <row r="36" spans="2:2" x14ac:dyDescent="0.3">
      <c r="B36" s="13">
        <f ca="1">'Q4'!F36</f>
        <v>1.47</v>
      </c>
    </row>
    <row r="37" spans="2:2" x14ac:dyDescent="0.3">
      <c r="B37" s="13">
        <f ca="1">'Q4'!F37</f>
        <v>1.8</v>
      </c>
    </row>
    <row r="38" spans="2:2" x14ac:dyDescent="0.3">
      <c r="B38" s="13">
        <f ca="1">'Q4'!F38</f>
        <v>1.24</v>
      </c>
    </row>
    <row r="39" spans="2:2" x14ac:dyDescent="0.3">
      <c r="B39" s="13">
        <f ca="1">'Q4'!F39</f>
        <v>1.87</v>
      </c>
    </row>
    <row r="40" spans="2:2" x14ac:dyDescent="0.3">
      <c r="B40" s="13">
        <f ca="1">'Q4'!F40</f>
        <v>1.78</v>
      </c>
    </row>
    <row r="41" spans="2:2" x14ac:dyDescent="0.3">
      <c r="B41" s="13">
        <f ca="1">'Q4'!F41</f>
        <v>1.78</v>
      </c>
    </row>
    <row r="42" spans="2:2" x14ac:dyDescent="0.3">
      <c r="B42" s="13">
        <f ca="1">'Q4'!F42</f>
        <v>1.54</v>
      </c>
    </row>
    <row r="43" spans="2:2" x14ac:dyDescent="0.3">
      <c r="B43" s="13">
        <f ca="1">'Q4'!F43</f>
        <v>1.92</v>
      </c>
    </row>
    <row r="44" spans="2:2" x14ac:dyDescent="0.3">
      <c r="B44" s="13">
        <f ca="1">'Q4'!F44</f>
        <v>1.63</v>
      </c>
    </row>
    <row r="45" spans="2:2" x14ac:dyDescent="0.3">
      <c r="B45" s="13">
        <f ca="1">'Q4'!F45</f>
        <v>1.75</v>
      </c>
    </row>
    <row r="46" spans="2:2" x14ac:dyDescent="0.3">
      <c r="B46" s="13">
        <f ca="1">'Q4'!F46</f>
        <v>1.74</v>
      </c>
    </row>
    <row r="47" spans="2:2" x14ac:dyDescent="0.3">
      <c r="B47" s="13">
        <f ca="1">'Q4'!F47</f>
        <v>1.84</v>
      </c>
    </row>
    <row r="48" spans="2:2" x14ac:dyDescent="0.3">
      <c r="B48" s="13">
        <f ca="1">'Q4'!F48</f>
        <v>1.65</v>
      </c>
    </row>
    <row r="49" spans="2:2" x14ac:dyDescent="0.3">
      <c r="B49" s="13">
        <f ca="1">'Q4'!F49</f>
        <v>1.63</v>
      </c>
    </row>
    <row r="50" spans="2:2" x14ac:dyDescent="0.3">
      <c r="B50" s="13">
        <f ca="1">'Q4'!F50</f>
        <v>1.89</v>
      </c>
    </row>
    <row r="51" spans="2:2" x14ac:dyDescent="0.3">
      <c r="B51" s="13">
        <f ca="1">'Q4'!F51</f>
        <v>1.7</v>
      </c>
    </row>
    <row r="52" spans="2:2" x14ac:dyDescent="0.3">
      <c r="B52" s="13">
        <f ca="1">'Q4'!F52</f>
        <v>1.78</v>
      </c>
    </row>
    <row r="53" spans="2:2" x14ac:dyDescent="0.3">
      <c r="B53" s="13">
        <f ca="1">'Q4'!F53</f>
        <v>1.8</v>
      </c>
    </row>
    <row r="54" spans="2:2" x14ac:dyDescent="0.3">
      <c r="B54" s="13">
        <f ca="1">'Q4'!F54</f>
        <v>1.62</v>
      </c>
    </row>
    <row r="55" spans="2:2" x14ac:dyDescent="0.3">
      <c r="B55" s="13">
        <f ca="1">'Q4'!F55</f>
        <v>2.16</v>
      </c>
    </row>
    <row r="56" spans="2:2" x14ac:dyDescent="0.3">
      <c r="B56" s="13">
        <f ca="1">'Q4'!F56</f>
        <v>2.09</v>
      </c>
    </row>
    <row r="57" spans="2:2" x14ac:dyDescent="0.3">
      <c r="B57" s="13">
        <f ca="1">'Q4'!F57</f>
        <v>1.98</v>
      </c>
    </row>
    <row r="58" spans="2:2" x14ac:dyDescent="0.3">
      <c r="B58" s="13">
        <f ca="1">'Q4'!F58</f>
        <v>1.84</v>
      </c>
    </row>
    <row r="59" spans="2:2" x14ac:dyDescent="0.3">
      <c r="B59" s="13">
        <f ca="1">'Q4'!F59</f>
        <v>1.81</v>
      </c>
    </row>
    <row r="60" spans="2:2" x14ac:dyDescent="0.3">
      <c r="B60" s="13">
        <f ca="1">'Q4'!F60</f>
        <v>1.48</v>
      </c>
    </row>
    <row r="61" spans="2:2" x14ac:dyDescent="0.3">
      <c r="B61" s="13">
        <f ca="1">'Q4'!F61</f>
        <v>1.55</v>
      </c>
    </row>
    <row r="62" spans="2:2" x14ac:dyDescent="0.3">
      <c r="B62" s="13">
        <f ca="1">'Q4'!F62</f>
        <v>1.87</v>
      </c>
    </row>
    <row r="63" spans="2:2" x14ac:dyDescent="0.3">
      <c r="B63" s="13">
        <f ca="1">'Q4'!F63</f>
        <v>1.86</v>
      </c>
    </row>
    <row r="64" spans="2:2" x14ac:dyDescent="0.3">
      <c r="B64" s="13">
        <f ca="1">'Q4'!F64</f>
        <v>0.86</v>
      </c>
    </row>
    <row r="65" spans="2:2" x14ac:dyDescent="0.3">
      <c r="B65" s="13">
        <f ca="1">'Q4'!F65</f>
        <v>1.56</v>
      </c>
    </row>
    <row r="66" spans="2:2" x14ac:dyDescent="0.3">
      <c r="B66" s="13">
        <f ca="1">'Q4'!F66</f>
        <v>1.6</v>
      </c>
    </row>
    <row r="67" spans="2:2" x14ac:dyDescent="0.3">
      <c r="B67" s="13">
        <f ca="1">'Q4'!F67</f>
        <v>1.69</v>
      </c>
    </row>
    <row r="68" spans="2:2" x14ac:dyDescent="0.3">
      <c r="B68" s="13">
        <f ca="1">'Q4'!F68</f>
        <v>1.81</v>
      </c>
    </row>
    <row r="69" spans="2:2" x14ac:dyDescent="0.3">
      <c r="B69" s="13">
        <f ca="1">'Q4'!F69</f>
        <v>0.85</v>
      </c>
    </row>
    <row r="70" spans="2:2" x14ac:dyDescent="0.3">
      <c r="B70" s="13">
        <f ca="1">'Q4'!F70</f>
        <v>1.73</v>
      </c>
    </row>
    <row r="71" spans="2:2" x14ac:dyDescent="0.3">
      <c r="B71" s="13">
        <f ca="1">'Q4'!F71</f>
        <v>2.0499999999999998</v>
      </c>
    </row>
    <row r="72" spans="2:2" x14ac:dyDescent="0.3">
      <c r="B72" s="13">
        <f ca="1">'Q4'!F72</f>
        <v>1.5</v>
      </c>
    </row>
    <row r="73" spans="2:2" x14ac:dyDescent="0.3">
      <c r="B73" s="13">
        <f ca="1">'Q4'!F73</f>
        <v>1.56</v>
      </c>
    </row>
    <row r="74" spans="2:2" x14ac:dyDescent="0.3">
      <c r="B74" s="13">
        <f ca="1">'Q4'!F74</f>
        <v>2.1800000000000002</v>
      </c>
    </row>
    <row r="75" spans="2:2" x14ac:dyDescent="0.3">
      <c r="B75" s="13">
        <f ca="1">'Q4'!F75</f>
        <v>2.1</v>
      </c>
    </row>
    <row r="76" spans="2:2" x14ac:dyDescent="0.3">
      <c r="B76" s="13">
        <f ca="1">'Q4'!F76</f>
        <v>1.65</v>
      </c>
    </row>
    <row r="77" spans="2:2" x14ac:dyDescent="0.3">
      <c r="B77" s="13">
        <f ca="1">'Q4'!F77</f>
        <v>1.08</v>
      </c>
    </row>
    <row r="78" spans="2:2" x14ac:dyDescent="0.3">
      <c r="B78" s="13">
        <f ca="1">'Q4'!F78</f>
        <v>1.69</v>
      </c>
    </row>
    <row r="79" spans="2:2" x14ac:dyDescent="0.3">
      <c r="B79" s="13">
        <f ca="1">'Q4'!F79</f>
        <v>2.0699999999999998</v>
      </c>
    </row>
    <row r="80" spans="2:2" x14ac:dyDescent="0.3">
      <c r="B80" s="13">
        <f ca="1">'Q4'!F80</f>
        <v>1.85</v>
      </c>
    </row>
    <row r="81" spans="2:2" x14ac:dyDescent="0.3">
      <c r="B81" s="13">
        <f ca="1">'Q4'!F81</f>
        <v>1.81</v>
      </c>
    </row>
    <row r="82" spans="2:2" x14ac:dyDescent="0.3">
      <c r="B82" s="13">
        <f ca="1">'Q4'!F82</f>
        <v>1.59</v>
      </c>
    </row>
    <row r="83" spans="2:2" x14ac:dyDescent="0.3">
      <c r="B83" s="13">
        <f ca="1">'Q4'!F83</f>
        <v>1.54</v>
      </c>
    </row>
    <row r="84" spans="2:2" x14ac:dyDescent="0.3">
      <c r="B84" s="13">
        <f ca="1">'Q4'!F84</f>
        <v>1.72</v>
      </c>
    </row>
    <row r="85" spans="2:2" x14ac:dyDescent="0.3">
      <c r="B85" s="13">
        <f ca="1">'Q4'!F85</f>
        <v>1.44</v>
      </c>
    </row>
    <row r="86" spans="2:2" x14ac:dyDescent="0.3">
      <c r="B86" s="13">
        <f ca="1">'Q4'!F86</f>
        <v>2.0099999999999998</v>
      </c>
    </row>
    <row r="87" spans="2:2" x14ac:dyDescent="0.3">
      <c r="B87" s="13">
        <f ca="1">'Q4'!F87</f>
        <v>1.9</v>
      </c>
    </row>
    <row r="88" spans="2:2" x14ac:dyDescent="0.3">
      <c r="B88" s="13">
        <f ca="1">'Q4'!F88</f>
        <v>1.71</v>
      </c>
    </row>
    <row r="89" spans="2:2" x14ac:dyDescent="0.3">
      <c r="B89" s="13">
        <f ca="1">'Q4'!F89</f>
        <v>1.86</v>
      </c>
    </row>
    <row r="90" spans="2:2" x14ac:dyDescent="0.3">
      <c r="B90" s="13">
        <f ca="1">'Q4'!F90</f>
        <v>1.45</v>
      </c>
    </row>
    <row r="91" spans="2:2" x14ac:dyDescent="0.3">
      <c r="B91" s="13">
        <f ca="1">'Q4'!F91</f>
        <v>2.3199999999999998</v>
      </c>
    </row>
    <row r="92" spans="2:2" x14ac:dyDescent="0.3">
      <c r="B92" s="13">
        <f ca="1">'Q4'!F92</f>
        <v>1.86</v>
      </c>
    </row>
    <row r="93" spans="2:2" x14ac:dyDescent="0.3">
      <c r="B93" s="13">
        <f ca="1">'Q4'!F93</f>
        <v>2.12</v>
      </c>
    </row>
    <row r="94" spans="2:2" x14ac:dyDescent="0.3">
      <c r="B94" s="13">
        <f ca="1">'Q4'!F94</f>
        <v>1.72</v>
      </c>
    </row>
    <row r="95" spans="2:2" x14ac:dyDescent="0.3">
      <c r="B95" s="13">
        <f ca="1">'Q4'!F95</f>
        <v>1.71</v>
      </c>
    </row>
    <row r="96" spans="2:2" x14ac:dyDescent="0.3">
      <c r="B96" s="13">
        <f ca="1">'Q4'!F96</f>
        <v>1.85</v>
      </c>
    </row>
    <row r="97" spans="2:2" x14ac:dyDescent="0.3">
      <c r="B97" s="13">
        <f ca="1">'Q4'!F97</f>
        <v>1.48</v>
      </c>
    </row>
    <row r="98" spans="2:2" x14ac:dyDescent="0.3">
      <c r="B98" s="13">
        <f ca="1">'Q4'!F98</f>
        <v>1.66</v>
      </c>
    </row>
    <row r="99" spans="2:2" x14ac:dyDescent="0.3">
      <c r="B99" s="13">
        <f ca="1">'Q4'!F99</f>
        <v>1.8</v>
      </c>
    </row>
    <row r="100" spans="2:2" x14ac:dyDescent="0.3">
      <c r="B100" s="13">
        <f ca="1">'Q4'!F100</f>
        <v>2.12</v>
      </c>
    </row>
    <row r="101" spans="2:2" x14ac:dyDescent="0.3">
      <c r="B101" s="13">
        <f ca="1">'Q4'!F101</f>
        <v>1.26</v>
      </c>
    </row>
    <row r="102" spans="2:2" x14ac:dyDescent="0.3">
      <c r="B102" s="13">
        <f ca="1">'Q4'!F102</f>
        <v>1.75</v>
      </c>
    </row>
    <row r="103" spans="2:2" x14ac:dyDescent="0.3">
      <c r="B103" s="13">
        <f ca="1">'Q4'!F103</f>
        <v>2</v>
      </c>
    </row>
    <row r="104" spans="2:2" x14ac:dyDescent="0.3">
      <c r="B104" s="13">
        <f ca="1">'Q4'!F104</f>
        <v>1.68</v>
      </c>
    </row>
    <row r="105" spans="2:2" x14ac:dyDescent="0.3">
      <c r="B105" s="13">
        <f ca="1">'Q4'!F105</f>
        <v>1.98</v>
      </c>
    </row>
    <row r="106" spans="2:2" x14ac:dyDescent="0.3">
      <c r="B106" s="13">
        <f ca="1">'Q4'!F106</f>
        <v>1.87</v>
      </c>
    </row>
    <row r="107" spans="2:2" x14ac:dyDescent="0.3">
      <c r="B107" s="13">
        <f ca="1">'Q4'!F107</f>
        <v>1.66</v>
      </c>
    </row>
    <row r="108" spans="2:2" x14ac:dyDescent="0.3">
      <c r="B108" s="13">
        <f ca="1">'Q4'!F108</f>
        <v>1.54</v>
      </c>
    </row>
    <row r="109" spans="2:2" x14ac:dyDescent="0.3">
      <c r="B109" s="13">
        <f ca="1">'Q4'!F109</f>
        <v>1.67</v>
      </c>
    </row>
    <row r="110" spans="2:2" x14ac:dyDescent="0.3">
      <c r="B110" s="13">
        <f ca="1">'Q4'!F110</f>
        <v>1.63</v>
      </c>
    </row>
    <row r="111" spans="2:2" x14ac:dyDescent="0.3">
      <c r="B111" s="13">
        <f ca="1">'Q4'!F111</f>
        <v>1.83</v>
      </c>
    </row>
    <row r="112" spans="2:2" x14ac:dyDescent="0.3">
      <c r="B112" s="13">
        <f ca="1">'Q4'!F112</f>
        <v>2.15</v>
      </c>
    </row>
    <row r="113" spans="2:2" x14ac:dyDescent="0.3">
      <c r="B113" s="13">
        <f ca="1">'Q4'!F113</f>
        <v>1.88</v>
      </c>
    </row>
    <row r="114" spans="2:2" x14ac:dyDescent="0.3">
      <c r="B114" s="13">
        <f ca="1">'Q4'!F114</f>
        <v>1.85</v>
      </c>
    </row>
    <row r="115" spans="2:2" x14ac:dyDescent="0.3">
      <c r="B115" s="13">
        <f ca="1">'Q4'!F115</f>
        <v>1.08</v>
      </c>
    </row>
    <row r="116" spans="2:2" x14ac:dyDescent="0.3">
      <c r="B116" s="13">
        <f ca="1">'Q4'!F116</f>
        <v>1.83</v>
      </c>
    </row>
    <row r="117" spans="2:2" x14ac:dyDescent="0.3">
      <c r="B117" s="13">
        <f ca="1">'Q4'!F117</f>
        <v>1.64</v>
      </c>
    </row>
    <row r="118" spans="2:2" x14ac:dyDescent="0.3">
      <c r="B118" s="13">
        <f ca="1">'Q4'!F118</f>
        <v>1.8</v>
      </c>
    </row>
    <row r="119" spans="2:2" x14ac:dyDescent="0.3">
      <c r="B119" s="13">
        <f ca="1">'Q4'!F119</f>
        <v>1.85</v>
      </c>
    </row>
    <row r="120" spans="2:2" x14ac:dyDescent="0.3">
      <c r="B120" s="13">
        <f ca="1">'Q4'!F120</f>
        <v>1.62</v>
      </c>
    </row>
    <row r="121" spans="2:2" x14ac:dyDescent="0.3">
      <c r="B121" s="13">
        <f ca="1">'Q4'!F121</f>
        <v>1.99</v>
      </c>
    </row>
    <row r="122" spans="2:2" x14ac:dyDescent="0.3">
      <c r="B122" s="13">
        <f ca="1">'Q4'!F122</f>
        <v>1.86</v>
      </c>
    </row>
    <row r="123" spans="2:2" x14ac:dyDescent="0.3">
      <c r="B123" s="13">
        <f ca="1">'Q4'!F123</f>
        <v>1.64</v>
      </c>
    </row>
    <row r="124" spans="2:2" x14ac:dyDescent="0.3">
      <c r="B124" s="13">
        <f ca="1">'Q4'!F124</f>
        <v>1.46</v>
      </c>
    </row>
    <row r="125" spans="2:2" x14ac:dyDescent="0.3">
      <c r="B125" s="13">
        <f ca="1">'Q4'!F125</f>
        <v>1.72</v>
      </c>
    </row>
    <row r="126" spans="2:2" x14ac:dyDescent="0.3">
      <c r="B126" s="13">
        <f ca="1">'Q4'!F126</f>
        <v>1.23</v>
      </c>
    </row>
    <row r="127" spans="2:2" x14ac:dyDescent="0.3">
      <c r="B127" s="13">
        <f ca="1">'Q4'!F127</f>
        <v>1.81</v>
      </c>
    </row>
    <row r="128" spans="2:2" x14ac:dyDescent="0.3">
      <c r="B128" s="13">
        <f ca="1">'Q4'!F128</f>
        <v>1.66</v>
      </c>
    </row>
    <row r="129" spans="2:2" x14ac:dyDescent="0.3">
      <c r="B129" s="13">
        <f ca="1">'Q4'!F129</f>
        <v>1.72</v>
      </c>
    </row>
    <row r="130" spans="2:2" x14ac:dyDescent="0.3">
      <c r="B130" s="13">
        <f ca="1">'Q4'!F130</f>
        <v>2.12</v>
      </c>
    </row>
    <row r="131" spans="2:2" x14ac:dyDescent="0.3">
      <c r="B131" s="13">
        <f ca="1">'Q4'!F131</f>
        <v>2.15</v>
      </c>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sheetData>
  <mergeCells count="4">
    <mergeCell ref="G20:K20"/>
    <mergeCell ref="E22:F22"/>
    <mergeCell ref="E23:H26"/>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Q1</vt:lpstr>
      <vt:lpstr>Q2</vt:lpstr>
      <vt:lpstr>Q3</vt:lpstr>
      <vt:lpstr>Q4</vt:lpstr>
      <vt:lpstr>Q5</vt:lpstr>
      <vt:lpstr>Q6</vt:lpstr>
      <vt:lpstr>Q7</vt:lpstr>
      <vt:lpstr>Q8</vt:lpstr>
      <vt:lpstr>Q9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Rasoul Behboudi</dc:creator>
  <cp:lastModifiedBy>Damla Dumen</cp:lastModifiedBy>
  <dcterms:created xsi:type="dcterms:W3CDTF">2018-08-08T18:05:24Z</dcterms:created>
  <dcterms:modified xsi:type="dcterms:W3CDTF">2019-10-13T22:25:45Z</dcterms:modified>
</cp:coreProperties>
</file>