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rrehman/Documents/"/>
    </mc:Choice>
  </mc:AlternateContent>
  <xr:revisionPtr revIDLastSave="0" documentId="13_ncr:1_{43EE53E4-E74D-C546-8375-11AB6442805B}" xr6:coauthVersionLast="47" xr6:coauthVersionMax="47" xr10:uidLastSave="{00000000-0000-0000-0000-000000000000}"/>
  <bookViews>
    <workbookView xWindow="0" yWindow="500" windowWidth="28800" windowHeight="15960" activeTab="10" xr2:uid="{7BE5EE30-7A7B-834D-A2A4-5D0E542476A1}"/>
  </bookViews>
  <sheets>
    <sheet name="Sheet1" sheetId="1" r:id="rId1"/>
    <sheet name="Sheet2" sheetId="2" r:id="rId2"/>
    <sheet name="Sheet3" sheetId="9" r:id="rId3"/>
    <sheet name="Sheet4" sheetId="10" r:id="rId4"/>
    <sheet name="Sheet5" sheetId="11" r:id="rId5"/>
    <sheet name="Sheet6" sheetId="12" r:id="rId6"/>
    <sheet name="Sheet7" sheetId="13" r:id="rId7"/>
    <sheet name="Sheet8" sheetId="14" r:id="rId8"/>
    <sheet name="Sheet9" sheetId="20" r:id="rId9"/>
    <sheet name="Sheet13" sheetId="19" r:id="rId10"/>
    <sheet name="Sheet11" sheetId="24" r:id="rId11"/>
  </sheets>
  <definedNames>
    <definedName name="_xlnm.Print_Titles" localSheetId="0">Sheet1!$3:$4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1" l="1"/>
  <c r="R17" i="11"/>
  <c r="S17" i="11"/>
  <c r="T17" i="11"/>
  <c r="U17" i="11"/>
  <c r="V17" i="11"/>
  <c r="W17" i="11"/>
  <c r="X17" i="11"/>
  <c r="AA17" i="11"/>
  <c r="AB17" i="11"/>
  <c r="AC17" i="11"/>
  <c r="AD17" i="11"/>
  <c r="AE17" i="11"/>
  <c r="AH17" i="11"/>
  <c r="Q18" i="11"/>
  <c r="R18" i="11"/>
  <c r="S18" i="11"/>
  <c r="T18" i="11"/>
  <c r="U18" i="11"/>
  <c r="V18" i="11"/>
  <c r="X18" i="11"/>
  <c r="Z18" i="11"/>
  <c r="AA18" i="11"/>
  <c r="AB18" i="11"/>
  <c r="AC18" i="11"/>
  <c r="AD18" i="11"/>
  <c r="AE18" i="11"/>
  <c r="AF18" i="11"/>
  <c r="AG18" i="11"/>
  <c r="AH18" i="11"/>
  <c r="Q19" i="11"/>
  <c r="R19" i="11"/>
  <c r="S19" i="11"/>
  <c r="T19" i="11"/>
  <c r="U19" i="11"/>
  <c r="V19" i="11"/>
  <c r="W19" i="11"/>
  <c r="X19" i="11"/>
  <c r="Z19" i="11"/>
  <c r="AA19" i="11"/>
  <c r="AB19" i="11"/>
  <c r="AC19" i="11"/>
  <c r="AD19" i="11"/>
  <c r="AE19" i="11"/>
  <c r="AF19" i="11"/>
  <c r="AG19" i="11"/>
  <c r="AH19" i="11"/>
  <c r="Q20" i="11"/>
  <c r="S20" i="11"/>
  <c r="T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Q21" i="11"/>
  <c r="R21" i="11"/>
  <c r="S21" i="11"/>
  <c r="T21" i="11"/>
  <c r="U21" i="11"/>
  <c r="V21" i="11"/>
  <c r="W21" i="11"/>
  <c r="X21" i="11"/>
  <c r="Y21" i="11"/>
  <c r="AA21" i="11"/>
  <c r="AB21" i="11"/>
  <c r="AC21" i="11"/>
  <c r="AD21" i="11"/>
  <c r="AE21" i="11"/>
  <c r="AG21" i="11"/>
  <c r="AH21" i="11"/>
  <c r="Q22" i="11"/>
  <c r="R22" i="11"/>
  <c r="S22" i="11"/>
  <c r="T22" i="11"/>
  <c r="U22" i="11"/>
  <c r="V22" i="11"/>
  <c r="X22" i="11"/>
  <c r="Z22" i="11"/>
  <c r="AA22" i="11"/>
  <c r="AB22" i="11"/>
  <c r="AC22" i="11"/>
  <c r="AD22" i="11"/>
  <c r="AF22" i="11"/>
  <c r="AG22" i="11"/>
  <c r="AH22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Q24" i="11"/>
  <c r="R24" i="11"/>
  <c r="S24" i="11"/>
  <c r="T24" i="11"/>
  <c r="U24" i="11"/>
  <c r="V24" i="11"/>
  <c r="W24" i="11"/>
  <c r="X24" i="11"/>
  <c r="Y24" i="11"/>
  <c r="Z24" i="11"/>
  <c r="AA24" i="11"/>
  <c r="AC24" i="11"/>
  <c r="AD24" i="11"/>
  <c r="AE24" i="11"/>
  <c r="AF24" i="11"/>
  <c r="AG24" i="11"/>
  <c r="AH24" i="11"/>
  <c r="Q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Q26" i="11"/>
  <c r="R26" i="11"/>
  <c r="S26" i="11"/>
  <c r="T26" i="11"/>
  <c r="U26" i="11"/>
  <c r="V26" i="11"/>
  <c r="X26" i="11"/>
  <c r="Y26" i="11"/>
  <c r="AA26" i="11"/>
  <c r="AB26" i="11"/>
  <c r="AC26" i="11"/>
  <c r="AD26" i="11"/>
  <c r="AE26" i="11"/>
  <c r="AF26" i="11"/>
  <c r="AG26" i="11"/>
  <c r="AH26" i="11"/>
  <c r="Q27" i="11"/>
  <c r="R27" i="11"/>
  <c r="S27" i="11"/>
  <c r="T27" i="11"/>
  <c r="V27" i="11"/>
  <c r="W27" i="11"/>
  <c r="X27" i="11"/>
  <c r="Z27" i="11"/>
  <c r="AA27" i="11"/>
  <c r="AB27" i="11"/>
  <c r="AC27" i="11"/>
  <c r="AD27" i="11"/>
  <c r="AE27" i="11"/>
  <c r="AF27" i="11"/>
  <c r="AG27" i="11"/>
  <c r="AH27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G28" i="11"/>
  <c r="AH28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Q30" i="11"/>
  <c r="R30" i="11"/>
  <c r="S30" i="11"/>
  <c r="T30" i="11"/>
  <c r="U30" i="11"/>
  <c r="V30" i="11"/>
  <c r="X30" i="11"/>
  <c r="Y30" i="11"/>
  <c r="Z30" i="11"/>
  <c r="AA30" i="11"/>
  <c r="AB30" i="11"/>
  <c r="AC30" i="11"/>
  <c r="AD30" i="11"/>
  <c r="AE30" i="11"/>
  <c r="AF30" i="11"/>
  <c r="AG30" i="11"/>
  <c r="AH30" i="11"/>
  <c r="Q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Q32" i="11"/>
  <c r="R32" i="11"/>
  <c r="S32" i="11"/>
  <c r="T32" i="11"/>
  <c r="U32" i="11"/>
  <c r="V32" i="11"/>
  <c r="W32" i="11"/>
  <c r="X32" i="11"/>
  <c r="Z32" i="11"/>
  <c r="AA32" i="11"/>
  <c r="AB32" i="11"/>
  <c r="AC32" i="11"/>
  <c r="AD32" i="11"/>
  <c r="AE32" i="11"/>
  <c r="AF32" i="11"/>
  <c r="AG32" i="11"/>
  <c r="AH32" i="11"/>
  <c r="Q33" i="11"/>
  <c r="R33" i="11"/>
  <c r="S33" i="11"/>
  <c r="T33" i="11"/>
  <c r="U33" i="11"/>
  <c r="V33" i="11"/>
  <c r="W33" i="11"/>
  <c r="X33" i="11"/>
  <c r="Y33" i="11"/>
  <c r="AA33" i="11"/>
  <c r="AB33" i="11"/>
  <c r="AC33" i="11"/>
  <c r="AD33" i="11"/>
  <c r="AE33" i="11"/>
  <c r="AF33" i="11"/>
  <c r="AG33" i="11"/>
  <c r="AH33" i="11"/>
  <c r="Q34" i="11"/>
  <c r="R34" i="11"/>
  <c r="S34" i="11"/>
  <c r="T34" i="11"/>
  <c r="V34" i="11"/>
  <c r="X34" i="11"/>
  <c r="Y34" i="11"/>
  <c r="AA34" i="11"/>
  <c r="AB34" i="11"/>
  <c r="AC34" i="11"/>
  <c r="AD34" i="11"/>
  <c r="AE34" i="11"/>
  <c r="AF34" i="11"/>
  <c r="Q35" i="11"/>
  <c r="R35" i="11"/>
  <c r="S35" i="11"/>
  <c r="T35" i="11"/>
  <c r="U35" i="11"/>
  <c r="V35" i="11"/>
  <c r="W35" i="11"/>
  <c r="X35" i="11"/>
  <c r="Y35" i="11"/>
  <c r="AA35" i="11"/>
  <c r="AB35" i="11"/>
  <c r="AC35" i="11"/>
  <c r="AD35" i="11"/>
  <c r="AG35" i="11"/>
  <c r="AH35" i="11"/>
  <c r="Q36" i="11"/>
  <c r="R36" i="11"/>
  <c r="S36" i="11"/>
  <c r="T36" i="11"/>
  <c r="U36" i="11"/>
  <c r="V36" i="11"/>
  <c r="W36" i="11"/>
  <c r="X36" i="11"/>
  <c r="Y36" i="11"/>
  <c r="Z36" i="11"/>
  <c r="AA36" i="11"/>
  <c r="AC36" i="11"/>
  <c r="AD36" i="11"/>
  <c r="AE36" i="11"/>
  <c r="AF36" i="11"/>
  <c r="AG36" i="11"/>
  <c r="AH36" i="11"/>
  <c r="Q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AF37" i="11"/>
  <c r="AG37" i="11"/>
  <c r="Q38" i="11"/>
  <c r="S38" i="11"/>
  <c r="T38" i="11"/>
  <c r="U38" i="11"/>
  <c r="V38" i="11"/>
  <c r="X38" i="11"/>
  <c r="Y38" i="11"/>
  <c r="Z38" i="11"/>
  <c r="AA38" i="11"/>
  <c r="AB38" i="11"/>
  <c r="AC38" i="11"/>
  <c r="AD38" i="11"/>
  <c r="AE38" i="11"/>
  <c r="AF38" i="11"/>
  <c r="AG38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Q40" i="11"/>
  <c r="R40" i="11"/>
  <c r="S40" i="11"/>
  <c r="T40" i="11"/>
  <c r="V40" i="11"/>
  <c r="W40" i="11"/>
  <c r="X40" i="11"/>
  <c r="Y40" i="11"/>
  <c r="Z40" i="11"/>
  <c r="AA40" i="11"/>
  <c r="AB40" i="11"/>
  <c r="AC40" i="11"/>
  <c r="AD40" i="11"/>
  <c r="AF40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G41" i="11"/>
  <c r="AH41" i="11"/>
  <c r="Q42" i="11"/>
  <c r="R42" i="11"/>
  <c r="S42" i="11"/>
  <c r="T42" i="11"/>
  <c r="U42" i="11"/>
  <c r="V42" i="11"/>
  <c r="X42" i="11"/>
  <c r="Y42" i="11"/>
  <c r="Z42" i="11"/>
  <c r="AA42" i="11"/>
  <c r="AB42" i="11"/>
  <c r="AC42" i="11"/>
  <c r="AD42" i="11"/>
  <c r="AF42" i="11"/>
  <c r="AG42" i="11"/>
  <c r="AH42" i="11"/>
  <c r="Q43" i="11"/>
  <c r="R43" i="11"/>
  <c r="S43" i="11"/>
  <c r="T43" i="11"/>
  <c r="U43" i="11"/>
  <c r="V43" i="11"/>
  <c r="W43" i="11"/>
  <c r="X43" i="11"/>
  <c r="AA43" i="11"/>
  <c r="AB43" i="11"/>
  <c r="AC43" i="11"/>
  <c r="AD43" i="11"/>
  <c r="AF43" i="11"/>
  <c r="AG43" i="11"/>
  <c r="AH43" i="11"/>
  <c r="Q44" i="11"/>
  <c r="S44" i="11"/>
  <c r="T44" i="11"/>
  <c r="U44" i="11"/>
  <c r="V44" i="11"/>
  <c r="W44" i="11"/>
  <c r="X44" i="11"/>
  <c r="Y44" i="11"/>
  <c r="AA44" i="11"/>
  <c r="AB44" i="11"/>
  <c r="AC44" i="11"/>
  <c r="AD44" i="11"/>
  <c r="AE44" i="11"/>
  <c r="AF44" i="11"/>
  <c r="AG44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Q46" i="11"/>
  <c r="R46" i="11"/>
  <c r="S46" i="11"/>
  <c r="T46" i="11"/>
  <c r="V46" i="11"/>
  <c r="X46" i="11"/>
  <c r="Y46" i="11"/>
  <c r="Z46" i="11"/>
  <c r="AA46" i="11"/>
  <c r="AB46" i="11"/>
  <c r="AC46" i="11"/>
  <c r="AD46" i="11"/>
  <c r="AE46" i="11"/>
  <c r="AF46" i="11"/>
  <c r="AG46" i="11"/>
  <c r="AH46" i="11"/>
  <c r="Q47" i="11"/>
  <c r="R47" i="11"/>
  <c r="S47" i="11"/>
  <c r="T47" i="11"/>
  <c r="U47" i="11"/>
  <c r="V47" i="11"/>
  <c r="W47" i="11"/>
  <c r="X47" i="11"/>
  <c r="Y47" i="11"/>
  <c r="Z47" i="11"/>
  <c r="AA47" i="11"/>
  <c r="AC47" i="11"/>
  <c r="AD47" i="11"/>
  <c r="AE47" i="11"/>
  <c r="AF47" i="11"/>
  <c r="AH47" i="11"/>
  <c r="Q48" i="11"/>
  <c r="R48" i="11"/>
  <c r="S48" i="11"/>
  <c r="T48" i="11"/>
  <c r="U48" i="11"/>
  <c r="V48" i="11"/>
  <c r="W48" i="11"/>
  <c r="X48" i="11"/>
  <c r="Z48" i="11"/>
  <c r="AA48" i="11"/>
  <c r="AB48" i="11"/>
  <c r="AC48" i="11"/>
  <c r="AD48" i="11"/>
  <c r="AE48" i="11"/>
  <c r="AF48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H49" i="11"/>
  <c r="Q50" i="11"/>
  <c r="R50" i="11"/>
  <c r="S50" i="11"/>
  <c r="T50" i="11"/>
  <c r="U50" i="11"/>
  <c r="V50" i="11"/>
  <c r="X50" i="11"/>
  <c r="Y50" i="11"/>
  <c r="Z50" i="11"/>
  <c r="AA50" i="11"/>
  <c r="AB50" i="11"/>
  <c r="AC50" i="11"/>
  <c r="AD50" i="11"/>
  <c r="AE50" i="11"/>
  <c r="AF50" i="11"/>
  <c r="AH50" i="11"/>
  <c r="Q51" i="11"/>
  <c r="S51" i="11"/>
  <c r="T51" i="11"/>
  <c r="U51" i="11"/>
  <c r="V51" i="11"/>
  <c r="W51" i="11"/>
  <c r="X51" i="11"/>
  <c r="Y51" i="11"/>
  <c r="AA51" i="11"/>
  <c r="AB51" i="11"/>
  <c r="AC51" i="11"/>
  <c r="AD51" i="11"/>
  <c r="AE51" i="11"/>
  <c r="AG51" i="11"/>
  <c r="AH51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Q53" i="11"/>
  <c r="R53" i="11"/>
  <c r="S53" i="11"/>
  <c r="T53" i="11"/>
  <c r="V53" i="11"/>
  <c r="W53" i="11"/>
  <c r="X53" i="11"/>
  <c r="Z53" i="11"/>
  <c r="AA53" i="11"/>
  <c r="AB53" i="11"/>
  <c r="AC53" i="11"/>
  <c r="AD53" i="11"/>
  <c r="AE53" i="11"/>
  <c r="AF53" i="11"/>
  <c r="AG53" i="11"/>
  <c r="AH53" i="11"/>
  <c r="Q54" i="11"/>
  <c r="R54" i="11"/>
  <c r="S54" i="11"/>
  <c r="T54" i="11"/>
  <c r="U54" i="11"/>
  <c r="V54" i="11"/>
  <c r="X54" i="11"/>
  <c r="Y54" i="11"/>
  <c r="Z54" i="11"/>
  <c r="AA54" i="11"/>
  <c r="AC54" i="11"/>
  <c r="AD54" i="11"/>
  <c r="AE54" i="11"/>
  <c r="AF54" i="11"/>
  <c r="AG54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F55" i="11"/>
  <c r="AG55" i="11"/>
  <c r="AH55" i="11"/>
  <c r="Q56" i="11"/>
  <c r="S56" i="11"/>
  <c r="T56" i="11"/>
  <c r="V56" i="11"/>
  <c r="W56" i="11"/>
  <c r="X56" i="11"/>
  <c r="Y56" i="11"/>
  <c r="Z56" i="11"/>
  <c r="AA56" i="11"/>
  <c r="AB56" i="11"/>
  <c r="AC56" i="11"/>
  <c r="AD56" i="11"/>
  <c r="AE56" i="11"/>
  <c r="AF56" i="11"/>
  <c r="AH56" i="11"/>
  <c r="Q57" i="11"/>
  <c r="R57" i="11"/>
  <c r="S57" i="11"/>
  <c r="T57" i="11"/>
  <c r="U57" i="11"/>
  <c r="V57" i="11"/>
  <c r="W57" i="11"/>
  <c r="X57" i="11"/>
  <c r="AA57" i="11"/>
  <c r="AB57" i="11"/>
  <c r="AC57" i="11"/>
  <c r="AD57" i="11"/>
  <c r="AE57" i="11"/>
  <c r="AG57" i="11"/>
  <c r="Q58" i="11"/>
  <c r="R58" i="11"/>
  <c r="S58" i="11"/>
  <c r="T58" i="11"/>
  <c r="U58" i="11"/>
  <c r="V58" i="11"/>
  <c r="X58" i="11"/>
  <c r="Y58" i="11"/>
  <c r="Z58" i="11"/>
  <c r="AA58" i="11"/>
  <c r="AB58" i="11"/>
  <c r="AC58" i="11"/>
  <c r="AD58" i="11"/>
  <c r="AF58" i="11"/>
  <c r="AG58" i="11"/>
  <c r="AH58" i="11"/>
  <c r="P19" i="11"/>
  <c r="P20" i="11"/>
  <c r="P22" i="11"/>
  <c r="P27" i="11"/>
  <c r="P28" i="11"/>
  <c r="P29" i="11"/>
  <c r="P31" i="11"/>
  <c r="P33" i="11"/>
  <c r="P35" i="11"/>
  <c r="P36" i="11"/>
  <c r="P37" i="11"/>
  <c r="P38" i="11"/>
  <c r="P40" i="11"/>
  <c r="P41" i="11"/>
  <c r="P42" i="11"/>
  <c r="P43" i="11"/>
  <c r="P45" i="11"/>
  <c r="P46" i="11"/>
  <c r="P47" i="11"/>
  <c r="P49" i="11"/>
  <c r="P50" i="11"/>
  <c r="P51" i="11"/>
  <c r="P53" i="11"/>
  <c r="P54" i="11"/>
  <c r="P56" i="11"/>
  <c r="P57" i="11"/>
  <c r="P58" i="11"/>
  <c r="P17" i="11"/>
  <c r="G36" i="11"/>
  <c r="H36" i="11"/>
  <c r="I36" i="11"/>
  <c r="J36" i="11"/>
  <c r="K36" i="11"/>
  <c r="G24" i="11"/>
  <c r="H24" i="11"/>
  <c r="I24" i="11"/>
  <c r="J24" i="11"/>
  <c r="K24" i="11"/>
  <c r="G25" i="11"/>
  <c r="H25" i="11"/>
  <c r="I25" i="11"/>
  <c r="J25" i="11"/>
  <c r="K25" i="11"/>
  <c r="G26" i="11"/>
  <c r="H26" i="11"/>
  <c r="I26" i="11"/>
  <c r="J26" i="11"/>
  <c r="K26" i="11"/>
  <c r="G27" i="11"/>
  <c r="H27" i="11"/>
  <c r="I27" i="11"/>
  <c r="J27" i="11"/>
  <c r="K27" i="11"/>
  <c r="G28" i="11"/>
  <c r="H28" i="11"/>
  <c r="I28" i="11"/>
  <c r="J28" i="11"/>
  <c r="K28" i="11"/>
  <c r="G29" i="11"/>
  <c r="H29" i="11"/>
  <c r="I29" i="11"/>
  <c r="J29" i="11"/>
  <c r="K29" i="11"/>
  <c r="G30" i="11"/>
  <c r="H30" i="11"/>
  <c r="I30" i="11"/>
  <c r="J30" i="11"/>
  <c r="K30" i="11"/>
  <c r="G31" i="11"/>
  <c r="H31" i="11"/>
  <c r="I31" i="11"/>
  <c r="J31" i="11"/>
  <c r="K31" i="11"/>
  <c r="G32" i="11"/>
  <c r="H32" i="11"/>
  <c r="I32" i="11"/>
  <c r="J32" i="11"/>
  <c r="K32" i="11"/>
  <c r="G33" i="11"/>
  <c r="H33" i="11"/>
  <c r="I33" i="11"/>
  <c r="J33" i="11"/>
  <c r="K33" i="11"/>
  <c r="G34" i="11"/>
  <c r="H34" i="11"/>
  <c r="I34" i="11"/>
  <c r="J34" i="11"/>
  <c r="K34" i="11"/>
  <c r="G35" i="11"/>
  <c r="H35" i="11"/>
  <c r="I35" i="11"/>
  <c r="J35" i="11"/>
  <c r="K35" i="11"/>
  <c r="H23" i="11"/>
  <c r="I23" i="11"/>
  <c r="J23" i="11"/>
  <c r="K23" i="11"/>
  <c r="G23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A33" i="11"/>
  <c r="B33" i="11"/>
  <c r="C33" i="11"/>
  <c r="D33" i="11"/>
  <c r="A34" i="11"/>
  <c r="B34" i="11"/>
  <c r="C34" i="11"/>
  <c r="D34" i="11"/>
  <c r="A35" i="11"/>
  <c r="B35" i="11"/>
  <c r="C35" i="11"/>
  <c r="D35" i="11"/>
  <c r="A36" i="11"/>
  <c r="B36" i="11"/>
  <c r="C36" i="11"/>
  <c r="D36" i="11"/>
  <c r="A24" i="11"/>
  <c r="B24" i="11"/>
  <c r="C24" i="11"/>
  <c r="D24" i="11"/>
  <c r="A25" i="11"/>
  <c r="B25" i="11"/>
  <c r="C25" i="11"/>
  <c r="D25" i="11"/>
  <c r="A26" i="11"/>
  <c r="B26" i="11"/>
  <c r="C26" i="11"/>
  <c r="D26" i="11"/>
  <c r="A27" i="11"/>
  <c r="B27" i="11"/>
  <c r="C27" i="11"/>
  <c r="D27" i="11"/>
  <c r="A28" i="11"/>
  <c r="B28" i="11"/>
  <c r="C28" i="11"/>
  <c r="D28" i="11"/>
  <c r="A29" i="11"/>
  <c r="B29" i="11"/>
  <c r="C29" i="11"/>
  <c r="D29" i="11"/>
  <c r="A30" i="11"/>
  <c r="B30" i="11"/>
  <c r="C30" i="11"/>
  <c r="D30" i="11"/>
  <c r="A31" i="11"/>
  <c r="B31" i="11"/>
  <c r="C31" i="11"/>
  <c r="D31" i="11"/>
  <c r="A32" i="11"/>
  <c r="B32" i="11"/>
  <c r="C32" i="11"/>
  <c r="D32" i="11"/>
  <c r="B23" i="11"/>
  <c r="C23" i="11"/>
  <c r="D23" i="11"/>
  <c r="A23" i="11"/>
  <c r="G18" i="13"/>
  <c r="O5" i="13"/>
  <c r="O6" i="13"/>
  <c r="O7" i="13"/>
  <c r="O4" i="13"/>
  <c r="P7" i="14"/>
  <c r="Q7" i="14" s="1"/>
  <c r="P8" i="14"/>
  <c r="Q8" i="14" s="1"/>
  <c r="P9" i="14"/>
  <c r="Q9" i="14" s="1"/>
  <c r="P6" i="14"/>
  <c r="Q6" i="14" s="1"/>
  <c r="J5" i="14"/>
  <c r="J4" i="14"/>
  <c r="J3" i="14"/>
  <c r="F20" i="19"/>
  <c r="F21" i="19"/>
  <c r="F19" i="19"/>
  <c r="F18" i="19"/>
  <c r="B23" i="19"/>
  <c r="B22" i="19"/>
  <c r="B21" i="19"/>
  <c r="R21" i="10"/>
  <c r="S21" i="10" s="1"/>
  <c r="AD21" i="10" s="1"/>
  <c r="Q21" i="10"/>
  <c r="P21" i="10"/>
  <c r="P17" i="10"/>
  <c r="Q8" i="10"/>
  <c r="R8" i="10" s="1"/>
  <c r="S8" i="10" s="1"/>
  <c r="T8" i="10" s="1"/>
  <c r="Q5" i="10"/>
  <c r="Q4" i="10"/>
  <c r="K16" i="10"/>
  <c r="K18" i="10"/>
  <c r="K17" i="10"/>
  <c r="K10" i="10"/>
  <c r="K11" i="10"/>
  <c r="L8" i="10"/>
  <c r="L9" i="10"/>
  <c r="L10" i="10"/>
  <c r="L11" i="10"/>
  <c r="L7" i="10"/>
  <c r="K8" i="10"/>
  <c r="K9" i="10"/>
  <c r="K7" i="10"/>
  <c r="L6" i="10"/>
  <c r="K6" i="10"/>
  <c r="L5" i="10"/>
  <c r="K5" i="10"/>
  <c r="R4" i="20"/>
  <c r="R5" i="20"/>
  <c r="R6" i="20"/>
  <c r="R7" i="20"/>
  <c r="R3" i="20"/>
  <c r="T6" i="19"/>
  <c r="W6" i="19" s="1"/>
  <c r="T7" i="19"/>
  <c r="W7" i="19" s="1"/>
  <c r="T8" i="19"/>
  <c r="U8" i="19" s="1"/>
  <c r="Y8" i="19" s="1"/>
  <c r="T9" i="19"/>
  <c r="U9" i="19" s="1"/>
  <c r="Y9" i="19" s="1"/>
  <c r="T10" i="19"/>
  <c r="U10" i="19" s="1"/>
  <c r="Y10" i="19" s="1"/>
  <c r="T11" i="19"/>
  <c r="W11" i="19" s="1"/>
  <c r="T12" i="19"/>
  <c r="U12" i="19" s="1"/>
  <c r="Y12" i="19" s="1"/>
  <c r="T5" i="19"/>
  <c r="W5" i="19" s="1"/>
  <c r="I10" i="19"/>
  <c r="I12" i="19"/>
  <c r="J12" i="19" s="1"/>
  <c r="I14" i="19"/>
  <c r="G10" i="19"/>
  <c r="F10" i="19"/>
  <c r="F12" i="19"/>
  <c r="G12" i="19" s="1"/>
  <c r="E7" i="19"/>
  <c r="F7" i="19" s="1"/>
  <c r="E8" i="19"/>
  <c r="I8" i="19" s="1"/>
  <c r="E9" i="19"/>
  <c r="E10" i="19"/>
  <c r="J10" i="19" s="1"/>
  <c r="E11" i="19"/>
  <c r="I11" i="19" s="1"/>
  <c r="E12" i="19"/>
  <c r="E13" i="19"/>
  <c r="E14" i="19"/>
  <c r="E6" i="19"/>
  <c r="E5" i="19"/>
  <c r="F5" i="19" s="1"/>
  <c r="K26" i="14"/>
  <c r="K25" i="14"/>
  <c r="K20" i="14"/>
  <c r="K21" i="14"/>
  <c r="K22" i="14"/>
  <c r="K23" i="14"/>
  <c r="K24" i="14"/>
  <c r="K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19" i="14"/>
  <c r="H3" i="9"/>
  <c r="H4" i="9"/>
  <c r="H5" i="9"/>
  <c r="H6" i="9"/>
  <c r="H7" i="9"/>
  <c r="H8" i="9"/>
  <c r="H9" i="9"/>
  <c r="H10" i="9"/>
  <c r="H11" i="9"/>
  <c r="H12" i="9"/>
  <c r="H2" i="9"/>
  <c r="E4" i="14"/>
  <c r="E5" i="14"/>
  <c r="E6" i="14"/>
  <c r="E7" i="14"/>
  <c r="E8" i="14"/>
  <c r="E3" i="14"/>
  <c r="D4" i="14"/>
  <c r="D5" i="14"/>
  <c r="D6" i="14"/>
  <c r="D7" i="14"/>
  <c r="D8" i="14"/>
  <c r="D3" i="14"/>
  <c r="C4" i="14"/>
  <c r="C5" i="14"/>
  <c r="C6" i="14"/>
  <c r="C7" i="14"/>
  <c r="C8" i="14"/>
  <c r="C3" i="14"/>
  <c r="H9" i="13"/>
  <c r="W5" i="12"/>
  <c r="W4" i="12"/>
  <c r="U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S4" i="12"/>
  <c r="R4" i="12"/>
  <c r="I11" i="11"/>
  <c r="I10" i="11"/>
  <c r="I7" i="11"/>
  <c r="I8" i="11"/>
  <c r="N4" i="11"/>
  <c r="C15" i="9"/>
  <c r="C14" i="9"/>
  <c r="G18" i="10"/>
  <c r="G16" i="10"/>
  <c r="G13" i="10"/>
  <c r="G10" i="10"/>
  <c r="F8" i="10"/>
  <c r="F2" i="9"/>
  <c r="F3" i="9"/>
  <c r="F4" i="9"/>
  <c r="F5" i="9"/>
  <c r="F6" i="9"/>
  <c r="F7" i="9"/>
  <c r="F8" i="9"/>
  <c r="F9" i="9"/>
  <c r="F10" i="9"/>
  <c r="F11" i="9"/>
  <c r="F12" i="9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7" i="2"/>
  <c r="I3" i="2"/>
  <c r="I4" i="2"/>
  <c r="I1" i="2"/>
  <c r="I5" i="2"/>
  <c r="I6" i="2"/>
  <c r="I21" i="2"/>
  <c r="I22" i="2"/>
  <c r="I23" i="2"/>
  <c r="I24" i="2"/>
  <c r="I25" i="2"/>
  <c r="I26" i="2"/>
  <c r="I27" i="2"/>
  <c r="I28" i="2"/>
  <c r="I29" i="2"/>
  <c r="I30" i="2"/>
  <c r="H2" i="2"/>
  <c r="I2" i="2" s="1"/>
  <c r="G31" i="2"/>
  <c r="D31" i="2"/>
  <c r="F14" i="19" l="1"/>
  <c r="G14" i="19" s="1"/>
  <c r="J14" i="19"/>
  <c r="J8" i="19"/>
  <c r="F8" i="19"/>
  <c r="G8" i="19" s="1"/>
  <c r="U7" i="19"/>
  <c r="Y7" i="19" s="1"/>
  <c r="U11" i="19"/>
  <c r="Y11" i="19" s="1"/>
  <c r="W12" i="19"/>
  <c r="F6" i="19"/>
  <c r="G6" i="19" s="1"/>
  <c r="U6" i="19"/>
  <c r="Y6" i="19" s="1"/>
  <c r="F13" i="19"/>
  <c r="G13" i="19" s="1"/>
  <c r="G5" i="19"/>
  <c r="G7" i="19"/>
  <c r="I9" i="19"/>
  <c r="J9" i="19" s="1"/>
  <c r="J11" i="19"/>
  <c r="W10" i="19"/>
  <c r="F11" i="19"/>
  <c r="I5" i="19"/>
  <c r="I7" i="19"/>
  <c r="J7" i="19" s="1"/>
  <c r="W9" i="19"/>
  <c r="I6" i="19"/>
  <c r="J6" i="19" s="1"/>
  <c r="W8" i="19"/>
  <c r="F9" i="19"/>
  <c r="G9" i="19" s="1"/>
  <c r="G11" i="19"/>
  <c r="I13" i="19"/>
  <c r="J13" i="19" s="1"/>
  <c r="J5" i="19"/>
  <c r="U5" i="19"/>
  <c r="Y5" i="19" s="1"/>
  <c r="C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8" authorId="0" shapeId="0" xr:uid="{2F86A180-95CE-6342-B6DD-83944005750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check
</t>
        </r>
      </text>
    </comment>
  </commentList>
</comments>
</file>

<file path=xl/sharedStrings.xml><?xml version="1.0" encoding="utf-8"?>
<sst xmlns="http://schemas.openxmlformats.org/spreadsheetml/2006/main" count="825" uniqueCount="286">
  <si>
    <t>s. no.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</si>
  <si>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</si>
  <si>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</si>
  <si>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</si>
  <si>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</si>
  <si>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</si>
  <si>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</si>
  <si>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</si>
  <si>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</si>
  <si>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</si>
  <si>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</si>
  <si>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</si>
  <si>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</si>
  <si>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Monday</t>
  </si>
  <si>
    <t>Thursday</t>
  </si>
  <si>
    <t>Friday</t>
  </si>
  <si>
    <t>Saturday</t>
  </si>
  <si>
    <t>Sunday</t>
  </si>
  <si>
    <t>mon</t>
  </si>
  <si>
    <t>thu</t>
  </si>
  <si>
    <t>fri</t>
  </si>
  <si>
    <t>sat</t>
  </si>
  <si>
    <t>sun</t>
  </si>
  <si>
    <t>winday</t>
  </si>
  <si>
    <t>month hjhg</t>
  </si>
  <si>
    <t>junesday</t>
  </si>
  <si>
    <t>achhanesday</t>
  </si>
  <si>
    <t>achha</t>
  </si>
  <si>
    <t>π</t>
  </si>
  <si>
    <t>Total</t>
  </si>
  <si>
    <t xml:space="preserve">august </t>
  </si>
  <si>
    <t>windway</t>
  </si>
  <si>
    <t>achenes</t>
  </si>
  <si>
    <t>ID CARD no.</t>
  </si>
  <si>
    <t>Name</t>
  </si>
  <si>
    <t>HR 2016</t>
  </si>
  <si>
    <t>HR 2017</t>
  </si>
  <si>
    <t>HR 2018</t>
  </si>
  <si>
    <t>Mohit</t>
  </si>
  <si>
    <t>Gourav</t>
  </si>
  <si>
    <t>Sanjay</t>
  </si>
  <si>
    <t>Bablu</t>
  </si>
  <si>
    <t>Rohan</t>
  </si>
  <si>
    <t>Girish</t>
  </si>
  <si>
    <t>Harvendra</t>
  </si>
  <si>
    <t>Mohan</t>
  </si>
  <si>
    <t>Narendra</t>
  </si>
  <si>
    <t>Virendra</t>
  </si>
  <si>
    <t>Umang</t>
  </si>
  <si>
    <t>Grand Total</t>
  </si>
  <si>
    <t>Month</t>
  </si>
  <si>
    <t>Products</t>
  </si>
  <si>
    <t>Sales</t>
  </si>
  <si>
    <t>Ajay</t>
  </si>
  <si>
    <t>Babli</t>
  </si>
  <si>
    <t>Bhanu</t>
  </si>
  <si>
    <t>Dharmendra</t>
  </si>
  <si>
    <t>Jan</t>
  </si>
  <si>
    <t>CD</t>
  </si>
  <si>
    <t>DVD</t>
  </si>
  <si>
    <t>Pen Drive</t>
  </si>
  <si>
    <t>Hard disk</t>
  </si>
  <si>
    <t>Feb</t>
  </si>
  <si>
    <t>Pendrive</t>
  </si>
  <si>
    <t>March</t>
  </si>
  <si>
    <t>April</t>
  </si>
  <si>
    <t>AJAY</t>
  </si>
  <si>
    <t>bhanu</t>
  </si>
  <si>
    <t>Dress</t>
  </si>
  <si>
    <t>Material</t>
  </si>
  <si>
    <t>Size</t>
  </si>
  <si>
    <t>Color</t>
  </si>
  <si>
    <t>total piece</t>
  </si>
  <si>
    <t>Salwar</t>
  </si>
  <si>
    <t>Cotton</t>
  </si>
  <si>
    <t xml:space="preserve">S </t>
  </si>
  <si>
    <t>black</t>
  </si>
  <si>
    <t>plazzo</t>
  </si>
  <si>
    <t>Rayon</t>
  </si>
  <si>
    <t>M</t>
  </si>
  <si>
    <t>White</t>
  </si>
  <si>
    <t>xl</t>
  </si>
  <si>
    <t>blue</t>
  </si>
  <si>
    <t>Kurta set</t>
  </si>
  <si>
    <t>cotton</t>
  </si>
  <si>
    <t>xxl</t>
  </si>
  <si>
    <t>white</t>
  </si>
  <si>
    <t>green</t>
  </si>
  <si>
    <t>Dupatta</t>
  </si>
  <si>
    <t>legging</t>
  </si>
  <si>
    <t>m</t>
  </si>
  <si>
    <t>maximum no of piece</t>
  </si>
  <si>
    <t>INSTITUTE</t>
  </si>
  <si>
    <t>S NO.</t>
  </si>
  <si>
    <t>NAME</t>
  </si>
  <si>
    <t>MOHAN</t>
  </si>
  <si>
    <t>SHILPA</t>
  </si>
  <si>
    <t>JAY</t>
  </si>
  <si>
    <t>MAHINDRA</t>
  </si>
  <si>
    <t>TEEN</t>
  </si>
  <si>
    <t>ROHIT</t>
  </si>
  <si>
    <t>HITEN</t>
  </si>
  <si>
    <t>GIRESH</t>
  </si>
  <si>
    <t>BABLI</t>
  </si>
  <si>
    <t>SHANU</t>
  </si>
  <si>
    <t>DHARMIINDRA</t>
  </si>
  <si>
    <t>ROHAN</t>
  </si>
  <si>
    <t>A</t>
  </si>
  <si>
    <t>P</t>
  </si>
  <si>
    <t>ABSENT</t>
  </si>
  <si>
    <t>PRESENT</t>
  </si>
  <si>
    <t>Percentage</t>
  </si>
  <si>
    <t>Boy/Girl</t>
  </si>
  <si>
    <t>Boy</t>
  </si>
  <si>
    <t>Girl</t>
  </si>
  <si>
    <t>countif</t>
  </si>
  <si>
    <t>countifs</t>
  </si>
  <si>
    <t>S</t>
  </si>
  <si>
    <t>S no.</t>
  </si>
  <si>
    <t>Product name</t>
  </si>
  <si>
    <t>Company</t>
  </si>
  <si>
    <t>pencil</t>
  </si>
  <si>
    <t>box</t>
  </si>
  <si>
    <t>eraser</t>
  </si>
  <si>
    <t>rural</t>
  </si>
  <si>
    <t>compass</t>
  </si>
  <si>
    <t>triangle</t>
  </si>
  <si>
    <t>register</t>
  </si>
  <si>
    <t>chart paper</t>
  </si>
  <si>
    <t>gliter pen</t>
  </si>
  <si>
    <t>ball pen</t>
  </si>
  <si>
    <t>pouch</t>
  </si>
  <si>
    <t>fevicol</t>
  </si>
  <si>
    <t>shapner</t>
  </si>
  <si>
    <t>paint brush</t>
  </si>
  <si>
    <t>natraj</t>
  </si>
  <si>
    <t>jalin</t>
  </si>
  <si>
    <t>avinash</t>
  </si>
  <si>
    <t>none</t>
  </si>
  <si>
    <t>cello</t>
  </si>
  <si>
    <t>normal</t>
  </si>
  <si>
    <t>fevicol mr</t>
  </si>
  <si>
    <t>flair 0.9</t>
  </si>
  <si>
    <t>DCOUNT(database,field,criteria)</t>
  </si>
  <si>
    <t>Boxes in stock</t>
  </si>
  <si>
    <t>&gt;50</t>
  </si>
  <si>
    <t>NUMBER</t>
  </si>
  <si>
    <t>ROUND FUNCTION</t>
  </si>
  <si>
    <t>ROUNDUP FUNCTION</t>
  </si>
  <si>
    <t>ROUNDDOWN FUNCTION</t>
  </si>
  <si>
    <t>and formula</t>
  </si>
  <si>
    <t>FLOWERS</t>
  </si>
  <si>
    <t>orange</t>
  </si>
  <si>
    <t>yello</t>
  </si>
  <si>
    <t>magenta</t>
  </si>
  <si>
    <t>purple</t>
  </si>
  <si>
    <t>megenta</t>
  </si>
  <si>
    <t>red</t>
  </si>
  <si>
    <t>yellow</t>
  </si>
  <si>
    <t>FACT</t>
  </si>
  <si>
    <t>ANIL COMPUTERS</t>
  </si>
  <si>
    <t>PURCHASE</t>
  </si>
  <si>
    <t>S.no</t>
  </si>
  <si>
    <t>Product</t>
  </si>
  <si>
    <t>mouse</t>
  </si>
  <si>
    <t>moniter</t>
  </si>
  <si>
    <t>keybord</t>
  </si>
  <si>
    <t>smps</t>
  </si>
  <si>
    <t>hard disk</t>
  </si>
  <si>
    <t>dvd</t>
  </si>
  <si>
    <t>cd</t>
  </si>
  <si>
    <t>ram</t>
  </si>
  <si>
    <t>heat sink</t>
  </si>
  <si>
    <t>printer</t>
  </si>
  <si>
    <t>Quantity</t>
  </si>
  <si>
    <t>Price</t>
  </si>
  <si>
    <t>Net Price</t>
  </si>
  <si>
    <t>Discount 10%</t>
  </si>
  <si>
    <t>GST 5%</t>
  </si>
  <si>
    <t xml:space="preserve">S no. </t>
  </si>
  <si>
    <t>Student Name</t>
  </si>
  <si>
    <t>test2</t>
  </si>
  <si>
    <t>test3</t>
  </si>
  <si>
    <t>test4</t>
  </si>
  <si>
    <t>test1</t>
  </si>
  <si>
    <t>total</t>
  </si>
  <si>
    <t>final%</t>
  </si>
  <si>
    <t>Shilpa</t>
  </si>
  <si>
    <t>Jay</t>
  </si>
  <si>
    <t>Mahindra</t>
  </si>
  <si>
    <t>Maya</t>
  </si>
  <si>
    <t>Teena</t>
  </si>
  <si>
    <t>Rohit</t>
  </si>
  <si>
    <t>$%$</t>
  </si>
  <si>
    <t>% Pass/Fail</t>
  </si>
  <si>
    <t>percentage</t>
  </si>
  <si>
    <t>Nested if</t>
  </si>
  <si>
    <t>remark</t>
  </si>
  <si>
    <t>95-100</t>
  </si>
  <si>
    <t>85-94</t>
  </si>
  <si>
    <t>75-84</t>
  </si>
  <si>
    <t>54-74</t>
  </si>
  <si>
    <t>36-53</t>
  </si>
  <si>
    <t>0-53</t>
  </si>
  <si>
    <t>Remarks</t>
  </si>
  <si>
    <t>Excellent</t>
  </si>
  <si>
    <t>V .Good</t>
  </si>
  <si>
    <t>Good</t>
  </si>
  <si>
    <t>Better</t>
  </si>
  <si>
    <t>Word Hard</t>
  </si>
  <si>
    <t>Fail</t>
  </si>
  <si>
    <t>Grade</t>
  </si>
  <si>
    <t>B</t>
  </si>
  <si>
    <t>E</t>
  </si>
  <si>
    <t>C</t>
  </si>
  <si>
    <t>FAIL</t>
  </si>
  <si>
    <t>D</t>
  </si>
  <si>
    <t>GRADE</t>
  </si>
  <si>
    <t>PERCENTAGE</t>
  </si>
  <si>
    <t>INTERWAL</t>
  </si>
  <si>
    <t>FREQUENCY</t>
  </si>
  <si>
    <t>Jay Choubisa</t>
  </si>
  <si>
    <t>Kumar 1987</t>
  </si>
  <si>
    <t>Gourav Roa</t>
  </si>
  <si>
    <t>Pratap Chouhan</t>
  </si>
  <si>
    <t>Ram Meena</t>
  </si>
  <si>
    <t>Lalu Yadav</t>
  </si>
  <si>
    <t>Left</t>
  </si>
  <si>
    <t>Right</t>
  </si>
  <si>
    <t>LEFT RIGHT FORMULA</t>
  </si>
  <si>
    <t>Mid</t>
  </si>
  <si>
    <t>Jay Kumar Sharma</t>
  </si>
  <si>
    <t>0294-2414875</t>
  </si>
  <si>
    <t>udaipur0294</t>
  </si>
  <si>
    <t>FIND</t>
  </si>
  <si>
    <t>Mid Formula</t>
  </si>
  <si>
    <t xml:space="preserve">Gourav Singh </t>
  </si>
  <si>
    <t>Pratab Singh</t>
  </si>
  <si>
    <t>Jay Kumar</t>
  </si>
  <si>
    <t>Lalu Ram Yadav</t>
  </si>
  <si>
    <t>Search</t>
  </si>
  <si>
    <t>Replace</t>
  </si>
  <si>
    <t>udaipur*0294</t>
  </si>
  <si>
    <t>0294&amp;2414875</t>
  </si>
  <si>
    <t>who are you/</t>
  </si>
  <si>
    <t>I m fine</t>
  </si>
  <si>
    <t>EXACT</t>
  </si>
  <si>
    <t>Gourav Singh</t>
  </si>
  <si>
    <t>Udaipur</t>
  </si>
  <si>
    <t>jaykumar</t>
  </si>
  <si>
    <t>rajasthan</t>
  </si>
  <si>
    <t>Rajasthan</t>
  </si>
  <si>
    <t>TRIM</t>
  </si>
  <si>
    <t>jay       Kumar</t>
  </si>
  <si>
    <t xml:space="preserve">      Best Computer</t>
  </si>
  <si>
    <t xml:space="preserve">           94.12.24.3460</t>
  </si>
  <si>
    <t>NO.1</t>
  </si>
  <si>
    <t>No.2</t>
  </si>
  <si>
    <t>Result</t>
  </si>
  <si>
    <t>FORMULA</t>
  </si>
  <si>
    <t>ABS(Absolte) Formula</t>
  </si>
  <si>
    <t>Concatenate</t>
  </si>
  <si>
    <t>Title</t>
  </si>
  <si>
    <t>First Name</t>
  </si>
  <si>
    <t>Middle Name</t>
  </si>
  <si>
    <t>Last Name</t>
  </si>
  <si>
    <t>CONCATENATE</t>
  </si>
  <si>
    <t>Mr.</t>
  </si>
  <si>
    <t>Pratab</t>
  </si>
  <si>
    <t>Ram</t>
  </si>
  <si>
    <t>Kumar</t>
  </si>
  <si>
    <t>Singh</t>
  </si>
  <si>
    <t>Lal</t>
  </si>
  <si>
    <t>Choubisa</t>
  </si>
  <si>
    <t>Rao</t>
  </si>
  <si>
    <t>Chouhan</t>
  </si>
  <si>
    <t>Yadav</t>
  </si>
  <si>
    <t>DATA TABLE</t>
  </si>
  <si>
    <t>Loan Amount</t>
  </si>
  <si>
    <t>Rate</t>
  </si>
  <si>
    <t>Time</t>
  </si>
  <si>
    <t>RAND()</t>
  </si>
  <si>
    <t>RAND BETWEEN()</t>
  </si>
  <si>
    <t>Remove Zero</t>
  </si>
  <si>
    <t>PIVOT TABLE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</si>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</sst>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\•@"/>
    <numFmt numFmtId="165" formatCode="General;;"/>
  </numFmts>
  <fonts count="5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20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D4"/>
      <name val="Calibri"/>
      <family val="2"/>
      <scheme val="minor"/>
    </font>
    <font>
      <b/>
      <sz val="36"/>
      <color theme="1"/>
      <name val="Calibri (Body)"/>
    </font>
    <font>
      <sz val="18"/>
      <color theme="1"/>
      <name val="Calibri"/>
      <family val="2"/>
      <scheme val="minor"/>
    </font>
    <font>
      <b/>
      <sz val="20"/>
      <color rgb="FFFF00D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18"/>
      <color rgb="FFFF0000"/>
      <name val="Calibri (Body)"/>
    </font>
    <font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u/>
      <sz val="15"/>
      <color rgb="FF0070C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u/>
      <sz val="18"/>
      <color rgb="FF0070C0"/>
      <name val="Calibri"/>
      <family val="2"/>
      <scheme val="minor"/>
    </font>
    <font>
      <sz val="17"/>
      <color theme="7" tint="0.39997558519241921"/>
      <name val="Calibri"/>
      <family val="2"/>
      <scheme val="minor"/>
    </font>
    <font>
      <sz val="28"/>
      <color theme="7" tint="-0.249977111117893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28"/>
      <color theme="5"/>
      <name val="Calibri (Body)"/>
    </font>
    <font>
      <sz val="28"/>
      <color theme="1"/>
      <name val="Calibri (Body)"/>
    </font>
    <font>
      <sz val="24"/>
      <color theme="0"/>
      <name val="Calibri"/>
      <family val="2"/>
      <scheme val="minor"/>
    </font>
    <font>
      <sz val="28"/>
      <color theme="7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28"/>
      <color theme="0" tint="-0.499984740745262"/>
      <name val="Calibri"/>
      <family val="2"/>
      <scheme val="minor"/>
    </font>
    <font>
      <sz val="22"/>
      <color theme="0"/>
      <name val="Calibri"/>
      <family val="2"/>
      <scheme val="minor"/>
    </font>
    <font>
      <sz val="28"/>
      <color theme="1" tint="4.9989318521683403E-2"/>
      <name val="Calibri"/>
      <family val="2"/>
      <scheme val="minor"/>
    </font>
    <font>
      <sz val="40"/>
      <color theme="1" tint="4.9989318521683403E-2"/>
      <name val="Calibri (Body)"/>
    </font>
    <font>
      <sz val="18"/>
      <color theme="4" tint="-0.249977111117893"/>
      <name val="Calibri"/>
      <family val="2"/>
      <scheme val="minor"/>
    </font>
    <font>
      <sz val="45"/>
      <color theme="5"/>
      <name val="Calibri"/>
      <family val="2"/>
      <scheme val="minor"/>
    </font>
    <font>
      <sz val="20"/>
      <color theme="3"/>
      <name val="Calibri"/>
      <family val="2"/>
      <scheme val="minor"/>
    </font>
    <font>
      <sz val="40"/>
      <color theme="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/>
    <xf numFmtId="0" fontId="8" fillId="0" borderId="0" xfId="0" applyNumberFormat="1" applyFont="1" applyAlignment="1">
      <alignment horizontal="left"/>
    </xf>
    <xf numFmtId="0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NumberFormat="1" applyFont="1" applyAlignment="1" applyProtection="1">
      <alignment horizontal="left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8" fillId="0" borderId="0" xfId="0" applyNumberFormat="1" applyFont="1" applyAlignment="1" applyProtection="1">
      <alignment horizontal="left" vertical="top" shrinkToFit="1"/>
      <protection locked="0"/>
    </xf>
    <xf numFmtId="0" fontId="8" fillId="0" borderId="0" xfId="0" applyNumberFormat="1" applyFont="1" applyAlignment="1" applyProtection="1">
      <alignment horizontal="left" vertical="top"/>
      <protection locked="0"/>
    </xf>
    <xf numFmtId="0" fontId="8" fillId="0" borderId="0" xfId="0" applyNumberFormat="1" applyFont="1" applyAlignment="1" applyProtection="1">
      <alignment horizontal="left" vertical="top" wrapText="1"/>
      <protection locked="0"/>
    </xf>
    <xf numFmtId="14" fontId="8" fillId="0" borderId="0" xfId="0" applyNumberFormat="1" applyFont="1" applyAlignment="1" applyProtection="1">
      <alignment horizontal="left"/>
      <protection locked="0"/>
    </xf>
    <xf numFmtId="0" fontId="8" fillId="0" borderId="0" xfId="1" applyNumberFormat="1" applyFont="1" applyAlignment="1" applyProtection="1">
      <alignment horizontal="left"/>
      <protection locked="0"/>
    </xf>
    <xf numFmtId="44" fontId="8" fillId="0" borderId="0" xfId="0" applyNumberFormat="1" applyFont="1" applyAlignment="1" applyProtection="1">
      <alignment horizontal="left"/>
      <protection locked="0"/>
    </xf>
    <xf numFmtId="9" fontId="8" fillId="0" borderId="0" xfId="2" applyFont="1" applyFill="1" applyAlignment="1" applyProtection="1">
      <alignment horizontal="left"/>
      <protection locked="0"/>
    </xf>
    <xf numFmtId="0" fontId="8" fillId="0" borderId="0" xfId="0" applyNumberFormat="1" applyFont="1" applyFill="1" applyAlignment="1" applyProtection="1">
      <alignment horizontal="left"/>
    </xf>
    <xf numFmtId="0" fontId="8" fillId="2" borderId="0" xfId="0" applyNumberFormat="1" applyFont="1" applyFill="1" applyAlignment="1" applyProtection="1">
      <alignment horizontal="left"/>
      <protection locked="0"/>
    </xf>
    <xf numFmtId="0" fontId="8" fillId="3" borderId="0" xfId="0" applyNumberFormat="1" applyFont="1" applyFill="1" applyAlignment="1" applyProtection="1">
      <alignment horizontal="left"/>
      <protection locked="0"/>
    </xf>
    <xf numFmtId="0" fontId="8" fillId="4" borderId="0" xfId="0" applyNumberFormat="1" applyFont="1" applyFill="1" applyAlignment="1" applyProtection="1">
      <alignment horizontal="left"/>
      <protection locked="0"/>
    </xf>
    <xf numFmtId="0" fontId="8" fillId="5" borderId="0" xfId="0" applyNumberFormat="1" applyFont="1" applyFill="1" applyAlignment="1" applyProtection="1">
      <alignment horizontal="left"/>
      <protection locked="0"/>
    </xf>
    <xf numFmtId="0" fontId="11" fillId="0" borderId="0" xfId="0" applyFont="1"/>
    <xf numFmtId="0" fontId="15" fillId="0" borderId="0" xfId="0" applyFont="1" applyAlignment="1">
      <alignment horizontal="left"/>
    </xf>
    <xf numFmtId="164" fontId="15" fillId="0" borderId="0" xfId="0" applyNumberFormat="1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Border="1" applyAlignment="1">
      <alignment horizontal="left"/>
    </xf>
    <xf numFmtId="164" fontId="15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5" fillId="0" borderId="0" xfId="0" applyFont="1"/>
    <xf numFmtId="0" fontId="16" fillId="6" borderId="0" xfId="0" applyFont="1" applyFill="1" applyAlignment="1"/>
    <xf numFmtId="0" fontId="16" fillId="6" borderId="2" xfId="0" applyFont="1" applyFill="1" applyBorder="1" applyAlignment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1" fillId="0" borderId="2" xfId="0" applyFont="1" applyBorder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2" borderId="0" xfId="0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7" borderId="0" xfId="0" applyFill="1"/>
    <xf numFmtId="0" fontId="14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 shrinkToFit="1"/>
    </xf>
    <xf numFmtId="0" fontId="11" fillId="5" borderId="0" xfId="0" applyFont="1" applyFill="1"/>
    <xf numFmtId="0" fontId="22" fillId="0" borderId="0" xfId="0" applyFont="1"/>
    <xf numFmtId="0" fontId="23" fillId="0" borderId="0" xfId="0" applyFont="1"/>
    <xf numFmtId="0" fontId="0" fillId="0" borderId="2" xfId="0" applyBorder="1" applyAlignment="1"/>
    <xf numFmtId="0" fontId="11" fillId="0" borderId="2" xfId="0" applyFont="1" applyBorder="1" applyAlignment="1"/>
    <xf numFmtId="0" fontId="25" fillId="2" borderId="2" xfId="0" applyFont="1" applyFill="1" applyBorder="1"/>
    <xf numFmtId="0" fontId="26" fillId="2" borderId="2" xfId="0" applyFont="1" applyFill="1" applyBorder="1"/>
    <xf numFmtId="0" fontId="28" fillId="11" borderId="2" xfId="0" applyFont="1" applyFill="1" applyBorder="1"/>
    <xf numFmtId="0" fontId="28" fillId="11" borderId="3" xfId="0" applyFont="1" applyFill="1" applyBorder="1"/>
    <xf numFmtId="0" fontId="29" fillId="11" borderId="4" xfId="0" applyFont="1" applyFill="1" applyBorder="1"/>
    <xf numFmtId="0" fontId="29" fillId="11" borderId="5" xfId="0" applyFont="1" applyFill="1" applyBorder="1"/>
    <xf numFmtId="0" fontId="30" fillId="11" borderId="5" xfId="0" applyFont="1" applyFill="1" applyBorder="1"/>
    <xf numFmtId="0" fontId="31" fillId="2" borderId="2" xfId="0" applyFont="1" applyFill="1" applyBorder="1"/>
    <xf numFmtId="0" fontId="23" fillId="12" borderId="2" xfId="0" applyFont="1" applyFill="1" applyBorder="1"/>
    <xf numFmtId="0" fontId="31" fillId="2" borderId="2" xfId="0" applyFont="1" applyFill="1" applyBorder="1" applyAlignment="1">
      <alignment horizontal="left" vertical="top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0" xfId="0" applyFont="1" applyFill="1" applyBorder="1"/>
    <xf numFmtId="0" fontId="0" fillId="0" borderId="10" xfId="0" applyBorder="1"/>
    <xf numFmtId="0" fontId="34" fillId="0" borderId="0" xfId="0" applyFont="1" applyBorder="1"/>
    <xf numFmtId="0" fontId="11" fillId="13" borderId="0" xfId="0" applyFont="1" applyFill="1" applyBorder="1"/>
    <xf numFmtId="0" fontId="1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5" fillId="0" borderId="0" xfId="0" applyFont="1" applyBorder="1"/>
    <xf numFmtId="0" fontId="35" fillId="14" borderId="2" xfId="0" applyFont="1" applyFill="1" applyBorder="1"/>
    <xf numFmtId="0" fontId="15" fillId="0" borderId="2" xfId="0" applyFont="1" applyBorder="1"/>
    <xf numFmtId="0" fontId="15" fillId="15" borderId="2" xfId="0" applyFont="1" applyFill="1" applyBorder="1"/>
    <xf numFmtId="0" fontId="36" fillId="0" borderId="0" xfId="0" applyFont="1" applyBorder="1"/>
    <xf numFmtId="0" fontId="0" fillId="0" borderId="6" xfId="0" applyBorder="1"/>
    <xf numFmtId="0" fontId="11" fillId="14" borderId="0" xfId="0" applyFont="1" applyFill="1" applyBorder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9" xfId="0" applyFont="1" applyBorder="1"/>
    <xf numFmtId="0" fontId="37" fillId="15" borderId="2" xfId="0" applyFont="1" applyFill="1" applyBorder="1"/>
    <xf numFmtId="0" fontId="37" fillId="15" borderId="2" xfId="0" applyFont="1" applyFill="1" applyBorder="1" applyAlignment="1">
      <alignment horizontal="center"/>
    </xf>
    <xf numFmtId="0" fontId="32" fillId="0" borderId="14" xfId="0" applyFont="1" applyBorder="1"/>
    <xf numFmtId="0" fontId="25" fillId="0" borderId="15" xfId="0" applyFont="1" applyBorder="1"/>
    <xf numFmtId="0" fontId="31" fillId="0" borderId="16" xfId="0" applyFont="1" applyBorder="1"/>
    <xf numFmtId="0" fontId="31" fillId="0" borderId="17" xfId="0" applyFont="1" applyBorder="1"/>
    <xf numFmtId="0" fontId="31" fillId="0" borderId="18" xfId="0" applyFont="1" applyBorder="1"/>
    <xf numFmtId="0" fontId="31" fillId="0" borderId="19" xfId="0" applyFont="1" applyBorder="1"/>
    <xf numFmtId="0" fontId="2" fillId="0" borderId="0" xfId="0" applyFont="1"/>
    <xf numFmtId="0" fontId="2" fillId="0" borderId="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3" xfId="0" applyFont="1" applyBorder="1"/>
    <xf numFmtId="0" fontId="27" fillId="12" borderId="2" xfId="0" applyFont="1" applyFill="1" applyBorder="1"/>
    <xf numFmtId="0" fontId="41" fillId="0" borderId="0" xfId="0" applyFont="1"/>
    <xf numFmtId="0" fontId="41" fillId="0" borderId="0" xfId="0" applyFont="1" applyAlignment="1">
      <alignment vertical="center"/>
    </xf>
    <xf numFmtId="0" fontId="11" fillId="0" borderId="10" xfId="0" applyFont="1" applyBorder="1"/>
    <xf numFmtId="0" fontId="14" fillId="0" borderId="0" xfId="0" applyFont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38" fillId="13" borderId="2" xfId="0" applyFont="1" applyFill="1" applyBorder="1" applyAlignment="1">
      <alignment horizontal="center"/>
    </xf>
    <xf numFmtId="0" fontId="38" fillId="13" borderId="2" xfId="0" applyFont="1" applyFill="1" applyBorder="1"/>
    <xf numFmtId="0" fontId="21" fillId="13" borderId="2" xfId="0" applyFont="1" applyFill="1" applyBorder="1"/>
    <xf numFmtId="0" fontId="0" fillId="13" borderId="2" xfId="0" applyFill="1" applyBorder="1"/>
    <xf numFmtId="0" fontId="5" fillId="18" borderId="2" xfId="0" applyFont="1" applyFill="1" applyBorder="1"/>
    <xf numFmtId="0" fontId="0" fillId="14" borderId="2" xfId="0" applyFill="1" applyBorder="1"/>
    <xf numFmtId="0" fontId="15" fillId="0" borderId="14" xfId="0" applyFont="1" applyBorder="1"/>
    <xf numFmtId="0" fontId="15" fillId="0" borderId="15" xfId="0" applyFont="1" applyBorder="1"/>
    <xf numFmtId="0" fontId="15" fillId="0" borderId="16" xfId="0" applyFont="1" applyBorder="1" applyAlignment="1">
      <alignment horizontal="left"/>
    </xf>
    <xf numFmtId="0" fontId="15" fillId="0" borderId="17" xfId="0" applyFont="1" applyBorder="1"/>
    <xf numFmtId="0" fontId="15" fillId="0" borderId="18" xfId="0" applyFont="1" applyBorder="1"/>
    <xf numFmtId="0" fontId="15" fillId="0" borderId="19" xfId="0" applyFont="1" applyBorder="1"/>
    <xf numFmtId="0" fontId="44" fillId="3" borderId="2" xfId="0" applyFont="1" applyFill="1" applyBorder="1"/>
    <xf numFmtId="0" fontId="0" fillId="21" borderId="2" xfId="0" applyFill="1" applyBorder="1"/>
    <xf numFmtId="0" fontId="24" fillId="2" borderId="6" xfId="0" applyFont="1" applyFill="1" applyBorder="1"/>
    <xf numFmtId="0" fontId="24" fillId="2" borderId="7" xfId="0" applyFont="1" applyFill="1" applyBorder="1"/>
    <xf numFmtId="0" fontId="24" fillId="2" borderId="8" xfId="0" applyFont="1" applyFill="1" applyBorder="1"/>
    <xf numFmtId="0" fontId="0" fillId="21" borderId="16" xfId="0" applyFill="1" applyBorder="1"/>
    <xf numFmtId="0" fontId="0" fillId="21" borderId="17" xfId="0" applyFill="1" applyBorder="1"/>
    <xf numFmtId="0" fontId="0" fillId="21" borderId="18" xfId="0" applyFill="1" applyBorder="1"/>
    <xf numFmtId="0" fontId="0" fillId="21" borderId="22" xfId="0" applyFill="1" applyBorder="1"/>
    <xf numFmtId="0" fontId="0" fillId="21" borderId="19" xfId="0" applyFill="1" applyBorder="1"/>
    <xf numFmtId="0" fontId="46" fillId="23" borderId="2" xfId="0" applyFont="1" applyFill="1" applyBorder="1"/>
    <xf numFmtId="0" fontId="48" fillId="25" borderId="2" xfId="0" applyFont="1" applyFill="1" applyBorder="1"/>
    <xf numFmtId="3" fontId="48" fillId="25" borderId="2" xfId="0" applyNumberFormat="1" applyFont="1" applyFill="1" applyBorder="1"/>
    <xf numFmtId="0" fontId="51" fillId="27" borderId="2" xfId="0" applyFont="1" applyFill="1" applyBorder="1"/>
    <xf numFmtId="0" fontId="51" fillId="27" borderId="16" xfId="0" applyFont="1" applyFill="1" applyBorder="1"/>
    <xf numFmtId="0" fontId="51" fillId="27" borderId="17" xfId="0" applyFont="1" applyFill="1" applyBorder="1"/>
    <xf numFmtId="0" fontId="51" fillId="27" borderId="18" xfId="0" applyFont="1" applyFill="1" applyBorder="1"/>
    <xf numFmtId="0" fontId="51" fillId="27" borderId="22" xfId="0" applyFont="1" applyFill="1" applyBorder="1"/>
    <xf numFmtId="0" fontId="51" fillId="27" borderId="19" xfId="0" applyFont="1" applyFill="1" applyBorder="1"/>
    <xf numFmtId="165" fontId="53" fillId="29" borderId="2" xfId="0" applyNumberFormat="1" applyFont="1" applyFill="1" applyBorder="1"/>
    <xf numFmtId="0" fontId="13" fillId="8" borderId="0" xfId="0" applyFont="1" applyFill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38" fillId="16" borderId="9" xfId="0" applyFont="1" applyFill="1" applyBorder="1" applyAlignment="1">
      <alignment horizontal="center"/>
    </xf>
    <xf numFmtId="0" fontId="38" fillId="16" borderId="0" xfId="0" applyFont="1" applyFill="1" applyBorder="1" applyAlignment="1">
      <alignment horizontal="center"/>
    </xf>
    <xf numFmtId="0" fontId="38" fillId="16" borderId="10" xfId="0" applyFont="1" applyFill="1" applyBorder="1" applyAlignment="1">
      <alignment horizontal="center"/>
    </xf>
    <xf numFmtId="0" fontId="39" fillId="17" borderId="20" xfId="0" applyFont="1" applyFill="1" applyBorder="1" applyAlignment="1">
      <alignment horizontal="center"/>
    </xf>
    <xf numFmtId="0" fontId="39" fillId="17" borderId="21" xfId="0" applyFont="1" applyFill="1" applyBorder="1" applyAlignment="1">
      <alignment horizontal="center"/>
    </xf>
    <xf numFmtId="0" fontId="40" fillId="2" borderId="20" xfId="0" applyFont="1" applyFill="1" applyBorder="1" applyAlignment="1">
      <alignment horizontal="center"/>
    </xf>
    <xf numFmtId="0" fontId="40" fillId="2" borderId="35" xfId="0" applyFont="1" applyFill="1" applyBorder="1" applyAlignment="1">
      <alignment horizontal="center"/>
    </xf>
    <xf numFmtId="0" fontId="40" fillId="2" borderId="21" xfId="0" applyFont="1" applyFill="1" applyBorder="1" applyAlignment="1">
      <alignment horizontal="center"/>
    </xf>
    <xf numFmtId="0" fontId="54" fillId="30" borderId="6" xfId="0" applyFont="1" applyFill="1" applyBorder="1" applyAlignment="1">
      <alignment horizontal="center" vertical="center"/>
    </xf>
    <xf numFmtId="0" fontId="54" fillId="30" borderId="7" xfId="0" applyFont="1" applyFill="1" applyBorder="1" applyAlignment="1">
      <alignment horizontal="center" vertical="center"/>
    </xf>
    <xf numFmtId="0" fontId="54" fillId="30" borderId="8" xfId="0" applyFont="1" applyFill="1" applyBorder="1" applyAlignment="1">
      <alignment horizontal="center" vertical="center"/>
    </xf>
    <xf numFmtId="0" fontId="54" fillId="30" borderId="9" xfId="0" applyFont="1" applyFill="1" applyBorder="1" applyAlignment="1">
      <alignment horizontal="center" vertical="center"/>
    </xf>
    <xf numFmtId="0" fontId="54" fillId="30" borderId="0" xfId="0" applyFont="1" applyFill="1" applyBorder="1" applyAlignment="1">
      <alignment horizontal="center" vertical="center"/>
    </xf>
    <xf numFmtId="0" fontId="54" fillId="30" borderId="10" xfId="0" applyFont="1" applyFill="1" applyBorder="1" applyAlignment="1">
      <alignment horizontal="center" vertical="center"/>
    </xf>
    <xf numFmtId="0" fontId="54" fillId="30" borderId="11" xfId="0" applyFont="1" applyFill="1" applyBorder="1" applyAlignment="1">
      <alignment horizontal="center" vertical="center"/>
    </xf>
    <xf numFmtId="0" fontId="54" fillId="30" borderId="12" xfId="0" applyFont="1" applyFill="1" applyBorder="1" applyAlignment="1">
      <alignment horizontal="center" vertical="center"/>
    </xf>
    <xf numFmtId="0" fontId="54" fillId="30" borderId="13" xfId="0" applyFont="1" applyFill="1" applyBorder="1" applyAlignment="1">
      <alignment horizontal="center" vertical="center"/>
    </xf>
    <xf numFmtId="0" fontId="52" fillId="28" borderId="29" xfId="0" applyFont="1" applyFill="1" applyBorder="1" applyAlignment="1">
      <alignment horizontal="center" vertical="center"/>
    </xf>
    <xf numFmtId="0" fontId="52" fillId="28" borderId="30" xfId="0" applyFont="1" applyFill="1" applyBorder="1" applyAlignment="1">
      <alignment horizontal="center" vertical="center"/>
    </xf>
    <xf numFmtId="0" fontId="52" fillId="28" borderId="31" xfId="0" applyFont="1" applyFill="1" applyBorder="1" applyAlignment="1">
      <alignment horizontal="center" vertical="center"/>
    </xf>
    <xf numFmtId="0" fontId="52" fillId="28" borderId="33" xfId="0" applyFont="1" applyFill="1" applyBorder="1" applyAlignment="1">
      <alignment horizontal="center" vertical="center"/>
    </xf>
    <xf numFmtId="0" fontId="52" fillId="28" borderId="0" xfId="0" applyFont="1" applyFill="1" applyBorder="1" applyAlignment="1">
      <alignment horizontal="center" vertical="center"/>
    </xf>
    <xf numFmtId="0" fontId="52" fillId="28" borderId="34" xfId="0" applyFont="1" applyFill="1" applyBorder="1" applyAlignment="1">
      <alignment horizontal="center" vertical="center"/>
    </xf>
    <xf numFmtId="0" fontId="52" fillId="28" borderId="32" xfId="0" applyFont="1" applyFill="1" applyBorder="1" applyAlignment="1">
      <alignment horizontal="center" vertical="center"/>
    </xf>
    <xf numFmtId="0" fontId="52" fillId="28" borderId="1" xfId="0" applyFont="1" applyFill="1" applyBorder="1" applyAlignment="1">
      <alignment horizontal="center" vertical="center"/>
    </xf>
    <xf numFmtId="0" fontId="52" fillId="28" borderId="5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0" fillId="26" borderId="6" xfId="0" applyFont="1" applyFill="1" applyBorder="1" applyAlignment="1">
      <alignment horizontal="center" vertical="center"/>
    </xf>
    <xf numFmtId="0" fontId="49" fillId="26" borderId="7" xfId="0" applyFont="1" applyFill="1" applyBorder="1" applyAlignment="1">
      <alignment horizontal="center" vertical="center"/>
    </xf>
    <xf numFmtId="0" fontId="49" fillId="26" borderId="8" xfId="0" applyFont="1" applyFill="1" applyBorder="1" applyAlignment="1">
      <alignment horizontal="center" vertical="center"/>
    </xf>
    <xf numFmtId="0" fontId="49" fillId="26" borderId="9" xfId="0" applyFont="1" applyFill="1" applyBorder="1" applyAlignment="1">
      <alignment horizontal="center" vertical="center"/>
    </xf>
    <xf numFmtId="0" fontId="49" fillId="26" borderId="0" xfId="0" applyFont="1" applyFill="1" applyBorder="1" applyAlignment="1">
      <alignment horizontal="center" vertical="center"/>
    </xf>
    <xf numFmtId="0" fontId="49" fillId="26" borderId="10" xfId="0" applyFont="1" applyFill="1" applyBorder="1" applyAlignment="1">
      <alignment horizontal="center" vertical="center"/>
    </xf>
    <xf numFmtId="0" fontId="49" fillId="26" borderId="23" xfId="0" applyFont="1" applyFill="1" applyBorder="1" applyAlignment="1">
      <alignment horizontal="center" vertical="center"/>
    </xf>
    <xf numFmtId="0" fontId="49" fillId="26" borderId="1" xfId="0" applyFont="1" applyFill="1" applyBorder="1" applyAlignment="1">
      <alignment horizontal="center" vertical="center"/>
    </xf>
    <xf numFmtId="0" fontId="49" fillId="26" borderId="24" xfId="0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45" fillId="22" borderId="6" xfId="0" applyFont="1" applyFill="1" applyBorder="1" applyAlignment="1">
      <alignment horizontal="center"/>
    </xf>
    <xf numFmtId="0" fontId="45" fillId="22" borderId="7" xfId="0" applyFont="1" applyFill="1" applyBorder="1" applyAlignment="1">
      <alignment horizontal="center"/>
    </xf>
    <xf numFmtId="0" fontId="45" fillId="22" borderId="8" xfId="0" applyFont="1" applyFill="1" applyBorder="1" applyAlignment="1">
      <alignment horizontal="center"/>
    </xf>
    <xf numFmtId="0" fontId="42" fillId="24" borderId="29" xfId="0" applyFont="1" applyFill="1" applyBorder="1" applyAlignment="1">
      <alignment horizontal="center"/>
    </xf>
    <xf numFmtId="0" fontId="47" fillId="24" borderId="30" xfId="0" applyFont="1" applyFill="1" applyBorder="1" applyAlignment="1">
      <alignment horizontal="center"/>
    </xf>
    <xf numFmtId="0" fontId="47" fillId="24" borderId="31" xfId="0" applyFont="1" applyFill="1" applyBorder="1" applyAlignment="1">
      <alignment horizontal="center"/>
    </xf>
    <xf numFmtId="0" fontId="47" fillId="24" borderId="32" xfId="0" applyFont="1" applyFill="1" applyBorder="1" applyAlignment="1">
      <alignment horizontal="center"/>
    </xf>
    <xf numFmtId="0" fontId="47" fillId="24" borderId="1" xfId="0" applyFont="1" applyFill="1" applyBorder="1" applyAlignment="1">
      <alignment horizontal="center"/>
    </xf>
    <xf numFmtId="0" fontId="47" fillId="24" borderId="5" xfId="0" applyFont="1" applyFill="1" applyBorder="1" applyAlignment="1">
      <alignment horizontal="center"/>
    </xf>
    <xf numFmtId="0" fontId="43" fillId="19" borderId="6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28" fillId="9" borderId="0" xfId="0" applyFont="1" applyFill="1" applyAlignment="1">
      <alignment horizontal="center"/>
    </xf>
    <xf numFmtId="0" fontId="28" fillId="10" borderId="1" xfId="0" applyFont="1" applyFill="1" applyBorder="1" applyAlignment="1">
      <alignment horizontal="center"/>
    </xf>
    <xf numFmtId="0" fontId="14" fillId="12" borderId="6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42" fillId="16" borderId="9" xfId="0" applyFont="1" applyFill="1" applyBorder="1" applyAlignment="1">
      <alignment horizontal="center" vertical="center"/>
    </xf>
    <xf numFmtId="0" fontId="14" fillId="16" borderId="0" xfId="0" applyFont="1" applyFill="1" applyBorder="1" applyAlignment="1">
      <alignment horizontal="center" vertical="center"/>
    </xf>
    <xf numFmtId="0" fontId="14" fillId="16" borderId="10" xfId="0" applyFont="1" applyFill="1" applyBorder="1" applyAlignment="1">
      <alignment horizontal="center" vertical="center"/>
    </xf>
    <xf numFmtId="0" fontId="40" fillId="20" borderId="6" xfId="0" applyFont="1" applyFill="1" applyBorder="1" applyAlignment="1">
      <alignment horizontal="center" vertical="center"/>
    </xf>
    <xf numFmtId="0" fontId="40" fillId="20" borderId="7" xfId="0" applyFont="1" applyFill="1" applyBorder="1" applyAlignment="1">
      <alignment horizontal="center" vertical="center"/>
    </xf>
    <xf numFmtId="0" fontId="40" fillId="20" borderId="8" xfId="0" applyFont="1" applyFill="1" applyBorder="1" applyAlignment="1">
      <alignment horizontal="center" vertical="center"/>
    </xf>
    <xf numFmtId="0" fontId="40" fillId="20" borderId="23" xfId="0" applyFont="1" applyFill="1" applyBorder="1" applyAlignment="1">
      <alignment horizontal="center" vertical="center"/>
    </xf>
    <xf numFmtId="0" fontId="40" fillId="20" borderId="1" xfId="0" applyFont="1" applyFill="1" applyBorder="1" applyAlignment="1">
      <alignment horizontal="center" vertical="center"/>
    </xf>
    <xf numFmtId="0" fontId="40" fillId="20" borderId="24" xfId="0" applyFont="1" applyFill="1" applyBorder="1" applyAlignment="1">
      <alignment horizontal="center" vertical="center"/>
    </xf>
    <xf numFmtId="0" fontId="26" fillId="20" borderId="16" xfId="0" applyFont="1" applyFill="1" applyBorder="1"/>
    <xf numFmtId="0" fontId="26" fillId="20" borderId="2" xfId="0" applyFont="1" applyFill="1" applyBorder="1"/>
    <xf numFmtId="0" fontId="26" fillId="20" borderId="26" xfId="0" applyFont="1" applyFill="1" applyBorder="1"/>
    <xf numFmtId="0" fontId="26" fillId="20" borderId="27" xfId="0" applyFont="1" applyFill="1" applyBorder="1"/>
    <xf numFmtId="0" fontId="26" fillId="20" borderId="25" xfId="0" applyFont="1" applyFill="1" applyBorder="1"/>
    <xf numFmtId="0" fontId="26" fillId="20" borderId="25" xfId="0" applyFont="1" applyFill="1" applyBorder="1" applyAlignment="1">
      <alignment horizontal="center"/>
    </xf>
    <xf numFmtId="0" fontId="26" fillId="20" borderId="28" xfId="0" applyFont="1" applyFill="1" applyBorder="1" applyAlignment="1">
      <alignment horizontal="center"/>
    </xf>
    <xf numFmtId="0" fontId="26" fillId="20" borderId="18" xfId="0" applyFont="1" applyFill="1" applyBorder="1"/>
    <xf numFmtId="0" fontId="26" fillId="20" borderId="22" xfId="0" applyFont="1" applyFill="1" applyBorder="1"/>
    <xf numFmtId="0" fontId="26" fillId="20" borderId="36" xfId="0" applyFont="1" applyFill="1" applyBorder="1"/>
    <xf numFmtId="0" fontId="26" fillId="20" borderId="36" xfId="0" applyFont="1" applyFill="1" applyBorder="1" applyAlignment="1">
      <alignment horizontal="center"/>
    </xf>
    <xf numFmtId="0" fontId="26" fillId="20" borderId="37" xfId="0" applyFont="1" applyFill="1" applyBorder="1" applyAlignment="1">
      <alignment horizontal="center"/>
    </xf>
    <xf numFmtId="0" fontId="27" fillId="0" borderId="0" xfId="0" applyFont="1" applyBorder="1"/>
    <xf numFmtId="0" fontId="14" fillId="2" borderId="20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" fillId="31" borderId="2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36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alignment horizontal="left" textRotation="0" relativeIndent="-1" justifyLastLine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textRotation="0" relativeIndent="-1" justifyLastLine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textRotation="0" relativeIndent="-1" justifyLastLine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left" vertical="bottom" textRotation="0" wrapText="0" indent="0" justifyLastLine="0" shrinkToFit="0" readingOrder="0"/>
    </dxf>
    <dxf>
      <alignment horizontal="left" textRotation="0" relativeIndent="-1" justifyLastLine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textRotation="0" relativeIndent="-1" justifyLastLine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left" vertical="bottom" textRotation="0" wrapText="0" relativeIndent="-1" justifyLastLine="0" shrinkToFit="0" readingOrder="0"/>
    </dxf>
  </dxfs>
  <tableStyles count="0" defaultTableStyle="TableStyleMedium2" defaultPivotStyle="PivotStyleLight16"/>
  <colors>
    <mruColors>
      <color rgb="FFFF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A3E3A-7888-394F-A77D-07202DE1FA5B}" name="Table2" displayName="Table2" ref="A1:I31" headerRowCount="0" totalsRowCount="1" headerRowDxfId="35" dataDxfId="34" totalsRowDxfId="33" headerRowCellStyle="Normal" dataCellStyle="Normal" totalsRowCellStyle="Normal">
  <sortState xmlns:x14="http://schemas.microsoft.com/office/spreadsheetml/2009/9/main" xmlns:xlrd2="http://schemas.microsoft.com/office/spreadsheetml/2017/richdata2" ref="A1:I30">
    <mc:AlternateContent xmlns:mc="http://schemas.openxmlformats.org/markup-compatibility/2006">
      <mc:Choice Requires="x14">
        <x14:sortCondition sortBy="icon" ref="G1:G30" iconSet="3Triangles" iconId="2"/>
      </mc:Choice>
    </mc:AlternateContent>
  </sortState>
  <tableColumns count="9">
    <tableColumn id="1" xr3:uid="{B8F271F3-98CF-3B45-92B3-7221CAD8882D}" name="Column1" totalsRowLabel="Total" headerRowDxfId="32" dataDxfId="31" totalsRowDxfId="30" dataCellStyle="Normal"/>
    <tableColumn id="2" xr3:uid="{5215919A-48C9-D548-BD89-1B29D6DEEEAE}" name="Column2" headerRowDxfId="29" dataDxfId="28" totalsRowDxfId="27" dataCellStyle="Normal"/>
    <tableColumn id="3" xr3:uid="{77452025-B4ED-014B-A44C-9C9ADAEDCAB1}" name="Column3" headerRowDxfId="26" dataDxfId="25" totalsRowDxfId="24" dataCellStyle="Normal"/>
    <tableColumn id="4" xr3:uid="{971A1AEF-81BD-B341-92BF-0303AC77F8AD}" name="Column4" totalsRowFunction="custom" headerRowDxfId="23" dataDxfId="22" totalsRowDxfId="21" dataCellStyle="Normal">
      <totalsRowFormula>E31</totalsRowFormula>
    </tableColumn>
    <tableColumn id="5" xr3:uid="{6980C108-E2E5-B14E-8BE3-64FC2DE54127}" name="Column5" headerRowDxfId="20" dataDxfId="19" totalsRowDxfId="18" dataCellStyle="Normal"/>
    <tableColumn id="6" xr3:uid="{D47E3C27-E43B-334D-913C-88BDDB44F3A3}" name="Column6" headerRowDxfId="17" dataDxfId="16" totalsRowDxfId="15" dataCellStyle="Normal"/>
    <tableColumn id="7" xr3:uid="{FDCBD26F-7329-894D-805A-C7CA8FE1EABD}" name="Column7" totalsRowFunction="count" headerRowDxfId="14" dataDxfId="13" totalsRowDxfId="12" dataCellStyle="Normal"/>
    <tableColumn id="8" xr3:uid="{D4E988D4-F9C7-B043-B8E6-E988F03AABB1}" name="Column8" headerRowDxfId="11" dataDxfId="10" totalsRowDxfId="9" headerRowCellStyle="Normal" dataCellStyle="Normal"/>
    <tableColumn id="9" xr3:uid="{B5F2DD49-8F84-4C40-B657-435E4EBEDF26}" name="Column9" headerRowDxfId="8" dataDxfId="7" totalsRowDxfId="6" headerRowCellStyle="Normal" dataCellStyle="Normal">
      <calculatedColumnFormula>H1/100000*100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F4D06-346A-9D4A-841D-FDB778E68AB2}" name="Table1" displayName="Table1" ref="A4:D23" totalsRowShown="0" headerRowDxfId="5" dataDxfId="4">
  <autoFilter ref="A4:D23" xr:uid="{EDAF4D06-346A-9D4A-841D-FDB778E68AB2}">
    <filterColumn colId="0" hiddenButton="1"/>
    <filterColumn colId="1" hiddenButton="1"/>
    <filterColumn colId="2" hiddenButton="1"/>
    <filterColumn colId="3" hiddenButton="1"/>
  </autoFilter>
  <tableColumns count="4">
    <tableColumn id="1" xr3:uid="{E4FE2A69-B45E-0847-B234-BC4834219DE6}" name="Name" dataDxfId="3"/>
    <tableColumn id="2" xr3:uid="{1C61915F-9C18-444B-8DC7-D392518B8B70}" name="Month" dataDxfId="2"/>
    <tableColumn id="3" xr3:uid="{15AEDCDB-B92F-3040-B4E2-33B7C54AE8A5}" name="Products" dataDxfId="1"/>
    <tableColumn id="4" xr3:uid="{0B8C64DB-9C15-E449-BF5F-C4ACCF1EC543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7848-6722-D841-B30F-74A18A9B2A81}">
  <sheetPr codeName="Sheet1">
    <pageSetUpPr fitToPage="1"/>
  </sheetPr>
  <dimension ref="A1:H31"/>
  <sheetViews>
    <sheetView zoomScale="44" zoomScaleNormal="81" zoomScalePageLayoutView="62" workbookViewId="0">
      <selection sqref="A1:G1"/>
    </sheetView>
  </sheetViews>
  <sheetFormatPr baseColWidth="10" defaultRowHeight="16" x14ac:dyDescent="0.2"/>
  <cols>
    <col min="1" max="1" width="14.5" customWidth="1"/>
    <col min="2" max="2" width="11" bestFit="1" customWidth="1"/>
    <col min="3" max="3" width="19.83203125" customWidth="1"/>
    <col min="4" max="4" width="26.5" customWidth="1"/>
    <col min="5" max="5" width="16" customWidth="1"/>
    <col min="6" max="7" width="16.83203125" customWidth="1"/>
  </cols>
  <sheetData>
    <row r="1" spans="1:8" ht="103" customHeight="1" x14ac:dyDescent="0.2">
      <c r="A1" s="41" t="s">
        <v>0</v>
      </c>
      <c r="B1" s="42"/>
      <c r="C1" s="136" t="s">
        <v>24</v>
      </c>
      <c r="D1" s="136"/>
      <c r="E1" s="136"/>
      <c r="F1" s="43"/>
      <c r="G1" s="42"/>
    </row>
    <row r="2" spans="1:8" ht="29" x14ac:dyDescent="0.35">
      <c r="A2" s="20">
        <v>1</v>
      </c>
      <c r="B2" s="20">
        <v>5</v>
      </c>
      <c r="C2" s="20" t="s">
        <v>1</v>
      </c>
      <c r="D2" s="21" t="s">
        <v>13</v>
      </c>
      <c r="E2" s="20" t="s">
        <v>18</v>
      </c>
      <c r="F2" s="22">
        <v>40922</v>
      </c>
      <c r="G2" s="22">
        <v>41683</v>
      </c>
    </row>
    <row r="3" spans="1:8" ht="29" x14ac:dyDescent="0.35">
      <c r="A3" s="20">
        <v>2</v>
      </c>
      <c r="B3" s="20">
        <v>8</v>
      </c>
      <c r="C3" s="20" t="s">
        <v>2</v>
      </c>
      <c r="D3" s="21" t="s">
        <v>25</v>
      </c>
      <c r="E3" s="20" t="s">
        <v>2</v>
      </c>
      <c r="F3" s="22">
        <v>40923</v>
      </c>
      <c r="G3" s="22">
        <v>42505</v>
      </c>
    </row>
    <row r="4" spans="1:8" ht="29" x14ac:dyDescent="0.35">
      <c r="A4" s="20">
        <v>3</v>
      </c>
      <c r="B4" s="20">
        <v>11</v>
      </c>
      <c r="C4" s="20" t="s">
        <v>3</v>
      </c>
      <c r="D4" s="21" t="s">
        <v>23</v>
      </c>
      <c r="E4" s="20" t="s">
        <v>27</v>
      </c>
      <c r="F4" s="22">
        <v>40924</v>
      </c>
      <c r="G4" s="22">
        <v>43327</v>
      </c>
    </row>
    <row r="5" spans="1:8" ht="29" x14ac:dyDescent="0.35">
      <c r="A5" s="20">
        <v>4</v>
      </c>
      <c r="B5" s="20">
        <v>14</v>
      </c>
      <c r="C5" s="20" t="s">
        <v>4</v>
      </c>
      <c r="D5" s="21" t="s">
        <v>14</v>
      </c>
      <c r="E5" s="20" t="s">
        <v>19</v>
      </c>
      <c r="F5" s="22">
        <v>40925</v>
      </c>
      <c r="G5" s="22">
        <v>44149</v>
      </c>
    </row>
    <row r="6" spans="1:8" ht="29" x14ac:dyDescent="0.35">
      <c r="A6" s="20">
        <v>5</v>
      </c>
      <c r="B6" s="20">
        <v>17</v>
      </c>
      <c r="C6" s="23" t="s">
        <v>5</v>
      </c>
      <c r="D6" s="24" t="s">
        <v>15</v>
      </c>
      <c r="E6" s="23" t="s">
        <v>20</v>
      </c>
      <c r="F6" s="22">
        <v>40926</v>
      </c>
      <c r="G6" s="22">
        <v>44971</v>
      </c>
    </row>
    <row r="7" spans="1:8" ht="29" x14ac:dyDescent="0.35">
      <c r="A7" s="20">
        <v>6</v>
      </c>
      <c r="B7" s="20">
        <v>20</v>
      </c>
      <c r="C7" s="23" t="s">
        <v>6</v>
      </c>
      <c r="D7" s="24" t="s">
        <v>23</v>
      </c>
      <c r="E7" s="23" t="s">
        <v>21</v>
      </c>
      <c r="F7" s="22">
        <v>40927</v>
      </c>
      <c r="G7" s="25">
        <v>45793</v>
      </c>
    </row>
    <row r="8" spans="1:8" ht="29" x14ac:dyDescent="0.35">
      <c r="A8" s="20">
        <v>7</v>
      </c>
      <c r="B8" s="20">
        <v>23</v>
      </c>
      <c r="C8" s="23" t="s">
        <v>7</v>
      </c>
      <c r="D8" s="24" t="s">
        <v>17</v>
      </c>
      <c r="E8" s="23" t="s">
        <v>22</v>
      </c>
      <c r="F8" s="22">
        <v>40928</v>
      </c>
      <c r="G8" s="22">
        <v>46615</v>
      </c>
    </row>
    <row r="9" spans="1:8" ht="29" x14ac:dyDescent="0.35">
      <c r="A9" s="20">
        <v>8</v>
      </c>
      <c r="B9" s="20">
        <v>26</v>
      </c>
      <c r="C9" s="23" t="s">
        <v>8</v>
      </c>
      <c r="D9" s="24" t="s">
        <v>13</v>
      </c>
      <c r="E9" s="23" t="s">
        <v>18</v>
      </c>
      <c r="F9" s="22">
        <v>40929</v>
      </c>
      <c r="G9" s="25">
        <v>47437</v>
      </c>
    </row>
    <row r="10" spans="1:8" ht="29" x14ac:dyDescent="0.35">
      <c r="A10" s="20">
        <v>9</v>
      </c>
      <c r="B10" s="20">
        <v>29</v>
      </c>
      <c r="C10" s="23" t="s">
        <v>9</v>
      </c>
      <c r="D10" s="24" t="s">
        <v>25</v>
      </c>
      <c r="E10" s="23" t="s">
        <v>2</v>
      </c>
      <c r="F10" s="22">
        <v>40930</v>
      </c>
      <c r="G10" s="22">
        <v>48259</v>
      </c>
    </row>
    <row r="11" spans="1:8" ht="29" x14ac:dyDescent="0.35">
      <c r="A11" s="20">
        <v>10</v>
      </c>
      <c r="B11" s="20">
        <v>32</v>
      </c>
      <c r="C11" s="23" t="s">
        <v>10</v>
      </c>
      <c r="D11" s="24" t="s">
        <v>26</v>
      </c>
      <c r="E11" s="23" t="s">
        <v>27</v>
      </c>
      <c r="F11" s="22">
        <v>40931</v>
      </c>
      <c r="G11" s="22">
        <v>49081</v>
      </c>
    </row>
    <row r="12" spans="1:8" ht="29" x14ac:dyDescent="0.35">
      <c r="A12" s="20">
        <v>11</v>
      </c>
      <c r="B12" s="20">
        <v>35</v>
      </c>
      <c r="C12" s="23" t="s">
        <v>11</v>
      </c>
      <c r="D12" s="24" t="s">
        <v>23</v>
      </c>
      <c r="E12" s="23" t="s">
        <v>19</v>
      </c>
      <c r="F12" s="22">
        <v>40932</v>
      </c>
      <c r="G12" s="22">
        <v>49903</v>
      </c>
    </row>
    <row r="13" spans="1:8" ht="29" x14ac:dyDescent="0.35">
      <c r="A13" s="20">
        <v>12</v>
      </c>
      <c r="B13" s="20">
        <v>38</v>
      </c>
      <c r="C13" s="23" t="s">
        <v>12</v>
      </c>
      <c r="D13" s="24" t="s">
        <v>15</v>
      </c>
      <c r="E13" s="23" t="s">
        <v>20</v>
      </c>
      <c r="F13" s="22">
        <v>40933</v>
      </c>
      <c r="G13" s="22">
        <v>50725</v>
      </c>
      <c r="H13" s="1"/>
    </row>
    <row r="14" spans="1:8" ht="29" x14ac:dyDescent="0.35">
      <c r="A14" s="20">
        <v>13</v>
      </c>
      <c r="B14" s="20">
        <v>41</v>
      </c>
      <c r="C14" s="23" t="s">
        <v>1</v>
      </c>
      <c r="D14" s="24" t="s">
        <v>16</v>
      </c>
      <c r="E14" s="23" t="s">
        <v>21</v>
      </c>
      <c r="F14" s="22">
        <v>40934</v>
      </c>
      <c r="G14" s="22">
        <v>51547</v>
      </c>
    </row>
    <row r="15" spans="1:8" ht="29" x14ac:dyDescent="0.35">
      <c r="A15" s="20">
        <v>14</v>
      </c>
      <c r="B15" s="20">
        <v>44</v>
      </c>
      <c r="C15" s="23" t="s">
        <v>2</v>
      </c>
      <c r="D15" s="24" t="s">
        <v>17</v>
      </c>
      <c r="E15" s="23" t="s">
        <v>22</v>
      </c>
      <c r="F15" s="22">
        <v>40935</v>
      </c>
      <c r="G15" s="22">
        <v>52369</v>
      </c>
    </row>
    <row r="16" spans="1:8" ht="29" x14ac:dyDescent="0.35">
      <c r="A16" s="20">
        <v>15</v>
      </c>
      <c r="B16" s="20">
        <v>47</v>
      </c>
      <c r="C16" s="23" t="s">
        <v>3</v>
      </c>
      <c r="D16" s="24" t="s">
        <v>23</v>
      </c>
      <c r="E16" s="23" t="s">
        <v>18</v>
      </c>
      <c r="F16" s="22">
        <v>40936</v>
      </c>
      <c r="G16" s="22">
        <v>53191</v>
      </c>
    </row>
    <row r="17" spans="1:8" ht="29" x14ac:dyDescent="0.35">
      <c r="A17" s="20">
        <v>16</v>
      </c>
      <c r="B17" s="20">
        <v>50</v>
      </c>
      <c r="C17" s="23" t="s">
        <v>4</v>
      </c>
      <c r="D17" s="24" t="s">
        <v>25</v>
      </c>
      <c r="E17" s="23" t="s">
        <v>2</v>
      </c>
      <c r="F17" s="22">
        <v>40937</v>
      </c>
      <c r="G17" s="22">
        <v>54013</v>
      </c>
    </row>
    <row r="18" spans="1:8" ht="29" x14ac:dyDescent="0.35">
      <c r="A18" s="20">
        <v>17</v>
      </c>
      <c r="B18" s="20">
        <v>53</v>
      </c>
      <c r="C18" s="23" t="s">
        <v>5</v>
      </c>
      <c r="D18" s="24" t="s">
        <v>26</v>
      </c>
      <c r="E18" s="23" t="s">
        <v>27</v>
      </c>
      <c r="F18" s="25">
        <v>40938</v>
      </c>
      <c r="G18" s="22">
        <v>54835</v>
      </c>
    </row>
    <row r="19" spans="1:8" ht="29" x14ac:dyDescent="0.35">
      <c r="A19" s="20">
        <v>18</v>
      </c>
      <c r="B19" s="20">
        <v>56</v>
      </c>
      <c r="C19" s="23" t="s">
        <v>6</v>
      </c>
      <c r="D19" s="23" t="s">
        <v>14</v>
      </c>
      <c r="E19" s="23" t="s">
        <v>19</v>
      </c>
      <c r="F19" s="25">
        <v>40939</v>
      </c>
      <c r="G19" s="22">
        <v>55657</v>
      </c>
      <c r="H19" s="1"/>
    </row>
    <row r="20" spans="1:8" ht="29" x14ac:dyDescent="0.35">
      <c r="A20" s="20">
        <v>19</v>
      </c>
      <c r="B20" s="20">
        <v>59</v>
      </c>
      <c r="C20" s="20" t="s">
        <v>7</v>
      </c>
      <c r="D20" s="23" t="s">
        <v>23</v>
      </c>
      <c r="E20" s="20" t="s">
        <v>20</v>
      </c>
      <c r="F20" s="22">
        <v>40940</v>
      </c>
      <c r="G20" s="22">
        <v>56479</v>
      </c>
    </row>
    <row r="21" spans="1:8" ht="29" x14ac:dyDescent="0.35">
      <c r="A21" s="20">
        <v>20</v>
      </c>
      <c r="B21" s="20">
        <v>62</v>
      </c>
      <c r="C21" s="20" t="s">
        <v>8</v>
      </c>
      <c r="D21" s="20" t="s">
        <v>16</v>
      </c>
      <c r="E21" s="20" t="s">
        <v>21</v>
      </c>
      <c r="F21" s="22">
        <v>40941</v>
      </c>
      <c r="G21" s="22">
        <v>57301</v>
      </c>
    </row>
    <row r="22" spans="1:8" ht="29" x14ac:dyDescent="0.35">
      <c r="A22" s="20">
        <v>21</v>
      </c>
      <c r="B22" s="20">
        <v>65</v>
      </c>
      <c r="C22" s="20" t="s">
        <v>9</v>
      </c>
      <c r="D22" s="20" t="s">
        <v>17</v>
      </c>
      <c r="E22" s="20" t="s">
        <v>22</v>
      </c>
      <c r="F22" s="22">
        <v>40942</v>
      </c>
      <c r="G22" s="22">
        <v>58123</v>
      </c>
    </row>
    <row r="23" spans="1:8" ht="29" x14ac:dyDescent="0.35">
      <c r="A23" s="20">
        <v>22</v>
      </c>
      <c r="B23" s="20">
        <v>68</v>
      </c>
      <c r="C23" s="20" t="s">
        <v>10</v>
      </c>
      <c r="D23" s="20" t="s">
        <v>23</v>
      </c>
      <c r="E23" s="20" t="s">
        <v>18</v>
      </c>
      <c r="F23" s="22">
        <v>40943</v>
      </c>
      <c r="G23" s="22">
        <v>58945</v>
      </c>
    </row>
    <row r="24" spans="1:8" ht="29" x14ac:dyDescent="0.35">
      <c r="A24" s="20">
        <v>23</v>
      </c>
      <c r="B24" s="20">
        <v>71</v>
      </c>
      <c r="C24" s="20" t="s">
        <v>11</v>
      </c>
      <c r="D24" s="20" t="s">
        <v>25</v>
      </c>
      <c r="E24" s="20" t="s">
        <v>2</v>
      </c>
      <c r="F24" s="22">
        <v>40944</v>
      </c>
      <c r="G24" s="22">
        <v>59767</v>
      </c>
    </row>
    <row r="25" spans="1:8" ht="29" x14ac:dyDescent="0.35">
      <c r="A25" s="20">
        <v>24</v>
      </c>
      <c r="B25" s="20">
        <v>74</v>
      </c>
      <c r="C25" s="20" t="s">
        <v>12</v>
      </c>
      <c r="D25" s="20" t="s">
        <v>26</v>
      </c>
      <c r="E25" s="20" t="s">
        <v>27</v>
      </c>
      <c r="F25" s="22">
        <v>40945</v>
      </c>
      <c r="G25" s="22">
        <v>60589</v>
      </c>
    </row>
    <row r="26" spans="1:8" ht="29" x14ac:dyDescent="0.35">
      <c r="A26" s="20">
        <v>25</v>
      </c>
      <c r="B26" s="20">
        <v>77</v>
      </c>
      <c r="C26" s="20" t="s">
        <v>1</v>
      </c>
      <c r="D26" s="20" t="s">
        <v>23</v>
      </c>
      <c r="E26" s="20" t="s">
        <v>19</v>
      </c>
      <c r="F26" s="22">
        <v>40946</v>
      </c>
      <c r="G26" s="22">
        <v>61411</v>
      </c>
    </row>
    <row r="27" spans="1:8" ht="29" x14ac:dyDescent="0.35">
      <c r="A27" s="20">
        <v>26</v>
      </c>
      <c r="B27" s="20">
        <v>80</v>
      </c>
      <c r="C27" s="20" t="s">
        <v>2</v>
      </c>
      <c r="D27" s="20" t="s">
        <v>15</v>
      </c>
      <c r="E27" s="20" t="s">
        <v>20</v>
      </c>
      <c r="F27" s="22">
        <v>40947</v>
      </c>
      <c r="G27" s="22">
        <v>62233</v>
      </c>
    </row>
    <row r="28" spans="1:8" ht="29" x14ac:dyDescent="0.35">
      <c r="A28" s="20">
        <v>27</v>
      </c>
      <c r="B28" s="20">
        <v>83</v>
      </c>
      <c r="C28" s="20" t="s">
        <v>3</v>
      </c>
      <c r="D28" s="20" t="s">
        <v>16</v>
      </c>
      <c r="E28" s="20" t="s">
        <v>21</v>
      </c>
      <c r="F28" s="22">
        <v>40948</v>
      </c>
      <c r="G28" s="22">
        <v>63055</v>
      </c>
    </row>
    <row r="29" spans="1:8" ht="29" x14ac:dyDescent="0.35">
      <c r="A29" s="20">
        <v>28</v>
      </c>
      <c r="B29" s="20">
        <v>86</v>
      </c>
      <c r="C29" s="20" t="s">
        <v>4</v>
      </c>
      <c r="D29" s="20" t="s">
        <v>23</v>
      </c>
      <c r="E29" s="20" t="s">
        <v>22</v>
      </c>
      <c r="F29" s="22">
        <v>40949</v>
      </c>
      <c r="G29" s="22">
        <v>63877</v>
      </c>
    </row>
    <row r="30" spans="1:8" ht="29" x14ac:dyDescent="0.35">
      <c r="A30" s="20" t="s">
        <v>28</v>
      </c>
      <c r="B30" s="20">
        <v>89</v>
      </c>
      <c r="C30" s="20" t="s">
        <v>5</v>
      </c>
      <c r="D30" s="20" t="s">
        <v>13</v>
      </c>
      <c r="E30" s="20" t="s">
        <v>18</v>
      </c>
      <c r="F30" s="22">
        <v>40950</v>
      </c>
      <c r="G30" s="22">
        <v>64699</v>
      </c>
    </row>
    <row r="31" spans="1:8" ht="29" x14ac:dyDescent="0.35">
      <c r="A31" s="26"/>
      <c r="B31" s="26"/>
      <c r="C31" s="26"/>
      <c r="D31" s="26"/>
      <c r="E31" s="26"/>
      <c r="F31" s="26"/>
      <c r="G31" s="26"/>
    </row>
  </sheetData>
  <mergeCells count="1">
    <mergeCell ref="C1:E1"/>
  </mergeCells>
  <phoneticPr fontId="6" type="noConversion"/>
  <printOptions horizontalCentered="1"/>
  <pageMargins left="0.7" right="0.7" top="0.75" bottom="0.75" header="0.3" footer="0.3"/>
  <pageSetup paperSize="10" orientation="portrait" horizontalDpi="0" verticalDpi="0"/>
  <headerFooter>
    <oddHeader xml:space="preserve">&amp;C&amp;"System Font,Regular"&amp;10&amp;K00-048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A68C-2632-6C4C-B9BC-E8457B4F34D3}">
  <sheetPr codeName="Sheet2"/>
  <dimension ref="A1:I31"/>
  <sheetViews>
    <sheetView zoomScaleNormal="100" zoomScalePageLayoutView="150" workbookViewId="0">
      <selection activeCell="H13" sqref="H13"/>
    </sheetView>
  </sheetViews>
  <sheetFormatPr baseColWidth="10" defaultColWidth="15.83203125" defaultRowHeight="25" customHeight="1" x14ac:dyDescent="0.25"/>
  <cols>
    <col min="1" max="4" width="15.83203125" style="2"/>
    <col min="5" max="5" width="31.33203125" style="2" bestFit="1" customWidth="1"/>
    <col min="6" max="16384" width="15.83203125" style="2"/>
  </cols>
  <sheetData>
    <row r="1" spans="1:9" ht="25" customHeight="1" x14ac:dyDescent="0.25">
      <c r="A1" s="5">
        <v>16</v>
      </c>
      <c r="B1" s="5">
        <v>50</v>
      </c>
      <c r="C1" s="5" t="s">
        <v>4</v>
      </c>
      <c r="D1" s="18" t="s">
        <v>25</v>
      </c>
      <c r="E1" s="10">
        <v>43835</v>
      </c>
      <c r="F1" s="5">
        <v>40937</v>
      </c>
      <c r="G1" s="12">
        <v>54013</v>
      </c>
      <c r="H1" s="6">
        <v>22</v>
      </c>
      <c r="I1" s="6">
        <f t="shared" ref="I1:I30" si="0">H1/100000*100</f>
        <v>2.2000000000000002E-2</v>
      </c>
    </row>
    <row r="2" spans="1:9" ht="25" customHeight="1" x14ac:dyDescent="0.25">
      <c r="A2" s="5">
        <v>18</v>
      </c>
      <c r="B2" s="5">
        <v>56</v>
      </c>
      <c r="C2" s="5" t="s">
        <v>6</v>
      </c>
      <c r="D2" s="18" t="s">
        <v>14</v>
      </c>
      <c r="E2" s="10">
        <v>43837</v>
      </c>
      <c r="F2" s="5">
        <v>40939</v>
      </c>
      <c r="G2" s="12">
        <v>55657</v>
      </c>
      <c r="H2" s="6">
        <f>SUM(Table2[[#This Row],[Column6]:[Column7]])</f>
        <v>96596</v>
      </c>
      <c r="I2" s="6">
        <f t="shared" si="0"/>
        <v>96.596000000000004</v>
      </c>
    </row>
    <row r="3" spans="1:9" ht="25" customHeight="1" x14ac:dyDescent="0.25">
      <c r="A3" s="5">
        <v>14</v>
      </c>
      <c r="B3" s="5">
        <v>44</v>
      </c>
      <c r="C3" s="5" t="s">
        <v>2</v>
      </c>
      <c r="D3" s="5" t="s">
        <v>17</v>
      </c>
      <c r="E3" s="10">
        <v>43833</v>
      </c>
      <c r="F3" s="5">
        <v>40935</v>
      </c>
      <c r="G3" s="12">
        <v>52369</v>
      </c>
      <c r="H3" s="6">
        <v>2</v>
      </c>
      <c r="I3" s="6">
        <f t="shared" si="0"/>
        <v>2E-3</v>
      </c>
    </row>
    <row r="4" spans="1:9" ht="25" customHeight="1" x14ac:dyDescent="0.25">
      <c r="A4" s="5">
        <v>15</v>
      </c>
      <c r="B4" s="5">
        <v>47</v>
      </c>
      <c r="C4" s="5" t="s">
        <v>3</v>
      </c>
      <c r="D4" s="5" t="s">
        <v>23</v>
      </c>
      <c r="E4" s="10">
        <v>43834</v>
      </c>
      <c r="F4" s="5">
        <v>40936</v>
      </c>
      <c r="G4" s="12">
        <v>53191</v>
      </c>
      <c r="H4" s="6">
        <v>2</v>
      </c>
      <c r="I4" s="6">
        <f t="shared" si="0"/>
        <v>2E-3</v>
      </c>
    </row>
    <row r="5" spans="1:9" ht="25" customHeight="1" x14ac:dyDescent="0.25">
      <c r="A5" s="5">
        <v>17</v>
      </c>
      <c r="B5" s="5">
        <v>53</v>
      </c>
      <c r="C5" s="5" t="s">
        <v>5</v>
      </c>
      <c r="D5" s="5" t="s">
        <v>32</v>
      </c>
      <c r="E5" s="10">
        <v>43836</v>
      </c>
      <c r="F5" s="5">
        <v>40938</v>
      </c>
      <c r="G5" s="12">
        <v>54835</v>
      </c>
      <c r="H5" s="6"/>
      <c r="I5" s="6">
        <f t="shared" si="0"/>
        <v>0</v>
      </c>
    </row>
    <row r="6" spans="1:9" ht="25" customHeight="1" x14ac:dyDescent="0.25">
      <c r="A6" s="5">
        <v>19</v>
      </c>
      <c r="B6" s="5">
        <v>59</v>
      </c>
      <c r="C6" s="5" t="s">
        <v>7</v>
      </c>
      <c r="D6" s="5" t="s">
        <v>31</v>
      </c>
      <c r="E6" s="10">
        <v>43838</v>
      </c>
      <c r="F6" s="5">
        <v>40940</v>
      </c>
      <c r="G6" s="12">
        <v>56479</v>
      </c>
      <c r="H6" s="6"/>
      <c r="I6" s="6">
        <f t="shared" si="0"/>
        <v>0</v>
      </c>
    </row>
    <row r="7" spans="1:9" ht="25" customHeight="1" x14ac:dyDescent="0.25">
      <c r="A7" s="5">
        <v>13</v>
      </c>
      <c r="B7" s="5">
        <v>41</v>
      </c>
      <c r="C7" s="5" t="s">
        <v>1</v>
      </c>
      <c r="D7" s="18" t="s">
        <v>16</v>
      </c>
      <c r="E7" s="10">
        <v>43832</v>
      </c>
      <c r="F7" s="5">
        <v>40934</v>
      </c>
      <c r="G7" s="12">
        <v>51547</v>
      </c>
      <c r="H7" s="6">
        <v>2</v>
      </c>
      <c r="I7" s="6">
        <f t="shared" si="0"/>
        <v>2E-3</v>
      </c>
    </row>
    <row r="8" spans="1:9" ht="25" customHeight="1" x14ac:dyDescent="0.25">
      <c r="A8" s="5" t="s">
        <v>0</v>
      </c>
      <c r="B8" s="6"/>
      <c r="C8" s="7" t="s">
        <v>24</v>
      </c>
      <c r="D8" s="7"/>
      <c r="E8" s="8"/>
      <c r="F8" s="9"/>
      <c r="G8" s="5"/>
      <c r="H8" s="6"/>
      <c r="I8" s="6">
        <f t="shared" si="0"/>
        <v>0</v>
      </c>
    </row>
    <row r="9" spans="1:9" ht="25" customHeight="1" x14ac:dyDescent="0.25">
      <c r="A9" s="5">
        <v>1</v>
      </c>
      <c r="B9" s="5">
        <v>5</v>
      </c>
      <c r="C9" s="5" t="s">
        <v>1</v>
      </c>
      <c r="D9" s="5" t="s">
        <v>13</v>
      </c>
      <c r="E9" s="10">
        <v>43820</v>
      </c>
      <c r="F9" s="11">
        <v>40922</v>
      </c>
      <c r="G9" s="12">
        <v>41683</v>
      </c>
      <c r="H9" s="13">
        <v>0.04</v>
      </c>
      <c r="I9" s="6">
        <f t="shared" si="0"/>
        <v>3.9999999999999996E-5</v>
      </c>
    </row>
    <row r="10" spans="1:9" ht="25" customHeight="1" x14ac:dyDescent="0.25">
      <c r="A10" s="5">
        <v>2</v>
      </c>
      <c r="B10" s="5">
        <v>8</v>
      </c>
      <c r="C10" s="5" t="s">
        <v>2</v>
      </c>
      <c r="D10" s="5" t="s">
        <v>25</v>
      </c>
      <c r="E10" s="10">
        <v>43821</v>
      </c>
      <c r="F10" s="5">
        <v>40923</v>
      </c>
      <c r="G10" s="12">
        <v>42505</v>
      </c>
      <c r="H10" s="13">
        <v>0.04</v>
      </c>
      <c r="I10" s="6">
        <f t="shared" si="0"/>
        <v>3.9999999999999996E-5</v>
      </c>
    </row>
    <row r="11" spans="1:9" ht="25" customHeight="1" x14ac:dyDescent="0.25">
      <c r="A11" s="5">
        <v>3</v>
      </c>
      <c r="B11" s="5">
        <v>11</v>
      </c>
      <c r="C11" s="5" t="s">
        <v>3</v>
      </c>
      <c r="D11" s="5" t="s">
        <v>31</v>
      </c>
      <c r="E11" s="10">
        <v>43822</v>
      </c>
      <c r="F11" s="5">
        <v>40924</v>
      </c>
      <c r="G11" s="12">
        <v>43327</v>
      </c>
      <c r="H11" s="13">
        <v>0.04</v>
      </c>
      <c r="I11" s="6">
        <f t="shared" si="0"/>
        <v>3.9999999999999996E-5</v>
      </c>
    </row>
    <row r="12" spans="1:9" ht="25" customHeight="1" x14ac:dyDescent="0.25">
      <c r="A12" s="5">
        <v>4</v>
      </c>
      <c r="B12" s="5">
        <v>14</v>
      </c>
      <c r="C12" s="5" t="s">
        <v>30</v>
      </c>
      <c r="D12" s="15" t="s">
        <v>14</v>
      </c>
      <c r="E12" s="10">
        <v>43823</v>
      </c>
      <c r="F12" s="5">
        <v>40925</v>
      </c>
      <c r="G12" s="12">
        <v>44149</v>
      </c>
      <c r="H12" s="13">
        <v>0.03</v>
      </c>
      <c r="I12" s="6">
        <f t="shared" si="0"/>
        <v>2.9999999999999997E-5</v>
      </c>
    </row>
    <row r="13" spans="1:9" ht="25" customHeight="1" x14ac:dyDescent="0.25">
      <c r="A13" s="5">
        <v>5</v>
      </c>
      <c r="B13" s="5">
        <v>17</v>
      </c>
      <c r="C13" s="5" t="s">
        <v>5</v>
      </c>
      <c r="D13" s="5" t="s">
        <v>15</v>
      </c>
      <c r="E13" s="10">
        <v>43824</v>
      </c>
      <c r="F13" s="5">
        <v>40926</v>
      </c>
      <c r="G13" s="12">
        <v>44971</v>
      </c>
      <c r="H13" s="13">
        <v>0.02</v>
      </c>
      <c r="I13" s="6">
        <f t="shared" si="0"/>
        <v>1.9999999999999998E-5</v>
      </c>
    </row>
    <row r="14" spans="1:9" ht="25" customHeight="1" x14ac:dyDescent="0.25">
      <c r="A14" s="5">
        <v>6</v>
      </c>
      <c r="B14" s="5">
        <v>20</v>
      </c>
      <c r="C14" s="5" t="s">
        <v>6</v>
      </c>
      <c r="D14" s="5" t="s">
        <v>31</v>
      </c>
      <c r="E14" s="10">
        <v>43825</v>
      </c>
      <c r="F14" s="5">
        <v>4092</v>
      </c>
      <c r="G14" s="12">
        <v>45793</v>
      </c>
      <c r="H14" s="13">
        <v>0.02</v>
      </c>
      <c r="I14" s="6">
        <f t="shared" si="0"/>
        <v>1.9999999999999998E-5</v>
      </c>
    </row>
    <row r="15" spans="1:9" ht="25" customHeight="1" x14ac:dyDescent="0.25">
      <c r="A15" s="5">
        <v>7</v>
      </c>
      <c r="B15" s="5">
        <v>23</v>
      </c>
      <c r="C15" s="5" t="s">
        <v>7</v>
      </c>
      <c r="D15" s="16" t="s">
        <v>17</v>
      </c>
      <c r="E15" s="10">
        <v>43826</v>
      </c>
      <c r="F15" s="5">
        <v>40928</v>
      </c>
      <c r="G15" s="12">
        <v>46615</v>
      </c>
      <c r="H15" s="13">
        <v>0.02</v>
      </c>
      <c r="I15" s="6">
        <f t="shared" si="0"/>
        <v>1.9999999999999998E-5</v>
      </c>
    </row>
    <row r="16" spans="1:9" ht="25" customHeight="1" x14ac:dyDescent="0.25">
      <c r="A16" s="5">
        <v>8</v>
      </c>
      <c r="B16" s="5">
        <v>26</v>
      </c>
      <c r="C16" s="5" t="s">
        <v>8</v>
      </c>
      <c r="D16" s="5" t="s">
        <v>13</v>
      </c>
      <c r="E16" s="10">
        <v>43827</v>
      </c>
      <c r="F16" s="5">
        <v>40929</v>
      </c>
      <c r="G16" s="12">
        <v>47437</v>
      </c>
      <c r="H16" s="13">
        <v>0.02</v>
      </c>
      <c r="I16" s="6">
        <f t="shared" si="0"/>
        <v>1.9999999999999998E-5</v>
      </c>
    </row>
    <row r="17" spans="1:9" ht="25" customHeight="1" x14ac:dyDescent="0.25">
      <c r="A17" s="5">
        <v>9</v>
      </c>
      <c r="B17" s="5">
        <v>29</v>
      </c>
      <c r="C17" s="5" t="s">
        <v>9</v>
      </c>
      <c r="D17" s="5" t="s">
        <v>25</v>
      </c>
      <c r="E17" s="10">
        <v>43828</v>
      </c>
      <c r="F17" s="5">
        <v>40930</v>
      </c>
      <c r="G17" s="12">
        <v>48259</v>
      </c>
      <c r="H17" s="13">
        <v>0.02</v>
      </c>
      <c r="I17" s="6">
        <f t="shared" si="0"/>
        <v>1.9999999999999998E-5</v>
      </c>
    </row>
    <row r="18" spans="1:9" ht="25" customHeight="1" x14ac:dyDescent="0.25">
      <c r="A18" s="5">
        <v>10</v>
      </c>
      <c r="B18" s="5">
        <v>32</v>
      </c>
      <c r="C18" s="5" t="s">
        <v>10</v>
      </c>
      <c r="D18" s="5" t="s">
        <v>26</v>
      </c>
      <c r="E18" s="10">
        <v>43829</v>
      </c>
      <c r="F18" s="5">
        <v>40931</v>
      </c>
      <c r="G18" s="12">
        <v>49081</v>
      </c>
      <c r="H18" s="13">
        <v>0.02</v>
      </c>
      <c r="I18" s="6">
        <f t="shared" si="0"/>
        <v>1.9999999999999998E-5</v>
      </c>
    </row>
    <row r="19" spans="1:9" ht="25" customHeight="1" x14ac:dyDescent="0.25">
      <c r="A19" s="5">
        <v>11</v>
      </c>
      <c r="B19" s="5">
        <v>35</v>
      </c>
      <c r="C19" s="5" t="s">
        <v>11</v>
      </c>
      <c r="D19" s="17" t="s">
        <v>23</v>
      </c>
      <c r="E19" s="10">
        <v>43830</v>
      </c>
      <c r="F19" s="5">
        <v>40932</v>
      </c>
      <c r="G19" s="12">
        <v>49903</v>
      </c>
      <c r="H19" s="13">
        <v>0.02</v>
      </c>
      <c r="I19" s="6">
        <f t="shared" si="0"/>
        <v>1.9999999999999998E-5</v>
      </c>
    </row>
    <row r="20" spans="1:9" ht="25" customHeight="1" x14ac:dyDescent="0.25">
      <c r="A20" s="5">
        <v>12</v>
      </c>
      <c r="B20" s="5">
        <v>38</v>
      </c>
      <c r="C20" s="5" t="s">
        <v>12</v>
      </c>
      <c r="D20" s="5" t="s">
        <v>15</v>
      </c>
      <c r="E20" s="10">
        <v>43831</v>
      </c>
      <c r="F20" s="5">
        <v>40933</v>
      </c>
      <c r="G20" s="12">
        <v>50725</v>
      </c>
      <c r="H20" s="6">
        <v>2</v>
      </c>
      <c r="I20" s="6">
        <f t="shared" si="0"/>
        <v>2E-3</v>
      </c>
    </row>
    <row r="21" spans="1:9" ht="25" customHeight="1" x14ac:dyDescent="0.25">
      <c r="A21" s="5">
        <v>20</v>
      </c>
      <c r="B21" s="5">
        <v>62</v>
      </c>
      <c r="C21" s="5" t="s">
        <v>8</v>
      </c>
      <c r="D21" s="5" t="s">
        <v>16</v>
      </c>
      <c r="E21" s="10">
        <v>43839</v>
      </c>
      <c r="F21" s="5">
        <v>40941</v>
      </c>
      <c r="G21" s="12">
        <v>57301</v>
      </c>
      <c r="H21" s="6"/>
      <c r="I21" s="6">
        <f t="shared" si="0"/>
        <v>0</v>
      </c>
    </row>
    <row r="22" spans="1:9" ht="25" customHeight="1" x14ac:dyDescent="0.25">
      <c r="A22" s="5">
        <v>21</v>
      </c>
      <c r="B22" s="5">
        <v>65</v>
      </c>
      <c r="C22" s="5" t="s">
        <v>9</v>
      </c>
      <c r="D22" s="5" t="s">
        <v>17</v>
      </c>
      <c r="E22" s="10">
        <v>43840</v>
      </c>
      <c r="F22" s="5">
        <v>40942</v>
      </c>
      <c r="G22" s="12">
        <v>58123</v>
      </c>
      <c r="H22" s="6"/>
      <c r="I22" s="6">
        <f t="shared" si="0"/>
        <v>0</v>
      </c>
    </row>
    <row r="23" spans="1:9" ht="25" customHeight="1" x14ac:dyDescent="0.25">
      <c r="A23" s="5">
        <v>22</v>
      </c>
      <c r="B23" s="5">
        <v>68</v>
      </c>
      <c r="C23" s="5" t="s">
        <v>10</v>
      </c>
      <c r="D23" s="5" t="s">
        <v>23</v>
      </c>
      <c r="E23" s="10">
        <v>43841</v>
      </c>
      <c r="F23" s="5">
        <v>40943</v>
      </c>
      <c r="G23" s="12">
        <v>58945</v>
      </c>
      <c r="H23" s="6"/>
      <c r="I23" s="6">
        <f t="shared" si="0"/>
        <v>0</v>
      </c>
    </row>
    <row r="24" spans="1:9" ht="25" customHeight="1" x14ac:dyDescent="0.25">
      <c r="A24" s="5">
        <v>23</v>
      </c>
      <c r="B24" s="5">
        <v>71</v>
      </c>
      <c r="C24" s="5" t="s">
        <v>11</v>
      </c>
      <c r="D24" s="5" t="s">
        <v>25</v>
      </c>
      <c r="E24" s="10">
        <v>43842</v>
      </c>
      <c r="F24" s="5">
        <v>40944</v>
      </c>
      <c r="G24" s="12">
        <v>59767</v>
      </c>
      <c r="H24" s="6"/>
      <c r="I24" s="6">
        <f t="shared" si="0"/>
        <v>0</v>
      </c>
    </row>
    <row r="25" spans="1:9" ht="25" customHeight="1" x14ac:dyDescent="0.25">
      <c r="A25" s="5">
        <v>24</v>
      </c>
      <c r="B25" s="5">
        <v>74</v>
      </c>
      <c r="C25" s="5" t="s">
        <v>12</v>
      </c>
      <c r="D25" s="5" t="s">
        <v>26</v>
      </c>
      <c r="E25" s="10">
        <v>43843</v>
      </c>
      <c r="F25" s="5">
        <v>40945</v>
      </c>
      <c r="G25" s="12">
        <v>60589</v>
      </c>
      <c r="H25" s="6"/>
      <c r="I25" s="6">
        <f t="shared" si="0"/>
        <v>0</v>
      </c>
    </row>
    <row r="26" spans="1:9" ht="25" customHeight="1" x14ac:dyDescent="0.25">
      <c r="A26" s="5">
        <v>25</v>
      </c>
      <c r="B26" s="5">
        <v>77</v>
      </c>
      <c r="C26" s="5" t="s">
        <v>1</v>
      </c>
      <c r="D26" s="5" t="s">
        <v>23</v>
      </c>
      <c r="E26" s="10">
        <v>43844</v>
      </c>
      <c r="F26" s="5">
        <v>40946</v>
      </c>
      <c r="G26" s="12">
        <v>61411</v>
      </c>
      <c r="H26" s="6"/>
      <c r="I26" s="6">
        <f t="shared" si="0"/>
        <v>0</v>
      </c>
    </row>
    <row r="27" spans="1:9" ht="25" customHeight="1" x14ac:dyDescent="0.25">
      <c r="A27" s="5">
        <v>26</v>
      </c>
      <c r="B27" s="5">
        <v>80</v>
      </c>
      <c r="C27" s="5" t="s">
        <v>2</v>
      </c>
      <c r="D27" s="5" t="s">
        <v>15</v>
      </c>
      <c r="E27" s="10">
        <v>43845</v>
      </c>
      <c r="F27" s="5">
        <v>40947</v>
      </c>
      <c r="G27" s="12">
        <v>62233</v>
      </c>
      <c r="H27" s="6"/>
      <c r="I27" s="6">
        <f t="shared" si="0"/>
        <v>0</v>
      </c>
    </row>
    <row r="28" spans="1:9" ht="25" customHeight="1" x14ac:dyDescent="0.25">
      <c r="A28" s="5">
        <v>27</v>
      </c>
      <c r="B28" s="5">
        <v>83</v>
      </c>
      <c r="C28" s="5" t="s">
        <v>3</v>
      </c>
      <c r="D28" s="5" t="s">
        <v>16</v>
      </c>
      <c r="E28" s="10">
        <v>43846</v>
      </c>
      <c r="F28" s="5">
        <v>40948</v>
      </c>
      <c r="G28" s="12">
        <v>63055</v>
      </c>
      <c r="H28" s="6"/>
      <c r="I28" s="6">
        <f t="shared" si="0"/>
        <v>0</v>
      </c>
    </row>
    <row r="29" spans="1:9" ht="25" customHeight="1" x14ac:dyDescent="0.25">
      <c r="A29" s="5">
        <v>28</v>
      </c>
      <c r="B29" s="5">
        <v>86</v>
      </c>
      <c r="C29" s="5" t="s">
        <v>4</v>
      </c>
      <c r="D29" s="5" t="s">
        <v>23</v>
      </c>
      <c r="E29" s="10">
        <v>43847</v>
      </c>
      <c r="F29" s="5">
        <v>40949</v>
      </c>
      <c r="G29" s="12">
        <v>63877</v>
      </c>
      <c r="H29" s="6"/>
      <c r="I29" s="6">
        <f t="shared" si="0"/>
        <v>0</v>
      </c>
    </row>
    <row r="30" spans="1:9" ht="25" customHeight="1" x14ac:dyDescent="0.25">
      <c r="A30" s="5">
        <v>29</v>
      </c>
      <c r="B30" s="5">
        <v>89</v>
      </c>
      <c r="C30" s="5" t="s">
        <v>5</v>
      </c>
      <c r="D30" s="5" t="s">
        <v>13</v>
      </c>
      <c r="E30" s="10">
        <v>43848</v>
      </c>
      <c r="F30" s="5">
        <v>40950</v>
      </c>
      <c r="G30" s="12">
        <v>64699</v>
      </c>
      <c r="H30" s="6"/>
      <c r="I30" s="6">
        <f t="shared" si="0"/>
        <v>0</v>
      </c>
    </row>
    <row r="31" spans="1:9" ht="25" customHeight="1" x14ac:dyDescent="0.25">
      <c r="A31" s="3" t="s">
        <v>29</v>
      </c>
      <c r="B31" s="3"/>
      <c r="C31" s="3"/>
      <c r="D31" s="3">
        <f>E31</f>
        <v>0</v>
      </c>
      <c r="E31" s="3"/>
      <c r="F31" s="3"/>
      <c r="G31" s="14">
        <f>SUBTOTAL(103,Table2[Column7])</f>
        <v>29</v>
      </c>
      <c r="H31" s="3"/>
      <c r="I31" s="4"/>
    </row>
  </sheetData>
  <pageMargins left="0.7" right="0.7" top="0.75" bottom="0.75" header="0.3" footer="0.3"/>
  <pageSetup paperSize="9" orientation="portrait" horizontalDpi="0" verticalDpi="0"/>
  <headerFooter>
    <oddHeader>&amp;F</oddHeader>
  </headerFooter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02FE13C-5FF6-B04A-A451-E40F9576696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G1:G20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395-AA12-FD45-8F6B-2248868F3291}">
  <sheetPr codeName="Sheet3"/>
  <dimension ref="A1:H15"/>
  <sheetViews>
    <sheetView zoomScale="159" zoomScaleNormal="90" workbookViewId="0">
      <selection activeCell="H6" sqref="H6"/>
    </sheetView>
  </sheetViews>
  <sheetFormatPr baseColWidth="10" defaultRowHeight="16" x14ac:dyDescent="0.2"/>
  <cols>
    <col min="6" max="6" width="10.83203125" customWidth="1"/>
    <col min="7" max="7" width="12.33203125" bestFit="1" customWidth="1"/>
  </cols>
  <sheetData>
    <row r="1" spans="1:8" x14ac:dyDescent="0.2">
      <c r="A1" s="36" t="s">
        <v>33</v>
      </c>
      <c r="B1" s="36" t="s">
        <v>34</v>
      </c>
      <c r="C1" s="36" t="s">
        <v>35</v>
      </c>
      <c r="D1" s="36" t="s">
        <v>36</v>
      </c>
      <c r="E1" s="36" t="s">
        <v>37</v>
      </c>
      <c r="F1" s="36" t="s">
        <v>49</v>
      </c>
      <c r="H1" s="36" t="s">
        <v>150</v>
      </c>
    </row>
    <row r="2" spans="1:8" x14ac:dyDescent="0.2">
      <c r="A2" s="40">
        <v>1000</v>
      </c>
      <c r="B2" s="37" t="s">
        <v>38</v>
      </c>
      <c r="C2" s="38">
        <v>4200</v>
      </c>
      <c r="D2" s="38">
        <v>5100</v>
      </c>
      <c r="E2" s="38">
        <v>6300</v>
      </c>
      <c r="F2" s="39">
        <f t="shared" ref="F2:F12" si="0">C2:C12*D2:D12</f>
        <v>21420000</v>
      </c>
      <c r="H2" t="b">
        <f>AND(C2&gt;=4000,D2&gt;=4000,E2&gt;=4000)</f>
        <v>1</v>
      </c>
    </row>
    <row r="3" spans="1:8" x14ac:dyDescent="0.2">
      <c r="A3" s="40">
        <v>1100</v>
      </c>
      <c r="B3" s="37" t="s">
        <v>39</v>
      </c>
      <c r="C3" s="38">
        <v>1100</v>
      </c>
      <c r="D3" s="38">
        <v>1500</v>
      </c>
      <c r="E3" s="38">
        <v>2600</v>
      </c>
      <c r="F3" s="39">
        <f>C3:C12*D3:D13</f>
        <v>1650000</v>
      </c>
      <c r="H3" t="b">
        <f t="shared" ref="H3:H12" si="1">AND(C3&gt;=4000,D3&gt;=4000,E3&gt;=4000)</f>
        <v>0</v>
      </c>
    </row>
    <row r="4" spans="1:8" x14ac:dyDescent="0.2">
      <c r="A4" s="40">
        <v>1200</v>
      </c>
      <c r="B4" s="37" t="s">
        <v>40</v>
      </c>
      <c r="C4" s="38">
        <v>1400</v>
      </c>
      <c r="D4" s="38">
        <v>1400</v>
      </c>
      <c r="E4" s="38">
        <v>2800</v>
      </c>
      <c r="F4" s="39">
        <f t="shared" si="0"/>
        <v>1960000</v>
      </c>
      <c r="H4" t="b">
        <f t="shared" si="1"/>
        <v>0</v>
      </c>
    </row>
    <row r="5" spans="1:8" x14ac:dyDescent="0.2">
      <c r="A5" s="40">
        <v>1300</v>
      </c>
      <c r="B5" s="37" t="s">
        <v>41</v>
      </c>
      <c r="C5" s="38">
        <v>1600</v>
      </c>
      <c r="D5" s="38">
        <v>2300</v>
      </c>
      <c r="E5" s="38">
        <v>2800</v>
      </c>
      <c r="F5" s="39">
        <f t="shared" si="0"/>
        <v>3680000</v>
      </c>
      <c r="H5" t="b">
        <f t="shared" si="1"/>
        <v>0</v>
      </c>
    </row>
    <row r="6" spans="1:8" x14ac:dyDescent="0.2">
      <c r="A6" s="40">
        <v>1400</v>
      </c>
      <c r="B6" s="37" t="s">
        <v>42</v>
      </c>
      <c r="C6" s="38">
        <v>1800</v>
      </c>
      <c r="D6" s="38">
        <v>4500</v>
      </c>
      <c r="E6" s="38">
        <v>4300</v>
      </c>
      <c r="F6" s="39">
        <f t="shared" si="0"/>
        <v>8100000</v>
      </c>
      <c r="H6" t="b">
        <f t="shared" si="1"/>
        <v>0</v>
      </c>
    </row>
    <row r="7" spans="1:8" x14ac:dyDescent="0.2">
      <c r="A7" s="40">
        <v>1500</v>
      </c>
      <c r="B7" s="37" t="s">
        <v>43</v>
      </c>
      <c r="C7" s="38">
        <v>4695</v>
      </c>
      <c r="D7" s="38">
        <v>4900</v>
      </c>
      <c r="E7" s="38">
        <v>6595</v>
      </c>
      <c r="F7" s="39">
        <f t="shared" si="0"/>
        <v>23005500</v>
      </c>
      <c r="H7" t="b">
        <f t="shared" si="1"/>
        <v>1</v>
      </c>
    </row>
    <row r="8" spans="1:8" x14ac:dyDescent="0.2">
      <c r="A8" s="40">
        <v>1600</v>
      </c>
      <c r="B8" s="37" t="s">
        <v>44</v>
      </c>
      <c r="C8" s="38">
        <v>3200</v>
      </c>
      <c r="D8" s="38">
        <v>2654</v>
      </c>
      <c r="E8" s="38">
        <v>5854</v>
      </c>
      <c r="F8" s="39">
        <f t="shared" si="0"/>
        <v>8492800</v>
      </c>
      <c r="H8" t="b">
        <f t="shared" si="1"/>
        <v>0</v>
      </c>
    </row>
    <row r="9" spans="1:8" x14ac:dyDescent="0.2">
      <c r="A9" s="40">
        <v>1700</v>
      </c>
      <c r="B9" s="37" t="s">
        <v>45</v>
      </c>
      <c r="C9" s="38">
        <v>7523</v>
      </c>
      <c r="D9" s="38">
        <v>3256</v>
      </c>
      <c r="E9" s="38">
        <v>10779</v>
      </c>
      <c r="F9" s="39">
        <f t="shared" si="0"/>
        <v>24494888</v>
      </c>
      <c r="H9" t="b">
        <f t="shared" si="1"/>
        <v>0</v>
      </c>
    </row>
    <row r="10" spans="1:8" x14ac:dyDescent="0.2">
      <c r="A10" s="40">
        <v>1800</v>
      </c>
      <c r="B10" s="37" t="s">
        <v>46</v>
      </c>
      <c r="C10" s="38">
        <v>8000</v>
      </c>
      <c r="D10" s="38">
        <v>4597</v>
      </c>
      <c r="E10" s="38">
        <v>5397</v>
      </c>
      <c r="F10" s="39">
        <f t="shared" si="0"/>
        <v>36776000</v>
      </c>
      <c r="H10" t="b">
        <f t="shared" si="1"/>
        <v>1</v>
      </c>
    </row>
    <row r="11" spans="1:8" x14ac:dyDescent="0.2">
      <c r="A11" s="40">
        <v>1900</v>
      </c>
      <c r="B11" s="37" t="s">
        <v>47</v>
      </c>
      <c r="C11" s="38">
        <v>1000</v>
      </c>
      <c r="D11" s="38">
        <v>3215</v>
      </c>
      <c r="E11" s="38">
        <v>4215</v>
      </c>
      <c r="F11" s="39">
        <f t="shared" si="0"/>
        <v>3215000</v>
      </c>
      <c r="H11" t="b">
        <f t="shared" si="1"/>
        <v>0</v>
      </c>
    </row>
    <row r="12" spans="1:8" x14ac:dyDescent="0.2">
      <c r="A12" s="40">
        <v>2000</v>
      </c>
      <c r="B12" s="37" t="s">
        <v>48</v>
      </c>
      <c r="C12" s="38">
        <v>54</v>
      </c>
      <c r="D12" s="38">
        <v>2456</v>
      </c>
      <c r="E12" s="38">
        <v>5456</v>
      </c>
      <c r="F12" s="39">
        <f t="shared" si="0"/>
        <v>132624</v>
      </c>
      <c r="H12" t="b">
        <f t="shared" si="1"/>
        <v>0</v>
      </c>
    </row>
    <row r="13" spans="1:8" x14ac:dyDescent="0.2">
      <c r="C13">
        <f>MIN(C2:F12)</f>
        <v>54</v>
      </c>
    </row>
    <row r="14" spans="1:8" x14ac:dyDescent="0.2">
      <c r="C14">
        <f>MIN(C2:E12)</f>
        <v>54</v>
      </c>
    </row>
    <row r="15" spans="1:8" x14ac:dyDescent="0.2">
      <c r="C15">
        <f>MIN(B2:E12)</f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05D-4573-D143-943D-D9F9E2DB59AC}">
  <dimension ref="A1:AD29"/>
  <sheetViews>
    <sheetView zoomScale="57" zoomScaleNormal="113" workbookViewId="0">
      <selection activeCell="A4" sqref="A4:D23"/>
    </sheetView>
  </sheetViews>
  <sheetFormatPr baseColWidth="10" defaultRowHeight="16" x14ac:dyDescent="0.2"/>
  <cols>
    <col min="1" max="4" width="15.83203125" customWidth="1"/>
    <col min="8" max="8" width="8" customWidth="1"/>
    <col min="9" max="9" width="8.6640625" customWidth="1"/>
    <col min="10" max="10" width="24.33203125" customWidth="1"/>
    <col min="11" max="11" width="18.33203125" customWidth="1"/>
    <col min="12" max="12" width="17" customWidth="1"/>
    <col min="13" max="13" width="9" customWidth="1"/>
    <col min="14" max="14" width="17.33203125" bestFit="1" customWidth="1"/>
    <col min="15" max="15" width="27.5" customWidth="1"/>
    <col min="16" max="16" width="21.1640625" customWidth="1"/>
    <col min="17" max="17" width="20.6640625" customWidth="1"/>
  </cols>
  <sheetData>
    <row r="1" spans="1:21" ht="38" customHeight="1" thickBot="1" x14ac:dyDescent="0.35">
      <c r="A1" s="146" t="s">
        <v>284</v>
      </c>
      <c r="B1" s="147"/>
      <c r="C1" s="147"/>
      <c r="D1" s="147"/>
      <c r="E1" s="147"/>
      <c r="F1" s="147"/>
      <c r="G1" s="148"/>
      <c r="M1" s="19"/>
      <c r="N1" s="19"/>
      <c r="O1" s="19"/>
      <c r="P1" s="19"/>
      <c r="Q1" s="19"/>
    </row>
    <row r="2" spans="1:21" x14ac:dyDescent="0.2">
      <c r="A2" s="149"/>
      <c r="B2" s="150"/>
      <c r="C2" s="150"/>
      <c r="D2" s="150"/>
      <c r="E2" s="150"/>
      <c r="F2" s="150"/>
      <c r="G2" s="151"/>
      <c r="I2" s="76"/>
      <c r="J2" s="60"/>
      <c r="K2" s="60"/>
      <c r="L2" s="60"/>
      <c r="M2" s="61"/>
      <c r="O2" s="76"/>
      <c r="P2" s="60"/>
      <c r="Q2" s="60"/>
      <c r="R2" s="60"/>
      <c r="S2" s="60"/>
      <c r="T2" s="61"/>
    </row>
    <row r="3" spans="1:21" ht="38" thickBot="1" x14ac:dyDescent="0.5">
      <c r="A3" s="152"/>
      <c r="B3" s="153"/>
      <c r="C3" s="153"/>
      <c r="D3" s="153"/>
      <c r="E3" s="153"/>
      <c r="F3" s="153"/>
      <c r="G3" s="154"/>
      <c r="I3" s="62"/>
      <c r="J3" s="137" t="s">
        <v>229</v>
      </c>
      <c r="K3" s="137"/>
      <c r="L3" s="137"/>
      <c r="M3" s="64"/>
      <c r="O3" s="138" t="s">
        <v>234</v>
      </c>
      <c r="P3" s="139"/>
      <c r="Q3" s="139"/>
      <c r="R3" s="139"/>
      <c r="S3" s="139"/>
      <c r="T3" s="140"/>
    </row>
    <row r="4" spans="1:21" ht="31" x14ac:dyDescent="0.3">
      <c r="A4" s="78" t="s">
        <v>34</v>
      </c>
      <c r="B4" s="79" t="s">
        <v>50</v>
      </c>
      <c r="C4" s="79" t="s">
        <v>51</v>
      </c>
      <c r="D4" s="79" t="s">
        <v>52</v>
      </c>
      <c r="E4" s="60"/>
      <c r="F4" s="60"/>
      <c r="G4" s="61"/>
      <c r="I4" s="62"/>
      <c r="J4" s="81"/>
      <c r="K4" s="81" t="s">
        <v>227</v>
      </c>
      <c r="L4" s="81" t="s">
        <v>228</v>
      </c>
      <c r="M4" s="64"/>
      <c r="O4" s="62"/>
      <c r="P4" s="90" t="s">
        <v>238</v>
      </c>
      <c r="Q4" s="90">
        <f>FIND("a",P4)</f>
        <v>2</v>
      </c>
      <c r="R4" s="90"/>
      <c r="S4" s="1"/>
      <c r="T4" s="64"/>
    </row>
    <row r="5" spans="1:21" ht="26" x14ac:dyDescent="0.3">
      <c r="A5" s="80" t="s">
        <v>53</v>
      </c>
      <c r="B5" s="67" t="s">
        <v>57</v>
      </c>
      <c r="C5" s="67" t="s">
        <v>58</v>
      </c>
      <c r="D5" s="67">
        <v>400</v>
      </c>
      <c r="E5" s="1"/>
      <c r="F5" s="1"/>
      <c r="G5" s="64"/>
      <c r="I5" s="62"/>
      <c r="J5" s="82" t="s">
        <v>221</v>
      </c>
      <c r="K5" s="81" t="str">
        <f>LEFT(J5,3)</f>
        <v>Jay</v>
      </c>
      <c r="L5" s="81" t="str">
        <f>RIGHT(J5,8)</f>
        <v>Choubisa</v>
      </c>
      <c r="M5" s="64"/>
      <c r="O5" s="62"/>
      <c r="P5" s="90" t="s">
        <v>236</v>
      </c>
      <c r="Q5" s="90">
        <f>FIND("S",P5)</f>
        <v>8</v>
      </c>
      <c r="R5" s="90"/>
      <c r="S5" s="1"/>
      <c r="T5" s="64"/>
    </row>
    <row r="6" spans="1:21" ht="26" x14ac:dyDescent="0.3">
      <c r="A6" s="80" t="s">
        <v>54</v>
      </c>
      <c r="B6" s="67"/>
      <c r="C6" s="67" t="s">
        <v>59</v>
      </c>
      <c r="D6" s="67">
        <v>250</v>
      </c>
      <c r="E6" s="1"/>
      <c r="F6" s="1"/>
      <c r="G6" s="64"/>
      <c r="I6" s="62"/>
      <c r="J6" s="82">
        <v>123456789</v>
      </c>
      <c r="K6" s="81" t="str">
        <f>LEFT(J6,3)</f>
        <v>123</v>
      </c>
      <c r="L6" s="81" t="str">
        <f>RIGHT(J6,8)</f>
        <v>23456789</v>
      </c>
      <c r="M6" s="64"/>
      <c r="O6" s="62"/>
      <c r="P6" s="90" t="s">
        <v>237</v>
      </c>
      <c r="Q6" s="90"/>
      <c r="R6" s="90"/>
      <c r="S6" s="1"/>
      <c r="T6" s="64"/>
    </row>
    <row r="7" spans="1:21" ht="26" x14ac:dyDescent="0.3">
      <c r="A7" s="80" t="s">
        <v>55</v>
      </c>
      <c r="B7" s="67"/>
      <c r="C7" s="67" t="s">
        <v>60</v>
      </c>
      <c r="D7" s="67">
        <v>300</v>
      </c>
      <c r="E7" s="1"/>
      <c r="F7" s="1"/>
      <c r="G7" s="64"/>
      <c r="I7" s="62"/>
      <c r="J7" s="82" t="s">
        <v>222</v>
      </c>
      <c r="K7" s="81" t="str">
        <f>LEFT(J7,5)</f>
        <v>Kumar</v>
      </c>
      <c r="L7" s="81" t="str">
        <f>RIGHT(J7,4)</f>
        <v>1987</v>
      </c>
      <c r="M7" s="64"/>
      <c r="O7" s="62"/>
      <c r="P7" s="90" t="s">
        <v>225</v>
      </c>
      <c r="Q7" s="90"/>
      <c r="R7" s="90"/>
      <c r="S7" s="1"/>
      <c r="T7" s="64"/>
    </row>
    <row r="8" spans="1:21" ht="26" x14ac:dyDescent="0.3">
      <c r="A8" s="80" t="s">
        <v>56</v>
      </c>
      <c r="B8" s="67"/>
      <c r="C8" s="67" t="s">
        <v>61</v>
      </c>
      <c r="D8" s="67">
        <v>350</v>
      </c>
      <c r="E8" s="1"/>
      <c r="F8" s="67">
        <f>AVERAGEIF(Table1[Name],A5,Table1[Sales])</f>
        <v>291.5</v>
      </c>
      <c r="G8" s="99" t="s">
        <v>66</v>
      </c>
      <c r="I8" s="62"/>
      <c r="J8" s="82" t="s">
        <v>223</v>
      </c>
      <c r="K8" s="81" t="str">
        <f t="shared" ref="K8:K11" si="0">LEFT(J8,5)</f>
        <v>Goura</v>
      </c>
      <c r="L8" s="81" t="str">
        <f t="shared" ref="L8:L11" si="1">RIGHT(J8,4)</f>
        <v xml:space="preserve"> Roa</v>
      </c>
      <c r="M8" s="64"/>
      <c r="O8" s="62"/>
      <c r="P8" s="90" t="s">
        <v>239</v>
      </c>
      <c r="Q8" s="90">
        <f>FIND("a",P8)</f>
        <v>2</v>
      </c>
      <c r="R8" s="90">
        <f>FIND("a",$P$8,Q8+1)</f>
        <v>7</v>
      </c>
      <c r="S8" s="90">
        <f>FIND("a",$P$8,R8+1)</f>
        <v>11</v>
      </c>
      <c r="T8" s="91">
        <f>FIND("a",$P$8,S8+1)</f>
        <v>13</v>
      </c>
    </row>
    <row r="9" spans="1:21" ht="27" thickBot="1" x14ac:dyDescent="0.35">
      <c r="A9" s="80"/>
      <c r="B9" s="67"/>
      <c r="C9" s="67"/>
      <c r="D9" s="67"/>
      <c r="E9" s="1"/>
      <c r="F9" s="67"/>
      <c r="G9" s="99"/>
      <c r="I9" s="62"/>
      <c r="J9" s="82" t="s">
        <v>224</v>
      </c>
      <c r="K9" s="81" t="str">
        <f t="shared" si="0"/>
        <v>Prata</v>
      </c>
      <c r="L9" s="81" t="str">
        <f t="shared" si="1"/>
        <v>uhan</v>
      </c>
      <c r="M9" s="64"/>
      <c r="O9" s="68"/>
      <c r="P9" s="92"/>
      <c r="Q9" s="69"/>
      <c r="R9" s="69"/>
      <c r="S9" s="69"/>
      <c r="T9" s="70"/>
    </row>
    <row r="10" spans="1:21" ht="26" x14ac:dyDescent="0.3">
      <c r="A10" s="80" t="s">
        <v>53</v>
      </c>
      <c r="B10" s="67" t="s">
        <v>62</v>
      </c>
      <c r="C10" s="67" t="s">
        <v>59</v>
      </c>
      <c r="D10" s="67">
        <v>157</v>
      </c>
      <c r="E10" s="1"/>
      <c r="F10" s="67" t="s">
        <v>58</v>
      </c>
      <c r="G10" s="99">
        <f>AVERAGEIF(Table1[Products],C5,Table1[Sales])</f>
        <v>413</v>
      </c>
      <c r="I10" s="62"/>
      <c r="J10" s="82" t="s">
        <v>225</v>
      </c>
      <c r="K10" s="81" t="str">
        <f t="shared" si="0"/>
        <v>Ram M</v>
      </c>
      <c r="L10" s="81" t="str">
        <f t="shared" si="1"/>
        <v>eena</v>
      </c>
      <c r="M10" s="64"/>
    </row>
    <row r="11" spans="1:21" ht="26" x14ac:dyDescent="0.3">
      <c r="A11" s="80" t="s">
        <v>54</v>
      </c>
      <c r="B11" s="67"/>
      <c r="C11" s="67" t="s">
        <v>61</v>
      </c>
      <c r="D11" s="67">
        <v>371</v>
      </c>
      <c r="E11" s="1"/>
      <c r="F11" s="67"/>
      <c r="G11" s="99"/>
      <c r="I11" s="62"/>
      <c r="J11" s="82" t="s">
        <v>226</v>
      </c>
      <c r="K11" s="81" t="str">
        <f t="shared" si="0"/>
        <v xml:space="preserve">Lalu </v>
      </c>
      <c r="L11" s="81" t="str">
        <f t="shared" si="1"/>
        <v>adav</v>
      </c>
      <c r="M11" s="64"/>
    </row>
    <row r="12" spans="1:21" ht="27" thickBot="1" x14ac:dyDescent="0.35">
      <c r="A12" s="80" t="s">
        <v>55</v>
      </c>
      <c r="B12" s="67"/>
      <c r="C12" s="67" t="s">
        <v>63</v>
      </c>
      <c r="D12" s="67">
        <v>454</v>
      </c>
      <c r="E12" s="1"/>
      <c r="F12" s="67"/>
      <c r="G12" s="99"/>
      <c r="I12" s="68"/>
      <c r="J12" s="69"/>
      <c r="K12" s="69"/>
      <c r="L12" s="69"/>
      <c r="M12" s="70"/>
    </row>
    <row r="13" spans="1:21" ht="27" thickBot="1" x14ac:dyDescent="0.35">
      <c r="A13" s="80" t="s">
        <v>56</v>
      </c>
      <c r="B13" s="67"/>
      <c r="C13" s="67" t="s">
        <v>59</v>
      </c>
      <c r="D13" s="67">
        <v>489</v>
      </c>
      <c r="E13" s="1"/>
      <c r="F13" s="67" t="s">
        <v>55</v>
      </c>
      <c r="G13" s="99">
        <f>AVERAGEIF(Table1[Name],A12,Table1[Sales])</f>
        <v>407.25</v>
      </c>
    </row>
    <row r="14" spans="1:21" ht="35" thickBot="1" x14ac:dyDescent="0.45">
      <c r="A14" s="80"/>
      <c r="B14" s="67"/>
      <c r="C14" s="67"/>
      <c r="D14" s="67"/>
      <c r="E14" s="1"/>
      <c r="F14" s="67"/>
      <c r="G14" s="99"/>
      <c r="J14" s="141" t="s">
        <v>235</v>
      </c>
      <c r="K14" s="142"/>
      <c r="O14" s="76"/>
      <c r="P14" s="60"/>
      <c r="Q14" s="60"/>
      <c r="R14" s="60"/>
      <c r="S14" s="60"/>
      <c r="T14" s="61"/>
    </row>
    <row r="15" spans="1:21" ht="27" thickBot="1" x14ac:dyDescent="0.35">
      <c r="A15" s="80" t="s">
        <v>53</v>
      </c>
      <c r="B15" s="67" t="s">
        <v>64</v>
      </c>
      <c r="C15" s="67" t="s">
        <v>63</v>
      </c>
      <c r="D15" s="67">
        <v>153</v>
      </c>
      <c r="E15" s="1"/>
      <c r="F15" s="67"/>
      <c r="G15" s="99"/>
      <c r="J15" s="83" t="s">
        <v>34</v>
      </c>
      <c r="K15" s="84" t="s">
        <v>230</v>
      </c>
      <c r="O15" s="93"/>
      <c r="P15" s="90"/>
      <c r="Q15" s="90"/>
      <c r="R15" s="90"/>
      <c r="S15" s="90"/>
      <c r="T15" s="91"/>
      <c r="U15" s="89"/>
    </row>
    <row r="16" spans="1:21" ht="38" thickBot="1" x14ac:dyDescent="0.5">
      <c r="A16" s="80" t="s">
        <v>54</v>
      </c>
      <c r="B16" s="67"/>
      <c r="C16" s="67" t="s">
        <v>58</v>
      </c>
      <c r="D16" s="67">
        <v>383</v>
      </c>
      <c r="E16" s="1"/>
      <c r="F16" s="67" t="s">
        <v>67</v>
      </c>
      <c r="G16" s="99">
        <f>AVERAGEIF(Table1[Name],A12,Table1[Sales])</f>
        <v>407.25</v>
      </c>
      <c r="J16" s="85" t="s">
        <v>231</v>
      </c>
      <c r="K16" s="86" t="str">
        <f>MID(J16,5,5)</f>
        <v>Kumar</v>
      </c>
      <c r="O16" s="143" t="s">
        <v>240</v>
      </c>
      <c r="P16" s="144"/>
      <c r="Q16" s="144"/>
      <c r="R16" s="144"/>
      <c r="S16" s="144"/>
      <c r="T16" s="145"/>
      <c r="U16" s="89"/>
    </row>
    <row r="17" spans="1:30" ht="26" x14ac:dyDescent="0.3">
      <c r="A17" s="80" t="s">
        <v>55</v>
      </c>
      <c r="B17" s="67"/>
      <c r="C17" s="67" t="s">
        <v>59</v>
      </c>
      <c r="D17" s="67">
        <v>233</v>
      </c>
      <c r="E17" s="1"/>
      <c r="F17" s="67"/>
      <c r="G17" s="99"/>
      <c r="J17" s="85" t="s">
        <v>232</v>
      </c>
      <c r="K17" s="86">
        <f>-MID(J17,5,8)</f>
        <v>2414875</v>
      </c>
      <c r="O17" s="93" t="s">
        <v>238</v>
      </c>
      <c r="P17" s="90">
        <f>SEARCH("k",O17)</f>
        <v>5</v>
      </c>
      <c r="Q17" s="1"/>
      <c r="R17" s="1"/>
      <c r="S17" s="1"/>
      <c r="T17" s="64"/>
      <c r="U17" s="89"/>
    </row>
    <row r="18" spans="1:30" ht="27" thickBot="1" x14ac:dyDescent="0.35">
      <c r="A18" s="80" t="s">
        <v>56</v>
      </c>
      <c r="B18" s="67"/>
      <c r="C18" s="67" t="s">
        <v>61</v>
      </c>
      <c r="D18" s="67">
        <v>396</v>
      </c>
      <c r="E18" s="1"/>
      <c r="F18" s="67" t="s">
        <v>56</v>
      </c>
      <c r="G18" s="99">
        <f>AVERAGEIF(Table1[Name],Table1[[#This Row],[Name]],Table1[Sales])</f>
        <v>372.25</v>
      </c>
      <c r="J18" s="87" t="s">
        <v>233</v>
      </c>
      <c r="K18" s="88" t="str">
        <f>MID(J18,8,4)</f>
        <v>0294</v>
      </c>
      <c r="O18" s="93" t="s">
        <v>236</v>
      </c>
      <c r="P18" s="90"/>
      <c r="Q18" s="90"/>
      <c r="R18" s="90"/>
      <c r="S18" s="90"/>
      <c r="T18" s="91"/>
      <c r="U18" s="89"/>
    </row>
    <row r="19" spans="1:30" ht="26" x14ac:dyDescent="0.3">
      <c r="A19" s="80"/>
      <c r="B19" s="67"/>
      <c r="C19" s="67"/>
      <c r="D19" s="67"/>
      <c r="E19" s="1"/>
      <c r="F19" s="1"/>
      <c r="G19" s="64"/>
      <c r="J19" s="62"/>
      <c r="K19" s="64"/>
      <c r="O19" s="93" t="s">
        <v>237</v>
      </c>
      <c r="P19" s="90"/>
      <c r="Q19" s="90"/>
      <c r="R19" s="90"/>
      <c r="S19" s="90"/>
      <c r="T19" s="91"/>
      <c r="U19" s="89"/>
    </row>
    <row r="20" spans="1:30" ht="26" x14ac:dyDescent="0.3">
      <c r="A20" s="80" t="s">
        <v>53</v>
      </c>
      <c r="B20" s="67" t="s">
        <v>65</v>
      </c>
      <c r="C20" s="67" t="s">
        <v>58</v>
      </c>
      <c r="D20" s="67">
        <v>456</v>
      </c>
      <c r="E20" s="1"/>
      <c r="F20" s="1"/>
      <c r="G20" s="64"/>
      <c r="J20" s="62"/>
      <c r="K20" s="64"/>
      <c r="O20" s="93" t="s">
        <v>225</v>
      </c>
      <c r="P20" s="90"/>
      <c r="Q20" s="90"/>
      <c r="R20" s="90"/>
      <c r="S20" s="90"/>
      <c r="T20" s="91"/>
      <c r="U20" s="89"/>
    </row>
    <row r="21" spans="1:30" ht="27" thickBot="1" x14ac:dyDescent="0.35">
      <c r="A21" s="80" t="s">
        <v>54</v>
      </c>
      <c r="B21" s="67"/>
      <c r="C21" s="67" t="s">
        <v>59</v>
      </c>
      <c r="D21" s="67">
        <v>365</v>
      </c>
      <c r="E21" s="1"/>
      <c r="F21" s="1"/>
      <c r="G21" s="64"/>
      <c r="J21" s="68"/>
      <c r="K21" s="70"/>
      <c r="O21" s="93" t="s">
        <v>239</v>
      </c>
      <c r="P21" s="90">
        <f>SEARCH("a",O21)</f>
        <v>2</v>
      </c>
      <c r="Q21" s="90">
        <f>SEARCH("a",$O$21,P21+1)</f>
        <v>7</v>
      </c>
      <c r="R21" s="90">
        <f t="shared" ref="R21:AD21" si="2">SEARCH("a",$O$21,Q21+1)</f>
        <v>11</v>
      </c>
      <c r="S21" s="90">
        <f t="shared" si="2"/>
        <v>13</v>
      </c>
      <c r="T21" s="91"/>
      <c r="U21" s="89"/>
      <c r="V21" s="89"/>
      <c r="W21" s="89"/>
      <c r="X21" s="89"/>
      <c r="Y21" s="89"/>
      <c r="Z21" s="89"/>
      <c r="AA21" s="89"/>
      <c r="AB21" s="89"/>
      <c r="AC21" s="89"/>
      <c r="AD21" s="89">
        <f t="shared" si="2"/>
        <v>2</v>
      </c>
    </row>
    <row r="22" spans="1:30" ht="27" thickBot="1" x14ac:dyDescent="0.35">
      <c r="A22" s="80" t="s">
        <v>55</v>
      </c>
      <c r="B22" s="67"/>
      <c r="C22" s="67" t="s">
        <v>61</v>
      </c>
      <c r="D22" s="67">
        <v>642</v>
      </c>
      <c r="E22" s="1"/>
      <c r="F22" s="1"/>
      <c r="G22" s="64"/>
      <c r="O22" s="94"/>
      <c r="P22" s="92"/>
      <c r="Q22" s="92"/>
      <c r="R22" s="92"/>
      <c r="S22" s="92"/>
      <c r="T22" s="95"/>
      <c r="U22" s="89"/>
    </row>
    <row r="23" spans="1:30" ht="26" x14ac:dyDescent="0.3">
      <c r="A23" s="80" t="s">
        <v>56</v>
      </c>
      <c r="B23" s="67"/>
      <c r="C23" s="67" t="s">
        <v>63</v>
      </c>
      <c r="D23" s="67">
        <v>254</v>
      </c>
      <c r="E23" s="1"/>
      <c r="F23" s="1"/>
      <c r="G23" s="64"/>
      <c r="O23" s="89"/>
      <c r="P23" s="89"/>
      <c r="Q23" s="89"/>
      <c r="R23" s="89"/>
      <c r="S23" s="89"/>
      <c r="T23" s="89"/>
      <c r="U23" s="89"/>
    </row>
    <row r="24" spans="1:30" ht="25" thickBot="1" x14ac:dyDescent="0.35">
      <c r="A24" s="68"/>
      <c r="B24" s="69"/>
      <c r="C24" s="69"/>
      <c r="D24" s="69"/>
      <c r="E24" s="69"/>
      <c r="F24" s="69"/>
      <c r="G24" s="70"/>
      <c r="O24" s="89"/>
      <c r="P24" s="89"/>
      <c r="Q24" s="89"/>
      <c r="R24" s="89"/>
      <c r="S24" s="89"/>
      <c r="T24" s="89"/>
      <c r="U24" s="89"/>
    </row>
    <row r="25" spans="1:30" ht="24" x14ac:dyDescent="0.3">
      <c r="O25" s="89"/>
      <c r="P25" s="89"/>
      <c r="Q25" s="89"/>
      <c r="R25" s="89"/>
      <c r="S25" s="89"/>
      <c r="T25" s="89"/>
      <c r="U25" s="89"/>
    </row>
    <row r="26" spans="1:30" ht="24" x14ac:dyDescent="0.3">
      <c r="O26" s="89"/>
      <c r="P26" s="89"/>
      <c r="Q26" s="89"/>
      <c r="R26" s="89"/>
      <c r="S26" s="89"/>
      <c r="T26" s="89"/>
      <c r="U26" s="89"/>
    </row>
    <row r="27" spans="1:30" ht="24" x14ac:dyDescent="0.3">
      <c r="O27" s="89"/>
      <c r="P27" s="89"/>
      <c r="Q27" s="89"/>
      <c r="R27" s="89"/>
      <c r="S27" s="89"/>
      <c r="T27" s="89"/>
      <c r="U27" s="89"/>
    </row>
    <row r="28" spans="1:30" ht="24" x14ac:dyDescent="0.3">
      <c r="O28" s="89"/>
      <c r="P28" s="89"/>
      <c r="Q28" s="89"/>
      <c r="R28" s="89"/>
      <c r="S28" s="89"/>
      <c r="T28" s="89"/>
      <c r="U28" s="89"/>
    </row>
    <row r="29" spans="1:30" ht="24" x14ac:dyDescent="0.3">
      <c r="O29" s="89"/>
      <c r="P29" s="89"/>
      <c r="Q29" s="89"/>
      <c r="R29" s="89"/>
      <c r="S29" s="89"/>
      <c r="T29" s="89"/>
      <c r="U29" s="89"/>
    </row>
  </sheetData>
  <mergeCells count="5">
    <mergeCell ref="J3:L3"/>
    <mergeCell ref="O3:T3"/>
    <mergeCell ref="J14:K14"/>
    <mergeCell ref="O16:T16"/>
    <mergeCell ref="A1:G3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4471-E220-3240-BD2B-D1E56616DC16}">
  <dimension ref="A1:AH58"/>
  <sheetViews>
    <sheetView topLeftCell="D1" zoomScale="40" workbookViewId="0">
      <selection activeCell="AA26" sqref="AA26"/>
    </sheetView>
  </sheetViews>
  <sheetFormatPr baseColWidth="10" defaultRowHeight="16" x14ac:dyDescent="0.2"/>
  <cols>
    <col min="1" max="1" width="15.6640625" customWidth="1"/>
    <col min="2" max="2" width="21.5" customWidth="1"/>
    <col min="3" max="3" width="12.1640625" customWidth="1"/>
    <col min="4" max="4" width="14.6640625" customWidth="1"/>
    <col min="5" max="5" width="21.6640625" customWidth="1"/>
    <col min="7" max="7" width="18" customWidth="1"/>
    <col min="8" max="8" width="19.83203125" customWidth="1"/>
    <col min="9" max="9" width="13.83203125" bestFit="1" customWidth="1"/>
    <col min="10" max="10" width="13.83203125" customWidth="1"/>
    <col min="11" max="11" width="23.5" customWidth="1"/>
    <col min="14" max="14" width="13.5" customWidth="1"/>
    <col min="15" max="15" width="33.1640625" customWidth="1"/>
    <col min="16" max="16" width="17.83203125" customWidth="1"/>
  </cols>
  <sheetData>
    <row r="1" spans="1:34" ht="37" x14ac:dyDescent="0.45">
      <c r="A1" s="27" t="s">
        <v>68</v>
      </c>
      <c r="B1" s="27" t="s">
        <v>69</v>
      </c>
      <c r="C1" s="27" t="s">
        <v>70</v>
      </c>
      <c r="D1" s="27" t="s">
        <v>71</v>
      </c>
      <c r="E1" s="27" t="s">
        <v>72</v>
      </c>
    </row>
    <row r="2" spans="1:34" ht="26" x14ac:dyDescent="0.3">
      <c r="A2" s="44" t="s">
        <v>73</v>
      </c>
      <c r="B2" s="19" t="s">
        <v>74</v>
      </c>
      <c r="C2" s="19" t="s">
        <v>75</v>
      </c>
      <c r="D2" s="19" t="s">
        <v>76</v>
      </c>
      <c r="E2" s="19">
        <v>9</v>
      </c>
    </row>
    <row r="3" spans="1:34" ht="37" x14ac:dyDescent="0.45">
      <c r="A3" s="44" t="s">
        <v>77</v>
      </c>
      <c r="B3" s="19" t="s">
        <v>78</v>
      </c>
      <c r="C3" s="19" t="s">
        <v>79</v>
      </c>
      <c r="D3" s="19" t="s">
        <v>80</v>
      </c>
      <c r="E3" s="19">
        <v>80</v>
      </c>
      <c r="G3" s="28" t="s">
        <v>68</v>
      </c>
      <c r="H3" s="28" t="s">
        <v>69</v>
      </c>
      <c r="I3" s="28" t="s">
        <v>70</v>
      </c>
      <c r="J3" s="28" t="s">
        <v>71</v>
      </c>
      <c r="K3" s="28" t="s">
        <v>72</v>
      </c>
      <c r="N3" s="164" t="s">
        <v>91</v>
      </c>
      <c r="O3" s="164"/>
    </row>
    <row r="4" spans="1:34" ht="26" x14ac:dyDescent="0.3">
      <c r="A4" s="44" t="s">
        <v>73</v>
      </c>
      <c r="B4" s="19" t="s">
        <v>84</v>
      </c>
      <c r="C4" s="19" t="s">
        <v>81</v>
      </c>
      <c r="D4" s="19" t="s">
        <v>82</v>
      </c>
      <c r="E4" s="19">
        <v>50</v>
      </c>
      <c r="G4" s="32" t="s">
        <v>73</v>
      </c>
      <c r="H4" s="32" t="s">
        <v>74</v>
      </c>
      <c r="I4" s="29" t="s">
        <v>117</v>
      </c>
      <c r="J4" s="29"/>
      <c r="K4" s="29"/>
      <c r="N4" s="165">
        <f>DMAX(A1:E11,E1,G3:K4)</f>
        <v>9</v>
      </c>
      <c r="O4" s="165"/>
    </row>
    <row r="5" spans="1:34" ht="26" x14ac:dyDescent="0.3">
      <c r="A5" s="44" t="s">
        <v>83</v>
      </c>
      <c r="B5" s="19" t="s">
        <v>84</v>
      </c>
      <c r="C5" s="19" t="s">
        <v>85</v>
      </c>
      <c r="D5" s="19" t="s">
        <v>86</v>
      </c>
      <c r="E5" s="19">
        <v>40</v>
      </c>
      <c r="N5" s="30"/>
      <c r="O5" s="31"/>
    </row>
    <row r="6" spans="1:34" ht="26" x14ac:dyDescent="0.3">
      <c r="A6" s="44" t="s">
        <v>73</v>
      </c>
      <c r="B6" s="19" t="s">
        <v>78</v>
      </c>
      <c r="C6" s="19" t="s">
        <v>85</v>
      </c>
      <c r="D6" s="19" t="s">
        <v>87</v>
      </c>
      <c r="E6" s="19">
        <v>24</v>
      </c>
    </row>
    <row r="7" spans="1:34" ht="26" x14ac:dyDescent="0.3">
      <c r="A7" s="44" t="s">
        <v>77</v>
      </c>
      <c r="B7" s="19" t="s">
        <v>78</v>
      </c>
      <c r="C7" s="19" t="s">
        <v>81</v>
      </c>
      <c r="D7" s="19" t="s">
        <v>76</v>
      </c>
      <c r="E7" s="19">
        <v>65</v>
      </c>
      <c r="I7" s="33">
        <f ca="1">TODAY()+5</f>
        <v>44504</v>
      </c>
    </row>
    <row r="8" spans="1:34" ht="26" x14ac:dyDescent="0.3">
      <c r="A8" s="44" t="s">
        <v>88</v>
      </c>
      <c r="B8" s="19" t="s">
        <v>74</v>
      </c>
      <c r="C8" s="19" t="s">
        <v>75</v>
      </c>
      <c r="D8" s="19" t="s">
        <v>80</v>
      </c>
      <c r="E8" s="19">
        <v>19</v>
      </c>
      <c r="I8" s="33">
        <f ca="1">TODAY()</f>
        <v>44499</v>
      </c>
    </row>
    <row r="9" spans="1:34" ht="26" x14ac:dyDescent="0.3">
      <c r="A9" s="44" t="s">
        <v>89</v>
      </c>
      <c r="B9" s="19" t="s">
        <v>78</v>
      </c>
      <c r="C9" s="19" t="s">
        <v>75</v>
      </c>
      <c r="D9" s="19" t="s">
        <v>82</v>
      </c>
      <c r="E9" s="19">
        <v>8</v>
      </c>
      <c r="I9" s="34">
        <v>0.91249999999999998</v>
      </c>
      <c r="K9" s="34"/>
    </row>
    <row r="10" spans="1:34" ht="26" x14ac:dyDescent="0.3">
      <c r="A10" s="44" t="s">
        <v>88</v>
      </c>
      <c r="B10" s="19" t="s">
        <v>78</v>
      </c>
      <c r="C10" s="19" t="s">
        <v>90</v>
      </c>
      <c r="D10" s="19" t="s">
        <v>80</v>
      </c>
      <c r="E10" s="19">
        <v>56</v>
      </c>
      <c r="I10" s="35">
        <f ca="1">NOW()</f>
        <v>44499.668007870372</v>
      </c>
    </row>
    <row r="11" spans="1:34" ht="26" x14ac:dyDescent="0.3">
      <c r="A11" s="44" t="s">
        <v>89</v>
      </c>
      <c r="B11" s="19" t="s">
        <v>78</v>
      </c>
      <c r="C11" s="19" t="s">
        <v>90</v>
      </c>
      <c r="D11" s="19" t="s">
        <v>87</v>
      </c>
      <c r="E11" s="19">
        <v>76</v>
      </c>
      <c r="I11">
        <f>COUNTBLANK(E6:H6)</f>
        <v>3</v>
      </c>
    </row>
    <row r="13" spans="1:34" ht="26" customHeight="1" x14ac:dyDescent="0.2">
      <c r="P13" s="155" t="s">
        <v>283</v>
      </c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7"/>
    </row>
    <row r="14" spans="1:34" ht="26" customHeight="1" x14ac:dyDescent="0.2">
      <c r="P14" s="158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60"/>
    </row>
    <row r="15" spans="1:34" ht="26" customHeight="1" x14ac:dyDescent="0.2">
      <c r="P15" s="158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60"/>
    </row>
    <row r="16" spans="1:34" ht="26" customHeight="1" x14ac:dyDescent="0.2">
      <c r="P16" s="161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3"/>
    </row>
    <row r="17" spans="1:34" ht="27" thickBot="1" x14ac:dyDescent="0.35">
      <c r="P17" s="135">
        <f ca="1">RANDBETWEEN(301,536)</f>
        <v>305</v>
      </c>
      <c r="Q17" s="135">
        <f t="shared" ref="Q17:AH31" ca="1" si="0">RANDBETWEEN(301,536)</f>
        <v>367</v>
      </c>
      <c r="R17" s="135">
        <f t="shared" ca="1" si="0"/>
        <v>335</v>
      </c>
      <c r="S17" s="135">
        <f t="shared" ca="1" si="0"/>
        <v>417</v>
      </c>
      <c r="T17" s="135">
        <f t="shared" ca="1" si="0"/>
        <v>336</v>
      </c>
      <c r="U17" s="135">
        <f t="shared" ca="1" si="0"/>
        <v>326</v>
      </c>
      <c r="V17" s="135">
        <f t="shared" ca="1" si="0"/>
        <v>427</v>
      </c>
      <c r="W17" s="135">
        <f t="shared" ca="1" si="0"/>
        <v>475</v>
      </c>
      <c r="X17" s="135">
        <f t="shared" ca="1" si="0"/>
        <v>320</v>
      </c>
      <c r="Y17" s="135">
        <v>0</v>
      </c>
      <c r="Z17" s="135">
        <v>0</v>
      </c>
      <c r="AA17" s="135">
        <f t="shared" ca="1" si="0"/>
        <v>318</v>
      </c>
      <c r="AB17" s="135">
        <f t="shared" ca="1" si="0"/>
        <v>435</v>
      </c>
      <c r="AC17" s="135">
        <f t="shared" ca="1" si="0"/>
        <v>446</v>
      </c>
      <c r="AD17" s="135">
        <f t="shared" ca="1" si="0"/>
        <v>435</v>
      </c>
      <c r="AE17" s="135">
        <f t="shared" ca="1" si="0"/>
        <v>319</v>
      </c>
      <c r="AF17" s="135">
        <v>0</v>
      </c>
      <c r="AG17" s="135">
        <v>0</v>
      </c>
      <c r="AH17" s="135">
        <f t="shared" ca="1" si="0"/>
        <v>523</v>
      </c>
    </row>
    <row r="18" spans="1:34" ht="26" x14ac:dyDescent="0.3">
      <c r="A18" s="166" t="s">
        <v>281</v>
      </c>
      <c r="B18" s="167"/>
      <c r="C18" s="167"/>
      <c r="D18" s="167"/>
      <c r="E18" s="168"/>
      <c r="G18" s="166" t="s">
        <v>282</v>
      </c>
      <c r="H18" s="167"/>
      <c r="I18" s="167"/>
      <c r="J18" s="167"/>
      <c r="K18" s="168"/>
      <c r="P18" s="135">
        <v>0</v>
      </c>
      <c r="Q18" s="135">
        <f t="shared" ref="P18:AE58" ca="1" si="1">RANDBETWEEN(301,536)</f>
        <v>411</v>
      </c>
      <c r="R18" s="135">
        <f t="shared" ca="1" si="1"/>
        <v>526</v>
      </c>
      <c r="S18" s="135">
        <f t="shared" ca="1" si="1"/>
        <v>531</v>
      </c>
      <c r="T18" s="135">
        <f t="shared" ca="1" si="1"/>
        <v>350</v>
      </c>
      <c r="U18" s="135">
        <f t="shared" ca="1" si="1"/>
        <v>340</v>
      </c>
      <c r="V18" s="135">
        <f t="shared" ca="1" si="1"/>
        <v>446</v>
      </c>
      <c r="W18" s="135">
        <v>0</v>
      </c>
      <c r="X18" s="135">
        <f t="shared" ca="1" si="1"/>
        <v>343</v>
      </c>
      <c r="Y18" s="135">
        <v>0</v>
      </c>
      <c r="Z18" s="135">
        <f t="shared" ca="1" si="1"/>
        <v>513</v>
      </c>
      <c r="AA18" s="135">
        <f t="shared" ca="1" si="1"/>
        <v>474</v>
      </c>
      <c r="AB18" s="135">
        <f t="shared" ca="1" si="1"/>
        <v>369</v>
      </c>
      <c r="AC18" s="135">
        <f t="shared" ca="1" si="1"/>
        <v>471</v>
      </c>
      <c r="AD18" s="135">
        <f t="shared" ca="1" si="1"/>
        <v>518</v>
      </c>
      <c r="AE18" s="135">
        <f t="shared" ca="1" si="1"/>
        <v>347</v>
      </c>
      <c r="AF18" s="135">
        <f t="shared" ca="1" si="0"/>
        <v>432</v>
      </c>
      <c r="AG18" s="135">
        <f t="shared" ca="1" si="0"/>
        <v>360</v>
      </c>
      <c r="AH18" s="135">
        <f t="shared" ca="1" si="0"/>
        <v>383</v>
      </c>
    </row>
    <row r="19" spans="1:34" ht="26" x14ac:dyDescent="0.3">
      <c r="A19" s="169"/>
      <c r="B19" s="170"/>
      <c r="C19" s="170"/>
      <c r="D19" s="170"/>
      <c r="E19" s="171"/>
      <c r="G19" s="169"/>
      <c r="H19" s="170"/>
      <c r="I19" s="170"/>
      <c r="J19" s="170"/>
      <c r="K19" s="171"/>
      <c r="P19" s="135">
        <f t="shared" ca="1" si="1"/>
        <v>396</v>
      </c>
      <c r="Q19" s="135">
        <f t="shared" ca="1" si="0"/>
        <v>321</v>
      </c>
      <c r="R19" s="135">
        <f t="shared" ca="1" si="0"/>
        <v>492</v>
      </c>
      <c r="S19" s="135">
        <f t="shared" ca="1" si="0"/>
        <v>469</v>
      </c>
      <c r="T19" s="135">
        <f t="shared" ca="1" si="0"/>
        <v>353</v>
      </c>
      <c r="U19" s="135">
        <f t="shared" ca="1" si="0"/>
        <v>462</v>
      </c>
      <c r="V19" s="135">
        <f t="shared" ca="1" si="0"/>
        <v>468</v>
      </c>
      <c r="W19" s="135">
        <f t="shared" ca="1" si="0"/>
        <v>433</v>
      </c>
      <c r="X19" s="135">
        <f t="shared" ca="1" si="0"/>
        <v>458</v>
      </c>
      <c r="Y19" s="135">
        <v>0</v>
      </c>
      <c r="Z19" s="135">
        <f t="shared" ca="1" si="0"/>
        <v>400</v>
      </c>
      <c r="AA19" s="135">
        <f t="shared" ca="1" si="0"/>
        <v>364</v>
      </c>
      <c r="AB19" s="135">
        <f t="shared" ca="1" si="0"/>
        <v>387</v>
      </c>
      <c r="AC19" s="135">
        <f t="shared" ca="1" si="0"/>
        <v>534</v>
      </c>
      <c r="AD19" s="135">
        <f t="shared" ca="1" si="0"/>
        <v>310</v>
      </c>
      <c r="AE19" s="135">
        <f t="shared" ca="1" si="0"/>
        <v>436</v>
      </c>
      <c r="AF19" s="135">
        <f t="shared" ca="1" si="0"/>
        <v>484</v>
      </c>
      <c r="AG19" s="135">
        <f t="shared" ca="1" si="0"/>
        <v>395</v>
      </c>
      <c r="AH19" s="135">
        <f t="shared" ca="1" si="0"/>
        <v>470</v>
      </c>
    </row>
    <row r="20" spans="1:34" ht="26" x14ac:dyDescent="0.3">
      <c r="A20" s="169"/>
      <c r="B20" s="170"/>
      <c r="C20" s="170"/>
      <c r="D20" s="170"/>
      <c r="E20" s="171"/>
      <c r="G20" s="169"/>
      <c r="H20" s="170"/>
      <c r="I20" s="170"/>
      <c r="J20" s="170"/>
      <c r="K20" s="171"/>
      <c r="P20" s="135">
        <f t="shared" ca="1" si="1"/>
        <v>312</v>
      </c>
      <c r="Q20" s="135">
        <f t="shared" ca="1" si="0"/>
        <v>363</v>
      </c>
      <c r="R20" s="135">
        <v>0</v>
      </c>
      <c r="S20" s="135">
        <f t="shared" ca="1" si="0"/>
        <v>365</v>
      </c>
      <c r="T20" s="135">
        <f t="shared" ca="1" si="0"/>
        <v>513</v>
      </c>
      <c r="U20" s="135">
        <v>0</v>
      </c>
      <c r="V20" s="135">
        <f t="shared" ca="1" si="0"/>
        <v>435</v>
      </c>
      <c r="W20" s="135">
        <f t="shared" ca="1" si="0"/>
        <v>426</v>
      </c>
      <c r="X20" s="135">
        <f t="shared" ca="1" si="0"/>
        <v>323</v>
      </c>
      <c r="Y20" s="135">
        <f t="shared" ca="1" si="0"/>
        <v>399</v>
      </c>
      <c r="Z20" s="135">
        <f t="shared" ca="1" si="0"/>
        <v>379</v>
      </c>
      <c r="AA20" s="135">
        <f t="shared" ca="1" si="0"/>
        <v>302</v>
      </c>
      <c r="AB20" s="135">
        <f t="shared" ca="1" si="0"/>
        <v>357</v>
      </c>
      <c r="AC20" s="135">
        <f t="shared" ca="1" si="0"/>
        <v>386</v>
      </c>
      <c r="AD20" s="135">
        <f t="shared" ca="1" si="0"/>
        <v>337</v>
      </c>
      <c r="AE20" s="135">
        <f t="shared" ca="1" si="0"/>
        <v>474</v>
      </c>
      <c r="AF20" s="135">
        <f t="shared" ca="1" si="0"/>
        <v>308</v>
      </c>
      <c r="AG20" s="135">
        <f t="shared" ca="1" si="0"/>
        <v>526</v>
      </c>
      <c r="AH20" s="135">
        <f t="shared" ca="1" si="0"/>
        <v>366</v>
      </c>
    </row>
    <row r="21" spans="1:34" ht="26" x14ac:dyDescent="0.3">
      <c r="A21" s="169"/>
      <c r="B21" s="170"/>
      <c r="C21" s="170"/>
      <c r="D21" s="170"/>
      <c r="E21" s="171"/>
      <c r="G21" s="169"/>
      <c r="H21" s="170"/>
      <c r="I21" s="170"/>
      <c r="J21" s="170"/>
      <c r="K21" s="171"/>
      <c r="P21" s="135">
        <v>0</v>
      </c>
      <c r="Q21" s="135">
        <f t="shared" ca="1" si="0"/>
        <v>362</v>
      </c>
      <c r="R21" s="135">
        <f t="shared" ca="1" si="0"/>
        <v>470</v>
      </c>
      <c r="S21" s="135">
        <f t="shared" ca="1" si="0"/>
        <v>496</v>
      </c>
      <c r="T21" s="135">
        <f t="shared" ca="1" si="0"/>
        <v>413</v>
      </c>
      <c r="U21" s="135">
        <f t="shared" ca="1" si="0"/>
        <v>406</v>
      </c>
      <c r="V21" s="135">
        <f t="shared" ca="1" si="0"/>
        <v>461</v>
      </c>
      <c r="W21" s="135">
        <f t="shared" ca="1" si="0"/>
        <v>389</v>
      </c>
      <c r="X21" s="135">
        <f t="shared" ca="1" si="0"/>
        <v>354</v>
      </c>
      <c r="Y21" s="135">
        <f t="shared" ca="1" si="0"/>
        <v>435</v>
      </c>
      <c r="Z21" s="135">
        <v>0</v>
      </c>
      <c r="AA21" s="135">
        <f t="shared" ca="1" si="0"/>
        <v>467</v>
      </c>
      <c r="AB21" s="135">
        <f t="shared" ca="1" si="0"/>
        <v>531</v>
      </c>
      <c r="AC21" s="135">
        <f t="shared" ca="1" si="0"/>
        <v>382</v>
      </c>
      <c r="AD21" s="135">
        <f t="shared" ca="1" si="0"/>
        <v>489</v>
      </c>
      <c r="AE21" s="135">
        <f t="shared" ca="1" si="0"/>
        <v>466</v>
      </c>
      <c r="AF21" s="135">
        <v>0</v>
      </c>
      <c r="AG21" s="135">
        <f t="shared" ca="1" si="0"/>
        <v>363</v>
      </c>
      <c r="AH21" s="135">
        <f t="shared" ca="1" si="0"/>
        <v>533</v>
      </c>
    </row>
    <row r="22" spans="1:34" ht="26" x14ac:dyDescent="0.3">
      <c r="A22" s="172"/>
      <c r="B22" s="173"/>
      <c r="C22" s="173"/>
      <c r="D22" s="173"/>
      <c r="E22" s="174"/>
      <c r="G22" s="172"/>
      <c r="H22" s="173"/>
      <c r="I22" s="173"/>
      <c r="J22" s="173"/>
      <c r="K22" s="174"/>
      <c r="P22" s="135">
        <f t="shared" ca="1" si="1"/>
        <v>458</v>
      </c>
      <c r="Q22" s="135">
        <f t="shared" ca="1" si="0"/>
        <v>356</v>
      </c>
      <c r="R22" s="135">
        <f t="shared" ca="1" si="0"/>
        <v>412</v>
      </c>
      <c r="S22" s="135">
        <f t="shared" ca="1" si="0"/>
        <v>372</v>
      </c>
      <c r="T22" s="135">
        <f t="shared" ca="1" si="0"/>
        <v>323</v>
      </c>
      <c r="U22" s="135">
        <f t="shared" ca="1" si="0"/>
        <v>439</v>
      </c>
      <c r="V22" s="135">
        <f t="shared" ca="1" si="0"/>
        <v>391</v>
      </c>
      <c r="W22" s="135">
        <v>0</v>
      </c>
      <c r="X22" s="135">
        <f t="shared" ca="1" si="0"/>
        <v>463</v>
      </c>
      <c r="Y22" s="135">
        <v>0</v>
      </c>
      <c r="Z22" s="135">
        <f t="shared" ca="1" si="0"/>
        <v>342</v>
      </c>
      <c r="AA22" s="135">
        <f t="shared" ca="1" si="0"/>
        <v>368</v>
      </c>
      <c r="AB22" s="135">
        <f t="shared" ca="1" si="0"/>
        <v>355</v>
      </c>
      <c r="AC22" s="135">
        <f t="shared" ca="1" si="0"/>
        <v>397</v>
      </c>
      <c r="AD22" s="135">
        <f t="shared" ca="1" si="0"/>
        <v>394</v>
      </c>
      <c r="AE22" s="135">
        <v>0</v>
      </c>
      <c r="AF22" s="135">
        <f t="shared" ca="1" si="0"/>
        <v>339</v>
      </c>
      <c r="AG22" s="135">
        <f t="shared" ca="1" si="0"/>
        <v>536</v>
      </c>
      <c r="AH22" s="135">
        <f t="shared" ca="1" si="0"/>
        <v>314</v>
      </c>
    </row>
    <row r="23" spans="1:34" ht="26" x14ac:dyDescent="0.3">
      <c r="A23" s="130">
        <f ca="1">RAND()</f>
        <v>0.35149114526730318</v>
      </c>
      <c r="B23" s="129">
        <f t="shared" ref="B23:E36" ca="1" si="2">RAND()</f>
        <v>0.94987287935588971</v>
      </c>
      <c r="C23" s="129">
        <f t="shared" ca="1" si="2"/>
        <v>0.23169999152820187</v>
      </c>
      <c r="D23" s="129">
        <f t="shared" ca="1" si="2"/>
        <v>0.62313828724323495</v>
      </c>
      <c r="E23" s="131">
        <f ca="1">RAND()</f>
        <v>0.69546326659751623</v>
      </c>
      <c r="G23" s="130">
        <f ca="1">RANDBETWEEN(500,1500)</f>
        <v>696</v>
      </c>
      <c r="H23" s="129">
        <f t="shared" ref="H23:K36" ca="1" si="3">RANDBETWEEN(500,1500)</f>
        <v>1071</v>
      </c>
      <c r="I23" s="129">
        <f t="shared" ca="1" si="3"/>
        <v>747</v>
      </c>
      <c r="J23" s="129">
        <f t="shared" ca="1" si="3"/>
        <v>691</v>
      </c>
      <c r="K23" s="131">
        <f t="shared" ca="1" si="3"/>
        <v>1121</v>
      </c>
      <c r="P23" s="135">
        <v>0</v>
      </c>
      <c r="Q23" s="135">
        <f t="shared" ca="1" si="0"/>
        <v>360</v>
      </c>
      <c r="R23" s="135">
        <f t="shared" ca="1" si="0"/>
        <v>358</v>
      </c>
      <c r="S23" s="135">
        <f t="shared" ca="1" si="0"/>
        <v>530</v>
      </c>
      <c r="T23" s="135">
        <f t="shared" ca="1" si="0"/>
        <v>454</v>
      </c>
      <c r="U23" s="135">
        <f t="shared" ca="1" si="0"/>
        <v>389</v>
      </c>
      <c r="V23" s="135">
        <f t="shared" ca="1" si="0"/>
        <v>366</v>
      </c>
      <c r="W23" s="135">
        <f t="shared" ca="1" si="0"/>
        <v>437</v>
      </c>
      <c r="X23" s="135">
        <f t="shared" ca="1" si="0"/>
        <v>345</v>
      </c>
      <c r="Y23" s="135">
        <f t="shared" ca="1" si="0"/>
        <v>473</v>
      </c>
      <c r="Z23" s="135">
        <f t="shared" ca="1" si="0"/>
        <v>465</v>
      </c>
      <c r="AA23" s="135">
        <f t="shared" ca="1" si="0"/>
        <v>331</v>
      </c>
      <c r="AB23" s="135">
        <f t="shared" ca="1" si="0"/>
        <v>518</v>
      </c>
      <c r="AC23" s="135">
        <f t="shared" ca="1" si="0"/>
        <v>489</v>
      </c>
      <c r="AD23" s="135">
        <f t="shared" ca="1" si="0"/>
        <v>415</v>
      </c>
      <c r="AE23" s="135">
        <f t="shared" ca="1" si="0"/>
        <v>316</v>
      </c>
      <c r="AF23" s="135">
        <f t="shared" ca="1" si="0"/>
        <v>460</v>
      </c>
      <c r="AG23" s="135">
        <v>0</v>
      </c>
      <c r="AH23" s="135">
        <v>0</v>
      </c>
    </row>
    <row r="24" spans="1:34" ht="26" x14ac:dyDescent="0.3">
      <c r="A24" s="130">
        <f t="shared" ref="A24:A36" ca="1" si="4">RAND()</f>
        <v>0.84862613573249046</v>
      </c>
      <c r="B24" s="129">
        <f t="shared" ca="1" si="2"/>
        <v>0.87596874295079286</v>
      </c>
      <c r="C24" s="129">
        <f t="shared" ca="1" si="2"/>
        <v>0.66510957788291081</v>
      </c>
      <c r="D24" s="129">
        <f t="shared" ca="1" si="2"/>
        <v>0.93033729896971018</v>
      </c>
      <c r="E24" s="131">
        <f t="shared" ca="1" si="2"/>
        <v>0.20319458961577452</v>
      </c>
      <c r="G24" s="130">
        <f t="shared" ref="G24:G35" ca="1" si="5">RANDBETWEEN(500,1500)</f>
        <v>918</v>
      </c>
      <c r="H24" s="129">
        <f t="shared" ca="1" si="3"/>
        <v>956</v>
      </c>
      <c r="I24" s="129">
        <f t="shared" ca="1" si="3"/>
        <v>786</v>
      </c>
      <c r="J24" s="129">
        <f t="shared" ca="1" si="3"/>
        <v>913</v>
      </c>
      <c r="K24" s="131">
        <f t="shared" ca="1" si="3"/>
        <v>987</v>
      </c>
      <c r="P24" s="135">
        <v>0</v>
      </c>
      <c r="Q24" s="135">
        <f t="shared" ca="1" si="0"/>
        <v>491</v>
      </c>
      <c r="R24" s="135">
        <f t="shared" ca="1" si="0"/>
        <v>460</v>
      </c>
      <c r="S24" s="135">
        <f t="shared" ca="1" si="0"/>
        <v>424</v>
      </c>
      <c r="T24" s="135">
        <f t="shared" ca="1" si="0"/>
        <v>393</v>
      </c>
      <c r="U24" s="135">
        <f t="shared" ca="1" si="0"/>
        <v>401</v>
      </c>
      <c r="V24" s="135">
        <f t="shared" ca="1" si="0"/>
        <v>494</v>
      </c>
      <c r="W24" s="135">
        <f t="shared" ca="1" si="0"/>
        <v>413</v>
      </c>
      <c r="X24" s="135">
        <f t="shared" ca="1" si="0"/>
        <v>330</v>
      </c>
      <c r="Y24" s="135">
        <f t="shared" ca="1" si="0"/>
        <v>380</v>
      </c>
      <c r="Z24" s="135">
        <f t="shared" ca="1" si="0"/>
        <v>378</v>
      </c>
      <c r="AA24" s="135">
        <f t="shared" ca="1" si="0"/>
        <v>471</v>
      </c>
      <c r="AB24" s="135">
        <v>0</v>
      </c>
      <c r="AC24" s="135">
        <f t="shared" ca="1" si="0"/>
        <v>464</v>
      </c>
      <c r="AD24" s="135">
        <f t="shared" ca="1" si="0"/>
        <v>501</v>
      </c>
      <c r="AE24" s="135">
        <f t="shared" ca="1" si="0"/>
        <v>484</v>
      </c>
      <c r="AF24" s="135">
        <f t="shared" ca="1" si="0"/>
        <v>340</v>
      </c>
      <c r="AG24" s="135">
        <f t="shared" ca="1" si="0"/>
        <v>532</v>
      </c>
      <c r="AH24" s="135">
        <f t="shared" ca="1" si="0"/>
        <v>443</v>
      </c>
    </row>
    <row r="25" spans="1:34" ht="26" x14ac:dyDescent="0.3">
      <c r="A25" s="130">
        <f t="shared" ca="1" si="4"/>
        <v>0.31026276282722776</v>
      </c>
      <c r="B25" s="129">
        <f t="shared" ca="1" si="2"/>
        <v>0.57903771998413112</v>
      </c>
      <c r="C25" s="129">
        <f t="shared" ca="1" si="2"/>
        <v>0.17374718362912156</v>
      </c>
      <c r="D25" s="129">
        <f t="shared" ca="1" si="2"/>
        <v>0.44761077630140489</v>
      </c>
      <c r="E25" s="131">
        <f t="shared" ca="1" si="2"/>
        <v>0.88696522763220376</v>
      </c>
      <c r="G25" s="130">
        <f t="shared" ca="1" si="5"/>
        <v>854</v>
      </c>
      <c r="H25" s="129">
        <f t="shared" ca="1" si="3"/>
        <v>1249</v>
      </c>
      <c r="I25" s="129">
        <f t="shared" ca="1" si="3"/>
        <v>1250</v>
      </c>
      <c r="J25" s="129">
        <f t="shared" ca="1" si="3"/>
        <v>1005</v>
      </c>
      <c r="K25" s="131">
        <f t="shared" ca="1" si="3"/>
        <v>1416</v>
      </c>
      <c r="P25" s="135">
        <v>0</v>
      </c>
      <c r="Q25" s="135">
        <f t="shared" ca="1" si="0"/>
        <v>478</v>
      </c>
      <c r="R25" s="135">
        <v>0</v>
      </c>
      <c r="S25" s="135">
        <f t="shared" ca="1" si="0"/>
        <v>460</v>
      </c>
      <c r="T25" s="135">
        <f t="shared" ca="1" si="0"/>
        <v>456</v>
      </c>
      <c r="U25" s="135">
        <f t="shared" ca="1" si="0"/>
        <v>447</v>
      </c>
      <c r="V25" s="135">
        <f t="shared" ca="1" si="0"/>
        <v>396</v>
      </c>
      <c r="W25" s="135">
        <f t="shared" ca="1" si="0"/>
        <v>311</v>
      </c>
      <c r="X25" s="135">
        <f t="shared" ca="1" si="0"/>
        <v>379</v>
      </c>
      <c r="Y25" s="135">
        <f t="shared" ca="1" si="0"/>
        <v>426</v>
      </c>
      <c r="Z25" s="135">
        <f t="shared" ca="1" si="0"/>
        <v>355</v>
      </c>
      <c r="AA25" s="135">
        <f t="shared" ca="1" si="0"/>
        <v>413</v>
      </c>
      <c r="AB25" s="135">
        <f t="shared" ca="1" si="0"/>
        <v>503</v>
      </c>
      <c r="AC25" s="135">
        <f t="shared" ca="1" si="0"/>
        <v>434</v>
      </c>
      <c r="AD25" s="135">
        <f t="shared" ca="1" si="0"/>
        <v>393</v>
      </c>
      <c r="AE25" s="135">
        <f t="shared" ca="1" si="0"/>
        <v>341</v>
      </c>
      <c r="AF25" s="135">
        <f t="shared" ca="1" si="0"/>
        <v>503</v>
      </c>
      <c r="AG25" s="135">
        <f t="shared" ca="1" si="0"/>
        <v>401</v>
      </c>
      <c r="AH25" s="135">
        <f t="shared" ca="1" si="0"/>
        <v>337</v>
      </c>
    </row>
    <row r="26" spans="1:34" ht="26" x14ac:dyDescent="0.3">
      <c r="A26" s="130">
        <f t="shared" ca="1" si="4"/>
        <v>0.79331686908394738</v>
      </c>
      <c r="B26" s="129">
        <f t="shared" ca="1" si="2"/>
        <v>0.31986223316943818</v>
      </c>
      <c r="C26" s="129">
        <f t="shared" ca="1" si="2"/>
        <v>0.20671315894879083</v>
      </c>
      <c r="D26" s="129">
        <f t="shared" ca="1" si="2"/>
        <v>0.13614708845805268</v>
      </c>
      <c r="E26" s="131">
        <f t="shared" ca="1" si="2"/>
        <v>9.4090470844097496E-2</v>
      </c>
      <c r="G26" s="130">
        <f t="shared" ca="1" si="5"/>
        <v>1195</v>
      </c>
      <c r="H26" s="129">
        <f t="shared" ca="1" si="3"/>
        <v>1287</v>
      </c>
      <c r="I26" s="129">
        <f t="shared" ca="1" si="3"/>
        <v>738</v>
      </c>
      <c r="J26" s="129">
        <f t="shared" ca="1" si="3"/>
        <v>1026</v>
      </c>
      <c r="K26" s="131">
        <f t="shared" ca="1" si="3"/>
        <v>1217</v>
      </c>
      <c r="P26" s="135">
        <v>0</v>
      </c>
      <c r="Q26" s="135">
        <f t="shared" ca="1" si="0"/>
        <v>508</v>
      </c>
      <c r="R26" s="135">
        <f t="shared" ca="1" si="0"/>
        <v>355</v>
      </c>
      <c r="S26" s="135">
        <f t="shared" ca="1" si="0"/>
        <v>306</v>
      </c>
      <c r="T26" s="135">
        <f t="shared" ca="1" si="0"/>
        <v>460</v>
      </c>
      <c r="U26" s="135">
        <f t="shared" ca="1" si="0"/>
        <v>371</v>
      </c>
      <c r="V26" s="135">
        <f t="shared" ca="1" si="0"/>
        <v>457</v>
      </c>
      <c r="W26" s="135">
        <v>0</v>
      </c>
      <c r="X26" s="135">
        <f t="shared" ca="1" si="0"/>
        <v>383</v>
      </c>
      <c r="Y26" s="135">
        <f t="shared" ca="1" si="0"/>
        <v>494</v>
      </c>
      <c r="Z26" s="135">
        <v>0</v>
      </c>
      <c r="AA26" s="135">
        <f t="shared" ca="1" si="0"/>
        <v>501</v>
      </c>
      <c r="AB26" s="135">
        <f t="shared" ca="1" si="0"/>
        <v>466</v>
      </c>
      <c r="AC26" s="135">
        <f t="shared" ca="1" si="0"/>
        <v>463</v>
      </c>
      <c r="AD26" s="135">
        <f t="shared" ca="1" si="0"/>
        <v>489</v>
      </c>
      <c r="AE26" s="135">
        <f t="shared" ca="1" si="0"/>
        <v>391</v>
      </c>
      <c r="AF26" s="135">
        <f t="shared" ca="1" si="0"/>
        <v>349</v>
      </c>
      <c r="AG26" s="135">
        <f t="shared" ca="1" si="0"/>
        <v>398</v>
      </c>
      <c r="AH26" s="135">
        <f t="shared" ca="1" si="0"/>
        <v>405</v>
      </c>
    </row>
    <row r="27" spans="1:34" ht="26" x14ac:dyDescent="0.3">
      <c r="A27" s="130">
        <f t="shared" ca="1" si="4"/>
        <v>0.88205558106987403</v>
      </c>
      <c r="B27" s="129">
        <f t="shared" ca="1" si="2"/>
        <v>0.7549591506775567</v>
      </c>
      <c r="C27" s="129">
        <f t="shared" ca="1" si="2"/>
        <v>7.1698102154355348E-2</v>
      </c>
      <c r="D27" s="129">
        <f t="shared" ca="1" si="2"/>
        <v>2.8718077976681688E-2</v>
      </c>
      <c r="E27" s="131">
        <f t="shared" ca="1" si="2"/>
        <v>0.15343527886922359</v>
      </c>
      <c r="G27" s="130">
        <f t="shared" ca="1" si="5"/>
        <v>999</v>
      </c>
      <c r="H27" s="129">
        <f t="shared" ca="1" si="3"/>
        <v>783</v>
      </c>
      <c r="I27" s="129">
        <f t="shared" ca="1" si="3"/>
        <v>1357</v>
      </c>
      <c r="J27" s="129">
        <f t="shared" ca="1" si="3"/>
        <v>1083</v>
      </c>
      <c r="K27" s="131">
        <f t="shared" ca="1" si="3"/>
        <v>820</v>
      </c>
      <c r="P27" s="135">
        <f t="shared" ca="1" si="1"/>
        <v>528</v>
      </c>
      <c r="Q27" s="135">
        <f t="shared" ca="1" si="0"/>
        <v>339</v>
      </c>
      <c r="R27" s="135">
        <f t="shared" ca="1" si="0"/>
        <v>417</v>
      </c>
      <c r="S27" s="135">
        <f t="shared" ca="1" si="0"/>
        <v>364</v>
      </c>
      <c r="T27" s="135">
        <f t="shared" ca="1" si="0"/>
        <v>344</v>
      </c>
      <c r="U27" s="135">
        <v>0</v>
      </c>
      <c r="V27" s="135">
        <f t="shared" ca="1" si="0"/>
        <v>397</v>
      </c>
      <c r="W27" s="135">
        <f t="shared" ca="1" si="0"/>
        <v>357</v>
      </c>
      <c r="X27" s="135">
        <f t="shared" ca="1" si="0"/>
        <v>371</v>
      </c>
      <c r="Y27" s="135">
        <v>0</v>
      </c>
      <c r="Z27" s="135">
        <f t="shared" ca="1" si="0"/>
        <v>462</v>
      </c>
      <c r="AA27" s="135">
        <f t="shared" ca="1" si="0"/>
        <v>447</v>
      </c>
      <c r="AB27" s="135">
        <f t="shared" ca="1" si="0"/>
        <v>471</v>
      </c>
      <c r="AC27" s="135">
        <f t="shared" ca="1" si="0"/>
        <v>350</v>
      </c>
      <c r="AD27" s="135">
        <f t="shared" ca="1" si="0"/>
        <v>457</v>
      </c>
      <c r="AE27" s="135">
        <f t="shared" ca="1" si="0"/>
        <v>344</v>
      </c>
      <c r="AF27" s="135">
        <f t="shared" ca="1" si="0"/>
        <v>506</v>
      </c>
      <c r="AG27" s="135">
        <f t="shared" ca="1" si="0"/>
        <v>416</v>
      </c>
      <c r="AH27" s="135">
        <f t="shared" ca="1" si="0"/>
        <v>479</v>
      </c>
    </row>
    <row r="28" spans="1:34" ht="26" x14ac:dyDescent="0.3">
      <c r="A28" s="130">
        <f t="shared" ca="1" si="4"/>
        <v>0.94633447956074157</v>
      </c>
      <c r="B28" s="129">
        <f t="shared" ca="1" si="2"/>
        <v>0.19100235952477385</v>
      </c>
      <c r="C28" s="129">
        <f t="shared" ca="1" si="2"/>
        <v>0.93316745679294566</v>
      </c>
      <c r="D28" s="129">
        <f t="shared" ca="1" si="2"/>
        <v>0.3335554367378003</v>
      </c>
      <c r="E28" s="131">
        <f t="shared" ca="1" si="2"/>
        <v>0.95280448462988609</v>
      </c>
      <c r="G28" s="130">
        <f t="shared" ca="1" si="5"/>
        <v>1468</v>
      </c>
      <c r="H28" s="129">
        <f t="shared" ca="1" si="3"/>
        <v>1431</v>
      </c>
      <c r="I28" s="129">
        <f t="shared" ca="1" si="3"/>
        <v>905</v>
      </c>
      <c r="J28" s="129">
        <f t="shared" ca="1" si="3"/>
        <v>942</v>
      </c>
      <c r="K28" s="131">
        <f t="shared" ca="1" si="3"/>
        <v>1210</v>
      </c>
      <c r="P28" s="135">
        <f t="shared" ca="1" si="1"/>
        <v>392</v>
      </c>
      <c r="Q28" s="135">
        <f t="shared" ca="1" si="0"/>
        <v>395</v>
      </c>
      <c r="R28" s="135">
        <f t="shared" ca="1" si="0"/>
        <v>400</v>
      </c>
      <c r="S28" s="135">
        <f t="shared" ca="1" si="0"/>
        <v>306</v>
      </c>
      <c r="T28" s="135">
        <f t="shared" ca="1" si="0"/>
        <v>470</v>
      </c>
      <c r="U28" s="135">
        <f t="shared" ca="1" si="0"/>
        <v>520</v>
      </c>
      <c r="V28" s="135">
        <f t="shared" ca="1" si="0"/>
        <v>462</v>
      </c>
      <c r="W28" s="135">
        <f t="shared" ca="1" si="0"/>
        <v>424</v>
      </c>
      <c r="X28" s="135">
        <f t="shared" ca="1" si="0"/>
        <v>523</v>
      </c>
      <c r="Y28" s="135">
        <f t="shared" ca="1" si="0"/>
        <v>478</v>
      </c>
      <c r="Z28" s="135">
        <f t="shared" ca="1" si="0"/>
        <v>308</v>
      </c>
      <c r="AA28" s="135">
        <f t="shared" ca="1" si="0"/>
        <v>328</v>
      </c>
      <c r="AB28" s="135">
        <f t="shared" ca="1" si="0"/>
        <v>464</v>
      </c>
      <c r="AC28" s="135">
        <f t="shared" ca="1" si="0"/>
        <v>500</v>
      </c>
      <c r="AD28" s="135">
        <f t="shared" ca="1" si="0"/>
        <v>516</v>
      </c>
      <c r="AE28" s="135">
        <v>0</v>
      </c>
      <c r="AF28" s="135">
        <v>0</v>
      </c>
      <c r="AG28" s="135">
        <f t="shared" ca="1" si="0"/>
        <v>304</v>
      </c>
      <c r="AH28" s="135">
        <f t="shared" ca="1" si="0"/>
        <v>392</v>
      </c>
    </row>
    <row r="29" spans="1:34" ht="26" x14ac:dyDescent="0.3">
      <c r="A29" s="130">
        <f t="shared" ca="1" si="4"/>
        <v>0.41235883175827348</v>
      </c>
      <c r="B29" s="129">
        <f t="shared" ca="1" si="2"/>
        <v>0.41065128407098883</v>
      </c>
      <c r="C29" s="129">
        <f t="shared" ca="1" si="2"/>
        <v>0.95522653848188122</v>
      </c>
      <c r="D29" s="129">
        <f t="shared" ca="1" si="2"/>
        <v>0.83109975238180256</v>
      </c>
      <c r="E29" s="131">
        <f t="shared" ca="1" si="2"/>
        <v>5.234385852036505E-4</v>
      </c>
      <c r="G29" s="130">
        <f t="shared" ca="1" si="5"/>
        <v>1079</v>
      </c>
      <c r="H29" s="129">
        <f t="shared" ca="1" si="3"/>
        <v>1407</v>
      </c>
      <c r="I29" s="129">
        <f t="shared" ca="1" si="3"/>
        <v>718</v>
      </c>
      <c r="J29" s="129">
        <f t="shared" ca="1" si="3"/>
        <v>1125</v>
      </c>
      <c r="K29" s="131">
        <f t="shared" ca="1" si="3"/>
        <v>1457</v>
      </c>
      <c r="P29" s="135">
        <f t="shared" ca="1" si="1"/>
        <v>327</v>
      </c>
      <c r="Q29" s="135">
        <f t="shared" ca="1" si="0"/>
        <v>367</v>
      </c>
      <c r="R29" s="135">
        <f t="shared" ca="1" si="0"/>
        <v>333</v>
      </c>
      <c r="S29" s="135">
        <f t="shared" ca="1" si="0"/>
        <v>495</v>
      </c>
      <c r="T29" s="135">
        <f t="shared" ca="1" si="0"/>
        <v>479</v>
      </c>
      <c r="U29" s="135">
        <f t="shared" ca="1" si="0"/>
        <v>338</v>
      </c>
      <c r="V29" s="135">
        <f t="shared" ca="1" si="0"/>
        <v>424</v>
      </c>
      <c r="W29" s="135">
        <f t="shared" ca="1" si="0"/>
        <v>433</v>
      </c>
      <c r="X29" s="135">
        <f t="shared" ca="1" si="0"/>
        <v>457</v>
      </c>
      <c r="Y29" s="135">
        <f t="shared" ca="1" si="0"/>
        <v>317</v>
      </c>
      <c r="Z29" s="135">
        <f t="shared" ca="1" si="0"/>
        <v>491</v>
      </c>
      <c r="AA29" s="135">
        <f t="shared" ca="1" si="0"/>
        <v>443</v>
      </c>
      <c r="AB29" s="135">
        <f t="shared" ca="1" si="0"/>
        <v>523</v>
      </c>
      <c r="AC29" s="135">
        <f t="shared" ca="1" si="0"/>
        <v>454</v>
      </c>
      <c r="AD29" s="135">
        <f t="shared" ca="1" si="0"/>
        <v>357</v>
      </c>
      <c r="AE29" s="135">
        <f t="shared" ca="1" si="0"/>
        <v>499</v>
      </c>
      <c r="AF29" s="135">
        <f t="shared" ca="1" si="0"/>
        <v>367</v>
      </c>
      <c r="AG29" s="135">
        <v>0</v>
      </c>
      <c r="AH29" s="135">
        <v>0</v>
      </c>
    </row>
    <row r="30" spans="1:34" ht="26" x14ac:dyDescent="0.3">
      <c r="A30" s="130">
        <f t="shared" ca="1" si="4"/>
        <v>0.25294957639162974</v>
      </c>
      <c r="B30" s="129">
        <f t="shared" ca="1" si="2"/>
        <v>0.72209711794076659</v>
      </c>
      <c r="C30" s="129">
        <f t="shared" ca="1" si="2"/>
        <v>0.61649074649231883</v>
      </c>
      <c r="D30" s="129">
        <f t="shared" ca="1" si="2"/>
        <v>0.81539857975926788</v>
      </c>
      <c r="E30" s="131">
        <f t="shared" ca="1" si="2"/>
        <v>0.47729973581633522</v>
      </c>
      <c r="G30" s="130">
        <f t="shared" ca="1" si="5"/>
        <v>1031</v>
      </c>
      <c r="H30" s="129">
        <f t="shared" ca="1" si="3"/>
        <v>1147</v>
      </c>
      <c r="I30" s="129">
        <f t="shared" ca="1" si="3"/>
        <v>559</v>
      </c>
      <c r="J30" s="129">
        <f t="shared" ca="1" si="3"/>
        <v>1080</v>
      </c>
      <c r="K30" s="131">
        <f t="shared" ca="1" si="3"/>
        <v>835</v>
      </c>
      <c r="P30" s="135">
        <v>0</v>
      </c>
      <c r="Q30" s="135">
        <f t="shared" ca="1" si="0"/>
        <v>376</v>
      </c>
      <c r="R30" s="135">
        <f t="shared" ca="1" si="0"/>
        <v>473</v>
      </c>
      <c r="S30" s="135">
        <f t="shared" ca="1" si="0"/>
        <v>390</v>
      </c>
      <c r="T30" s="135">
        <f t="shared" ca="1" si="0"/>
        <v>417</v>
      </c>
      <c r="U30" s="135">
        <f t="shared" ca="1" si="0"/>
        <v>439</v>
      </c>
      <c r="V30" s="135">
        <f t="shared" ca="1" si="0"/>
        <v>426</v>
      </c>
      <c r="W30" s="135">
        <v>0</v>
      </c>
      <c r="X30" s="135">
        <f t="shared" ca="1" si="0"/>
        <v>434</v>
      </c>
      <c r="Y30" s="135">
        <f t="shared" ca="1" si="0"/>
        <v>523</v>
      </c>
      <c r="Z30" s="135">
        <f t="shared" ca="1" si="0"/>
        <v>303</v>
      </c>
      <c r="AA30" s="135">
        <f t="shared" ca="1" si="0"/>
        <v>475</v>
      </c>
      <c r="AB30" s="135">
        <f t="shared" ca="1" si="0"/>
        <v>374</v>
      </c>
      <c r="AC30" s="135">
        <f t="shared" ca="1" si="0"/>
        <v>325</v>
      </c>
      <c r="AD30" s="135">
        <f t="shared" ca="1" si="0"/>
        <v>302</v>
      </c>
      <c r="AE30" s="135">
        <f t="shared" ca="1" si="0"/>
        <v>332</v>
      </c>
      <c r="AF30" s="135">
        <f t="shared" ca="1" si="0"/>
        <v>514</v>
      </c>
      <c r="AG30" s="135">
        <f t="shared" ca="1" si="0"/>
        <v>496</v>
      </c>
      <c r="AH30" s="135">
        <f t="shared" ca="1" si="0"/>
        <v>456</v>
      </c>
    </row>
    <row r="31" spans="1:34" ht="26" x14ac:dyDescent="0.3">
      <c r="A31" s="130">
        <f t="shared" ca="1" si="4"/>
        <v>0.73084364095539323</v>
      </c>
      <c r="B31" s="129">
        <f t="shared" ca="1" si="2"/>
        <v>0.47821921832030789</v>
      </c>
      <c r="C31" s="129">
        <f t="shared" ca="1" si="2"/>
        <v>0.28950440337519512</v>
      </c>
      <c r="D31" s="129">
        <f t="shared" ca="1" si="2"/>
        <v>3.1426794934710234E-3</v>
      </c>
      <c r="E31" s="131">
        <f t="shared" ca="1" si="2"/>
        <v>0.46416091717267538</v>
      </c>
      <c r="G31" s="130">
        <f t="shared" ca="1" si="5"/>
        <v>1182</v>
      </c>
      <c r="H31" s="129">
        <f t="shared" ca="1" si="3"/>
        <v>1375</v>
      </c>
      <c r="I31" s="129">
        <f t="shared" ca="1" si="3"/>
        <v>810</v>
      </c>
      <c r="J31" s="129">
        <f t="shared" ca="1" si="3"/>
        <v>1375</v>
      </c>
      <c r="K31" s="131">
        <f t="shared" ca="1" si="3"/>
        <v>1265</v>
      </c>
      <c r="P31" s="135">
        <f t="shared" ca="1" si="1"/>
        <v>463</v>
      </c>
      <c r="Q31" s="135">
        <f t="shared" ca="1" si="0"/>
        <v>479</v>
      </c>
      <c r="R31" s="135">
        <v>0</v>
      </c>
      <c r="S31" s="135">
        <f t="shared" ca="1" si="0"/>
        <v>446</v>
      </c>
      <c r="T31" s="135">
        <f t="shared" ca="1" si="0"/>
        <v>301</v>
      </c>
      <c r="U31" s="135">
        <f t="shared" ca="1" si="0"/>
        <v>466</v>
      </c>
      <c r="V31" s="135">
        <f t="shared" ca="1" si="0"/>
        <v>331</v>
      </c>
      <c r="W31" s="135">
        <f t="shared" ca="1" si="0"/>
        <v>332</v>
      </c>
      <c r="X31" s="135">
        <f t="shared" ca="1" si="0"/>
        <v>374</v>
      </c>
      <c r="Y31" s="135">
        <f t="shared" ca="1" si="0"/>
        <v>403</v>
      </c>
      <c r="Z31" s="135">
        <f t="shared" ca="1" si="0"/>
        <v>434</v>
      </c>
      <c r="AA31" s="135">
        <f t="shared" ca="1" si="0"/>
        <v>501</v>
      </c>
      <c r="AB31" s="135">
        <f t="shared" ca="1" si="0"/>
        <v>406</v>
      </c>
      <c r="AC31" s="135">
        <f t="shared" ca="1" si="0"/>
        <v>475</v>
      </c>
      <c r="AD31" s="135">
        <f t="shared" ca="1" si="0"/>
        <v>346</v>
      </c>
      <c r="AE31" s="135">
        <f t="shared" ca="1" si="0"/>
        <v>317</v>
      </c>
      <c r="AF31" s="135">
        <f t="shared" ca="1" si="0"/>
        <v>488</v>
      </c>
      <c r="AG31" s="135">
        <f t="shared" ca="1" si="0"/>
        <v>514</v>
      </c>
      <c r="AH31" s="135">
        <f t="shared" ca="1" si="0"/>
        <v>517</v>
      </c>
    </row>
    <row r="32" spans="1:34" ht="26" x14ac:dyDescent="0.3">
      <c r="A32" s="130">
        <f t="shared" ca="1" si="4"/>
        <v>0.68917296206245438</v>
      </c>
      <c r="B32" s="129">
        <f t="shared" ca="1" si="2"/>
        <v>0.34203585814890702</v>
      </c>
      <c r="C32" s="129">
        <f t="shared" ca="1" si="2"/>
        <v>0.53190686036248647</v>
      </c>
      <c r="D32" s="129">
        <f t="shared" ca="1" si="2"/>
        <v>0.1239212262269036</v>
      </c>
      <c r="E32" s="131">
        <f t="shared" ca="1" si="2"/>
        <v>0.49749041092041923</v>
      </c>
      <c r="G32" s="130">
        <f t="shared" ca="1" si="5"/>
        <v>1244</v>
      </c>
      <c r="H32" s="129">
        <f t="shared" ca="1" si="3"/>
        <v>1429</v>
      </c>
      <c r="I32" s="129">
        <f t="shared" ca="1" si="3"/>
        <v>657</v>
      </c>
      <c r="J32" s="129">
        <f t="shared" ca="1" si="3"/>
        <v>603</v>
      </c>
      <c r="K32" s="131">
        <f t="shared" ca="1" si="3"/>
        <v>994</v>
      </c>
      <c r="P32" s="135">
        <v>0</v>
      </c>
      <c r="Q32" s="135">
        <f t="shared" ref="Q32:AH46" ca="1" si="6">RANDBETWEEN(301,536)</f>
        <v>372</v>
      </c>
      <c r="R32" s="135">
        <f t="shared" ca="1" si="6"/>
        <v>397</v>
      </c>
      <c r="S32" s="135">
        <f t="shared" ca="1" si="6"/>
        <v>322</v>
      </c>
      <c r="T32" s="135">
        <f t="shared" ca="1" si="6"/>
        <v>313</v>
      </c>
      <c r="U32" s="135">
        <f t="shared" ca="1" si="6"/>
        <v>388</v>
      </c>
      <c r="V32" s="135">
        <f t="shared" ca="1" si="6"/>
        <v>466</v>
      </c>
      <c r="W32" s="135">
        <f t="shared" ca="1" si="6"/>
        <v>414</v>
      </c>
      <c r="X32" s="135">
        <f t="shared" ca="1" si="6"/>
        <v>375</v>
      </c>
      <c r="Y32" s="135">
        <v>0</v>
      </c>
      <c r="Z32" s="135">
        <f t="shared" ca="1" si="6"/>
        <v>389</v>
      </c>
      <c r="AA32" s="135">
        <f t="shared" ca="1" si="6"/>
        <v>398</v>
      </c>
      <c r="AB32" s="135">
        <f t="shared" ca="1" si="6"/>
        <v>517</v>
      </c>
      <c r="AC32" s="135">
        <f t="shared" ca="1" si="6"/>
        <v>380</v>
      </c>
      <c r="AD32" s="135">
        <f t="shared" ca="1" si="6"/>
        <v>490</v>
      </c>
      <c r="AE32" s="135">
        <f t="shared" ca="1" si="6"/>
        <v>385</v>
      </c>
      <c r="AF32" s="135">
        <f t="shared" ca="1" si="6"/>
        <v>477</v>
      </c>
      <c r="AG32" s="135">
        <f t="shared" ca="1" si="6"/>
        <v>484</v>
      </c>
      <c r="AH32" s="135">
        <f t="shared" ca="1" si="6"/>
        <v>524</v>
      </c>
    </row>
    <row r="33" spans="1:34" ht="26" x14ac:dyDescent="0.3">
      <c r="A33" s="130">
        <f ca="1">RAND()</f>
        <v>0.47269777864783546</v>
      </c>
      <c r="B33" s="129">
        <f t="shared" ca="1" si="2"/>
        <v>0.85256998918192972</v>
      </c>
      <c r="C33" s="129">
        <f t="shared" ca="1" si="2"/>
        <v>0.96891140557418109</v>
      </c>
      <c r="D33" s="129">
        <f t="shared" ca="1" si="2"/>
        <v>0.91357724406252205</v>
      </c>
      <c r="E33" s="131">
        <f ca="1">RAND()</f>
        <v>0.20746037635360759</v>
      </c>
      <c r="G33" s="130">
        <f t="shared" ca="1" si="5"/>
        <v>1131</v>
      </c>
      <c r="H33" s="129">
        <f t="shared" ca="1" si="3"/>
        <v>647</v>
      </c>
      <c r="I33" s="129">
        <f t="shared" ca="1" si="3"/>
        <v>1065</v>
      </c>
      <c r="J33" s="129">
        <f t="shared" ca="1" si="3"/>
        <v>581</v>
      </c>
      <c r="K33" s="131">
        <f t="shared" ca="1" si="3"/>
        <v>1463</v>
      </c>
      <c r="P33" s="135">
        <f t="shared" ca="1" si="1"/>
        <v>519</v>
      </c>
      <c r="Q33" s="135">
        <f t="shared" ca="1" si="6"/>
        <v>404</v>
      </c>
      <c r="R33" s="135">
        <f t="shared" ca="1" si="6"/>
        <v>356</v>
      </c>
      <c r="S33" s="135">
        <f t="shared" ca="1" si="6"/>
        <v>360</v>
      </c>
      <c r="T33" s="135">
        <f t="shared" ca="1" si="6"/>
        <v>360</v>
      </c>
      <c r="U33" s="135">
        <f t="shared" ca="1" si="6"/>
        <v>471</v>
      </c>
      <c r="V33" s="135">
        <f t="shared" ca="1" si="6"/>
        <v>479</v>
      </c>
      <c r="W33" s="135">
        <f t="shared" ca="1" si="6"/>
        <v>416</v>
      </c>
      <c r="X33" s="135">
        <f t="shared" ca="1" si="6"/>
        <v>509</v>
      </c>
      <c r="Y33" s="135">
        <f t="shared" ca="1" si="6"/>
        <v>406</v>
      </c>
      <c r="Z33" s="135">
        <v>0</v>
      </c>
      <c r="AA33" s="135">
        <f t="shared" ca="1" si="6"/>
        <v>442</v>
      </c>
      <c r="AB33" s="135">
        <f t="shared" ca="1" si="6"/>
        <v>427</v>
      </c>
      <c r="AC33" s="135">
        <f t="shared" ca="1" si="6"/>
        <v>366</v>
      </c>
      <c r="AD33" s="135">
        <f t="shared" ca="1" si="6"/>
        <v>531</v>
      </c>
      <c r="AE33" s="135">
        <f t="shared" ca="1" si="6"/>
        <v>313</v>
      </c>
      <c r="AF33" s="135">
        <f t="shared" ca="1" si="6"/>
        <v>317</v>
      </c>
      <c r="AG33" s="135">
        <f t="shared" ca="1" si="6"/>
        <v>425</v>
      </c>
      <c r="AH33" s="135">
        <f t="shared" ca="1" si="6"/>
        <v>445</v>
      </c>
    </row>
    <row r="34" spans="1:34" ht="26" x14ac:dyDescent="0.3">
      <c r="A34" s="130">
        <f t="shared" ca="1" si="4"/>
        <v>0.28892514966019933</v>
      </c>
      <c r="B34" s="129">
        <f t="shared" ca="1" si="2"/>
        <v>0.51538474717952865</v>
      </c>
      <c r="C34" s="129">
        <f t="shared" ca="1" si="2"/>
        <v>0.19882082926384403</v>
      </c>
      <c r="D34" s="129">
        <f t="shared" ca="1" si="2"/>
        <v>0.97056021739004639</v>
      </c>
      <c r="E34" s="131">
        <f t="shared" ca="1" si="2"/>
        <v>0.42057510071104043</v>
      </c>
      <c r="G34" s="130">
        <f t="shared" ca="1" si="5"/>
        <v>554</v>
      </c>
      <c r="H34" s="129">
        <f t="shared" ca="1" si="3"/>
        <v>655</v>
      </c>
      <c r="I34" s="129">
        <f t="shared" ca="1" si="3"/>
        <v>561</v>
      </c>
      <c r="J34" s="129">
        <f t="shared" ca="1" si="3"/>
        <v>965</v>
      </c>
      <c r="K34" s="131">
        <f t="shared" ca="1" si="3"/>
        <v>668</v>
      </c>
      <c r="P34" s="135">
        <v>0</v>
      </c>
      <c r="Q34" s="135">
        <f t="shared" ca="1" si="6"/>
        <v>358</v>
      </c>
      <c r="R34" s="135">
        <f t="shared" ca="1" si="6"/>
        <v>323</v>
      </c>
      <c r="S34" s="135">
        <f t="shared" ca="1" si="6"/>
        <v>422</v>
      </c>
      <c r="T34" s="135">
        <f t="shared" ca="1" si="6"/>
        <v>389</v>
      </c>
      <c r="U34" s="135">
        <v>0</v>
      </c>
      <c r="V34" s="135">
        <f t="shared" ca="1" si="6"/>
        <v>425</v>
      </c>
      <c r="W34" s="135">
        <v>0</v>
      </c>
      <c r="X34" s="135">
        <f t="shared" ca="1" si="6"/>
        <v>396</v>
      </c>
      <c r="Y34" s="135">
        <f t="shared" ca="1" si="6"/>
        <v>462</v>
      </c>
      <c r="Z34" s="135">
        <v>0</v>
      </c>
      <c r="AA34" s="135">
        <f t="shared" ca="1" si="6"/>
        <v>414</v>
      </c>
      <c r="AB34" s="135">
        <f t="shared" ca="1" si="6"/>
        <v>398</v>
      </c>
      <c r="AC34" s="135">
        <f t="shared" ca="1" si="6"/>
        <v>367</v>
      </c>
      <c r="AD34" s="135">
        <f t="shared" ca="1" si="6"/>
        <v>322</v>
      </c>
      <c r="AE34" s="135">
        <f t="shared" ca="1" si="6"/>
        <v>440</v>
      </c>
      <c r="AF34" s="135">
        <f t="shared" ca="1" si="6"/>
        <v>395</v>
      </c>
      <c r="AG34" s="135">
        <v>0</v>
      </c>
      <c r="AH34" s="135">
        <v>0</v>
      </c>
    </row>
    <row r="35" spans="1:34" ht="26" x14ac:dyDescent="0.3">
      <c r="A35" s="130">
        <f t="shared" ca="1" si="4"/>
        <v>0.57193689867808295</v>
      </c>
      <c r="B35" s="129">
        <f t="shared" ca="1" si="2"/>
        <v>0.92337630079911626</v>
      </c>
      <c r="C35" s="129">
        <f t="shared" ca="1" si="2"/>
        <v>0.89962241343603155</v>
      </c>
      <c r="D35" s="129">
        <f t="shared" ca="1" si="2"/>
        <v>0.68159938583120483</v>
      </c>
      <c r="E35" s="131">
        <f t="shared" ca="1" si="2"/>
        <v>0.6000679983346634</v>
      </c>
      <c r="G35" s="130">
        <f t="shared" ca="1" si="5"/>
        <v>1148</v>
      </c>
      <c r="H35" s="129">
        <f t="shared" ca="1" si="3"/>
        <v>1272</v>
      </c>
      <c r="I35" s="129">
        <f t="shared" ca="1" si="3"/>
        <v>1036</v>
      </c>
      <c r="J35" s="129">
        <f t="shared" ca="1" si="3"/>
        <v>642</v>
      </c>
      <c r="K35" s="131">
        <f t="shared" ca="1" si="3"/>
        <v>1441</v>
      </c>
      <c r="P35" s="135">
        <f t="shared" ca="1" si="1"/>
        <v>324</v>
      </c>
      <c r="Q35" s="135">
        <f t="shared" ca="1" si="6"/>
        <v>395</v>
      </c>
      <c r="R35" s="135">
        <f t="shared" ca="1" si="6"/>
        <v>471</v>
      </c>
      <c r="S35" s="135">
        <f t="shared" ca="1" si="6"/>
        <v>479</v>
      </c>
      <c r="T35" s="135">
        <f t="shared" ca="1" si="6"/>
        <v>417</v>
      </c>
      <c r="U35" s="135">
        <f t="shared" ca="1" si="6"/>
        <v>327</v>
      </c>
      <c r="V35" s="135">
        <f t="shared" ca="1" si="6"/>
        <v>430</v>
      </c>
      <c r="W35" s="135">
        <f t="shared" ca="1" si="6"/>
        <v>374</v>
      </c>
      <c r="X35" s="135">
        <f t="shared" ca="1" si="6"/>
        <v>409</v>
      </c>
      <c r="Y35" s="135">
        <f t="shared" ca="1" si="6"/>
        <v>517</v>
      </c>
      <c r="Z35" s="135">
        <v>0</v>
      </c>
      <c r="AA35" s="135">
        <f t="shared" ca="1" si="6"/>
        <v>524</v>
      </c>
      <c r="AB35" s="135">
        <f t="shared" ca="1" si="6"/>
        <v>383</v>
      </c>
      <c r="AC35" s="135">
        <f t="shared" ca="1" si="6"/>
        <v>453</v>
      </c>
      <c r="AD35" s="135">
        <f t="shared" ca="1" si="6"/>
        <v>360</v>
      </c>
      <c r="AE35" s="135">
        <v>0</v>
      </c>
      <c r="AF35" s="135">
        <v>0</v>
      </c>
      <c r="AG35" s="135">
        <f t="shared" ca="1" si="6"/>
        <v>362</v>
      </c>
      <c r="AH35" s="135">
        <f t="shared" ca="1" si="6"/>
        <v>386</v>
      </c>
    </row>
    <row r="36" spans="1:34" ht="27" thickBot="1" x14ac:dyDescent="0.35">
      <c r="A36" s="132">
        <f t="shared" ca="1" si="4"/>
        <v>0.6086598103948202</v>
      </c>
      <c r="B36" s="133">
        <f t="shared" ca="1" si="2"/>
        <v>0.49356143195216462</v>
      </c>
      <c r="C36" s="133">
        <f t="shared" ca="1" si="2"/>
        <v>0.74800744574463318</v>
      </c>
      <c r="D36" s="133">
        <f t="shared" ca="1" si="2"/>
        <v>1.140292803218812E-3</v>
      </c>
      <c r="E36" s="134">
        <f t="shared" ca="1" si="2"/>
        <v>0.3880743221426588</v>
      </c>
      <c r="G36" s="132">
        <f ca="1">RANDBETWEEN(500,1500)</f>
        <v>1445</v>
      </c>
      <c r="H36" s="133">
        <f t="shared" ca="1" si="3"/>
        <v>510</v>
      </c>
      <c r="I36" s="133">
        <f t="shared" ca="1" si="3"/>
        <v>1020</v>
      </c>
      <c r="J36" s="133">
        <f t="shared" ca="1" si="3"/>
        <v>1200</v>
      </c>
      <c r="K36" s="134">
        <f t="shared" ca="1" si="3"/>
        <v>1274</v>
      </c>
      <c r="P36" s="135">
        <f t="shared" ca="1" si="1"/>
        <v>302</v>
      </c>
      <c r="Q36" s="135">
        <f t="shared" ca="1" si="6"/>
        <v>463</v>
      </c>
      <c r="R36" s="135">
        <f t="shared" ca="1" si="6"/>
        <v>325</v>
      </c>
      <c r="S36" s="135">
        <f t="shared" ca="1" si="6"/>
        <v>438</v>
      </c>
      <c r="T36" s="135">
        <f t="shared" ca="1" si="6"/>
        <v>347</v>
      </c>
      <c r="U36" s="135">
        <f t="shared" ca="1" si="6"/>
        <v>481</v>
      </c>
      <c r="V36" s="135">
        <f t="shared" ca="1" si="6"/>
        <v>417</v>
      </c>
      <c r="W36" s="135">
        <f t="shared" ca="1" si="6"/>
        <v>392</v>
      </c>
      <c r="X36" s="135">
        <f t="shared" ca="1" si="6"/>
        <v>479</v>
      </c>
      <c r="Y36" s="135">
        <f t="shared" ca="1" si="6"/>
        <v>414</v>
      </c>
      <c r="Z36" s="135">
        <f t="shared" ca="1" si="6"/>
        <v>367</v>
      </c>
      <c r="AA36" s="135">
        <f t="shared" ca="1" si="6"/>
        <v>306</v>
      </c>
      <c r="AB36" s="135">
        <v>0</v>
      </c>
      <c r="AC36" s="135">
        <f t="shared" ca="1" si="6"/>
        <v>412</v>
      </c>
      <c r="AD36" s="135">
        <f t="shared" ca="1" si="6"/>
        <v>444</v>
      </c>
      <c r="AE36" s="135">
        <f t="shared" ca="1" si="6"/>
        <v>530</v>
      </c>
      <c r="AF36" s="135">
        <f t="shared" ca="1" si="6"/>
        <v>385</v>
      </c>
      <c r="AG36" s="135">
        <f t="shared" ca="1" si="6"/>
        <v>502</v>
      </c>
      <c r="AH36" s="135">
        <f t="shared" ca="1" si="6"/>
        <v>416</v>
      </c>
    </row>
    <row r="37" spans="1:34" ht="26" x14ac:dyDescent="0.3">
      <c r="A37" s="1"/>
      <c r="B37" s="1"/>
      <c r="C37" s="1"/>
      <c r="D37" s="1"/>
      <c r="E37" s="1"/>
      <c r="P37" s="135">
        <f t="shared" ca="1" si="1"/>
        <v>362</v>
      </c>
      <c r="Q37" s="135">
        <f t="shared" ca="1" si="6"/>
        <v>507</v>
      </c>
      <c r="R37" s="135">
        <f t="shared" ca="1" si="6"/>
        <v>406</v>
      </c>
      <c r="S37" s="135">
        <f t="shared" ca="1" si="6"/>
        <v>306</v>
      </c>
      <c r="T37" s="135">
        <f t="shared" ca="1" si="6"/>
        <v>340</v>
      </c>
      <c r="U37" s="135">
        <f t="shared" ca="1" si="6"/>
        <v>523</v>
      </c>
      <c r="V37" s="135">
        <f t="shared" ca="1" si="6"/>
        <v>306</v>
      </c>
      <c r="W37" s="135">
        <f t="shared" ca="1" si="6"/>
        <v>515</v>
      </c>
      <c r="X37" s="135">
        <f t="shared" ca="1" si="6"/>
        <v>370</v>
      </c>
      <c r="Y37" s="135">
        <v>0</v>
      </c>
      <c r="Z37" s="135">
        <f t="shared" ca="1" si="6"/>
        <v>314</v>
      </c>
      <c r="AA37" s="135">
        <f t="shared" ca="1" si="6"/>
        <v>483</v>
      </c>
      <c r="AB37" s="135">
        <f t="shared" ca="1" si="6"/>
        <v>346</v>
      </c>
      <c r="AC37" s="135">
        <f t="shared" ca="1" si="6"/>
        <v>354</v>
      </c>
      <c r="AD37" s="135">
        <f t="shared" ca="1" si="6"/>
        <v>410</v>
      </c>
      <c r="AE37" s="135">
        <f t="shared" ca="1" si="6"/>
        <v>461</v>
      </c>
      <c r="AF37" s="135">
        <f t="shared" ca="1" si="6"/>
        <v>386</v>
      </c>
      <c r="AG37" s="135">
        <f t="shared" ca="1" si="6"/>
        <v>486</v>
      </c>
      <c r="AH37" s="135">
        <v>0</v>
      </c>
    </row>
    <row r="38" spans="1:34" ht="26" x14ac:dyDescent="0.3">
      <c r="P38" s="135">
        <f t="shared" ca="1" si="1"/>
        <v>483</v>
      </c>
      <c r="Q38" s="135">
        <f t="shared" ca="1" si="6"/>
        <v>490</v>
      </c>
      <c r="R38" s="135">
        <v>0</v>
      </c>
      <c r="S38" s="135">
        <f t="shared" ca="1" si="6"/>
        <v>514</v>
      </c>
      <c r="T38" s="135">
        <f t="shared" ca="1" si="6"/>
        <v>355</v>
      </c>
      <c r="U38" s="135">
        <f t="shared" ca="1" si="6"/>
        <v>331</v>
      </c>
      <c r="V38" s="135">
        <f t="shared" ca="1" si="6"/>
        <v>505</v>
      </c>
      <c r="W38" s="135">
        <v>0</v>
      </c>
      <c r="X38" s="135">
        <f t="shared" ca="1" si="6"/>
        <v>492</v>
      </c>
      <c r="Y38" s="135">
        <f t="shared" ca="1" si="6"/>
        <v>452</v>
      </c>
      <c r="Z38" s="135">
        <f t="shared" ca="1" si="6"/>
        <v>342</v>
      </c>
      <c r="AA38" s="135">
        <f t="shared" ca="1" si="6"/>
        <v>426</v>
      </c>
      <c r="AB38" s="135">
        <f t="shared" ca="1" si="6"/>
        <v>411</v>
      </c>
      <c r="AC38" s="135">
        <f t="shared" ca="1" si="6"/>
        <v>302</v>
      </c>
      <c r="AD38" s="135">
        <f t="shared" ca="1" si="6"/>
        <v>430</v>
      </c>
      <c r="AE38" s="135">
        <f t="shared" ca="1" si="6"/>
        <v>419</v>
      </c>
      <c r="AF38" s="135">
        <f t="shared" ca="1" si="6"/>
        <v>491</v>
      </c>
      <c r="AG38" s="135">
        <f t="shared" ca="1" si="6"/>
        <v>406</v>
      </c>
      <c r="AH38" s="135">
        <v>0</v>
      </c>
    </row>
    <row r="39" spans="1:34" ht="26" x14ac:dyDescent="0.3">
      <c r="P39" s="135">
        <v>0</v>
      </c>
      <c r="Q39" s="135">
        <f t="shared" ca="1" si="6"/>
        <v>438</v>
      </c>
      <c r="R39" s="135">
        <f t="shared" ca="1" si="6"/>
        <v>332</v>
      </c>
      <c r="S39" s="135">
        <f t="shared" ca="1" si="6"/>
        <v>451</v>
      </c>
      <c r="T39" s="135">
        <f t="shared" ca="1" si="6"/>
        <v>512</v>
      </c>
      <c r="U39" s="135">
        <f t="shared" ca="1" si="6"/>
        <v>309</v>
      </c>
      <c r="V39" s="135">
        <f t="shared" ca="1" si="6"/>
        <v>380</v>
      </c>
      <c r="W39" s="135">
        <f t="shared" ca="1" si="6"/>
        <v>321</v>
      </c>
      <c r="X39" s="135">
        <f t="shared" ca="1" si="6"/>
        <v>476</v>
      </c>
      <c r="Y39" s="135">
        <f t="shared" ca="1" si="6"/>
        <v>532</v>
      </c>
      <c r="Z39" s="135">
        <f t="shared" ca="1" si="6"/>
        <v>484</v>
      </c>
      <c r="AA39" s="135">
        <f t="shared" ca="1" si="6"/>
        <v>483</v>
      </c>
      <c r="AB39" s="135">
        <f t="shared" ca="1" si="6"/>
        <v>415</v>
      </c>
      <c r="AC39" s="135">
        <f t="shared" ca="1" si="6"/>
        <v>340</v>
      </c>
      <c r="AD39" s="135">
        <f t="shared" ca="1" si="6"/>
        <v>399</v>
      </c>
      <c r="AE39" s="135">
        <f t="shared" ca="1" si="6"/>
        <v>320</v>
      </c>
      <c r="AF39" s="135">
        <f t="shared" ca="1" si="6"/>
        <v>450</v>
      </c>
      <c r="AG39" s="135">
        <f t="shared" ca="1" si="6"/>
        <v>353</v>
      </c>
      <c r="AH39" s="135">
        <v>0</v>
      </c>
    </row>
    <row r="40" spans="1:34" ht="26" x14ac:dyDescent="0.3">
      <c r="P40" s="135">
        <f t="shared" ca="1" si="1"/>
        <v>474</v>
      </c>
      <c r="Q40" s="135">
        <f t="shared" ca="1" si="6"/>
        <v>528</v>
      </c>
      <c r="R40" s="135">
        <f t="shared" ca="1" si="6"/>
        <v>383</v>
      </c>
      <c r="S40" s="135">
        <f t="shared" ca="1" si="6"/>
        <v>389</v>
      </c>
      <c r="T40" s="135">
        <f t="shared" ca="1" si="6"/>
        <v>466</v>
      </c>
      <c r="U40" s="135">
        <v>0</v>
      </c>
      <c r="V40" s="135">
        <f t="shared" ca="1" si="6"/>
        <v>407</v>
      </c>
      <c r="W40" s="135">
        <f t="shared" ca="1" si="6"/>
        <v>492</v>
      </c>
      <c r="X40" s="135">
        <f t="shared" ca="1" si="6"/>
        <v>529</v>
      </c>
      <c r="Y40" s="135">
        <f t="shared" ca="1" si="6"/>
        <v>393</v>
      </c>
      <c r="Z40" s="135">
        <f t="shared" ca="1" si="6"/>
        <v>468</v>
      </c>
      <c r="AA40" s="135">
        <f t="shared" ca="1" si="6"/>
        <v>490</v>
      </c>
      <c r="AB40" s="135">
        <f t="shared" ca="1" si="6"/>
        <v>530</v>
      </c>
      <c r="AC40" s="135">
        <f t="shared" ca="1" si="6"/>
        <v>491</v>
      </c>
      <c r="AD40" s="135">
        <f t="shared" ca="1" si="6"/>
        <v>449</v>
      </c>
      <c r="AE40" s="135">
        <v>0</v>
      </c>
      <c r="AF40" s="135">
        <f t="shared" ca="1" si="6"/>
        <v>476</v>
      </c>
      <c r="AG40" s="135">
        <v>0</v>
      </c>
      <c r="AH40" s="135">
        <v>0</v>
      </c>
    </row>
    <row r="41" spans="1:34" ht="26" x14ac:dyDescent="0.3">
      <c r="P41" s="135">
        <f t="shared" ca="1" si="1"/>
        <v>312</v>
      </c>
      <c r="Q41" s="135">
        <f t="shared" ca="1" si="6"/>
        <v>491</v>
      </c>
      <c r="R41" s="135">
        <f t="shared" ca="1" si="6"/>
        <v>424</v>
      </c>
      <c r="S41" s="135">
        <f t="shared" ca="1" si="6"/>
        <v>329</v>
      </c>
      <c r="T41" s="135">
        <f t="shared" ca="1" si="6"/>
        <v>437</v>
      </c>
      <c r="U41" s="135">
        <f t="shared" ca="1" si="6"/>
        <v>330</v>
      </c>
      <c r="V41" s="135">
        <f t="shared" ca="1" si="6"/>
        <v>514</v>
      </c>
      <c r="W41" s="135">
        <f t="shared" ca="1" si="6"/>
        <v>438</v>
      </c>
      <c r="X41" s="135">
        <f t="shared" ca="1" si="6"/>
        <v>443</v>
      </c>
      <c r="Y41" s="135">
        <f t="shared" ca="1" si="6"/>
        <v>356</v>
      </c>
      <c r="Z41" s="135">
        <f t="shared" ca="1" si="6"/>
        <v>331</v>
      </c>
      <c r="AA41" s="135">
        <f t="shared" ca="1" si="6"/>
        <v>516</v>
      </c>
      <c r="AB41" s="135">
        <f t="shared" ca="1" si="6"/>
        <v>370</v>
      </c>
      <c r="AC41" s="135">
        <f t="shared" ca="1" si="6"/>
        <v>477</v>
      </c>
      <c r="AD41" s="135">
        <f t="shared" ca="1" si="6"/>
        <v>333</v>
      </c>
      <c r="AE41" s="135">
        <f t="shared" ca="1" si="6"/>
        <v>525</v>
      </c>
      <c r="AF41" s="135">
        <v>0</v>
      </c>
      <c r="AG41" s="135">
        <f t="shared" ca="1" si="6"/>
        <v>319</v>
      </c>
      <c r="AH41" s="135">
        <f t="shared" ca="1" si="6"/>
        <v>331</v>
      </c>
    </row>
    <row r="42" spans="1:34" ht="26" x14ac:dyDescent="0.3">
      <c r="P42" s="135">
        <f t="shared" ca="1" si="1"/>
        <v>328</v>
      </c>
      <c r="Q42" s="135">
        <f t="shared" ca="1" si="6"/>
        <v>458</v>
      </c>
      <c r="R42" s="135">
        <f t="shared" ca="1" si="6"/>
        <v>372</v>
      </c>
      <c r="S42" s="135">
        <f t="shared" ca="1" si="6"/>
        <v>312</v>
      </c>
      <c r="T42" s="135">
        <f t="shared" ca="1" si="6"/>
        <v>390</v>
      </c>
      <c r="U42" s="135">
        <f t="shared" ca="1" si="6"/>
        <v>334</v>
      </c>
      <c r="V42" s="135">
        <f t="shared" ca="1" si="6"/>
        <v>328</v>
      </c>
      <c r="W42" s="135">
        <v>0</v>
      </c>
      <c r="X42" s="135">
        <f t="shared" ca="1" si="6"/>
        <v>389</v>
      </c>
      <c r="Y42" s="135">
        <f t="shared" ca="1" si="6"/>
        <v>341</v>
      </c>
      <c r="Z42" s="135">
        <f t="shared" ca="1" si="6"/>
        <v>401</v>
      </c>
      <c r="AA42" s="135">
        <f t="shared" ca="1" si="6"/>
        <v>469</v>
      </c>
      <c r="AB42" s="135">
        <f t="shared" ca="1" si="6"/>
        <v>525</v>
      </c>
      <c r="AC42" s="135">
        <f t="shared" ca="1" si="6"/>
        <v>447</v>
      </c>
      <c r="AD42" s="135">
        <f t="shared" ca="1" si="6"/>
        <v>339</v>
      </c>
      <c r="AE42" s="135">
        <v>0</v>
      </c>
      <c r="AF42" s="135">
        <f t="shared" ca="1" si="6"/>
        <v>374</v>
      </c>
      <c r="AG42" s="135">
        <f t="shared" ca="1" si="6"/>
        <v>387</v>
      </c>
      <c r="AH42" s="135">
        <f t="shared" ca="1" si="6"/>
        <v>327</v>
      </c>
    </row>
    <row r="43" spans="1:34" ht="26" x14ac:dyDescent="0.3">
      <c r="P43" s="135">
        <f t="shared" ca="1" si="1"/>
        <v>311</v>
      </c>
      <c r="Q43" s="135">
        <f t="shared" ca="1" si="6"/>
        <v>444</v>
      </c>
      <c r="R43" s="135">
        <f t="shared" ca="1" si="6"/>
        <v>445</v>
      </c>
      <c r="S43" s="135">
        <f t="shared" ca="1" si="6"/>
        <v>350</v>
      </c>
      <c r="T43" s="135">
        <f t="shared" ca="1" si="6"/>
        <v>498</v>
      </c>
      <c r="U43" s="135">
        <f t="shared" ca="1" si="6"/>
        <v>318</v>
      </c>
      <c r="V43" s="135">
        <f t="shared" ca="1" si="6"/>
        <v>433</v>
      </c>
      <c r="W43" s="135">
        <f t="shared" ca="1" si="6"/>
        <v>403</v>
      </c>
      <c r="X43" s="135">
        <f t="shared" ca="1" si="6"/>
        <v>414</v>
      </c>
      <c r="Y43" s="135">
        <v>0</v>
      </c>
      <c r="Z43" s="135">
        <v>0</v>
      </c>
      <c r="AA43" s="135">
        <f t="shared" ca="1" si="6"/>
        <v>430</v>
      </c>
      <c r="AB43" s="135">
        <f t="shared" ca="1" si="6"/>
        <v>365</v>
      </c>
      <c r="AC43" s="135">
        <f t="shared" ca="1" si="6"/>
        <v>345</v>
      </c>
      <c r="AD43" s="135">
        <f t="shared" ca="1" si="6"/>
        <v>368</v>
      </c>
      <c r="AE43" s="135">
        <v>0</v>
      </c>
      <c r="AF43" s="135">
        <f t="shared" ca="1" si="6"/>
        <v>351</v>
      </c>
      <c r="AG43" s="135">
        <f t="shared" ca="1" si="6"/>
        <v>354</v>
      </c>
      <c r="AH43" s="135">
        <f t="shared" ca="1" si="6"/>
        <v>474</v>
      </c>
    </row>
    <row r="44" spans="1:34" ht="26" x14ac:dyDescent="0.3">
      <c r="P44" s="135">
        <v>0</v>
      </c>
      <c r="Q44" s="135">
        <f t="shared" ca="1" si="6"/>
        <v>534</v>
      </c>
      <c r="R44" s="135">
        <v>0</v>
      </c>
      <c r="S44" s="135">
        <f t="shared" ca="1" si="6"/>
        <v>445</v>
      </c>
      <c r="T44" s="135">
        <f t="shared" ca="1" si="6"/>
        <v>462</v>
      </c>
      <c r="U44" s="135">
        <f t="shared" ca="1" si="6"/>
        <v>373</v>
      </c>
      <c r="V44" s="135">
        <f t="shared" ca="1" si="6"/>
        <v>443</v>
      </c>
      <c r="W44" s="135">
        <f t="shared" ca="1" si="6"/>
        <v>330</v>
      </c>
      <c r="X44" s="135">
        <f t="shared" ca="1" si="6"/>
        <v>374</v>
      </c>
      <c r="Y44" s="135">
        <f t="shared" ca="1" si="6"/>
        <v>344</v>
      </c>
      <c r="Z44" s="135">
        <v>0</v>
      </c>
      <c r="AA44" s="135">
        <f t="shared" ca="1" si="6"/>
        <v>529</v>
      </c>
      <c r="AB44" s="135">
        <f t="shared" ca="1" si="6"/>
        <v>498</v>
      </c>
      <c r="AC44" s="135">
        <f t="shared" ca="1" si="6"/>
        <v>517</v>
      </c>
      <c r="AD44" s="135">
        <f t="shared" ca="1" si="6"/>
        <v>335</v>
      </c>
      <c r="AE44" s="135">
        <f t="shared" ca="1" si="6"/>
        <v>415</v>
      </c>
      <c r="AF44" s="135">
        <f t="shared" ca="1" si="6"/>
        <v>387</v>
      </c>
      <c r="AG44" s="135">
        <f t="shared" ca="1" si="6"/>
        <v>443</v>
      </c>
      <c r="AH44" s="135">
        <v>0</v>
      </c>
    </row>
    <row r="45" spans="1:34" ht="26" x14ac:dyDescent="0.3">
      <c r="P45" s="135">
        <f t="shared" ca="1" si="1"/>
        <v>506</v>
      </c>
      <c r="Q45" s="135">
        <f t="shared" ca="1" si="6"/>
        <v>460</v>
      </c>
      <c r="R45" s="135">
        <f t="shared" ca="1" si="6"/>
        <v>512</v>
      </c>
      <c r="S45" s="135">
        <f t="shared" ca="1" si="6"/>
        <v>530</v>
      </c>
      <c r="T45" s="135">
        <f t="shared" ca="1" si="6"/>
        <v>350</v>
      </c>
      <c r="U45" s="135">
        <f t="shared" ca="1" si="6"/>
        <v>470</v>
      </c>
      <c r="V45" s="135">
        <f t="shared" ca="1" si="6"/>
        <v>440</v>
      </c>
      <c r="W45" s="135">
        <f t="shared" ca="1" si="6"/>
        <v>326</v>
      </c>
      <c r="X45" s="135">
        <f t="shared" ca="1" si="6"/>
        <v>521</v>
      </c>
      <c r="Y45" s="135">
        <f t="shared" ca="1" si="6"/>
        <v>393</v>
      </c>
      <c r="Z45" s="135">
        <f t="shared" ca="1" si="6"/>
        <v>510</v>
      </c>
      <c r="AA45" s="135">
        <f t="shared" ca="1" si="6"/>
        <v>450</v>
      </c>
      <c r="AB45" s="135">
        <f t="shared" ca="1" si="6"/>
        <v>478</v>
      </c>
      <c r="AC45" s="135">
        <f t="shared" ca="1" si="6"/>
        <v>488</v>
      </c>
      <c r="AD45" s="135">
        <f t="shared" ca="1" si="6"/>
        <v>372</v>
      </c>
      <c r="AE45" s="135">
        <f t="shared" ca="1" si="6"/>
        <v>345</v>
      </c>
      <c r="AF45" s="135">
        <f t="shared" ca="1" si="6"/>
        <v>338</v>
      </c>
      <c r="AG45" s="135">
        <f t="shared" ca="1" si="6"/>
        <v>392</v>
      </c>
      <c r="AH45" s="135">
        <f t="shared" ca="1" si="6"/>
        <v>356</v>
      </c>
    </row>
    <row r="46" spans="1:34" ht="26" x14ac:dyDescent="0.3">
      <c r="P46" s="135">
        <f t="shared" ca="1" si="1"/>
        <v>376</v>
      </c>
      <c r="Q46" s="135">
        <f t="shared" ca="1" si="6"/>
        <v>420</v>
      </c>
      <c r="R46" s="135">
        <f t="shared" ca="1" si="6"/>
        <v>446</v>
      </c>
      <c r="S46" s="135">
        <f t="shared" ca="1" si="6"/>
        <v>428</v>
      </c>
      <c r="T46" s="135">
        <f t="shared" ref="Q46:AH58" ca="1" si="7">RANDBETWEEN(301,536)</f>
        <v>365</v>
      </c>
      <c r="U46" s="135">
        <v>0</v>
      </c>
      <c r="V46" s="135">
        <f t="shared" ca="1" si="7"/>
        <v>436</v>
      </c>
      <c r="W46" s="135">
        <v>0</v>
      </c>
      <c r="X46" s="135">
        <f t="shared" ca="1" si="7"/>
        <v>533</v>
      </c>
      <c r="Y46" s="135">
        <f t="shared" ca="1" si="7"/>
        <v>356</v>
      </c>
      <c r="Z46" s="135">
        <f t="shared" ca="1" si="7"/>
        <v>348</v>
      </c>
      <c r="AA46" s="135">
        <f t="shared" ca="1" si="7"/>
        <v>465</v>
      </c>
      <c r="AB46" s="135">
        <f t="shared" ca="1" si="7"/>
        <v>346</v>
      </c>
      <c r="AC46" s="135">
        <f t="shared" ca="1" si="7"/>
        <v>376</v>
      </c>
      <c r="AD46" s="135">
        <f t="shared" ca="1" si="7"/>
        <v>470</v>
      </c>
      <c r="AE46" s="135">
        <f t="shared" ca="1" si="7"/>
        <v>484</v>
      </c>
      <c r="AF46" s="135">
        <f t="shared" ca="1" si="7"/>
        <v>461</v>
      </c>
      <c r="AG46" s="135">
        <f t="shared" ca="1" si="7"/>
        <v>388</v>
      </c>
      <c r="AH46" s="135">
        <f t="shared" ca="1" si="7"/>
        <v>309</v>
      </c>
    </row>
    <row r="47" spans="1:34" ht="26" x14ac:dyDescent="0.3">
      <c r="P47" s="135">
        <f t="shared" ca="1" si="1"/>
        <v>436</v>
      </c>
      <c r="Q47" s="135">
        <f t="shared" ca="1" si="7"/>
        <v>372</v>
      </c>
      <c r="R47" s="135">
        <f t="shared" ca="1" si="7"/>
        <v>459</v>
      </c>
      <c r="S47" s="135">
        <f t="shared" ca="1" si="7"/>
        <v>349</v>
      </c>
      <c r="T47" s="135">
        <f t="shared" ca="1" si="7"/>
        <v>460</v>
      </c>
      <c r="U47" s="135">
        <f t="shared" ca="1" si="7"/>
        <v>398</v>
      </c>
      <c r="V47" s="135">
        <f t="shared" ca="1" si="7"/>
        <v>410</v>
      </c>
      <c r="W47" s="135">
        <f t="shared" ca="1" si="7"/>
        <v>321</v>
      </c>
      <c r="X47" s="135">
        <f t="shared" ca="1" si="7"/>
        <v>475</v>
      </c>
      <c r="Y47" s="135">
        <f t="shared" ca="1" si="7"/>
        <v>374</v>
      </c>
      <c r="Z47" s="135">
        <f t="shared" ca="1" si="7"/>
        <v>457</v>
      </c>
      <c r="AA47" s="135">
        <f t="shared" ca="1" si="7"/>
        <v>430</v>
      </c>
      <c r="AB47" s="135">
        <v>0</v>
      </c>
      <c r="AC47" s="135">
        <f t="shared" ca="1" si="7"/>
        <v>365</v>
      </c>
      <c r="AD47" s="135">
        <f t="shared" ca="1" si="7"/>
        <v>303</v>
      </c>
      <c r="AE47" s="135">
        <f t="shared" ca="1" si="7"/>
        <v>380</v>
      </c>
      <c r="AF47" s="135">
        <f t="shared" ca="1" si="7"/>
        <v>334</v>
      </c>
      <c r="AG47" s="135">
        <v>0</v>
      </c>
      <c r="AH47" s="135">
        <f t="shared" ca="1" si="7"/>
        <v>499</v>
      </c>
    </row>
    <row r="48" spans="1:34" ht="26" x14ac:dyDescent="0.3">
      <c r="P48" s="135">
        <v>0</v>
      </c>
      <c r="Q48" s="135">
        <f t="shared" ca="1" si="7"/>
        <v>508</v>
      </c>
      <c r="R48" s="135">
        <f t="shared" ca="1" si="7"/>
        <v>371</v>
      </c>
      <c r="S48" s="135">
        <f t="shared" ca="1" si="7"/>
        <v>362</v>
      </c>
      <c r="T48" s="135">
        <f t="shared" ca="1" si="7"/>
        <v>396</v>
      </c>
      <c r="U48" s="135">
        <f t="shared" ca="1" si="7"/>
        <v>448</v>
      </c>
      <c r="V48" s="135">
        <f t="shared" ca="1" si="7"/>
        <v>444</v>
      </c>
      <c r="W48" s="135">
        <f t="shared" ca="1" si="7"/>
        <v>437</v>
      </c>
      <c r="X48" s="135">
        <f t="shared" ca="1" si="7"/>
        <v>320</v>
      </c>
      <c r="Y48" s="135">
        <v>0</v>
      </c>
      <c r="Z48" s="135">
        <f t="shared" ca="1" si="7"/>
        <v>439</v>
      </c>
      <c r="AA48" s="135">
        <f t="shared" ca="1" si="7"/>
        <v>437</v>
      </c>
      <c r="AB48" s="135">
        <f t="shared" ca="1" si="7"/>
        <v>372</v>
      </c>
      <c r="AC48" s="135">
        <f t="shared" ca="1" si="7"/>
        <v>493</v>
      </c>
      <c r="AD48" s="135">
        <f t="shared" ca="1" si="7"/>
        <v>339</v>
      </c>
      <c r="AE48" s="135">
        <f t="shared" ca="1" si="7"/>
        <v>343</v>
      </c>
      <c r="AF48" s="135">
        <f t="shared" ca="1" si="7"/>
        <v>445</v>
      </c>
      <c r="AG48" s="135">
        <v>0</v>
      </c>
      <c r="AH48" s="135">
        <v>0</v>
      </c>
    </row>
    <row r="49" spans="16:34" ht="26" x14ac:dyDescent="0.3">
      <c r="P49" s="135">
        <f t="shared" ca="1" si="1"/>
        <v>502</v>
      </c>
      <c r="Q49" s="135">
        <f t="shared" ca="1" si="7"/>
        <v>467</v>
      </c>
      <c r="R49" s="135">
        <f t="shared" ca="1" si="7"/>
        <v>525</v>
      </c>
      <c r="S49" s="135">
        <f t="shared" ca="1" si="7"/>
        <v>479</v>
      </c>
      <c r="T49" s="135">
        <f t="shared" ca="1" si="7"/>
        <v>521</v>
      </c>
      <c r="U49" s="135">
        <f t="shared" ca="1" si="7"/>
        <v>375</v>
      </c>
      <c r="V49" s="135">
        <f t="shared" ca="1" si="7"/>
        <v>303</v>
      </c>
      <c r="W49" s="135">
        <f t="shared" ca="1" si="7"/>
        <v>524</v>
      </c>
      <c r="X49" s="135">
        <f t="shared" ca="1" si="7"/>
        <v>462</v>
      </c>
      <c r="Y49" s="135">
        <f t="shared" ca="1" si="7"/>
        <v>480</v>
      </c>
      <c r="Z49" s="135">
        <f t="shared" ca="1" si="7"/>
        <v>377</v>
      </c>
      <c r="AA49" s="135">
        <f t="shared" ca="1" si="7"/>
        <v>385</v>
      </c>
      <c r="AB49" s="135">
        <f t="shared" ca="1" si="7"/>
        <v>346</v>
      </c>
      <c r="AC49" s="135">
        <f t="shared" ca="1" si="7"/>
        <v>346</v>
      </c>
      <c r="AD49" s="135">
        <f t="shared" ca="1" si="7"/>
        <v>308</v>
      </c>
      <c r="AE49" s="135">
        <v>0</v>
      </c>
      <c r="AF49" s="135">
        <v>0</v>
      </c>
      <c r="AG49" s="135">
        <v>0</v>
      </c>
      <c r="AH49" s="135">
        <f t="shared" ca="1" si="7"/>
        <v>398</v>
      </c>
    </row>
    <row r="50" spans="16:34" ht="26" x14ac:dyDescent="0.3">
      <c r="P50" s="135">
        <f t="shared" ca="1" si="1"/>
        <v>507</v>
      </c>
      <c r="Q50" s="135">
        <f t="shared" ca="1" si="7"/>
        <v>473</v>
      </c>
      <c r="R50" s="135">
        <f t="shared" ca="1" si="7"/>
        <v>474</v>
      </c>
      <c r="S50" s="135">
        <f t="shared" ca="1" si="7"/>
        <v>402</v>
      </c>
      <c r="T50" s="135">
        <f t="shared" ca="1" si="7"/>
        <v>528</v>
      </c>
      <c r="U50" s="135">
        <f t="shared" ca="1" si="7"/>
        <v>386</v>
      </c>
      <c r="V50" s="135">
        <f t="shared" ca="1" si="7"/>
        <v>387</v>
      </c>
      <c r="W50" s="135">
        <v>0</v>
      </c>
      <c r="X50" s="135">
        <f t="shared" ca="1" si="7"/>
        <v>461</v>
      </c>
      <c r="Y50" s="135">
        <f t="shared" ca="1" si="7"/>
        <v>526</v>
      </c>
      <c r="Z50" s="135">
        <f t="shared" ca="1" si="7"/>
        <v>329</v>
      </c>
      <c r="AA50" s="135">
        <f t="shared" ca="1" si="7"/>
        <v>377</v>
      </c>
      <c r="AB50" s="135">
        <f t="shared" ca="1" si="7"/>
        <v>304</v>
      </c>
      <c r="AC50" s="135">
        <f t="shared" ca="1" si="7"/>
        <v>313</v>
      </c>
      <c r="AD50" s="135">
        <f t="shared" ca="1" si="7"/>
        <v>513</v>
      </c>
      <c r="AE50" s="135">
        <f t="shared" ca="1" si="7"/>
        <v>388</v>
      </c>
      <c r="AF50" s="135">
        <f t="shared" ca="1" si="7"/>
        <v>469</v>
      </c>
      <c r="AG50" s="135">
        <v>0</v>
      </c>
      <c r="AH50" s="135">
        <f t="shared" ca="1" si="7"/>
        <v>528</v>
      </c>
    </row>
    <row r="51" spans="16:34" ht="26" x14ac:dyDescent="0.3">
      <c r="P51" s="135">
        <f t="shared" ca="1" si="1"/>
        <v>334</v>
      </c>
      <c r="Q51" s="135">
        <f t="shared" ca="1" si="7"/>
        <v>437</v>
      </c>
      <c r="R51" s="135">
        <v>0</v>
      </c>
      <c r="S51" s="135">
        <f t="shared" ca="1" si="7"/>
        <v>317</v>
      </c>
      <c r="T51" s="135">
        <f t="shared" ca="1" si="7"/>
        <v>494</v>
      </c>
      <c r="U51" s="135">
        <f t="shared" ca="1" si="7"/>
        <v>504</v>
      </c>
      <c r="V51" s="135">
        <f t="shared" ca="1" si="7"/>
        <v>441</v>
      </c>
      <c r="W51" s="135">
        <f t="shared" ca="1" si="7"/>
        <v>462</v>
      </c>
      <c r="X51" s="135">
        <f t="shared" ca="1" si="7"/>
        <v>313</v>
      </c>
      <c r="Y51" s="135">
        <f t="shared" ca="1" si="7"/>
        <v>475</v>
      </c>
      <c r="Z51" s="135">
        <v>0</v>
      </c>
      <c r="AA51" s="135">
        <f t="shared" ca="1" si="7"/>
        <v>390</v>
      </c>
      <c r="AB51" s="135">
        <f t="shared" ca="1" si="7"/>
        <v>306</v>
      </c>
      <c r="AC51" s="135">
        <f t="shared" ca="1" si="7"/>
        <v>525</v>
      </c>
      <c r="AD51" s="135">
        <f t="shared" ca="1" si="7"/>
        <v>525</v>
      </c>
      <c r="AE51" s="135">
        <f t="shared" ca="1" si="7"/>
        <v>426</v>
      </c>
      <c r="AF51" s="135">
        <v>0</v>
      </c>
      <c r="AG51" s="135">
        <f t="shared" ca="1" si="7"/>
        <v>431</v>
      </c>
      <c r="AH51" s="135">
        <f t="shared" ca="1" si="7"/>
        <v>329</v>
      </c>
    </row>
    <row r="52" spans="16:34" ht="26" x14ac:dyDescent="0.3">
      <c r="P52" s="135">
        <v>0</v>
      </c>
      <c r="Q52" s="135">
        <f t="shared" ca="1" si="7"/>
        <v>438</v>
      </c>
      <c r="R52" s="135">
        <f t="shared" ca="1" si="7"/>
        <v>404</v>
      </c>
      <c r="S52" s="135">
        <f t="shared" ca="1" si="7"/>
        <v>428</v>
      </c>
      <c r="T52" s="135">
        <f t="shared" ca="1" si="7"/>
        <v>519</v>
      </c>
      <c r="U52" s="135">
        <f t="shared" ca="1" si="7"/>
        <v>473</v>
      </c>
      <c r="V52" s="135">
        <f t="shared" ca="1" si="7"/>
        <v>449</v>
      </c>
      <c r="W52" s="135">
        <f t="shared" ca="1" si="7"/>
        <v>417</v>
      </c>
      <c r="X52" s="135">
        <f t="shared" ca="1" si="7"/>
        <v>507</v>
      </c>
      <c r="Y52" s="135">
        <f t="shared" ca="1" si="7"/>
        <v>386</v>
      </c>
      <c r="Z52" s="135">
        <f t="shared" ca="1" si="7"/>
        <v>487</v>
      </c>
      <c r="AA52" s="135">
        <f t="shared" ca="1" si="7"/>
        <v>328</v>
      </c>
      <c r="AB52" s="135">
        <f t="shared" ca="1" si="7"/>
        <v>383</v>
      </c>
      <c r="AC52" s="135">
        <f t="shared" ca="1" si="7"/>
        <v>331</v>
      </c>
      <c r="AD52" s="135">
        <f t="shared" ca="1" si="7"/>
        <v>342</v>
      </c>
      <c r="AE52" s="135">
        <f t="shared" ca="1" si="7"/>
        <v>477</v>
      </c>
      <c r="AF52" s="135">
        <f t="shared" ca="1" si="7"/>
        <v>303</v>
      </c>
      <c r="AG52" s="135">
        <f t="shared" ca="1" si="7"/>
        <v>349</v>
      </c>
      <c r="AH52" s="135">
        <f t="shared" ca="1" si="7"/>
        <v>431</v>
      </c>
    </row>
    <row r="53" spans="16:34" ht="26" x14ac:dyDescent="0.3">
      <c r="P53" s="135">
        <f t="shared" ca="1" si="1"/>
        <v>350</v>
      </c>
      <c r="Q53" s="135">
        <f t="shared" ca="1" si="7"/>
        <v>484</v>
      </c>
      <c r="R53" s="135">
        <f t="shared" ca="1" si="7"/>
        <v>447</v>
      </c>
      <c r="S53" s="135">
        <f t="shared" ca="1" si="7"/>
        <v>381</v>
      </c>
      <c r="T53" s="135">
        <f t="shared" ca="1" si="7"/>
        <v>325</v>
      </c>
      <c r="U53" s="135">
        <v>0</v>
      </c>
      <c r="V53" s="135">
        <f t="shared" ca="1" si="7"/>
        <v>455</v>
      </c>
      <c r="W53" s="135">
        <f t="shared" ca="1" si="7"/>
        <v>398</v>
      </c>
      <c r="X53" s="135">
        <f t="shared" ca="1" si="7"/>
        <v>365</v>
      </c>
      <c r="Y53" s="135">
        <v>0</v>
      </c>
      <c r="Z53" s="135">
        <f t="shared" ca="1" si="7"/>
        <v>345</v>
      </c>
      <c r="AA53" s="135">
        <f t="shared" ca="1" si="7"/>
        <v>330</v>
      </c>
      <c r="AB53" s="135">
        <f t="shared" ca="1" si="7"/>
        <v>496</v>
      </c>
      <c r="AC53" s="135">
        <f t="shared" ca="1" si="7"/>
        <v>488</v>
      </c>
      <c r="AD53" s="135">
        <f t="shared" ca="1" si="7"/>
        <v>470</v>
      </c>
      <c r="AE53" s="135">
        <f t="shared" ca="1" si="7"/>
        <v>498</v>
      </c>
      <c r="AF53" s="135">
        <f t="shared" ca="1" si="7"/>
        <v>514</v>
      </c>
      <c r="AG53" s="135">
        <f t="shared" ca="1" si="7"/>
        <v>446</v>
      </c>
      <c r="AH53" s="135">
        <f t="shared" ca="1" si="7"/>
        <v>356</v>
      </c>
    </row>
    <row r="54" spans="16:34" ht="26" x14ac:dyDescent="0.3">
      <c r="P54" s="135">
        <f t="shared" ca="1" si="1"/>
        <v>527</v>
      </c>
      <c r="Q54" s="135">
        <f t="shared" ca="1" si="7"/>
        <v>472</v>
      </c>
      <c r="R54" s="135">
        <f t="shared" ca="1" si="7"/>
        <v>498</v>
      </c>
      <c r="S54" s="135">
        <f t="shared" ca="1" si="7"/>
        <v>385</v>
      </c>
      <c r="T54" s="135">
        <f t="shared" ca="1" si="7"/>
        <v>353</v>
      </c>
      <c r="U54" s="135">
        <f t="shared" ca="1" si="7"/>
        <v>386</v>
      </c>
      <c r="V54" s="135">
        <f t="shared" ca="1" si="7"/>
        <v>385</v>
      </c>
      <c r="W54" s="135">
        <v>0</v>
      </c>
      <c r="X54" s="135">
        <f t="shared" ca="1" si="7"/>
        <v>453</v>
      </c>
      <c r="Y54" s="135">
        <f t="shared" ca="1" si="7"/>
        <v>503</v>
      </c>
      <c r="Z54" s="135">
        <f t="shared" ca="1" si="7"/>
        <v>398</v>
      </c>
      <c r="AA54" s="135">
        <f t="shared" ca="1" si="7"/>
        <v>482</v>
      </c>
      <c r="AB54" s="135">
        <v>0</v>
      </c>
      <c r="AC54" s="135">
        <f t="shared" ca="1" si="7"/>
        <v>428</v>
      </c>
      <c r="AD54" s="135">
        <f t="shared" ca="1" si="7"/>
        <v>471</v>
      </c>
      <c r="AE54" s="135">
        <f t="shared" ca="1" si="7"/>
        <v>304</v>
      </c>
      <c r="AF54" s="135">
        <f t="shared" ca="1" si="7"/>
        <v>437</v>
      </c>
      <c r="AG54" s="135">
        <f t="shared" ca="1" si="7"/>
        <v>357</v>
      </c>
      <c r="AH54" s="135">
        <v>0</v>
      </c>
    </row>
    <row r="55" spans="16:34" ht="26" x14ac:dyDescent="0.3">
      <c r="P55" s="135">
        <v>0</v>
      </c>
      <c r="Q55" s="135">
        <f t="shared" ca="1" si="7"/>
        <v>488</v>
      </c>
      <c r="R55" s="135">
        <f t="shared" ca="1" si="7"/>
        <v>420</v>
      </c>
      <c r="S55" s="135">
        <f t="shared" ca="1" si="7"/>
        <v>440</v>
      </c>
      <c r="T55" s="135">
        <f t="shared" ca="1" si="7"/>
        <v>402</v>
      </c>
      <c r="U55" s="135">
        <f t="shared" ca="1" si="7"/>
        <v>384</v>
      </c>
      <c r="V55" s="135">
        <f t="shared" ca="1" si="7"/>
        <v>383</v>
      </c>
      <c r="W55" s="135">
        <f t="shared" ca="1" si="7"/>
        <v>423</v>
      </c>
      <c r="X55" s="135">
        <f t="shared" ca="1" si="7"/>
        <v>358</v>
      </c>
      <c r="Y55" s="135">
        <f t="shared" ca="1" si="7"/>
        <v>331</v>
      </c>
      <c r="Z55" s="135">
        <f t="shared" ca="1" si="7"/>
        <v>499</v>
      </c>
      <c r="AA55" s="135">
        <f t="shared" ca="1" si="7"/>
        <v>433</v>
      </c>
      <c r="AB55" s="135">
        <f t="shared" ca="1" si="7"/>
        <v>499</v>
      </c>
      <c r="AC55" s="135">
        <f t="shared" ca="1" si="7"/>
        <v>401</v>
      </c>
      <c r="AD55" s="135">
        <f t="shared" ca="1" si="7"/>
        <v>396</v>
      </c>
      <c r="AE55" s="135">
        <v>0</v>
      </c>
      <c r="AF55" s="135">
        <f t="shared" ca="1" si="7"/>
        <v>426</v>
      </c>
      <c r="AG55" s="135">
        <f t="shared" ca="1" si="7"/>
        <v>439</v>
      </c>
      <c r="AH55" s="135">
        <f t="shared" ca="1" si="7"/>
        <v>405</v>
      </c>
    </row>
    <row r="56" spans="16:34" ht="26" x14ac:dyDescent="0.3">
      <c r="P56" s="135">
        <f t="shared" ca="1" si="1"/>
        <v>352</v>
      </c>
      <c r="Q56" s="135">
        <f t="shared" ca="1" si="7"/>
        <v>449</v>
      </c>
      <c r="R56" s="135">
        <v>0</v>
      </c>
      <c r="S56" s="135">
        <f t="shared" ca="1" si="7"/>
        <v>373</v>
      </c>
      <c r="T56" s="135">
        <f t="shared" ca="1" si="7"/>
        <v>364</v>
      </c>
      <c r="U56" s="135">
        <v>0</v>
      </c>
      <c r="V56" s="135">
        <f t="shared" ca="1" si="7"/>
        <v>419</v>
      </c>
      <c r="W56" s="135">
        <f t="shared" ca="1" si="7"/>
        <v>309</v>
      </c>
      <c r="X56" s="135">
        <f t="shared" ca="1" si="7"/>
        <v>439</v>
      </c>
      <c r="Y56" s="135">
        <f t="shared" ca="1" si="7"/>
        <v>461</v>
      </c>
      <c r="Z56" s="135">
        <f t="shared" ca="1" si="7"/>
        <v>407</v>
      </c>
      <c r="AA56" s="135">
        <f t="shared" ca="1" si="7"/>
        <v>338</v>
      </c>
      <c r="AB56" s="135">
        <f t="shared" ca="1" si="7"/>
        <v>356</v>
      </c>
      <c r="AC56" s="135">
        <f t="shared" ca="1" si="7"/>
        <v>324</v>
      </c>
      <c r="AD56" s="135">
        <f t="shared" ca="1" si="7"/>
        <v>404</v>
      </c>
      <c r="AE56" s="135">
        <f t="shared" ca="1" si="7"/>
        <v>431</v>
      </c>
      <c r="AF56" s="135">
        <f t="shared" ca="1" si="7"/>
        <v>378</v>
      </c>
      <c r="AG56" s="135">
        <v>0</v>
      </c>
      <c r="AH56" s="135">
        <f t="shared" ca="1" si="7"/>
        <v>361</v>
      </c>
    </row>
    <row r="57" spans="16:34" ht="26" x14ac:dyDescent="0.3">
      <c r="P57" s="135">
        <f t="shared" ca="1" si="1"/>
        <v>314</v>
      </c>
      <c r="Q57" s="135">
        <f t="shared" ca="1" si="7"/>
        <v>305</v>
      </c>
      <c r="R57" s="135">
        <f t="shared" ca="1" si="7"/>
        <v>356</v>
      </c>
      <c r="S57" s="135">
        <f t="shared" ca="1" si="7"/>
        <v>401</v>
      </c>
      <c r="T57" s="135">
        <f t="shared" ca="1" si="7"/>
        <v>464</v>
      </c>
      <c r="U57" s="135">
        <f t="shared" ca="1" si="7"/>
        <v>493</v>
      </c>
      <c r="V57" s="135">
        <f t="shared" ca="1" si="7"/>
        <v>406</v>
      </c>
      <c r="W57" s="135">
        <f t="shared" ca="1" si="7"/>
        <v>439</v>
      </c>
      <c r="X57" s="135">
        <f t="shared" ca="1" si="7"/>
        <v>419</v>
      </c>
      <c r="Y57" s="135">
        <v>0</v>
      </c>
      <c r="Z57" s="135">
        <v>0</v>
      </c>
      <c r="AA57" s="135">
        <f t="shared" ca="1" si="7"/>
        <v>328</v>
      </c>
      <c r="AB57" s="135">
        <f t="shared" ca="1" si="7"/>
        <v>532</v>
      </c>
      <c r="AC57" s="135">
        <f t="shared" ca="1" si="7"/>
        <v>361</v>
      </c>
      <c r="AD57" s="135">
        <f t="shared" ca="1" si="7"/>
        <v>352</v>
      </c>
      <c r="AE57" s="135">
        <f t="shared" ca="1" si="7"/>
        <v>476</v>
      </c>
      <c r="AF57" s="135">
        <v>0</v>
      </c>
      <c r="AG57" s="135">
        <f t="shared" ca="1" si="7"/>
        <v>387</v>
      </c>
      <c r="AH57" s="135">
        <v>0</v>
      </c>
    </row>
    <row r="58" spans="16:34" ht="26" x14ac:dyDescent="0.3">
      <c r="P58" s="135">
        <f t="shared" ca="1" si="1"/>
        <v>532</v>
      </c>
      <c r="Q58" s="135">
        <f t="shared" ca="1" si="7"/>
        <v>447</v>
      </c>
      <c r="R58" s="135">
        <f t="shared" ca="1" si="7"/>
        <v>446</v>
      </c>
      <c r="S58" s="135">
        <f t="shared" ca="1" si="7"/>
        <v>365</v>
      </c>
      <c r="T58" s="135">
        <f t="shared" ca="1" si="7"/>
        <v>497</v>
      </c>
      <c r="U58" s="135">
        <f t="shared" ca="1" si="7"/>
        <v>465</v>
      </c>
      <c r="V58" s="135">
        <f t="shared" ca="1" si="7"/>
        <v>349</v>
      </c>
      <c r="W58" s="135">
        <v>0</v>
      </c>
      <c r="X58" s="135">
        <f t="shared" ca="1" si="7"/>
        <v>481</v>
      </c>
      <c r="Y58" s="135">
        <f t="shared" ca="1" si="7"/>
        <v>326</v>
      </c>
      <c r="Z58" s="135">
        <f t="shared" ca="1" si="7"/>
        <v>397</v>
      </c>
      <c r="AA58" s="135">
        <f t="shared" ca="1" si="7"/>
        <v>389</v>
      </c>
      <c r="AB58" s="135">
        <f t="shared" ca="1" si="7"/>
        <v>433</v>
      </c>
      <c r="AC58" s="135">
        <f t="shared" ca="1" si="7"/>
        <v>367</v>
      </c>
      <c r="AD58" s="135">
        <f t="shared" ca="1" si="7"/>
        <v>320</v>
      </c>
      <c r="AE58" s="135">
        <v>0</v>
      </c>
      <c r="AF58" s="135">
        <f t="shared" ca="1" si="7"/>
        <v>318</v>
      </c>
      <c r="AG58" s="135">
        <f t="shared" ca="1" si="7"/>
        <v>318</v>
      </c>
      <c r="AH58" s="135">
        <f t="shared" ca="1" si="7"/>
        <v>439</v>
      </c>
    </row>
  </sheetData>
  <mergeCells count="5">
    <mergeCell ref="P13:AH16"/>
    <mergeCell ref="N3:O3"/>
    <mergeCell ref="N4:O4"/>
    <mergeCell ref="A18:E22"/>
    <mergeCell ref="G18:K2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D6F-D31E-DE46-AD06-3B9D78517E9F}">
  <dimension ref="A1:W23"/>
  <sheetViews>
    <sheetView zoomScale="61" workbookViewId="0">
      <selection activeCell="K32" sqref="K32"/>
    </sheetView>
  </sheetViews>
  <sheetFormatPr baseColWidth="10" defaultColWidth="15.83203125" defaultRowHeight="16" x14ac:dyDescent="0.2"/>
  <cols>
    <col min="2" max="2" width="23.1640625" customWidth="1"/>
    <col min="3" max="3" width="14.33203125" customWidth="1"/>
    <col min="20" max="20" width="17.5" customWidth="1"/>
  </cols>
  <sheetData>
    <row r="1" spans="1:23" ht="47" customHeight="1" x14ac:dyDescent="0.2">
      <c r="A1" s="175" t="s">
        <v>92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3" x14ac:dyDescent="0.2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3" ht="25" customHeight="1" x14ac:dyDescent="0.3">
      <c r="A3" s="45" t="s">
        <v>93</v>
      </c>
      <c r="B3" s="45" t="s">
        <v>94</v>
      </c>
      <c r="C3" s="45" t="s">
        <v>112</v>
      </c>
      <c r="D3" s="45">
        <v>1</v>
      </c>
      <c r="E3" s="45">
        <v>2</v>
      </c>
      <c r="F3" s="45">
        <v>3</v>
      </c>
      <c r="G3" s="45">
        <v>4</v>
      </c>
      <c r="H3" s="45">
        <v>5</v>
      </c>
      <c r="I3" s="45">
        <v>6</v>
      </c>
      <c r="J3" s="45">
        <v>7</v>
      </c>
      <c r="K3" s="45">
        <v>8</v>
      </c>
      <c r="L3" s="45">
        <v>9</v>
      </c>
      <c r="M3" s="45">
        <v>10</v>
      </c>
      <c r="N3" s="45">
        <v>11</v>
      </c>
      <c r="O3" s="45">
        <v>12</v>
      </c>
      <c r="P3" s="45">
        <v>13</v>
      </c>
      <c r="Q3" s="45">
        <v>14</v>
      </c>
      <c r="R3" s="45" t="s">
        <v>110</v>
      </c>
      <c r="S3" s="45" t="s">
        <v>109</v>
      </c>
      <c r="T3" s="45" t="s">
        <v>111</v>
      </c>
      <c r="U3" s="45" t="s">
        <v>115</v>
      </c>
      <c r="V3" s="45" t="s">
        <v>116</v>
      </c>
    </row>
    <row r="4" spans="1:23" ht="25" customHeight="1" x14ac:dyDescent="0.3">
      <c r="A4" s="97">
        <v>1</v>
      </c>
      <c r="B4" s="97" t="s">
        <v>66</v>
      </c>
      <c r="C4" s="97" t="s">
        <v>113</v>
      </c>
      <c r="D4" s="97" t="s">
        <v>107</v>
      </c>
      <c r="E4" s="97" t="s">
        <v>107</v>
      </c>
      <c r="F4" s="97" t="s">
        <v>108</v>
      </c>
      <c r="G4" s="97" t="s">
        <v>108</v>
      </c>
      <c r="H4" s="97" t="s">
        <v>108</v>
      </c>
      <c r="I4" s="97" t="s">
        <v>108</v>
      </c>
      <c r="J4" s="97" t="s">
        <v>108</v>
      </c>
      <c r="K4" s="97" t="s">
        <v>108</v>
      </c>
      <c r="L4" s="97" t="s">
        <v>107</v>
      </c>
      <c r="M4" s="97" t="s">
        <v>108</v>
      </c>
      <c r="N4" s="97" t="s">
        <v>108</v>
      </c>
      <c r="O4" s="97" t="s">
        <v>108</v>
      </c>
      <c r="P4" s="97" t="s">
        <v>107</v>
      </c>
      <c r="Q4" s="97" t="s">
        <v>108</v>
      </c>
      <c r="R4" s="97">
        <f>COUNTIF(D4:Q4,"P")</f>
        <v>10</v>
      </c>
      <c r="S4" s="97">
        <f>COUNTIF(D4:Q4,"A")</f>
        <v>4</v>
      </c>
      <c r="T4" s="97">
        <v>43</v>
      </c>
      <c r="U4" s="46">
        <f>COUNTIF(T4:T23,"&gt;60")</f>
        <v>7</v>
      </c>
      <c r="V4" s="48" t="s">
        <v>113</v>
      </c>
      <c r="W4" s="47">
        <f>COUNTIFS(C4:C23,C4,T4:T23,"&gt;60")</f>
        <v>5</v>
      </c>
    </row>
    <row r="5" spans="1:23" ht="25" customHeight="1" x14ac:dyDescent="0.3">
      <c r="A5" s="98">
        <v>2</v>
      </c>
      <c r="B5" s="97" t="s">
        <v>95</v>
      </c>
      <c r="C5" s="97" t="s">
        <v>113</v>
      </c>
      <c r="D5" s="97" t="s">
        <v>108</v>
      </c>
      <c r="E5" s="97" t="s">
        <v>108</v>
      </c>
      <c r="F5" s="97" t="s">
        <v>108</v>
      </c>
      <c r="G5" s="97" t="s">
        <v>107</v>
      </c>
      <c r="H5" s="97" t="s">
        <v>108</v>
      </c>
      <c r="I5" s="97" t="s">
        <v>108</v>
      </c>
      <c r="J5" s="97" t="s">
        <v>108</v>
      </c>
      <c r="K5" s="97" t="s">
        <v>108</v>
      </c>
      <c r="L5" s="97" t="s">
        <v>107</v>
      </c>
      <c r="M5" s="97" t="s">
        <v>107</v>
      </c>
      <c r="N5" s="97" t="s">
        <v>107</v>
      </c>
      <c r="O5" s="97" t="s">
        <v>107</v>
      </c>
      <c r="P5" s="97" t="s">
        <v>108</v>
      </c>
      <c r="Q5" s="97" t="s">
        <v>108</v>
      </c>
      <c r="R5" s="97">
        <f t="shared" ref="R5:R23" si="0">COUNTIF(D5:Q5,"P")</f>
        <v>9</v>
      </c>
      <c r="S5" s="97">
        <f t="shared" ref="S5:S23" si="1">COUNTIF(D5:Q5,"A")</f>
        <v>5</v>
      </c>
      <c r="T5" s="97">
        <v>45</v>
      </c>
      <c r="V5" s="48" t="s">
        <v>114</v>
      </c>
      <c r="W5" s="47">
        <f>COUNTIFS(C4:C23,C6,T4:T23,"&gt;60")</f>
        <v>2</v>
      </c>
    </row>
    <row r="6" spans="1:23" ht="25" customHeight="1" x14ac:dyDescent="0.3">
      <c r="A6" s="97">
        <v>3</v>
      </c>
      <c r="B6" s="97" t="s">
        <v>96</v>
      </c>
      <c r="C6" s="97" t="s">
        <v>114</v>
      </c>
      <c r="D6" s="97" t="s">
        <v>108</v>
      </c>
      <c r="E6" s="97" t="s">
        <v>108</v>
      </c>
      <c r="F6" s="97" t="s">
        <v>108</v>
      </c>
      <c r="G6" s="97" t="s">
        <v>108</v>
      </c>
      <c r="H6" s="97" t="s">
        <v>107</v>
      </c>
      <c r="I6" s="97" t="s">
        <v>107</v>
      </c>
      <c r="J6" s="97" t="s">
        <v>107</v>
      </c>
      <c r="K6" s="97" t="s">
        <v>108</v>
      </c>
      <c r="L6" s="97" t="s">
        <v>108</v>
      </c>
      <c r="M6" s="97" t="s">
        <v>108</v>
      </c>
      <c r="N6" s="97" t="s">
        <v>107</v>
      </c>
      <c r="O6" s="97" t="s">
        <v>107</v>
      </c>
      <c r="P6" s="97" t="s">
        <v>107</v>
      </c>
      <c r="Q6" s="97" t="s">
        <v>107</v>
      </c>
      <c r="R6" s="97">
        <f t="shared" si="0"/>
        <v>7</v>
      </c>
      <c r="S6" s="97">
        <f t="shared" si="1"/>
        <v>7</v>
      </c>
      <c r="T6" s="97">
        <v>65</v>
      </c>
    </row>
    <row r="7" spans="1:23" ht="25" customHeight="1" x14ac:dyDescent="0.3">
      <c r="A7" s="97">
        <v>4</v>
      </c>
      <c r="B7" s="97" t="s">
        <v>97</v>
      </c>
      <c r="C7" s="97" t="s">
        <v>113</v>
      </c>
      <c r="D7" s="97" t="s">
        <v>108</v>
      </c>
      <c r="E7" s="97" t="s">
        <v>108</v>
      </c>
      <c r="F7" s="97" t="s">
        <v>108</v>
      </c>
      <c r="G7" s="97" t="s">
        <v>108</v>
      </c>
      <c r="H7" s="97" t="s">
        <v>108</v>
      </c>
      <c r="I7" s="97" t="s">
        <v>107</v>
      </c>
      <c r="J7" s="97" t="s">
        <v>107</v>
      </c>
      <c r="K7" s="97" t="s">
        <v>107</v>
      </c>
      <c r="L7" s="97" t="s">
        <v>107</v>
      </c>
      <c r="M7" s="97" t="s">
        <v>107</v>
      </c>
      <c r="N7" s="97" t="s">
        <v>107</v>
      </c>
      <c r="O7" s="97" t="s">
        <v>107</v>
      </c>
      <c r="P7" s="97" t="s">
        <v>108</v>
      </c>
      <c r="Q7" s="97" t="s">
        <v>108</v>
      </c>
      <c r="R7" s="97">
        <f t="shared" si="0"/>
        <v>7</v>
      </c>
      <c r="S7" s="97">
        <f t="shared" si="1"/>
        <v>7</v>
      </c>
      <c r="T7" s="97">
        <v>67</v>
      </c>
    </row>
    <row r="8" spans="1:23" ht="25" customHeight="1" x14ac:dyDescent="0.3">
      <c r="A8" s="98">
        <v>5</v>
      </c>
      <c r="B8" s="97" t="s">
        <v>98</v>
      </c>
      <c r="C8" s="97" t="s">
        <v>113</v>
      </c>
      <c r="D8" s="97" t="s">
        <v>108</v>
      </c>
      <c r="E8" s="97" t="s">
        <v>107</v>
      </c>
      <c r="F8" s="97" t="s">
        <v>107</v>
      </c>
      <c r="G8" s="97" t="s">
        <v>107</v>
      </c>
      <c r="H8" s="97" t="s">
        <v>108</v>
      </c>
      <c r="I8" s="97" t="s">
        <v>108</v>
      </c>
      <c r="J8" s="97" t="s">
        <v>108</v>
      </c>
      <c r="K8" s="97" t="s">
        <v>108</v>
      </c>
      <c r="L8" s="97" t="s">
        <v>108</v>
      </c>
      <c r="M8" s="97" t="s">
        <v>107</v>
      </c>
      <c r="N8" s="97" t="s">
        <v>107</v>
      </c>
      <c r="O8" s="97" t="s">
        <v>107</v>
      </c>
      <c r="P8" s="97" t="s">
        <v>107</v>
      </c>
      <c r="Q8" s="97" t="s">
        <v>108</v>
      </c>
      <c r="R8" s="97">
        <f t="shared" si="0"/>
        <v>7</v>
      </c>
      <c r="S8" s="97">
        <f t="shared" si="1"/>
        <v>7</v>
      </c>
      <c r="T8" s="97">
        <v>78</v>
      </c>
    </row>
    <row r="9" spans="1:23" ht="25" customHeight="1" x14ac:dyDescent="0.3">
      <c r="A9" s="97">
        <v>6</v>
      </c>
      <c r="B9" s="97" t="s">
        <v>99</v>
      </c>
      <c r="C9" s="97" t="s">
        <v>113</v>
      </c>
      <c r="D9" s="97" t="s">
        <v>108</v>
      </c>
      <c r="E9" s="97" t="s">
        <v>107</v>
      </c>
      <c r="F9" s="97" t="s">
        <v>108</v>
      </c>
      <c r="G9" s="97" t="s">
        <v>108</v>
      </c>
      <c r="H9" s="97" t="s">
        <v>108</v>
      </c>
      <c r="I9" s="97" t="s">
        <v>108</v>
      </c>
      <c r="J9" s="97" t="s">
        <v>108</v>
      </c>
      <c r="K9" s="97" t="s">
        <v>108</v>
      </c>
      <c r="L9" s="97" t="s">
        <v>107</v>
      </c>
      <c r="M9" s="97" t="s">
        <v>108</v>
      </c>
      <c r="N9" s="97" t="s">
        <v>108</v>
      </c>
      <c r="O9" s="97" t="s">
        <v>108</v>
      </c>
      <c r="P9" s="97" t="s">
        <v>107</v>
      </c>
      <c r="Q9" s="97" t="s">
        <v>107</v>
      </c>
      <c r="R9" s="97">
        <f t="shared" si="0"/>
        <v>10</v>
      </c>
      <c r="S9" s="97">
        <f t="shared" si="1"/>
        <v>4</v>
      </c>
      <c r="T9" s="97">
        <v>12</v>
      </c>
    </row>
    <row r="10" spans="1:23" ht="25" customHeight="1" x14ac:dyDescent="0.3">
      <c r="A10" s="97">
        <v>7</v>
      </c>
      <c r="B10" s="97" t="s">
        <v>100</v>
      </c>
      <c r="C10" s="97" t="s">
        <v>113</v>
      </c>
      <c r="D10" s="97" t="s">
        <v>108</v>
      </c>
      <c r="E10" s="97" t="s">
        <v>108</v>
      </c>
      <c r="F10" s="97" t="s">
        <v>108</v>
      </c>
      <c r="G10" s="97" t="s">
        <v>107</v>
      </c>
      <c r="H10" s="97" t="s">
        <v>108</v>
      </c>
      <c r="I10" s="97" t="s">
        <v>108</v>
      </c>
      <c r="J10" s="97" t="s">
        <v>108</v>
      </c>
      <c r="K10" s="97" t="s">
        <v>108</v>
      </c>
      <c r="L10" s="97" t="s">
        <v>107</v>
      </c>
      <c r="M10" s="97" t="s">
        <v>107</v>
      </c>
      <c r="N10" s="97" t="s">
        <v>107</v>
      </c>
      <c r="O10" s="97" t="s">
        <v>107</v>
      </c>
      <c r="P10" s="97" t="s">
        <v>108</v>
      </c>
      <c r="Q10" s="97" t="s">
        <v>108</v>
      </c>
      <c r="R10" s="97">
        <f t="shared" si="0"/>
        <v>9</v>
      </c>
      <c r="S10" s="97">
        <f t="shared" si="1"/>
        <v>5</v>
      </c>
      <c r="T10" s="97">
        <v>23</v>
      </c>
    </row>
    <row r="11" spans="1:23" ht="25" customHeight="1" x14ac:dyDescent="0.3">
      <c r="A11" s="98">
        <v>8</v>
      </c>
      <c r="B11" s="97" t="s">
        <v>101</v>
      </c>
      <c r="C11" s="97" t="s">
        <v>113</v>
      </c>
      <c r="D11" s="97" t="s">
        <v>108</v>
      </c>
      <c r="E11" s="97" t="s">
        <v>108</v>
      </c>
      <c r="F11" s="97" t="s">
        <v>108</v>
      </c>
      <c r="G11" s="97" t="s">
        <v>108</v>
      </c>
      <c r="H11" s="97" t="s">
        <v>107</v>
      </c>
      <c r="I11" s="97" t="s">
        <v>107</v>
      </c>
      <c r="J11" s="97" t="s">
        <v>107</v>
      </c>
      <c r="K11" s="97" t="s">
        <v>108</v>
      </c>
      <c r="L11" s="97" t="s">
        <v>108</v>
      </c>
      <c r="M11" s="97" t="s">
        <v>108</v>
      </c>
      <c r="N11" s="97" t="s">
        <v>107</v>
      </c>
      <c r="O11" s="97" t="s">
        <v>107</v>
      </c>
      <c r="P11" s="97" t="s">
        <v>107</v>
      </c>
      <c r="Q11" s="97" t="s">
        <v>107</v>
      </c>
      <c r="R11" s="97">
        <f t="shared" si="0"/>
        <v>7</v>
      </c>
      <c r="S11" s="97">
        <f t="shared" si="1"/>
        <v>7</v>
      </c>
      <c r="T11" s="97">
        <v>34</v>
      </c>
    </row>
    <row r="12" spans="1:23" ht="25" customHeight="1" x14ac:dyDescent="0.3">
      <c r="A12" s="97">
        <v>9</v>
      </c>
      <c r="B12" s="97" t="s">
        <v>102</v>
      </c>
      <c r="C12" s="97" t="s">
        <v>113</v>
      </c>
      <c r="D12" s="97" t="s">
        <v>108</v>
      </c>
      <c r="E12" s="97" t="s">
        <v>108</v>
      </c>
      <c r="F12" s="97" t="s">
        <v>108</v>
      </c>
      <c r="G12" s="97" t="s">
        <v>108</v>
      </c>
      <c r="H12" s="97" t="s">
        <v>108</v>
      </c>
      <c r="I12" s="97" t="s">
        <v>107</v>
      </c>
      <c r="J12" s="97" t="s">
        <v>107</v>
      </c>
      <c r="K12" s="97" t="s">
        <v>107</v>
      </c>
      <c r="L12" s="97" t="s">
        <v>107</v>
      </c>
      <c r="M12" s="97" t="s">
        <v>107</v>
      </c>
      <c r="N12" s="97" t="s">
        <v>107</v>
      </c>
      <c r="O12" s="97" t="s">
        <v>107</v>
      </c>
      <c r="P12" s="97" t="s">
        <v>108</v>
      </c>
      <c r="Q12" s="97" t="s">
        <v>108</v>
      </c>
      <c r="R12" s="97">
        <f t="shared" si="0"/>
        <v>7</v>
      </c>
      <c r="S12" s="97">
        <f t="shared" si="1"/>
        <v>7</v>
      </c>
      <c r="T12" s="97">
        <v>43</v>
      </c>
    </row>
    <row r="13" spans="1:23" ht="25" customHeight="1" x14ac:dyDescent="0.3">
      <c r="A13" s="97">
        <v>10</v>
      </c>
      <c r="B13" s="97" t="s">
        <v>103</v>
      </c>
      <c r="C13" s="97" t="s">
        <v>114</v>
      </c>
      <c r="D13" s="97" t="s">
        <v>108</v>
      </c>
      <c r="E13" s="97" t="s">
        <v>107</v>
      </c>
      <c r="F13" s="97" t="s">
        <v>107</v>
      </c>
      <c r="G13" s="97" t="s">
        <v>107</v>
      </c>
      <c r="H13" s="97" t="s">
        <v>108</v>
      </c>
      <c r="I13" s="97" t="s">
        <v>108</v>
      </c>
      <c r="J13" s="97" t="s">
        <v>108</v>
      </c>
      <c r="K13" s="97" t="s">
        <v>108</v>
      </c>
      <c r="L13" s="97" t="s">
        <v>108</v>
      </c>
      <c r="M13" s="97" t="s">
        <v>107</v>
      </c>
      <c r="N13" s="97" t="s">
        <v>107</v>
      </c>
      <c r="O13" s="97" t="s">
        <v>107</v>
      </c>
      <c r="P13" s="97" t="s">
        <v>107</v>
      </c>
      <c r="Q13" s="97" t="s">
        <v>108</v>
      </c>
      <c r="R13" s="97">
        <f t="shared" si="0"/>
        <v>7</v>
      </c>
      <c r="S13" s="97">
        <f t="shared" si="1"/>
        <v>7</v>
      </c>
      <c r="T13" s="97">
        <v>55</v>
      </c>
    </row>
    <row r="14" spans="1:23" ht="25" customHeight="1" x14ac:dyDescent="0.3">
      <c r="A14" s="98">
        <v>11</v>
      </c>
      <c r="B14" s="97" t="s">
        <v>104</v>
      </c>
      <c r="C14" s="97" t="s">
        <v>113</v>
      </c>
      <c r="D14" s="97" t="s">
        <v>108</v>
      </c>
      <c r="E14" s="97" t="s">
        <v>107</v>
      </c>
      <c r="F14" s="97" t="s">
        <v>108</v>
      </c>
      <c r="G14" s="97" t="s">
        <v>108</v>
      </c>
      <c r="H14" s="97" t="s">
        <v>108</v>
      </c>
      <c r="I14" s="97" t="s">
        <v>108</v>
      </c>
      <c r="J14" s="97" t="s">
        <v>108</v>
      </c>
      <c r="K14" s="97" t="s">
        <v>108</v>
      </c>
      <c r="L14" s="97" t="s">
        <v>107</v>
      </c>
      <c r="M14" s="97" t="s">
        <v>108</v>
      </c>
      <c r="N14" s="97" t="s">
        <v>108</v>
      </c>
      <c r="O14" s="97" t="s">
        <v>108</v>
      </c>
      <c r="P14" s="97" t="s">
        <v>107</v>
      </c>
      <c r="Q14" s="97" t="s">
        <v>107</v>
      </c>
      <c r="R14" s="97">
        <f t="shared" si="0"/>
        <v>10</v>
      </c>
      <c r="S14" s="97">
        <f t="shared" si="1"/>
        <v>4</v>
      </c>
      <c r="T14" s="97">
        <v>634</v>
      </c>
    </row>
    <row r="15" spans="1:23" ht="25" customHeight="1" x14ac:dyDescent="0.3">
      <c r="A15" s="97">
        <v>12</v>
      </c>
      <c r="B15" s="97" t="s">
        <v>105</v>
      </c>
      <c r="C15" s="97" t="s">
        <v>113</v>
      </c>
      <c r="D15" s="97" t="s">
        <v>108</v>
      </c>
      <c r="E15" s="97" t="s">
        <v>108</v>
      </c>
      <c r="F15" s="97" t="s">
        <v>108</v>
      </c>
      <c r="G15" s="97" t="s">
        <v>107</v>
      </c>
      <c r="H15" s="97" t="s">
        <v>108</v>
      </c>
      <c r="I15" s="97" t="s">
        <v>108</v>
      </c>
      <c r="J15" s="97" t="s">
        <v>108</v>
      </c>
      <c r="K15" s="97" t="s">
        <v>108</v>
      </c>
      <c r="L15" s="97" t="s">
        <v>107</v>
      </c>
      <c r="M15" s="97" t="s">
        <v>107</v>
      </c>
      <c r="N15" s="97" t="s">
        <v>107</v>
      </c>
      <c r="O15" s="97" t="s">
        <v>107</v>
      </c>
      <c r="P15" s="97" t="s">
        <v>108</v>
      </c>
      <c r="Q15" s="97" t="s">
        <v>108</v>
      </c>
      <c r="R15" s="97">
        <f t="shared" si="0"/>
        <v>9</v>
      </c>
      <c r="S15" s="97">
        <f t="shared" si="1"/>
        <v>5</v>
      </c>
      <c r="T15" s="97">
        <v>56</v>
      </c>
    </row>
    <row r="16" spans="1:23" ht="25" customHeight="1" x14ac:dyDescent="0.3">
      <c r="A16" s="97">
        <v>13</v>
      </c>
      <c r="B16" s="97" t="s">
        <v>101</v>
      </c>
      <c r="C16" s="97" t="s">
        <v>113</v>
      </c>
      <c r="D16" s="97" t="s">
        <v>108</v>
      </c>
      <c r="E16" s="97" t="s">
        <v>108</v>
      </c>
      <c r="F16" s="97" t="s">
        <v>108</v>
      </c>
      <c r="G16" s="97" t="s">
        <v>108</v>
      </c>
      <c r="H16" s="97" t="s">
        <v>107</v>
      </c>
      <c r="I16" s="97" t="s">
        <v>107</v>
      </c>
      <c r="J16" s="97" t="s">
        <v>107</v>
      </c>
      <c r="K16" s="97" t="s">
        <v>108</v>
      </c>
      <c r="L16" s="97" t="s">
        <v>108</v>
      </c>
      <c r="M16" s="97" t="s">
        <v>108</v>
      </c>
      <c r="N16" s="97" t="s">
        <v>107</v>
      </c>
      <c r="O16" s="97" t="s">
        <v>107</v>
      </c>
      <c r="P16" s="97" t="s">
        <v>107</v>
      </c>
      <c r="Q16" s="97" t="s">
        <v>107</v>
      </c>
      <c r="R16" s="97">
        <f t="shared" si="0"/>
        <v>7</v>
      </c>
      <c r="S16" s="97">
        <f t="shared" si="1"/>
        <v>7</v>
      </c>
      <c r="T16" s="97">
        <v>44</v>
      </c>
    </row>
    <row r="17" spans="1:20" ht="25" customHeight="1" x14ac:dyDescent="0.3">
      <c r="A17" s="98">
        <v>14</v>
      </c>
      <c r="B17" s="97" t="s">
        <v>102</v>
      </c>
      <c r="C17" s="97" t="s">
        <v>113</v>
      </c>
      <c r="D17" s="97" t="s">
        <v>108</v>
      </c>
      <c r="E17" s="97" t="s">
        <v>108</v>
      </c>
      <c r="F17" s="97" t="s">
        <v>108</v>
      </c>
      <c r="G17" s="97" t="s">
        <v>108</v>
      </c>
      <c r="H17" s="97" t="s">
        <v>108</v>
      </c>
      <c r="I17" s="97" t="s">
        <v>107</v>
      </c>
      <c r="J17" s="97" t="s">
        <v>107</v>
      </c>
      <c r="K17" s="97" t="s">
        <v>107</v>
      </c>
      <c r="L17" s="97" t="s">
        <v>107</v>
      </c>
      <c r="M17" s="97" t="s">
        <v>107</v>
      </c>
      <c r="N17" s="97" t="s">
        <v>107</v>
      </c>
      <c r="O17" s="97" t="s">
        <v>107</v>
      </c>
      <c r="P17" s="97" t="s">
        <v>108</v>
      </c>
      <c r="Q17" s="97" t="s">
        <v>108</v>
      </c>
      <c r="R17" s="97">
        <f t="shared" si="0"/>
        <v>7</v>
      </c>
      <c r="S17" s="97">
        <f t="shared" si="1"/>
        <v>7</v>
      </c>
      <c r="T17" s="97">
        <v>32</v>
      </c>
    </row>
    <row r="18" spans="1:20" ht="25" customHeight="1" x14ac:dyDescent="0.3">
      <c r="A18" s="97">
        <v>15</v>
      </c>
      <c r="B18" s="97" t="s">
        <v>103</v>
      </c>
      <c r="C18" s="97" t="s">
        <v>114</v>
      </c>
      <c r="D18" s="97" t="s">
        <v>108</v>
      </c>
      <c r="E18" s="97" t="s">
        <v>107</v>
      </c>
      <c r="F18" s="97" t="s">
        <v>107</v>
      </c>
      <c r="G18" s="97" t="s">
        <v>107</v>
      </c>
      <c r="H18" s="97" t="s">
        <v>108</v>
      </c>
      <c r="I18" s="97" t="s">
        <v>108</v>
      </c>
      <c r="J18" s="97" t="s">
        <v>108</v>
      </c>
      <c r="K18" s="97" t="s">
        <v>108</v>
      </c>
      <c r="L18" s="97" t="s">
        <v>108</v>
      </c>
      <c r="M18" s="97" t="s">
        <v>107</v>
      </c>
      <c r="N18" s="97" t="s">
        <v>107</v>
      </c>
      <c r="O18" s="97" t="s">
        <v>107</v>
      </c>
      <c r="P18" s="97" t="s">
        <v>107</v>
      </c>
      <c r="Q18" s="97" t="s">
        <v>108</v>
      </c>
      <c r="R18" s="97">
        <f t="shared" si="0"/>
        <v>7</v>
      </c>
      <c r="S18" s="97">
        <f t="shared" si="1"/>
        <v>7</v>
      </c>
      <c r="T18" s="97">
        <v>73</v>
      </c>
    </row>
    <row r="19" spans="1:20" ht="25" customHeight="1" x14ac:dyDescent="0.3">
      <c r="A19" s="97">
        <v>16</v>
      </c>
      <c r="B19" s="97" t="s">
        <v>104</v>
      </c>
      <c r="C19" s="97" t="s">
        <v>113</v>
      </c>
      <c r="D19" s="97" t="s">
        <v>108</v>
      </c>
      <c r="E19" s="97" t="s">
        <v>107</v>
      </c>
      <c r="F19" s="97" t="s">
        <v>108</v>
      </c>
      <c r="G19" s="97" t="s">
        <v>108</v>
      </c>
      <c r="H19" s="97" t="s">
        <v>108</v>
      </c>
      <c r="I19" s="97" t="s">
        <v>108</v>
      </c>
      <c r="J19" s="97" t="s">
        <v>108</v>
      </c>
      <c r="K19" s="97" t="s">
        <v>108</v>
      </c>
      <c r="L19" s="97" t="s">
        <v>107</v>
      </c>
      <c r="M19" s="97" t="s">
        <v>108</v>
      </c>
      <c r="N19" s="97" t="s">
        <v>108</v>
      </c>
      <c r="O19" s="97" t="s">
        <v>108</v>
      </c>
      <c r="P19" s="97" t="s">
        <v>107</v>
      </c>
      <c r="Q19" s="97" t="s">
        <v>107</v>
      </c>
      <c r="R19" s="97">
        <f t="shared" si="0"/>
        <v>10</v>
      </c>
      <c r="S19" s="97">
        <f t="shared" si="1"/>
        <v>4</v>
      </c>
      <c r="T19" s="97">
        <v>44</v>
      </c>
    </row>
    <row r="20" spans="1:20" ht="25" customHeight="1" x14ac:dyDescent="0.3">
      <c r="A20" s="98">
        <v>17</v>
      </c>
      <c r="B20" s="97" t="s">
        <v>106</v>
      </c>
      <c r="C20" s="97" t="s">
        <v>113</v>
      </c>
      <c r="D20" s="97" t="s">
        <v>108</v>
      </c>
      <c r="E20" s="97" t="s">
        <v>108</v>
      </c>
      <c r="F20" s="97" t="s">
        <v>108</v>
      </c>
      <c r="G20" s="97" t="s">
        <v>107</v>
      </c>
      <c r="H20" s="97" t="s">
        <v>108</v>
      </c>
      <c r="I20" s="97" t="s">
        <v>108</v>
      </c>
      <c r="J20" s="97" t="s">
        <v>108</v>
      </c>
      <c r="K20" s="97" t="s">
        <v>108</v>
      </c>
      <c r="L20" s="97" t="s">
        <v>107</v>
      </c>
      <c r="M20" s="97" t="s">
        <v>107</v>
      </c>
      <c r="N20" s="97" t="s">
        <v>107</v>
      </c>
      <c r="O20" s="97" t="s">
        <v>107</v>
      </c>
      <c r="P20" s="97" t="s">
        <v>108</v>
      </c>
      <c r="Q20" s="97" t="s">
        <v>108</v>
      </c>
      <c r="R20" s="97">
        <f t="shared" si="0"/>
        <v>9</v>
      </c>
      <c r="S20" s="97">
        <f t="shared" si="1"/>
        <v>5</v>
      </c>
      <c r="T20" s="97">
        <v>78</v>
      </c>
    </row>
    <row r="21" spans="1:20" ht="25" customHeight="1" x14ac:dyDescent="0.3">
      <c r="A21" s="97">
        <v>18</v>
      </c>
      <c r="B21" s="97" t="s">
        <v>101</v>
      </c>
      <c r="C21" s="97" t="s">
        <v>113</v>
      </c>
      <c r="D21" s="97" t="s">
        <v>108</v>
      </c>
      <c r="E21" s="97" t="s">
        <v>108</v>
      </c>
      <c r="F21" s="97" t="s">
        <v>108</v>
      </c>
      <c r="G21" s="97" t="s">
        <v>108</v>
      </c>
      <c r="H21" s="97" t="s">
        <v>107</v>
      </c>
      <c r="I21" s="97" t="s">
        <v>107</v>
      </c>
      <c r="J21" s="97" t="s">
        <v>107</v>
      </c>
      <c r="K21" s="97" t="s">
        <v>108</v>
      </c>
      <c r="L21" s="97" t="s">
        <v>108</v>
      </c>
      <c r="M21" s="97" t="s">
        <v>108</v>
      </c>
      <c r="N21" s="97" t="s">
        <v>107</v>
      </c>
      <c r="O21" s="97" t="s">
        <v>107</v>
      </c>
      <c r="P21" s="97" t="s">
        <v>107</v>
      </c>
      <c r="Q21" s="97" t="s">
        <v>107</v>
      </c>
      <c r="R21" s="97">
        <f t="shared" si="0"/>
        <v>7</v>
      </c>
      <c r="S21" s="97">
        <f t="shared" si="1"/>
        <v>7</v>
      </c>
      <c r="T21" s="97">
        <v>98</v>
      </c>
    </row>
    <row r="22" spans="1:20" ht="25" customHeight="1" x14ac:dyDescent="0.3">
      <c r="A22" s="97">
        <v>19</v>
      </c>
      <c r="B22" s="97" t="s">
        <v>102</v>
      </c>
      <c r="C22" s="97" t="s">
        <v>113</v>
      </c>
      <c r="D22" s="97" t="s">
        <v>107</v>
      </c>
      <c r="E22" s="97" t="s">
        <v>108</v>
      </c>
      <c r="F22" s="97" t="s">
        <v>108</v>
      </c>
      <c r="G22" s="97" t="s">
        <v>108</v>
      </c>
      <c r="H22" s="97" t="s">
        <v>108</v>
      </c>
      <c r="I22" s="97" t="s">
        <v>107</v>
      </c>
      <c r="J22" s="97" t="s">
        <v>107</v>
      </c>
      <c r="K22" s="97" t="s">
        <v>107</v>
      </c>
      <c r="L22" s="97" t="s">
        <v>107</v>
      </c>
      <c r="M22" s="97" t="s">
        <v>107</v>
      </c>
      <c r="N22" s="97" t="s">
        <v>107</v>
      </c>
      <c r="O22" s="97" t="s">
        <v>107</v>
      </c>
      <c r="P22" s="97" t="s">
        <v>108</v>
      </c>
      <c r="Q22" s="97" t="s">
        <v>108</v>
      </c>
      <c r="R22" s="97">
        <f t="shared" si="0"/>
        <v>6</v>
      </c>
      <c r="S22" s="97">
        <f t="shared" si="1"/>
        <v>8</v>
      </c>
      <c r="T22" s="97">
        <v>12</v>
      </c>
    </row>
    <row r="23" spans="1:20" ht="25" customHeight="1" x14ac:dyDescent="0.3">
      <c r="A23" s="98">
        <v>20</v>
      </c>
      <c r="B23" s="97" t="s">
        <v>103</v>
      </c>
      <c r="C23" s="97" t="s">
        <v>114</v>
      </c>
      <c r="D23" s="97" t="s">
        <v>107</v>
      </c>
      <c r="E23" s="97" t="s">
        <v>107</v>
      </c>
      <c r="F23" s="97" t="s">
        <v>107</v>
      </c>
      <c r="G23" s="97" t="s">
        <v>107</v>
      </c>
      <c r="H23" s="97" t="s">
        <v>108</v>
      </c>
      <c r="I23" s="97" t="s">
        <v>108</v>
      </c>
      <c r="J23" s="97" t="s">
        <v>108</v>
      </c>
      <c r="K23" s="97" t="s">
        <v>108</v>
      </c>
      <c r="L23" s="97" t="s">
        <v>108</v>
      </c>
      <c r="M23" s="97" t="s">
        <v>107</v>
      </c>
      <c r="N23" s="97" t="s">
        <v>107</v>
      </c>
      <c r="O23" s="97" t="s">
        <v>107</v>
      </c>
      <c r="P23" s="97" t="s">
        <v>107</v>
      </c>
      <c r="Q23" s="97" t="s">
        <v>108</v>
      </c>
      <c r="R23" s="97">
        <f t="shared" si="0"/>
        <v>6</v>
      </c>
      <c r="S23" s="97">
        <f t="shared" si="1"/>
        <v>8</v>
      </c>
      <c r="T23" s="97">
        <v>45</v>
      </c>
    </row>
  </sheetData>
  <mergeCells count="1">
    <mergeCell ref="A1:T2"/>
  </mergeCells>
  <conditionalFormatting sqref="E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Q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DFEA-96D3-3E41-91E0-AACFA3DC4E2C}">
  <dimension ref="A1:O29"/>
  <sheetViews>
    <sheetView zoomScale="50" workbookViewId="0">
      <selection activeCell="O21" sqref="O21"/>
    </sheetView>
  </sheetViews>
  <sheetFormatPr baseColWidth="10" defaultRowHeight="16" x14ac:dyDescent="0.2"/>
  <cols>
    <col min="2" max="2" width="28.1640625" customWidth="1"/>
    <col min="3" max="3" width="18.5" customWidth="1"/>
    <col min="4" max="4" width="25.83203125" customWidth="1"/>
    <col min="6" max="6" width="24.6640625" customWidth="1"/>
    <col min="7" max="7" width="17.83203125" customWidth="1"/>
    <col min="8" max="8" width="19.33203125" customWidth="1"/>
    <col min="9" max="9" width="14.1640625" customWidth="1"/>
    <col min="10" max="10" width="22" customWidth="1"/>
    <col min="11" max="11" width="14" customWidth="1"/>
    <col min="12" max="12" width="18" bestFit="1" customWidth="1"/>
    <col min="13" max="13" width="22.33203125" bestFit="1" customWidth="1"/>
    <col min="14" max="14" width="17.5" bestFit="1" customWidth="1"/>
    <col min="15" max="15" width="42.5" bestFit="1" customWidth="1"/>
  </cols>
  <sheetData>
    <row r="1" spans="1:15" ht="35" thickBot="1" x14ac:dyDescent="0.45">
      <c r="A1" s="118" t="s">
        <v>118</v>
      </c>
      <c r="B1" s="119" t="s">
        <v>119</v>
      </c>
      <c r="C1" s="119" t="s">
        <v>120</v>
      </c>
      <c r="D1" s="120" t="s">
        <v>144</v>
      </c>
      <c r="F1" s="176" t="s">
        <v>143</v>
      </c>
      <c r="G1" s="176"/>
      <c r="H1" s="176"/>
      <c r="I1" s="176"/>
    </row>
    <row r="2" spans="1:15" ht="37" x14ac:dyDescent="0.45">
      <c r="A2" s="121">
        <v>1</v>
      </c>
      <c r="B2" s="117" t="s">
        <v>121</v>
      </c>
      <c r="C2" s="117" t="s">
        <v>135</v>
      </c>
      <c r="D2" s="122">
        <v>50</v>
      </c>
      <c r="F2" s="176"/>
      <c r="G2" s="176"/>
      <c r="H2" s="176"/>
      <c r="I2" s="176"/>
      <c r="K2" s="177" t="s">
        <v>261</v>
      </c>
      <c r="L2" s="178"/>
      <c r="M2" s="178"/>
      <c r="N2" s="178"/>
      <c r="O2" s="179"/>
    </row>
    <row r="3" spans="1:15" ht="29" x14ac:dyDescent="0.35">
      <c r="A3" s="121">
        <v>2</v>
      </c>
      <c r="B3" s="117" t="s">
        <v>122</v>
      </c>
      <c r="C3" s="117" t="s">
        <v>136</v>
      </c>
      <c r="D3" s="122">
        <v>23</v>
      </c>
      <c r="F3" s="176"/>
      <c r="G3" s="176"/>
      <c r="H3" s="176"/>
      <c r="I3" s="176"/>
      <c r="K3" s="126" t="s">
        <v>262</v>
      </c>
      <c r="L3" s="126" t="s">
        <v>263</v>
      </c>
      <c r="M3" s="126" t="s">
        <v>264</v>
      </c>
      <c r="N3" s="126" t="s">
        <v>265</v>
      </c>
      <c r="O3" s="126" t="s">
        <v>266</v>
      </c>
    </row>
    <row r="4" spans="1:15" ht="29" x14ac:dyDescent="0.35">
      <c r="A4" s="121">
        <v>3</v>
      </c>
      <c r="B4" s="117" t="s">
        <v>123</v>
      </c>
      <c r="C4" s="117" t="s">
        <v>135</v>
      </c>
      <c r="D4" s="122">
        <v>90</v>
      </c>
      <c r="K4" s="126" t="s">
        <v>267</v>
      </c>
      <c r="L4" s="126" t="s">
        <v>188</v>
      </c>
      <c r="M4" s="126" t="s">
        <v>270</v>
      </c>
      <c r="N4" s="126" t="s">
        <v>273</v>
      </c>
      <c r="O4" s="126" t="str">
        <f>CONCATENATE(K4," ",L4," ",M4," ",N4)</f>
        <v>Mr. Jay Kumar Choubisa</v>
      </c>
    </row>
    <row r="5" spans="1:15" ht="29" x14ac:dyDescent="0.35">
      <c r="A5" s="121">
        <v>4</v>
      </c>
      <c r="B5" s="117" t="s">
        <v>124</v>
      </c>
      <c r="C5" s="117" t="s">
        <v>135</v>
      </c>
      <c r="D5" s="122">
        <v>100</v>
      </c>
      <c r="G5" s="49" t="s">
        <v>120</v>
      </c>
      <c r="H5" s="49" t="s">
        <v>144</v>
      </c>
      <c r="K5" s="126" t="s">
        <v>267</v>
      </c>
      <c r="L5" s="126" t="s">
        <v>39</v>
      </c>
      <c r="M5" s="126" t="s">
        <v>271</v>
      </c>
      <c r="N5" s="126" t="s">
        <v>274</v>
      </c>
      <c r="O5" s="126" t="str">
        <f t="shared" ref="O5:O7" si="0">CONCATENATE(K5," ",L5," ",M5," ",N5)</f>
        <v>Mr. Gourav Singh Rao</v>
      </c>
    </row>
    <row r="6" spans="1:15" ht="29" x14ac:dyDescent="0.35">
      <c r="A6" s="121">
        <v>5</v>
      </c>
      <c r="B6" s="117" t="s">
        <v>125</v>
      </c>
      <c r="C6" s="117" t="s">
        <v>135</v>
      </c>
      <c r="D6" s="122">
        <v>66</v>
      </c>
      <c r="G6" t="s">
        <v>135</v>
      </c>
      <c r="H6" t="s">
        <v>145</v>
      </c>
      <c r="K6" s="126" t="s">
        <v>267</v>
      </c>
      <c r="L6" s="126" t="s">
        <v>268</v>
      </c>
      <c r="M6" s="126" t="s">
        <v>271</v>
      </c>
      <c r="N6" s="126" t="s">
        <v>275</v>
      </c>
      <c r="O6" s="126" t="str">
        <f t="shared" si="0"/>
        <v>Mr. Pratab Singh Chouhan</v>
      </c>
    </row>
    <row r="7" spans="1:15" ht="29" x14ac:dyDescent="0.35">
      <c r="A7" s="121">
        <v>6</v>
      </c>
      <c r="B7" s="117" t="s">
        <v>126</v>
      </c>
      <c r="C7" s="117" t="s">
        <v>135</v>
      </c>
      <c r="D7" s="122">
        <v>70</v>
      </c>
      <c r="K7" s="126" t="s">
        <v>267</v>
      </c>
      <c r="L7" s="126" t="s">
        <v>269</v>
      </c>
      <c r="M7" s="126" t="s">
        <v>272</v>
      </c>
      <c r="N7" s="126" t="s">
        <v>276</v>
      </c>
      <c r="O7" s="126" t="str">
        <f t="shared" si="0"/>
        <v>Mr. Ram Lal Yadav</v>
      </c>
    </row>
    <row r="8" spans="1:15" x14ac:dyDescent="0.2">
      <c r="A8" s="121">
        <v>7</v>
      </c>
      <c r="B8" s="117" t="s">
        <v>127</v>
      </c>
      <c r="C8" s="117" t="s">
        <v>137</v>
      </c>
      <c r="D8" s="122">
        <v>30</v>
      </c>
      <c r="K8" s="62"/>
      <c r="L8" s="1"/>
      <c r="M8" s="1"/>
      <c r="N8" s="1"/>
      <c r="O8" s="64"/>
    </row>
    <row r="9" spans="1:15" ht="17" thickBot="1" x14ac:dyDescent="0.25">
      <c r="A9" s="121">
        <v>8</v>
      </c>
      <c r="B9" s="117" t="s">
        <v>128</v>
      </c>
      <c r="C9" s="117" t="s">
        <v>138</v>
      </c>
      <c r="D9" s="122">
        <v>40</v>
      </c>
      <c r="H9">
        <f>DCOUNT(A1:D16,D1,G5:H6)</f>
        <v>5</v>
      </c>
      <c r="K9" s="68"/>
      <c r="L9" s="69"/>
      <c r="M9" s="69"/>
      <c r="N9" s="69"/>
      <c r="O9" s="70"/>
    </row>
    <row r="10" spans="1:15" x14ac:dyDescent="0.2">
      <c r="A10" s="121">
        <v>9</v>
      </c>
      <c r="B10" s="117" t="s">
        <v>129</v>
      </c>
      <c r="C10" s="117" t="s">
        <v>139</v>
      </c>
      <c r="D10" s="122">
        <v>90</v>
      </c>
    </row>
    <row r="11" spans="1:15" x14ac:dyDescent="0.2">
      <c r="A11" s="121">
        <v>10</v>
      </c>
      <c r="B11" s="117" t="s">
        <v>130</v>
      </c>
      <c r="C11" s="117" t="s">
        <v>139</v>
      </c>
      <c r="D11" s="122">
        <v>80</v>
      </c>
    </row>
    <row r="12" spans="1:15" x14ac:dyDescent="0.2">
      <c r="A12" s="121">
        <v>11</v>
      </c>
      <c r="B12" s="117" t="s">
        <v>131</v>
      </c>
      <c r="C12" s="117" t="s">
        <v>140</v>
      </c>
      <c r="D12" s="122">
        <v>50</v>
      </c>
    </row>
    <row r="13" spans="1:15" x14ac:dyDescent="0.2">
      <c r="A13" s="121">
        <v>12</v>
      </c>
      <c r="B13" s="117" t="s">
        <v>132</v>
      </c>
      <c r="C13" s="117" t="s">
        <v>141</v>
      </c>
      <c r="D13" s="122">
        <v>30</v>
      </c>
      <c r="F13" s="180" t="s">
        <v>277</v>
      </c>
      <c r="G13" s="181"/>
      <c r="H13" s="181"/>
      <c r="I13" s="181"/>
      <c r="J13" s="181"/>
      <c r="K13" s="181"/>
      <c r="L13" s="181"/>
      <c r="M13" s="181"/>
      <c r="N13" s="182"/>
    </row>
    <row r="14" spans="1:15" x14ac:dyDescent="0.2">
      <c r="A14" s="121">
        <v>13</v>
      </c>
      <c r="B14" s="117" t="s">
        <v>133</v>
      </c>
      <c r="C14" s="117" t="s">
        <v>135</v>
      </c>
      <c r="D14" s="122">
        <v>80</v>
      </c>
      <c r="F14" s="183"/>
      <c r="G14" s="184"/>
      <c r="H14" s="184"/>
      <c r="I14" s="184"/>
      <c r="J14" s="184"/>
      <c r="K14" s="184"/>
      <c r="L14" s="184"/>
      <c r="M14" s="184"/>
      <c r="N14" s="185"/>
    </row>
    <row r="15" spans="1:15" ht="29" x14ac:dyDescent="0.35">
      <c r="A15" s="121">
        <v>14</v>
      </c>
      <c r="B15" s="117" t="s">
        <v>121</v>
      </c>
      <c r="C15" s="117" t="s">
        <v>142</v>
      </c>
      <c r="D15" s="122">
        <v>30</v>
      </c>
      <c r="F15" s="127" t="s">
        <v>278</v>
      </c>
      <c r="G15" s="128">
        <v>50000</v>
      </c>
      <c r="H15" s="127"/>
      <c r="I15" s="127"/>
      <c r="J15" s="127"/>
      <c r="K15" s="127"/>
      <c r="L15" s="127"/>
      <c r="M15" s="127"/>
      <c r="N15" s="127"/>
    </row>
    <row r="16" spans="1:15" ht="30" thickBot="1" x14ac:dyDescent="0.4">
      <c r="A16" s="123">
        <v>15</v>
      </c>
      <c r="B16" s="124" t="s">
        <v>134</v>
      </c>
      <c r="C16" s="124" t="s">
        <v>140</v>
      </c>
      <c r="D16" s="125">
        <v>60</v>
      </c>
      <c r="F16" s="127" t="s">
        <v>279</v>
      </c>
      <c r="G16" s="127">
        <v>4</v>
      </c>
      <c r="H16" s="127"/>
      <c r="I16" s="127"/>
      <c r="J16" s="127"/>
      <c r="K16" s="127"/>
      <c r="L16" s="127"/>
      <c r="M16" s="127"/>
      <c r="N16" s="127"/>
    </row>
    <row r="17" spans="6:14" ht="29" x14ac:dyDescent="0.35">
      <c r="F17" s="127" t="s">
        <v>280</v>
      </c>
      <c r="G17" s="127">
        <v>12</v>
      </c>
      <c r="H17" s="127"/>
      <c r="I17" s="127"/>
      <c r="J17" s="127"/>
      <c r="K17" s="127"/>
      <c r="L17" s="127"/>
      <c r="M17" s="127"/>
      <c r="N17" s="127"/>
    </row>
    <row r="18" spans="6:14" ht="29" x14ac:dyDescent="0.35">
      <c r="F18" s="127"/>
      <c r="G18" s="127">
        <f>PRODUCT(G15,G16,G17/100)</f>
        <v>24000</v>
      </c>
      <c r="H18" s="127">
        <v>4</v>
      </c>
      <c r="I18" s="127">
        <v>5</v>
      </c>
      <c r="J18" s="127">
        <v>6</v>
      </c>
      <c r="K18" s="127">
        <v>7</v>
      </c>
      <c r="L18" s="127">
        <v>8</v>
      </c>
      <c r="M18" s="127">
        <v>9</v>
      </c>
      <c r="N18" s="127"/>
    </row>
    <row r="19" spans="6:14" ht="29" x14ac:dyDescent="0.35">
      <c r="F19" s="127"/>
      <c r="G19" s="127">
        <v>12</v>
      </c>
      <c r="H19" s="127">
        <f t="dataTable" ref="H19:M24" dt2D="1" dtr="1" r1="G16" r2="G17"/>
        <v>24000</v>
      </c>
      <c r="I19" s="127">
        <v>30000</v>
      </c>
      <c r="J19" s="127">
        <v>36000</v>
      </c>
      <c r="K19" s="127">
        <v>42000</v>
      </c>
      <c r="L19" s="127">
        <v>48000</v>
      </c>
      <c r="M19" s="127">
        <v>54000</v>
      </c>
      <c r="N19" s="127"/>
    </row>
    <row r="20" spans="6:14" ht="29" x14ac:dyDescent="0.35">
      <c r="F20" s="127"/>
      <c r="G20" s="127">
        <v>24</v>
      </c>
      <c r="H20" s="127">
        <v>48000</v>
      </c>
      <c r="I20" s="127">
        <v>60000</v>
      </c>
      <c r="J20" s="127">
        <v>72000</v>
      </c>
      <c r="K20" s="127">
        <v>84000</v>
      </c>
      <c r="L20" s="127">
        <v>96000</v>
      </c>
      <c r="M20" s="127">
        <v>108000</v>
      </c>
      <c r="N20" s="127"/>
    </row>
    <row r="21" spans="6:14" ht="29" x14ac:dyDescent="0.35">
      <c r="F21" s="127"/>
      <c r="G21" s="127">
        <v>36</v>
      </c>
      <c r="H21" s="127">
        <v>72000</v>
      </c>
      <c r="I21" s="127">
        <v>90000</v>
      </c>
      <c r="J21" s="127">
        <v>108000</v>
      </c>
      <c r="K21" s="127">
        <v>126000</v>
      </c>
      <c r="L21" s="127">
        <v>144000</v>
      </c>
      <c r="M21" s="127">
        <v>162000</v>
      </c>
      <c r="N21" s="127"/>
    </row>
    <row r="22" spans="6:14" ht="29" x14ac:dyDescent="0.35">
      <c r="F22" s="127"/>
      <c r="G22" s="127">
        <v>48</v>
      </c>
      <c r="H22" s="127">
        <v>96000</v>
      </c>
      <c r="I22" s="127">
        <v>120000</v>
      </c>
      <c r="J22" s="127">
        <v>144000</v>
      </c>
      <c r="K22" s="127">
        <v>168000</v>
      </c>
      <c r="L22" s="127">
        <v>192000</v>
      </c>
      <c r="M22" s="127">
        <v>216000</v>
      </c>
      <c r="N22" s="127"/>
    </row>
    <row r="23" spans="6:14" ht="29" x14ac:dyDescent="0.35">
      <c r="F23" s="127"/>
      <c r="G23" s="127">
        <v>60</v>
      </c>
      <c r="H23" s="127">
        <v>120000</v>
      </c>
      <c r="I23" s="127">
        <v>150000</v>
      </c>
      <c r="J23" s="127">
        <v>180000</v>
      </c>
      <c r="K23" s="127">
        <v>210000</v>
      </c>
      <c r="L23" s="127">
        <v>240000</v>
      </c>
      <c r="M23" s="127">
        <v>270000</v>
      </c>
      <c r="N23" s="127"/>
    </row>
    <row r="24" spans="6:14" ht="29" x14ac:dyDescent="0.35">
      <c r="F24" s="127"/>
      <c r="G24" s="127">
        <v>72</v>
      </c>
      <c r="H24" s="127">
        <v>144000</v>
      </c>
      <c r="I24" s="127">
        <v>180000</v>
      </c>
      <c r="J24" s="127">
        <v>216000</v>
      </c>
      <c r="K24" s="127">
        <v>252000</v>
      </c>
      <c r="L24" s="127">
        <v>288000</v>
      </c>
      <c r="M24" s="127">
        <v>324000</v>
      </c>
      <c r="N24" s="127"/>
    </row>
    <row r="25" spans="6:14" ht="29" x14ac:dyDescent="0.35">
      <c r="F25" s="127"/>
      <c r="G25" s="127"/>
      <c r="H25" s="127"/>
      <c r="I25" s="127"/>
      <c r="J25" s="127"/>
      <c r="K25" s="127"/>
      <c r="L25" s="127"/>
      <c r="M25" s="127"/>
      <c r="N25" s="127"/>
    </row>
    <row r="26" spans="6:14" ht="29" x14ac:dyDescent="0.35">
      <c r="F26" s="127"/>
      <c r="G26" s="127"/>
      <c r="H26" s="127"/>
      <c r="I26" s="127"/>
      <c r="J26" s="127"/>
      <c r="K26" s="127"/>
      <c r="L26" s="127"/>
      <c r="M26" s="127"/>
      <c r="N26" s="127"/>
    </row>
    <row r="27" spans="6:14" ht="29" x14ac:dyDescent="0.35">
      <c r="F27" s="73"/>
      <c r="G27" s="73"/>
      <c r="H27" s="73"/>
      <c r="I27" s="73"/>
      <c r="J27" s="73"/>
      <c r="K27" s="73"/>
      <c r="L27" s="73"/>
      <c r="M27" s="73"/>
      <c r="N27" s="73"/>
    </row>
    <row r="28" spans="6:14" x14ac:dyDescent="0.2">
      <c r="F28" s="29"/>
      <c r="G28" s="29"/>
      <c r="H28" s="29"/>
      <c r="I28" s="29"/>
      <c r="J28" s="29"/>
      <c r="K28" s="29"/>
      <c r="L28" s="29"/>
      <c r="M28" s="29"/>
      <c r="N28" s="29"/>
    </row>
    <row r="29" spans="6:14" x14ac:dyDescent="0.2">
      <c r="F29" s="29"/>
      <c r="G29" s="29"/>
      <c r="H29" s="29"/>
      <c r="I29" s="29"/>
      <c r="J29" s="29"/>
      <c r="K29" s="29"/>
      <c r="L29" s="29"/>
      <c r="M29" s="29"/>
      <c r="N29" s="29"/>
    </row>
  </sheetData>
  <mergeCells count="3">
    <mergeCell ref="F1:I3"/>
    <mergeCell ref="K2:O2"/>
    <mergeCell ref="F13:N14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0647-25A8-7D4D-9817-05F4C3DF38BF}">
  <dimension ref="B1:R31"/>
  <sheetViews>
    <sheetView zoomScale="50" workbookViewId="0">
      <selection activeCell="Q6" sqref="Q6"/>
    </sheetView>
  </sheetViews>
  <sheetFormatPr baseColWidth="10" defaultRowHeight="16" x14ac:dyDescent="0.2"/>
  <cols>
    <col min="2" max="2" width="15.1640625" bestFit="1" customWidth="1"/>
    <col min="3" max="3" width="30.33203125" bestFit="1" customWidth="1"/>
    <col min="4" max="4" width="34.6640625" bestFit="1" customWidth="1"/>
    <col min="5" max="5" width="40.1640625" customWidth="1"/>
    <col min="9" max="9" width="31" customWidth="1"/>
    <col min="10" max="10" width="26" customWidth="1"/>
  </cols>
  <sheetData>
    <row r="1" spans="2:18" ht="30" customHeight="1" thickBot="1" x14ac:dyDescent="0.25"/>
    <row r="2" spans="2:18" ht="38" thickBot="1" x14ac:dyDescent="0.5">
      <c r="B2" s="50" t="s">
        <v>146</v>
      </c>
      <c r="C2" s="50" t="s">
        <v>147</v>
      </c>
      <c r="D2" s="50" t="s">
        <v>148</v>
      </c>
      <c r="E2" s="50" t="s">
        <v>149</v>
      </c>
      <c r="I2" s="186" t="s">
        <v>252</v>
      </c>
      <c r="J2" s="187"/>
    </row>
    <row r="3" spans="2:18" ht="29" x14ac:dyDescent="0.35">
      <c r="B3" s="106">
        <v>236.56546</v>
      </c>
      <c r="C3" s="107">
        <f>ROUND(B3,2)</f>
        <v>236.57</v>
      </c>
      <c r="D3" s="107">
        <f>ROUNDUP(B3,2)</f>
        <v>236.57</v>
      </c>
      <c r="E3" s="107">
        <f>ROUNDDOWN(B3,2)</f>
        <v>236.56</v>
      </c>
      <c r="I3" s="110" t="s">
        <v>253</v>
      </c>
      <c r="J3" s="111" t="str">
        <f>TRIM(I3)</f>
        <v>jay Kumar</v>
      </c>
      <c r="N3" s="199" t="s">
        <v>260</v>
      </c>
      <c r="O3" s="200"/>
      <c r="P3" s="200"/>
      <c r="Q3" s="200"/>
      <c r="R3" s="201"/>
    </row>
    <row r="4" spans="2:18" ht="29" x14ac:dyDescent="0.35">
      <c r="B4" s="106">
        <v>58.254849999999998</v>
      </c>
      <c r="C4" s="107">
        <f t="shared" ref="C4:C8" si="0">ROUND(B4,2)</f>
        <v>58.25</v>
      </c>
      <c r="D4" s="107">
        <f t="shared" ref="D4:D8" si="1">ROUNDUP(B4,2)</f>
        <v>58.26</v>
      </c>
      <c r="E4" s="107">
        <f t="shared" ref="E4:E8" si="2">ROUNDDOWN(B4,2)</f>
        <v>58.25</v>
      </c>
      <c r="I4" s="112" t="s">
        <v>254</v>
      </c>
      <c r="J4" s="113" t="str">
        <f>TRIM(I4)</f>
        <v>Best Computer</v>
      </c>
      <c r="N4" s="202"/>
      <c r="O4" s="203"/>
      <c r="P4" s="203"/>
      <c r="Q4" s="203"/>
      <c r="R4" s="204"/>
    </row>
    <row r="5" spans="2:18" ht="30" thickBot="1" x14ac:dyDescent="0.4">
      <c r="B5" s="106">
        <v>56.232100000000003</v>
      </c>
      <c r="C5" s="107">
        <f t="shared" si="0"/>
        <v>56.23</v>
      </c>
      <c r="D5" s="107">
        <f t="shared" si="1"/>
        <v>56.239999999999995</v>
      </c>
      <c r="E5" s="107">
        <f t="shared" si="2"/>
        <v>56.23</v>
      </c>
      <c r="I5" s="114" t="s">
        <v>255</v>
      </c>
      <c r="J5" s="115" t="str">
        <f>TRIM(I5)</f>
        <v>94.12.24.3460</v>
      </c>
      <c r="N5" s="205" t="s">
        <v>256</v>
      </c>
      <c r="O5" s="206" t="s">
        <v>257</v>
      </c>
      <c r="P5" s="206" t="s">
        <v>258</v>
      </c>
      <c r="Q5" s="207" t="s">
        <v>259</v>
      </c>
      <c r="R5" s="208"/>
    </row>
    <row r="6" spans="2:18" ht="29" x14ac:dyDescent="0.35">
      <c r="B6" s="106">
        <v>569.21452999999997</v>
      </c>
      <c r="C6" s="107">
        <f t="shared" si="0"/>
        <v>569.21</v>
      </c>
      <c r="D6" s="107">
        <f t="shared" si="1"/>
        <v>569.22</v>
      </c>
      <c r="E6" s="107">
        <f t="shared" si="2"/>
        <v>569.21</v>
      </c>
      <c r="I6" s="26"/>
      <c r="J6" s="26"/>
      <c r="N6" s="205">
        <v>23</v>
      </c>
      <c r="O6" s="206">
        <v>45</v>
      </c>
      <c r="P6" s="209">
        <f>SUM(N6-O6)</f>
        <v>-22</v>
      </c>
      <c r="Q6" s="210">
        <f>ABS(P6)</f>
        <v>22</v>
      </c>
      <c r="R6" s="211"/>
    </row>
    <row r="7" spans="2:18" ht="29" x14ac:dyDescent="0.35">
      <c r="B7" s="106">
        <v>45.325400000000002</v>
      </c>
      <c r="C7" s="107">
        <f t="shared" si="0"/>
        <v>45.33</v>
      </c>
      <c r="D7" s="107">
        <f t="shared" si="1"/>
        <v>45.33</v>
      </c>
      <c r="E7" s="107">
        <f t="shared" si="2"/>
        <v>45.32</v>
      </c>
      <c r="I7" s="26"/>
      <c r="J7" s="26"/>
      <c r="N7" s="205">
        <v>65</v>
      </c>
      <c r="O7" s="206">
        <v>62</v>
      </c>
      <c r="P7" s="209">
        <f t="shared" ref="P7:P9" si="3">SUM(N7-O7)</f>
        <v>3</v>
      </c>
      <c r="Q7" s="210">
        <f>ABS(P7)</f>
        <v>3</v>
      </c>
      <c r="R7" s="211"/>
    </row>
    <row r="8" spans="2:18" ht="29" x14ac:dyDescent="0.35">
      <c r="B8" s="106">
        <v>245.36564000000001</v>
      </c>
      <c r="C8" s="107">
        <f t="shared" si="0"/>
        <v>245.37</v>
      </c>
      <c r="D8" s="107">
        <f t="shared" si="1"/>
        <v>245.37</v>
      </c>
      <c r="E8" s="107">
        <f t="shared" si="2"/>
        <v>245.36</v>
      </c>
      <c r="N8" s="205">
        <v>89</v>
      </c>
      <c r="O8" s="206">
        <v>94</v>
      </c>
      <c r="P8" s="209">
        <f t="shared" si="3"/>
        <v>-5</v>
      </c>
      <c r="Q8" s="210">
        <f t="shared" ref="Q8:Q9" si="4">ABS(P8)</f>
        <v>5</v>
      </c>
      <c r="R8" s="211"/>
    </row>
    <row r="9" spans="2:18" ht="30" thickBot="1" x14ac:dyDescent="0.4">
      <c r="N9" s="212">
        <v>745</v>
      </c>
      <c r="O9" s="213">
        <v>45</v>
      </c>
      <c r="P9" s="214">
        <f t="shared" si="3"/>
        <v>700</v>
      </c>
      <c r="Q9" s="215">
        <f t="shared" si="4"/>
        <v>700</v>
      </c>
      <c r="R9" s="216"/>
    </row>
    <row r="18" spans="4:11" ht="37" x14ac:dyDescent="0.45">
      <c r="D18" s="137" t="s">
        <v>151</v>
      </c>
      <c r="E18" s="137"/>
      <c r="J18" s="116" t="s">
        <v>146</v>
      </c>
      <c r="K18" s="96" t="s">
        <v>159</v>
      </c>
    </row>
    <row r="19" spans="4:11" ht="24" x14ac:dyDescent="0.3">
      <c r="D19" s="108" t="s">
        <v>156</v>
      </c>
      <c r="E19" s="108" t="b">
        <f>OR(D19="megenta",D19="orange")</f>
        <v>1</v>
      </c>
      <c r="J19" s="109">
        <v>4</v>
      </c>
      <c r="K19" s="109">
        <f>FACT(J19)</f>
        <v>24</v>
      </c>
    </row>
    <row r="20" spans="4:11" ht="24" x14ac:dyDescent="0.3">
      <c r="D20" s="108" t="s">
        <v>152</v>
      </c>
      <c r="E20" s="108" t="b">
        <f t="shared" ref="E20:E31" si="5">OR(D20="megenta",D20="orange")</f>
        <v>1</v>
      </c>
      <c r="J20" s="109">
        <v>2</v>
      </c>
      <c r="K20" s="109">
        <f t="shared" ref="K20:K26" si="6">FACT(J20)</f>
        <v>2</v>
      </c>
    </row>
    <row r="21" spans="4:11" ht="24" x14ac:dyDescent="0.3">
      <c r="D21" s="108" t="s">
        <v>153</v>
      </c>
      <c r="E21" s="108" t="b">
        <f t="shared" si="5"/>
        <v>0</v>
      </c>
      <c r="J21" s="109">
        <v>5</v>
      </c>
      <c r="K21" s="109">
        <f t="shared" si="6"/>
        <v>120</v>
      </c>
    </row>
    <row r="22" spans="4:11" ht="24" x14ac:dyDescent="0.3">
      <c r="D22" s="108" t="s">
        <v>154</v>
      </c>
      <c r="E22" s="108" t="b">
        <f t="shared" si="5"/>
        <v>0</v>
      </c>
      <c r="J22" s="109">
        <v>3</v>
      </c>
      <c r="K22" s="109">
        <f t="shared" si="6"/>
        <v>6</v>
      </c>
    </row>
    <row r="23" spans="4:11" ht="24" x14ac:dyDescent="0.3">
      <c r="D23" s="108" t="s">
        <v>155</v>
      </c>
      <c r="E23" s="108" t="b">
        <f t="shared" si="5"/>
        <v>0</v>
      </c>
      <c r="J23" s="109">
        <v>6</v>
      </c>
      <c r="K23" s="109">
        <f t="shared" si="6"/>
        <v>720</v>
      </c>
    </row>
    <row r="24" spans="4:11" ht="24" x14ac:dyDescent="0.3">
      <c r="D24" s="108" t="s">
        <v>156</v>
      </c>
      <c r="E24" s="108" t="b">
        <f t="shared" si="5"/>
        <v>1</v>
      </c>
      <c r="J24" s="109">
        <v>8</v>
      </c>
      <c r="K24" s="109">
        <f t="shared" si="6"/>
        <v>40320</v>
      </c>
    </row>
    <row r="25" spans="4:11" ht="24" x14ac:dyDescent="0.3">
      <c r="D25" s="108" t="s">
        <v>157</v>
      </c>
      <c r="E25" s="108" t="b">
        <f t="shared" si="5"/>
        <v>0</v>
      </c>
      <c r="J25" s="109">
        <v>9</v>
      </c>
      <c r="K25" s="109">
        <f t="shared" si="6"/>
        <v>362880</v>
      </c>
    </row>
    <row r="26" spans="4:11" ht="24" x14ac:dyDescent="0.3">
      <c r="D26" s="108" t="s">
        <v>152</v>
      </c>
      <c r="E26" s="108" t="b">
        <f t="shared" si="5"/>
        <v>1</v>
      </c>
      <c r="J26" s="109">
        <v>10</v>
      </c>
      <c r="K26" s="109">
        <f t="shared" si="6"/>
        <v>3628800</v>
      </c>
    </row>
    <row r="27" spans="4:11" ht="24" x14ac:dyDescent="0.3">
      <c r="D27" s="108" t="s">
        <v>158</v>
      </c>
      <c r="E27" s="108" t="b">
        <f t="shared" si="5"/>
        <v>0</v>
      </c>
    </row>
    <row r="28" spans="4:11" ht="24" x14ac:dyDescent="0.3">
      <c r="D28" s="108" t="s">
        <v>157</v>
      </c>
      <c r="E28" s="108" t="b">
        <f t="shared" si="5"/>
        <v>0</v>
      </c>
    </row>
    <row r="29" spans="4:11" ht="24" x14ac:dyDescent="0.3">
      <c r="D29" s="108" t="s">
        <v>152</v>
      </c>
      <c r="E29" s="108" t="b">
        <f t="shared" si="5"/>
        <v>1</v>
      </c>
    </row>
    <row r="30" spans="4:11" ht="24" x14ac:dyDescent="0.3">
      <c r="D30" s="108" t="s">
        <v>157</v>
      </c>
      <c r="E30" s="108" t="b">
        <f t="shared" si="5"/>
        <v>0</v>
      </c>
    </row>
    <row r="31" spans="4:11" ht="24" x14ac:dyDescent="0.3">
      <c r="D31" s="108" t="s">
        <v>154</v>
      </c>
      <c r="E31" s="108" t="b">
        <f t="shared" si="5"/>
        <v>0</v>
      </c>
    </row>
  </sheetData>
  <mergeCells count="3">
    <mergeCell ref="D18:E18"/>
    <mergeCell ref="I2:J2"/>
    <mergeCell ref="N3:R4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2FE2-5237-354C-B343-0E26AF9EC6C7}">
  <dimension ref="A1:T43"/>
  <sheetViews>
    <sheetView zoomScale="50" zoomScaleNormal="57" workbookViewId="0">
      <selection activeCell="X15" sqref="X15"/>
    </sheetView>
  </sheetViews>
  <sheetFormatPr baseColWidth="10" defaultRowHeight="16" x14ac:dyDescent="0.2"/>
  <cols>
    <col min="2" max="2" width="24.1640625" customWidth="1"/>
    <col min="5" max="5" width="17" customWidth="1"/>
    <col min="6" max="6" width="16.5" customWidth="1"/>
    <col min="8" max="8" width="6" customWidth="1"/>
    <col min="9" max="9" width="20.83203125" customWidth="1"/>
    <col min="12" max="12" width="24.33203125" customWidth="1"/>
    <col min="13" max="13" width="22.83203125" customWidth="1"/>
    <col min="14" max="14" width="18.6640625" customWidth="1"/>
    <col min="15" max="15" width="23.33203125" customWidth="1"/>
    <col min="16" max="16" width="23.83203125" bestFit="1" customWidth="1"/>
    <col min="17" max="17" width="19.6640625" bestFit="1" customWidth="1"/>
    <col min="18" max="18" width="21.83203125" bestFit="1" customWidth="1"/>
  </cols>
  <sheetData>
    <row r="1" spans="1:19" ht="34" x14ac:dyDescent="0.4">
      <c r="A1" s="188" t="s">
        <v>196</v>
      </c>
      <c r="B1" s="189"/>
      <c r="C1" s="189"/>
      <c r="D1" s="189"/>
      <c r="E1" s="60"/>
      <c r="F1" s="60"/>
      <c r="G1" s="61"/>
      <c r="K1" s="76"/>
      <c r="L1" s="60"/>
      <c r="M1" s="60"/>
      <c r="N1" s="60"/>
      <c r="O1" s="60"/>
      <c r="P1" s="60"/>
      <c r="Q1" s="60"/>
      <c r="R1" s="60"/>
      <c r="S1" s="61"/>
    </row>
    <row r="2" spans="1:19" ht="29" x14ac:dyDescent="0.35">
      <c r="A2" s="62"/>
      <c r="B2" s="63" t="s">
        <v>195</v>
      </c>
      <c r="C2" s="63" t="s">
        <v>197</v>
      </c>
      <c r="D2" s="1"/>
      <c r="E2" s="1"/>
      <c r="F2" s="1"/>
      <c r="G2" s="64"/>
      <c r="K2" s="62"/>
      <c r="L2" s="77" t="s">
        <v>218</v>
      </c>
      <c r="M2" s="77" t="s">
        <v>211</v>
      </c>
      <c r="N2" s="1"/>
      <c r="O2" s="72" t="s">
        <v>217</v>
      </c>
      <c r="P2" s="72" t="s">
        <v>218</v>
      </c>
      <c r="Q2" s="72" t="s">
        <v>219</v>
      </c>
      <c r="R2" s="72" t="s">
        <v>220</v>
      </c>
      <c r="S2" s="64"/>
    </row>
    <row r="3" spans="1:19" ht="29" x14ac:dyDescent="0.35">
      <c r="A3" s="62"/>
      <c r="B3" s="65">
        <v>95.33</v>
      </c>
      <c r="C3" s="65"/>
      <c r="D3" s="1"/>
      <c r="E3" s="1"/>
      <c r="F3" s="1"/>
      <c r="G3" s="64"/>
      <c r="K3" s="62"/>
      <c r="L3" s="75">
        <v>95.33</v>
      </c>
      <c r="M3" s="67" t="s">
        <v>107</v>
      </c>
      <c r="N3" s="1"/>
      <c r="O3" s="73" t="s">
        <v>107</v>
      </c>
      <c r="P3" s="73" t="s">
        <v>198</v>
      </c>
      <c r="Q3" s="73">
        <v>100</v>
      </c>
      <c r="R3" s="74">
        <f>FREQUENCY(L3:L17,Q3:Q7)</f>
        <v>4</v>
      </c>
      <c r="S3" s="64"/>
    </row>
    <row r="4" spans="1:19" ht="29" x14ac:dyDescent="0.35">
      <c r="A4" s="62"/>
      <c r="B4" s="65">
        <v>91</v>
      </c>
      <c r="C4" s="65"/>
      <c r="D4" s="1"/>
      <c r="E4" s="1"/>
      <c r="F4" s="1"/>
      <c r="G4" s="64"/>
      <c r="K4" s="62"/>
      <c r="L4" s="75">
        <v>91</v>
      </c>
      <c r="M4" s="67" t="s">
        <v>212</v>
      </c>
      <c r="N4" s="1"/>
      <c r="O4" s="73" t="s">
        <v>212</v>
      </c>
      <c r="P4" s="73" t="s">
        <v>199</v>
      </c>
      <c r="Q4" s="73">
        <v>94</v>
      </c>
      <c r="R4" s="74">
        <f t="shared" ref="R4:R7" si="0">FREQUENCY(L4:L18,Q4:Q8)</f>
        <v>2</v>
      </c>
      <c r="S4" s="64"/>
    </row>
    <row r="5" spans="1:19" ht="29" x14ac:dyDescent="0.35">
      <c r="A5" s="62"/>
      <c r="B5" s="65">
        <v>97.33</v>
      </c>
      <c r="C5" s="65"/>
      <c r="D5" s="1"/>
      <c r="E5" s="1"/>
      <c r="F5" s="1"/>
      <c r="G5" s="64"/>
      <c r="K5" s="62"/>
      <c r="L5" s="75">
        <v>97.33</v>
      </c>
      <c r="M5" s="67" t="s">
        <v>107</v>
      </c>
      <c r="N5" s="1"/>
      <c r="O5" s="73" t="s">
        <v>214</v>
      </c>
      <c r="P5" s="73" t="s">
        <v>200</v>
      </c>
      <c r="Q5" s="73">
        <v>84</v>
      </c>
      <c r="R5" s="74">
        <f t="shared" si="0"/>
        <v>3</v>
      </c>
      <c r="S5" s="64"/>
    </row>
    <row r="6" spans="1:19" ht="29" x14ac:dyDescent="0.35">
      <c r="A6" s="62"/>
      <c r="B6" s="65">
        <v>52.5</v>
      </c>
      <c r="C6" s="65"/>
      <c r="D6" s="1"/>
      <c r="E6" s="1"/>
      <c r="F6" s="1"/>
      <c r="G6" s="64"/>
      <c r="K6" s="62"/>
      <c r="L6" s="75">
        <v>52.5</v>
      </c>
      <c r="M6" s="67" t="s">
        <v>213</v>
      </c>
      <c r="N6" s="1"/>
      <c r="O6" s="73" t="s">
        <v>216</v>
      </c>
      <c r="P6" s="73" t="s">
        <v>201</v>
      </c>
      <c r="Q6" s="73">
        <v>74</v>
      </c>
      <c r="R6" s="74">
        <f t="shared" si="0"/>
        <v>4</v>
      </c>
      <c r="S6" s="64"/>
    </row>
    <row r="7" spans="1:19" ht="29" x14ac:dyDescent="0.35">
      <c r="A7" s="62"/>
      <c r="B7" s="65">
        <v>76.33</v>
      </c>
      <c r="C7" s="65"/>
      <c r="D7" s="1"/>
      <c r="E7" s="66" t="s">
        <v>195</v>
      </c>
      <c r="F7" s="66" t="s">
        <v>204</v>
      </c>
      <c r="G7" s="64"/>
      <c r="K7" s="62"/>
      <c r="L7" s="75">
        <v>76.33</v>
      </c>
      <c r="M7" s="67" t="s">
        <v>214</v>
      </c>
      <c r="N7" s="1"/>
      <c r="O7" s="73" t="s">
        <v>213</v>
      </c>
      <c r="P7" s="73" t="s">
        <v>202</v>
      </c>
      <c r="Q7" s="73">
        <v>53</v>
      </c>
      <c r="R7" s="74">
        <f t="shared" si="0"/>
        <v>1</v>
      </c>
      <c r="S7" s="64"/>
    </row>
    <row r="8" spans="1:19" ht="29" x14ac:dyDescent="0.35">
      <c r="A8" s="62"/>
      <c r="B8" s="65">
        <v>30.33</v>
      </c>
      <c r="C8" s="65"/>
      <c r="D8" s="1"/>
      <c r="E8" s="67" t="s">
        <v>198</v>
      </c>
      <c r="F8" s="67" t="s">
        <v>205</v>
      </c>
      <c r="G8" s="64"/>
      <c r="K8" s="62"/>
      <c r="L8" s="75">
        <v>30.33</v>
      </c>
      <c r="M8" s="67" t="s">
        <v>215</v>
      </c>
      <c r="N8" s="1"/>
      <c r="O8" s="71"/>
      <c r="P8" s="71"/>
      <c r="Q8" s="71"/>
      <c r="R8" s="71"/>
      <c r="S8" s="64"/>
    </row>
    <row r="9" spans="1:19" ht="26" x14ac:dyDescent="0.3">
      <c r="A9" s="62"/>
      <c r="B9" s="65">
        <v>62.66</v>
      </c>
      <c r="C9" s="65"/>
      <c r="D9" s="1"/>
      <c r="E9" s="67" t="s">
        <v>199</v>
      </c>
      <c r="F9" s="67" t="s">
        <v>206</v>
      </c>
      <c r="G9" s="64"/>
      <c r="K9" s="62"/>
      <c r="L9" s="75">
        <v>62.66</v>
      </c>
      <c r="M9" s="67" t="s">
        <v>216</v>
      </c>
      <c r="N9" s="1"/>
      <c r="O9" s="1"/>
      <c r="P9" s="1"/>
      <c r="Q9" s="1"/>
      <c r="R9" s="1"/>
      <c r="S9" s="64"/>
    </row>
    <row r="10" spans="1:19" ht="26" x14ac:dyDescent="0.3">
      <c r="A10" s="62"/>
      <c r="B10" s="65">
        <v>84</v>
      </c>
      <c r="C10" s="65"/>
      <c r="D10" s="1"/>
      <c r="E10" s="67" t="s">
        <v>200</v>
      </c>
      <c r="F10" s="67" t="s">
        <v>207</v>
      </c>
      <c r="G10" s="64"/>
      <c r="K10" s="62"/>
      <c r="L10" s="75">
        <v>84</v>
      </c>
      <c r="M10" s="67" t="s">
        <v>214</v>
      </c>
      <c r="N10" s="1"/>
      <c r="O10" s="1"/>
      <c r="P10" s="1"/>
      <c r="Q10" s="1"/>
      <c r="R10" s="1"/>
      <c r="S10" s="64"/>
    </row>
    <row r="11" spans="1:19" ht="26" x14ac:dyDescent="0.3">
      <c r="A11" s="62"/>
      <c r="B11" s="65">
        <v>85</v>
      </c>
      <c r="C11" s="65"/>
      <c r="D11" s="1"/>
      <c r="E11" s="67" t="s">
        <v>201</v>
      </c>
      <c r="F11" s="67" t="s">
        <v>208</v>
      </c>
      <c r="G11" s="64"/>
      <c r="K11" s="62"/>
      <c r="L11" s="75">
        <v>85</v>
      </c>
      <c r="M11" s="67" t="s">
        <v>212</v>
      </c>
      <c r="N11" s="1"/>
      <c r="O11" s="1"/>
      <c r="P11" s="1"/>
      <c r="Q11" s="1"/>
      <c r="R11" s="1"/>
      <c r="S11" s="64"/>
    </row>
    <row r="12" spans="1:19" ht="26" x14ac:dyDescent="0.3">
      <c r="A12" s="62"/>
      <c r="B12" s="65">
        <v>98.165999999999997</v>
      </c>
      <c r="C12" s="65"/>
      <c r="D12" s="1"/>
      <c r="E12" s="67" t="s">
        <v>202</v>
      </c>
      <c r="F12" s="67" t="s">
        <v>209</v>
      </c>
      <c r="G12" s="64"/>
      <c r="K12" s="62"/>
      <c r="L12" s="75">
        <v>98.165999999999997</v>
      </c>
      <c r="M12" s="67" t="s">
        <v>107</v>
      </c>
      <c r="N12" s="1"/>
      <c r="O12" s="1"/>
      <c r="P12" s="1"/>
      <c r="Q12" s="1"/>
      <c r="R12" s="1"/>
      <c r="S12" s="64"/>
    </row>
    <row r="13" spans="1:19" ht="26" x14ac:dyDescent="0.3">
      <c r="A13" s="62"/>
      <c r="B13" s="65">
        <v>98</v>
      </c>
      <c r="C13" s="65"/>
      <c r="D13" s="1"/>
      <c r="E13" s="67" t="s">
        <v>203</v>
      </c>
      <c r="F13" s="67" t="s">
        <v>210</v>
      </c>
      <c r="G13" s="64"/>
      <c r="K13" s="62"/>
      <c r="L13" s="75">
        <v>98</v>
      </c>
      <c r="M13" s="67" t="s">
        <v>107</v>
      </c>
      <c r="N13" s="1"/>
      <c r="O13" s="1"/>
      <c r="P13" s="1"/>
      <c r="Q13" s="1"/>
      <c r="R13" s="1"/>
      <c r="S13" s="64"/>
    </row>
    <row r="14" spans="1:19" ht="26" x14ac:dyDescent="0.3">
      <c r="A14" s="62"/>
      <c r="B14" s="65">
        <v>67.5</v>
      </c>
      <c r="C14" s="65"/>
      <c r="D14" s="1"/>
      <c r="E14" s="1"/>
      <c r="F14" s="1"/>
      <c r="G14" s="64"/>
      <c r="K14" s="62"/>
      <c r="L14" s="75">
        <v>67.5</v>
      </c>
      <c r="M14" s="67" t="s">
        <v>216</v>
      </c>
      <c r="N14" s="1"/>
      <c r="O14" s="1"/>
      <c r="P14" s="1"/>
      <c r="Q14" s="1"/>
      <c r="R14" s="1"/>
      <c r="S14" s="64"/>
    </row>
    <row r="15" spans="1:19" ht="26" x14ac:dyDescent="0.3">
      <c r="A15" s="62"/>
      <c r="B15" s="65">
        <v>79.832999999999998</v>
      </c>
      <c r="C15" s="65"/>
      <c r="D15" s="1"/>
      <c r="E15" s="1"/>
      <c r="F15" s="1"/>
      <c r="G15" s="64"/>
      <c r="K15" s="62"/>
      <c r="L15" s="75">
        <v>79.832999999999998</v>
      </c>
      <c r="M15" s="67" t="s">
        <v>214</v>
      </c>
      <c r="N15" s="1"/>
      <c r="O15" s="1"/>
      <c r="P15" s="1"/>
      <c r="Q15" s="1"/>
      <c r="R15" s="1"/>
      <c r="S15" s="64"/>
    </row>
    <row r="16" spans="1:19" ht="26" x14ac:dyDescent="0.3">
      <c r="A16" s="62"/>
      <c r="B16" s="65">
        <v>57.165999999999997</v>
      </c>
      <c r="C16" s="65"/>
      <c r="D16" s="1"/>
      <c r="E16" s="1"/>
      <c r="F16" s="1"/>
      <c r="G16" s="64"/>
      <c r="K16" s="62"/>
      <c r="L16" s="75">
        <v>57.165999999999997</v>
      </c>
      <c r="M16" s="67" t="s">
        <v>216</v>
      </c>
      <c r="N16" s="1"/>
      <c r="O16" s="1"/>
      <c r="P16" s="1"/>
      <c r="Q16" s="1"/>
      <c r="R16" s="1"/>
      <c r="S16" s="64"/>
    </row>
    <row r="17" spans="1:20" ht="26" x14ac:dyDescent="0.3">
      <c r="A17" s="62"/>
      <c r="B17" s="65">
        <v>56.5</v>
      </c>
      <c r="C17" s="65"/>
      <c r="D17" s="1"/>
      <c r="E17" s="1"/>
      <c r="F17" s="1"/>
      <c r="G17" s="64"/>
      <c r="K17" s="62"/>
      <c r="L17" s="75">
        <v>56.5</v>
      </c>
      <c r="M17" s="67" t="s">
        <v>216</v>
      </c>
      <c r="N17" s="1"/>
      <c r="O17" s="1"/>
      <c r="P17" s="1"/>
      <c r="Q17" s="1"/>
      <c r="R17" s="1"/>
      <c r="S17" s="64"/>
    </row>
    <row r="18" spans="1:20" ht="17" thickBot="1" x14ac:dyDescent="0.25">
      <c r="A18" s="62"/>
      <c r="B18" s="1"/>
      <c r="C18" s="1"/>
      <c r="D18" s="1"/>
      <c r="E18" s="1"/>
      <c r="F18" s="1"/>
      <c r="G18" s="64"/>
      <c r="K18" s="68"/>
      <c r="L18" s="69"/>
      <c r="M18" s="69"/>
      <c r="N18" s="69"/>
      <c r="O18" s="69"/>
      <c r="P18" s="69"/>
      <c r="Q18" s="69"/>
      <c r="R18" s="69"/>
      <c r="S18" s="70"/>
    </row>
    <row r="19" spans="1:20" ht="17" thickBot="1" x14ac:dyDescent="0.25">
      <c r="A19" s="68"/>
      <c r="B19" s="69"/>
      <c r="C19" s="69"/>
      <c r="D19" s="69"/>
      <c r="E19" s="69"/>
      <c r="F19" s="69"/>
      <c r="G19" s="70"/>
    </row>
    <row r="21" spans="1:20" x14ac:dyDescent="0.2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" x14ac:dyDescent="0.35">
      <c r="J22" s="1"/>
      <c r="K22" s="217"/>
      <c r="L22" s="217"/>
      <c r="M22" s="217"/>
      <c r="N22" s="217"/>
      <c r="O22" s="217"/>
      <c r="P22" s="217"/>
      <c r="Q22" s="217"/>
      <c r="R22" s="217"/>
      <c r="S22" s="217"/>
      <c r="T22" s="1"/>
    </row>
    <row r="23" spans="1:20" ht="31" x14ac:dyDescent="0.35">
      <c r="J23" s="1"/>
      <c r="K23" s="217"/>
      <c r="L23" s="217"/>
      <c r="M23" s="217"/>
      <c r="N23" s="217"/>
      <c r="O23" s="217"/>
      <c r="P23" s="217"/>
      <c r="Q23" s="217"/>
      <c r="R23" s="217"/>
      <c r="S23" s="217"/>
      <c r="T23" s="1"/>
    </row>
    <row r="24" spans="1:20" ht="31" x14ac:dyDescent="0.35">
      <c r="J24" s="1"/>
      <c r="K24" s="217"/>
      <c r="L24" s="217"/>
      <c r="M24" s="217"/>
      <c r="N24" s="217"/>
      <c r="O24" s="217"/>
      <c r="P24" s="217"/>
      <c r="Q24" s="217"/>
      <c r="R24" s="217"/>
      <c r="S24" s="217"/>
      <c r="T24" s="1"/>
    </row>
    <row r="25" spans="1:20" ht="31" x14ac:dyDescent="0.35">
      <c r="J25" s="1"/>
      <c r="K25" s="217"/>
      <c r="L25" s="217"/>
      <c r="M25" s="217"/>
      <c r="N25" s="217"/>
      <c r="O25" s="217"/>
      <c r="P25" s="217"/>
      <c r="Q25" s="217"/>
      <c r="R25" s="217"/>
      <c r="S25" s="217"/>
      <c r="T25" s="1"/>
    </row>
    <row r="26" spans="1:20" ht="31" x14ac:dyDescent="0.35">
      <c r="J26" s="1"/>
      <c r="K26" s="217"/>
      <c r="L26" s="217"/>
      <c r="M26" s="217"/>
      <c r="N26" s="217"/>
      <c r="O26" s="217"/>
      <c r="P26" s="217"/>
      <c r="Q26" s="217"/>
      <c r="R26" s="217"/>
      <c r="S26" s="217"/>
      <c r="T26" s="1"/>
    </row>
    <row r="27" spans="1:20" ht="31" x14ac:dyDescent="0.35">
      <c r="J27" s="1"/>
      <c r="K27" s="217"/>
      <c r="L27" s="217"/>
      <c r="M27" s="217"/>
      <c r="N27" s="217"/>
      <c r="O27" s="217"/>
      <c r="P27" s="217"/>
      <c r="Q27" s="217"/>
      <c r="R27" s="217"/>
      <c r="S27" s="217"/>
      <c r="T27" s="1"/>
    </row>
    <row r="28" spans="1:20" ht="31" x14ac:dyDescent="0.35">
      <c r="J28" s="1"/>
      <c r="K28" s="217"/>
      <c r="L28" s="217"/>
      <c r="M28" s="217"/>
      <c r="N28" s="217"/>
      <c r="O28" s="217"/>
      <c r="P28" s="217"/>
      <c r="Q28" s="217"/>
      <c r="R28" s="217"/>
      <c r="S28" s="217"/>
      <c r="T28" s="1"/>
    </row>
    <row r="29" spans="1:20" ht="31" x14ac:dyDescent="0.35">
      <c r="J29" s="1"/>
      <c r="K29" s="217"/>
      <c r="L29" s="217"/>
      <c r="M29" s="217"/>
      <c r="N29" s="217"/>
      <c r="O29" s="217"/>
      <c r="P29" s="217"/>
      <c r="Q29" s="217"/>
      <c r="R29" s="217"/>
      <c r="S29" s="217"/>
      <c r="T29" s="1"/>
    </row>
    <row r="30" spans="1:20" ht="31" x14ac:dyDescent="0.35">
      <c r="J30" s="1"/>
      <c r="K30" s="217"/>
      <c r="L30" s="217"/>
      <c r="M30" s="217"/>
      <c r="N30" s="217"/>
      <c r="O30" s="217"/>
      <c r="P30" s="217"/>
      <c r="Q30" s="217"/>
      <c r="R30" s="217"/>
      <c r="S30" s="217"/>
      <c r="T30" s="1"/>
    </row>
    <row r="31" spans="1:20" ht="31" x14ac:dyDescent="0.35">
      <c r="J31" s="1"/>
      <c r="K31" s="217"/>
      <c r="L31" s="217"/>
      <c r="M31" s="217"/>
      <c r="N31" s="217"/>
      <c r="O31" s="217"/>
      <c r="P31" s="217"/>
      <c r="Q31" s="217"/>
      <c r="R31" s="217"/>
      <c r="S31" s="217"/>
      <c r="T31" s="1"/>
    </row>
    <row r="32" spans="1:20" ht="31" x14ac:dyDescent="0.35">
      <c r="J32" s="1"/>
      <c r="K32" s="217"/>
      <c r="L32" s="217"/>
      <c r="M32" s="217"/>
      <c r="N32" s="217"/>
      <c r="O32" s="217"/>
      <c r="P32" s="217"/>
      <c r="Q32" s="217"/>
      <c r="R32" s="217"/>
      <c r="S32" s="217"/>
      <c r="T32" s="1"/>
    </row>
    <row r="33" spans="10:20" ht="31" x14ac:dyDescent="0.35">
      <c r="J33" s="1"/>
      <c r="K33" s="217"/>
      <c r="L33" s="217"/>
      <c r="M33" s="217"/>
      <c r="N33" s="217"/>
      <c r="O33" s="217"/>
      <c r="P33" s="217"/>
      <c r="Q33" s="217"/>
      <c r="R33" s="217"/>
      <c r="S33" s="217"/>
      <c r="T33" s="1"/>
    </row>
    <row r="34" spans="10:20" ht="31" x14ac:dyDescent="0.35">
      <c r="J34" s="1"/>
      <c r="K34" s="217"/>
      <c r="L34" s="217"/>
      <c r="M34" s="217"/>
      <c r="N34" s="217"/>
      <c r="O34" s="217"/>
      <c r="P34" s="217"/>
      <c r="Q34" s="217"/>
      <c r="R34" s="217"/>
      <c r="S34" s="217"/>
      <c r="T34" s="1"/>
    </row>
    <row r="35" spans="10:20" ht="31" x14ac:dyDescent="0.35">
      <c r="J35" s="1"/>
      <c r="K35" s="217"/>
      <c r="L35" s="217"/>
      <c r="M35" s="217"/>
      <c r="N35" s="217"/>
      <c r="O35" s="217"/>
      <c r="P35" s="217"/>
      <c r="Q35" s="217"/>
      <c r="R35" s="217"/>
      <c r="S35" s="217"/>
      <c r="T35" s="1"/>
    </row>
    <row r="36" spans="10:20" ht="31" x14ac:dyDescent="0.35">
      <c r="J36" s="1"/>
      <c r="K36" s="217"/>
      <c r="L36" s="217"/>
      <c r="M36" s="217"/>
      <c r="N36" s="217"/>
      <c r="O36" s="217"/>
      <c r="P36" s="217"/>
      <c r="Q36" s="217"/>
      <c r="R36" s="217"/>
      <c r="S36" s="217"/>
      <c r="T36" s="1"/>
    </row>
    <row r="37" spans="10:20" ht="31" x14ac:dyDescent="0.35">
      <c r="J37" s="1"/>
      <c r="K37" s="217"/>
      <c r="L37" s="217"/>
      <c r="M37" s="217"/>
      <c r="N37" s="217"/>
      <c r="O37" s="217"/>
      <c r="P37" s="217"/>
      <c r="Q37" s="217"/>
      <c r="R37" s="217"/>
      <c r="S37" s="217"/>
      <c r="T37" s="1"/>
    </row>
    <row r="38" spans="10:20" ht="31" x14ac:dyDescent="0.35">
      <c r="J38" s="1"/>
      <c r="K38" s="217"/>
      <c r="L38" s="217"/>
      <c r="M38" s="217"/>
      <c r="N38" s="217"/>
      <c r="O38" s="217"/>
      <c r="P38" s="217"/>
      <c r="Q38" s="217"/>
      <c r="R38" s="217"/>
      <c r="S38" s="217"/>
      <c r="T38" s="1"/>
    </row>
    <row r="39" spans="10:20" ht="31" x14ac:dyDescent="0.35">
      <c r="J39" s="1"/>
      <c r="K39" s="217"/>
      <c r="L39" s="217"/>
      <c r="M39" s="217"/>
      <c r="N39" s="217"/>
      <c r="O39" s="217"/>
      <c r="P39" s="217"/>
      <c r="Q39" s="217"/>
      <c r="R39" s="217"/>
      <c r="S39" s="217"/>
      <c r="T39" s="1"/>
    </row>
    <row r="40" spans="10:20" ht="31" x14ac:dyDescent="0.35">
      <c r="J40" s="1"/>
      <c r="K40" s="217"/>
      <c r="L40" s="217"/>
      <c r="M40" s="217"/>
      <c r="N40" s="217"/>
      <c r="O40" s="217"/>
      <c r="P40" s="217"/>
      <c r="Q40" s="217"/>
      <c r="R40" s="217"/>
      <c r="S40" s="217"/>
      <c r="T40" s="1"/>
    </row>
    <row r="41" spans="10:20" ht="31" x14ac:dyDescent="0.35">
      <c r="J41" s="1"/>
      <c r="K41" s="217"/>
      <c r="L41" s="217"/>
      <c r="M41" s="217"/>
      <c r="N41" s="217"/>
      <c r="O41" s="217"/>
      <c r="P41" s="217"/>
      <c r="Q41" s="217"/>
      <c r="R41" s="217"/>
      <c r="S41" s="217"/>
      <c r="T41" s="1"/>
    </row>
    <row r="42" spans="10:20" x14ac:dyDescent="0.2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0:20" x14ac:dyDescent="0.2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44D2-9F58-6E43-A0E7-D5B8A738F490}">
  <dimension ref="A1:Y28"/>
  <sheetViews>
    <sheetView zoomScale="50" zoomScaleNormal="58" workbookViewId="0">
      <selection activeCell="O4" sqref="O4:T10"/>
    </sheetView>
  </sheetViews>
  <sheetFormatPr baseColWidth="10" defaultRowHeight="16" x14ac:dyDescent="0.2"/>
  <cols>
    <col min="1" max="1" width="21.6640625" customWidth="1"/>
    <col min="2" max="2" width="23.1640625" customWidth="1"/>
    <col min="4" max="4" width="27.33203125" customWidth="1"/>
    <col min="5" max="5" width="36" customWidth="1"/>
    <col min="6" max="6" width="30.1640625" customWidth="1"/>
    <col min="7" max="7" width="26" customWidth="1"/>
    <col min="9" max="9" width="28.5" bestFit="1" customWidth="1"/>
    <col min="10" max="10" width="19.6640625" bestFit="1" customWidth="1"/>
    <col min="15" max="15" width="24" customWidth="1"/>
    <col min="25" max="25" width="17.33203125" customWidth="1"/>
  </cols>
  <sheetData>
    <row r="1" spans="1:25" x14ac:dyDescent="0.2">
      <c r="A1" s="190" t="s">
        <v>160</v>
      </c>
      <c r="B1" s="190"/>
      <c r="C1" s="190"/>
      <c r="D1" s="190"/>
      <c r="E1" s="190"/>
      <c r="F1" s="190"/>
      <c r="G1" s="190"/>
    </row>
    <row r="2" spans="1:25" x14ac:dyDescent="0.2">
      <c r="A2" s="190"/>
      <c r="B2" s="190"/>
      <c r="C2" s="190"/>
      <c r="D2" s="190"/>
      <c r="E2" s="190"/>
      <c r="F2" s="190"/>
      <c r="G2" s="190"/>
    </row>
    <row r="3" spans="1:25" ht="37" x14ac:dyDescent="0.45">
      <c r="A3" s="191" t="s">
        <v>161</v>
      </c>
      <c r="B3" s="191"/>
      <c r="C3" s="191"/>
      <c r="D3" s="191"/>
      <c r="E3" s="191"/>
      <c r="F3" s="191"/>
      <c r="G3" s="191"/>
    </row>
    <row r="4" spans="1:25" ht="37" x14ac:dyDescent="0.45">
      <c r="A4" s="51" t="s">
        <v>162</v>
      </c>
      <c r="B4" s="52" t="s">
        <v>163</v>
      </c>
      <c r="C4" s="52" t="s">
        <v>174</v>
      </c>
      <c r="D4" s="52" t="s">
        <v>175</v>
      </c>
      <c r="E4" s="52" t="s">
        <v>29</v>
      </c>
      <c r="F4" s="52" t="s">
        <v>177</v>
      </c>
      <c r="G4" s="52" t="s">
        <v>176</v>
      </c>
      <c r="I4" s="51" t="s">
        <v>178</v>
      </c>
      <c r="J4" s="51" t="s">
        <v>176</v>
      </c>
      <c r="N4" s="57" t="s">
        <v>179</v>
      </c>
      <c r="O4" s="57" t="s">
        <v>180</v>
      </c>
      <c r="P4" s="57" t="s">
        <v>184</v>
      </c>
      <c r="Q4" s="57" t="s">
        <v>181</v>
      </c>
      <c r="R4" s="57" t="s">
        <v>182</v>
      </c>
      <c r="S4" s="57" t="s">
        <v>183</v>
      </c>
      <c r="T4" s="57" t="s">
        <v>185</v>
      </c>
      <c r="U4" s="57" t="s">
        <v>186</v>
      </c>
      <c r="W4" s="57" t="s">
        <v>193</v>
      </c>
      <c r="Y4" s="57" t="s">
        <v>194</v>
      </c>
    </row>
    <row r="5" spans="1:25" ht="26" x14ac:dyDescent="0.3">
      <c r="A5" s="53">
        <v>1</v>
      </c>
      <c r="B5" s="54" t="s">
        <v>164</v>
      </c>
      <c r="C5" s="54">
        <v>12</v>
      </c>
      <c r="D5" s="54">
        <v>600</v>
      </c>
      <c r="E5" s="55">
        <f>PRODUCT(C5,D5)</f>
        <v>7200</v>
      </c>
      <c r="F5" s="55">
        <f>E5*10%</f>
        <v>720</v>
      </c>
      <c r="G5" s="55">
        <f>E5-F5</f>
        <v>6480</v>
      </c>
      <c r="I5" s="59">
        <f>E5*5%</f>
        <v>360</v>
      </c>
      <c r="J5" s="59">
        <f>SUM(E5,I5)</f>
        <v>7560</v>
      </c>
      <c r="N5" s="56">
        <v>1</v>
      </c>
      <c r="O5" s="56" t="s">
        <v>53</v>
      </c>
      <c r="P5" s="56">
        <v>12</v>
      </c>
      <c r="Q5" s="56">
        <v>12</v>
      </c>
      <c r="R5" s="56">
        <v>23</v>
      </c>
      <c r="S5" s="56">
        <v>45</v>
      </c>
      <c r="T5" s="56">
        <f>SUM(P5:S5)</f>
        <v>92</v>
      </c>
      <c r="U5" s="56">
        <f>T5/400*100</f>
        <v>23</v>
      </c>
      <c r="W5" s="56">
        <f t="shared" ref="W5:W12" si="0">T5*100/$N$13</f>
        <v>23</v>
      </c>
      <c r="Y5" s="56" t="str">
        <f>IF(U5&gt;=36,"Pass","Fail")</f>
        <v>Fail</v>
      </c>
    </row>
    <row r="6" spans="1:25" ht="26" x14ac:dyDescent="0.3">
      <c r="A6" s="53">
        <v>2</v>
      </c>
      <c r="B6" s="54" t="s">
        <v>165</v>
      </c>
      <c r="C6" s="54">
        <v>3</v>
      </c>
      <c r="D6" s="54">
        <v>2000</v>
      </c>
      <c r="E6" s="55">
        <f>PRODUCT(C6,D6)</f>
        <v>6000</v>
      </c>
      <c r="F6" s="55">
        <f t="shared" ref="F6:F14" si="1">E6*10%</f>
        <v>600</v>
      </c>
      <c r="G6" s="55">
        <f t="shared" ref="G6:G14" si="2">E6-F6</f>
        <v>5400</v>
      </c>
      <c r="I6" s="59">
        <f t="shared" ref="I6:I14" si="3">E6*5%</f>
        <v>300</v>
      </c>
      <c r="J6" s="59">
        <f t="shared" ref="J6:J14" si="4">SUM(E6,I6)</f>
        <v>6300</v>
      </c>
      <c r="N6" s="56">
        <v>2</v>
      </c>
      <c r="O6" s="56" t="s">
        <v>45</v>
      </c>
      <c r="P6" s="56">
        <v>65</v>
      </c>
      <c r="Q6" s="56">
        <v>23</v>
      </c>
      <c r="R6" s="56">
        <v>32</v>
      </c>
      <c r="S6" s="56">
        <v>56</v>
      </c>
      <c r="T6" s="56">
        <f t="shared" ref="T6:T12" si="5">SUM(P6:S6)</f>
        <v>176</v>
      </c>
      <c r="U6" s="56">
        <f>T6/400*100</f>
        <v>44</v>
      </c>
      <c r="W6" s="56">
        <f t="shared" si="0"/>
        <v>44</v>
      </c>
      <c r="Y6" s="56" t="str">
        <f t="shared" ref="Y6:Y12" si="6">IF(U6&gt;=36,"Pass","Fail")</f>
        <v>Pass</v>
      </c>
    </row>
    <row r="7" spans="1:25" ht="26" x14ac:dyDescent="0.3">
      <c r="A7" s="53">
        <v>3</v>
      </c>
      <c r="B7" s="54" t="s">
        <v>166</v>
      </c>
      <c r="C7" s="54">
        <v>5</v>
      </c>
      <c r="D7" s="54">
        <v>500</v>
      </c>
      <c r="E7" s="55">
        <f t="shared" ref="E7:E14" si="7">PRODUCT(C7,D7)</f>
        <v>2500</v>
      </c>
      <c r="F7" s="55">
        <f t="shared" si="1"/>
        <v>250</v>
      </c>
      <c r="G7" s="55">
        <f t="shared" si="2"/>
        <v>2250</v>
      </c>
      <c r="I7" s="59">
        <f t="shared" si="3"/>
        <v>125</v>
      </c>
      <c r="J7" s="59">
        <f t="shared" si="4"/>
        <v>2625</v>
      </c>
      <c r="N7" s="56">
        <v>3</v>
      </c>
      <c r="O7" s="56" t="s">
        <v>187</v>
      </c>
      <c r="P7" s="56">
        <v>69</v>
      </c>
      <c r="Q7" s="56">
        <v>34</v>
      </c>
      <c r="R7" s="56">
        <v>44</v>
      </c>
      <c r="S7" s="56">
        <v>23</v>
      </c>
      <c r="T7" s="56">
        <f t="shared" si="5"/>
        <v>170</v>
      </c>
      <c r="U7" s="56">
        <f t="shared" ref="U7:U12" si="8">T7/400*100</f>
        <v>42.5</v>
      </c>
      <c r="W7" s="56">
        <f t="shared" si="0"/>
        <v>42.5</v>
      </c>
      <c r="Y7" s="56" t="str">
        <f t="shared" si="6"/>
        <v>Pass</v>
      </c>
    </row>
    <row r="8" spans="1:25" ht="26" x14ac:dyDescent="0.3">
      <c r="A8" s="53">
        <v>4</v>
      </c>
      <c r="B8" s="54" t="s">
        <v>167</v>
      </c>
      <c r="C8" s="54">
        <v>8</v>
      </c>
      <c r="D8" s="54">
        <v>423</v>
      </c>
      <c r="E8" s="55">
        <f t="shared" si="7"/>
        <v>3384</v>
      </c>
      <c r="F8" s="55">
        <f t="shared" si="1"/>
        <v>338.40000000000003</v>
      </c>
      <c r="G8" s="55">
        <f t="shared" si="2"/>
        <v>3045.6</v>
      </c>
      <c r="I8" s="59">
        <f t="shared" si="3"/>
        <v>169.20000000000002</v>
      </c>
      <c r="J8" s="59">
        <f t="shared" si="4"/>
        <v>3553.2</v>
      </c>
      <c r="N8" s="56">
        <v>4</v>
      </c>
      <c r="O8" s="56" t="s">
        <v>188</v>
      </c>
      <c r="P8" s="56">
        <v>23</v>
      </c>
      <c r="Q8" s="56">
        <v>45</v>
      </c>
      <c r="R8" s="56">
        <v>2</v>
      </c>
      <c r="S8" s="56">
        <v>45</v>
      </c>
      <c r="T8" s="56">
        <f t="shared" si="5"/>
        <v>115</v>
      </c>
      <c r="U8" s="56">
        <f t="shared" si="8"/>
        <v>28.749999999999996</v>
      </c>
      <c r="W8" s="56">
        <f t="shared" si="0"/>
        <v>28.75</v>
      </c>
      <c r="Y8" s="56" t="str">
        <f t="shared" si="6"/>
        <v>Fail</v>
      </c>
    </row>
    <row r="9" spans="1:25" ht="26" x14ac:dyDescent="0.3">
      <c r="A9" s="53">
        <v>5</v>
      </c>
      <c r="B9" s="54" t="s">
        <v>168</v>
      </c>
      <c r="C9" s="54">
        <v>4</v>
      </c>
      <c r="D9" s="54">
        <v>674</v>
      </c>
      <c r="E9" s="55">
        <f t="shared" si="7"/>
        <v>2696</v>
      </c>
      <c r="F9" s="55">
        <f t="shared" si="1"/>
        <v>269.60000000000002</v>
      </c>
      <c r="G9" s="55">
        <f t="shared" si="2"/>
        <v>2426.4</v>
      </c>
      <c r="I9" s="59">
        <f t="shared" si="3"/>
        <v>134.80000000000001</v>
      </c>
      <c r="J9" s="59">
        <f t="shared" si="4"/>
        <v>2830.8</v>
      </c>
      <c r="N9" s="56">
        <v>5</v>
      </c>
      <c r="O9" s="56" t="s">
        <v>189</v>
      </c>
      <c r="P9" s="56">
        <v>62</v>
      </c>
      <c r="Q9" s="56">
        <v>56</v>
      </c>
      <c r="R9" s="56">
        <v>66</v>
      </c>
      <c r="S9" s="56">
        <v>67</v>
      </c>
      <c r="T9" s="56">
        <f t="shared" si="5"/>
        <v>251</v>
      </c>
      <c r="U9" s="56">
        <f t="shared" si="8"/>
        <v>62.749999999999993</v>
      </c>
      <c r="W9" s="56">
        <f t="shared" si="0"/>
        <v>62.75</v>
      </c>
      <c r="Y9" s="56" t="str">
        <f t="shared" si="6"/>
        <v>Pass</v>
      </c>
    </row>
    <row r="10" spans="1:25" ht="26" x14ac:dyDescent="0.3">
      <c r="A10" s="53">
        <v>6</v>
      </c>
      <c r="B10" s="54" t="s">
        <v>169</v>
      </c>
      <c r="C10" s="54">
        <v>9</v>
      </c>
      <c r="D10" s="54">
        <v>200</v>
      </c>
      <c r="E10" s="55">
        <f t="shared" si="7"/>
        <v>1800</v>
      </c>
      <c r="F10" s="55">
        <f t="shared" si="1"/>
        <v>180</v>
      </c>
      <c r="G10" s="55">
        <f t="shared" si="2"/>
        <v>1620</v>
      </c>
      <c r="I10" s="59">
        <f t="shared" si="3"/>
        <v>90</v>
      </c>
      <c r="J10" s="59">
        <f t="shared" si="4"/>
        <v>1890</v>
      </c>
      <c r="N10" s="56">
        <v>6</v>
      </c>
      <c r="O10" s="56" t="s">
        <v>190</v>
      </c>
      <c r="P10" s="56">
        <v>12</v>
      </c>
      <c r="Q10" s="56">
        <v>67</v>
      </c>
      <c r="R10" s="56">
        <v>77</v>
      </c>
      <c r="S10" s="56">
        <v>78</v>
      </c>
      <c r="T10" s="56">
        <f t="shared" si="5"/>
        <v>234</v>
      </c>
      <c r="U10" s="56">
        <f t="shared" si="8"/>
        <v>58.5</v>
      </c>
      <c r="W10" s="56">
        <f t="shared" si="0"/>
        <v>58.5</v>
      </c>
      <c r="Y10" s="56" t="str">
        <f t="shared" si="6"/>
        <v>Pass</v>
      </c>
    </row>
    <row r="11" spans="1:25" ht="26" x14ac:dyDescent="0.3">
      <c r="A11" s="53">
        <v>7</v>
      </c>
      <c r="B11" s="54" t="s">
        <v>170</v>
      </c>
      <c r="C11" s="54">
        <v>7</v>
      </c>
      <c r="D11" s="54">
        <v>100</v>
      </c>
      <c r="E11" s="55">
        <f t="shared" si="7"/>
        <v>700</v>
      </c>
      <c r="F11" s="55">
        <f t="shared" si="1"/>
        <v>70</v>
      </c>
      <c r="G11" s="55">
        <f t="shared" si="2"/>
        <v>630</v>
      </c>
      <c r="I11" s="59">
        <f t="shared" si="3"/>
        <v>35</v>
      </c>
      <c r="J11" s="59">
        <f t="shared" si="4"/>
        <v>735</v>
      </c>
      <c r="N11" s="56">
        <v>7</v>
      </c>
      <c r="O11" s="56" t="s">
        <v>191</v>
      </c>
      <c r="P11" s="56">
        <v>32</v>
      </c>
      <c r="Q11" s="56">
        <v>78</v>
      </c>
      <c r="R11" s="56">
        <v>23</v>
      </c>
      <c r="S11" s="56">
        <v>89</v>
      </c>
      <c r="T11" s="56">
        <f t="shared" si="5"/>
        <v>222</v>
      </c>
      <c r="U11" s="56">
        <f t="shared" si="8"/>
        <v>55.500000000000007</v>
      </c>
      <c r="W11" s="56">
        <f t="shared" si="0"/>
        <v>55.5</v>
      </c>
      <c r="Y11" s="56" t="str">
        <f t="shared" si="6"/>
        <v>Pass</v>
      </c>
    </row>
    <row r="12" spans="1:25" ht="26" x14ac:dyDescent="0.3">
      <c r="A12" s="53">
        <v>8</v>
      </c>
      <c r="B12" s="54" t="s">
        <v>171</v>
      </c>
      <c r="C12" s="54">
        <v>5</v>
      </c>
      <c r="D12" s="54">
        <v>362</v>
      </c>
      <c r="E12" s="55">
        <f t="shared" si="7"/>
        <v>1810</v>
      </c>
      <c r="F12" s="55">
        <f t="shared" si="1"/>
        <v>181</v>
      </c>
      <c r="G12" s="55">
        <f t="shared" si="2"/>
        <v>1629</v>
      </c>
      <c r="I12" s="59">
        <f t="shared" si="3"/>
        <v>90.5</v>
      </c>
      <c r="J12" s="59">
        <f t="shared" si="4"/>
        <v>1900.5</v>
      </c>
      <c r="N12" s="56">
        <v>8</v>
      </c>
      <c r="O12" s="56" t="s">
        <v>192</v>
      </c>
      <c r="P12" s="56">
        <v>23</v>
      </c>
      <c r="Q12" s="56">
        <v>66</v>
      </c>
      <c r="R12" s="56">
        <v>22</v>
      </c>
      <c r="S12" s="56">
        <v>3</v>
      </c>
      <c r="T12" s="56">
        <f t="shared" si="5"/>
        <v>114</v>
      </c>
      <c r="U12" s="56">
        <f t="shared" si="8"/>
        <v>28.499999999999996</v>
      </c>
      <c r="W12" s="56">
        <f t="shared" si="0"/>
        <v>28.5</v>
      </c>
      <c r="Y12" s="56" t="str">
        <f t="shared" si="6"/>
        <v>Fail</v>
      </c>
    </row>
    <row r="13" spans="1:25" ht="26" x14ac:dyDescent="0.3">
      <c r="A13" s="53">
        <v>9</v>
      </c>
      <c r="B13" s="54" t="s">
        <v>172</v>
      </c>
      <c r="C13" s="54">
        <v>3</v>
      </c>
      <c r="D13" s="54">
        <v>426</v>
      </c>
      <c r="E13" s="55">
        <f t="shared" si="7"/>
        <v>1278</v>
      </c>
      <c r="F13" s="55">
        <f t="shared" si="1"/>
        <v>127.80000000000001</v>
      </c>
      <c r="G13" s="55">
        <f t="shared" si="2"/>
        <v>1150.2</v>
      </c>
      <c r="I13" s="59">
        <f t="shared" si="3"/>
        <v>63.900000000000006</v>
      </c>
      <c r="J13" s="59">
        <f t="shared" si="4"/>
        <v>1341.9</v>
      </c>
      <c r="N13" s="58">
        <v>400</v>
      </c>
      <c r="O13" s="56"/>
      <c r="P13" s="56"/>
      <c r="Q13" s="56"/>
      <c r="R13" s="56"/>
      <c r="S13" s="56"/>
      <c r="T13" s="56"/>
      <c r="U13" s="56"/>
      <c r="W13" s="56"/>
      <c r="Y13" s="56"/>
    </row>
    <row r="14" spans="1:25" ht="26" x14ac:dyDescent="0.3">
      <c r="A14" s="53">
        <v>10</v>
      </c>
      <c r="B14" s="54" t="s">
        <v>173</v>
      </c>
      <c r="C14" s="54">
        <v>4</v>
      </c>
      <c r="D14" s="54">
        <v>3000</v>
      </c>
      <c r="E14" s="55">
        <f t="shared" si="7"/>
        <v>12000</v>
      </c>
      <c r="F14" s="55">
        <f t="shared" si="1"/>
        <v>1200</v>
      </c>
      <c r="G14" s="55">
        <f t="shared" si="2"/>
        <v>10800</v>
      </c>
      <c r="I14" s="59">
        <f t="shared" si="3"/>
        <v>600</v>
      </c>
      <c r="J14" s="59">
        <f t="shared" si="4"/>
        <v>12600</v>
      </c>
    </row>
    <row r="15" spans="1:25" ht="17" thickBot="1" x14ac:dyDescent="0.25"/>
    <row r="16" spans="1:25" ht="17" thickBot="1" x14ac:dyDescent="0.25">
      <c r="D16" s="76"/>
      <c r="E16" s="60"/>
      <c r="F16" s="61"/>
    </row>
    <row r="17" spans="1:8" ht="37" x14ac:dyDescent="0.2">
      <c r="A17" s="192" t="s">
        <v>241</v>
      </c>
      <c r="B17" s="193"/>
      <c r="D17" s="196" t="s">
        <v>246</v>
      </c>
      <c r="E17" s="197"/>
      <c r="F17" s="198"/>
    </row>
    <row r="18" spans="1:8" ht="37" x14ac:dyDescent="0.45">
      <c r="A18" s="194"/>
      <c r="B18" s="195"/>
      <c r="D18" s="104" t="s">
        <v>238</v>
      </c>
      <c r="E18" s="104" t="s">
        <v>249</v>
      </c>
      <c r="F18" s="105" t="b">
        <f>EXACT(D18,E18)</f>
        <v>0</v>
      </c>
    </row>
    <row r="19" spans="1:8" ht="37" x14ac:dyDescent="0.45">
      <c r="A19" s="194"/>
      <c r="B19" s="195"/>
      <c r="D19" s="104" t="s">
        <v>247</v>
      </c>
      <c r="E19" s="104">
        <v>123456</v>
      </c>
      <c r="F19" s="105" t="b">
        <f>EXACT(D19,E19)</f>
        <v>0</v>
      </c>
    </row>
    <row r="20" spans="1:8" ht="37" x14ac:dyDescent="0.45">
      <c r="A20" s="194"/>
      <c r="B20" s="195"/>
      <c r="D20" s="104" t="s">
        <v>248</v>
      </c>
      <c r="E20" s="104" t="s">
        <v>248</v>
      </c>
      <c r="F20" s="105" t="b">
        <f>EXACT(D20,E20)</f>
        <v>1</v>
      </c>
    </row>
    <row r="21" spans="1:8" ht="37" x14ac:dyDescent="0.45">
      <c r="A21" s="80" t="s">
        <v>242</v>
      </c>
      <c r="B21" s="99" t="str">
        <f>REPLACE(A21,8,3,"QWE")</f>
        <v>udaipurQWE94</v>
      </c>
      <c r="D21" s="104" t="s">
        <v>250</v>
      </c>
      <c r="E21" s="104" t="s">
        <v>251</v>
      </c>
      <c r="F21" s="105" t="b">
        <f>EXACT(D21,E21)</f>
        <v>0</v>
      </c>
    </row>
    <row r="22" spans="1:8" ht="38" thickBot="1" x14ac:dyDescent="0.5">
      <c r="A22" s="80" t="s">
        <v>243</v>
      </c>
      <c r="B22" s="99" t="str">
        <f>REPLACE(A22,5,1,"-")</f>
        <v>0294-2414875</v>
      </c>
      <c r="D22" s="101"/>
      <c r="E22" s="102"/>
      <c r="F22" s="103"/>
    </row>
    <row r="23" spans="1:8" ht="37" x14ac:dyDescent="0.45">
      <c r="A23" s="80" t="s">
        <v>244</v>
      </c>
      <c r="B23" s="99" t="str">
        <f>REPLACE(A23,12,1,"?")</f>
        <v>who are you?</v>
      </c>
      <c r="D23" s="100"/>
      <c r="E23" s="100"/>
      <c r="F23" s="100"/>
    </row>
    <row r="24" spans="1:8" ht="37" x14ac:dyDescent="0.45">
      <c r="A24" s="80" t="s">
        <v>245</v>
      </c>
      <c r="B24" s="99"/>
      <c r="D24" s="100"/>
      <c r="E24" s="100"/>
      <c r="F24" s="100"/>
    </row>
    <row r="25" spans="1:8" ht="37" x14ac:dyDescent="0.45">
      <c r="A25" s="80"/>
      <c r="B25" s="99"/>
      <c r="D25" s="100"/>
      <c r="E25" s="100"/>
      <c r="F25" s="100"/>
    </row>
    <row r="26" spans="1:8" x14ac:dyDescent="0.2">
      <c r="A26" s="62"/>
      <c r="B26" s="64"/>
      <c r="H26" s="1"/>
    </row>
    <row r="27" spans="1:8" x14ac:dyDescent="0.2">
      <c r="A27" s="62"/>
      <c r="B27" s="64"/>
    </row>
    <row r="28" spans="1:8" ht="17" thickBot="1" x14ac:dyDescent="0.25">
      <c r="A28" s="68"/>
      <c r="B28" s="70"/>
    </row>
  </sheetData>
  <mergeCells count="4">
    <mergeCell ref="A1:G2"/>
    <mergeCell ref="A3:G3"/>
    <mergeCell ref="A17:B20"/>
    <mergeCell ref="D17:F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E1E-0B78-824B-AA36-C05610C575EA}">
  <dimension ref="B1:D17"/>
  <sheetViews>
    <sheetView tabSelected="1" zoomScale="93" workbookViewId="0">
      <selection activeCell="C13" sqref="C13"/>
    </sheetView>
  </sheetViews>
  <sheetFormatPr baseColWidth="10" defaultRowHeight="16" x14ac:dyDescent="0.2"/>
  <sheetData>
    <row r="1" spans="2:4" ht="17" thickBot="1" x14ac:dyDescent="0.25"/>
    <row r="2" spans="2:4" ht="38" thickBot="1" x14ac:dyDescent="0.5">
      <c r="B2" s="218" t="s">
        <v>285</v>
      </c>
      <c r="C2" s="219"/>
      <c r="D2" s="220"/>
    </row>
    <row r="3" spans="2:4" x14ac:dyDescent="0.2">
      <c r="B3" s="62"/>
      <c r="C3" s="1"/>
      <c r="D3" s="64"/>
    </row>
    <row r="4" spans="2:4" ht="24" x14ac:dyDescent="0.3">
      <c r="B4" s="62"/>
      <c r="C4" s="221">
        <v>6</v>
      </c>
      <c r="D4" s="64"/>
    </row>
    <row r="5" spans="2:4" ht="24" x14ac:dyDescent="0.3">
      <c r="B5" s="62"/>
      <c r="C5" s="221">
        <v>10</v>
      </c>
      <c r="D5" s="64"/>
    </row>
    <row r="6" spans="2:4" ht="24" x14ac:dyDescent="0.3">
      <c r="B6" s="62"/>
      <c r="C6" s="221">
        <v>2</v>
      </c>
      <c r="D6" s="64"/>
    </row>
    <row r="7" spans="2:4" ht="24" x14ac:dyDescent="0.3">
      <c r="B7" s="62"/>
      <c r="C7" s="221">
        <v>7</v>
      </c>
      <c r="D7" s="64"/>
    </row>
    <row r="8" spans="2:4" ht="24" x14ac:dyDescent="0.3">
      <c r="B8" s="62"/>
      <c r="C8" s="221">
        <v>8</v>
      </c>
      <c r="D8" s="64"/>
    </row>
    <row r="9" spans="2:4" ht="24" x14ac:dyDescent="0.3">
      <c r="B9" s="62"/>
      <c r="C9" s="221">
        <v>94</v>
      </c>
      <c r="D9" s="64"/>
    </row>
    <row r="10" spans="2:4" ht="24" x14ac:dyDescent="0.3">
      <c r="B10" s="62"/>
      <c r="C10" s="221">
        <v>3</v>
      </c>
      <c r="D10" s="64"/>
    </row>
    <row r="11" spans="2:4" ht="24" x14ac:dyDescent="0.3">
      <c r="B11" s="62"/>
      <c r="C11" s="221">
        <v>4</v>
      </c>
      <c r="D11" s="64"/>
    </row>
    <row r="12" spans="2:4" ht="24" x14ac:dyDescent="0.3">
      <c r="B12" s="62"/>
      <c r="C12" s="221">
        <v>3</v>
      </c>
      <c r="D12" s="64"/>
    </row>
    <row r="13" spans="2:4" ht="24" x14ac:dyDescent="0.3">
      <c r="B13" s="62"/>
      <c r="C13" s="221">
        <v>6</v>
      </c>
      <c r="D13" s="64"/>
    </row>
    <row r="14" spans="2:4" ht="24" x14ac:dyDescent="0.3">
      <c r="B14" s="62"/>
      <c r="C14" s="221"/>
      <c r="D14" s="64"/>
    </row>
    <row r="15" spans="2:4" ht="24" x14ac:dyDescent="0.3">
      <c r="B15" s="62"/>
      <c r="C15" s="221"/>
      <c r="D15" s="64"/>
    </row>
    <row r="16" spans="2:4" x14ac:dyDescent="0.2">
      <c r="B16" s="62"/>
      <c r="C16" s="1"/>
      <c r="D16" s="64"/>
    </row>
    <row r="17" spans="2:4" ht="17" thickBot="1" x14ac:dyDescent="0.25">
      <c r="B17" s="68"/>
      <c r="C17" s="69"/>
      <c r="D17" s="70"/>
    </row>
  </sheetData>
  <mergeCells count="1">
    <mergeCell ref="B2:D2"/>
  </mergeCells>
  <dataValidations count="1">
    <dataValidation type="whole" operator="greaterThan" allowBlank="1" showInputMessage="1" showErrorMessage="1" errorTitle="Caution" error="Please enter whole number greater than 1" promptTitle="Message" prompt="Enter whole number greater than 1" sqref="C4:C15" xr:uid="{BCC1EAE6-2617-2742-BC78-C9BC5ED9CC24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Sheet13</vt:lpstr>
      <vt:lpstr>Sheet11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2021-08-22T06:06:31Z</cp:lastPrinted>
  <dcterms:created xsi:type="dcterms:W3CDTF">2021-08-06T14:42:56Z</dcterms:created>
  <dcterms:modified xsi:type="dcterms:W3CDTF">2021-10-30T10:32:01Z</dcterms:modified>
</cp:coreProperties>
</file>