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215" tabRatio="911" activeTab="15"/>
  </bookViews>
  <sheets>
    <sheet name="1-ж (мактаб)" sheetId="172" r:id="rId1"/>
    <sheet name="2-ж (ўқувчи)" sheetId="173" r:id="rId2"/>
    <sheet name="ўқувчи (2)" sheetId="179" state="hidden" r:id="rId3"/>
    <sheet name="3-ж (таълим тили)" sheetId="174" r:id="rId4"/>
    <sheet name="5.Ихтисослашган мактаб" sheetId="176" state="hidden" r:id="rId5"/>
    <sheet name="5-а" sheetId="177" state="hidden" r:id="rId6"/>
    <sheet name="5-б" sheetId="178" state="hidden" r:id="rId7"/>
    <sheet name="4-ж (ихт)" sheetId="181" r:id="rId8"/>
    <sheet name="5-ж (жойлашув)" sheetId="28" r:id="rId9"/>
    <sheet name="6-ж (филиал)" sheetId="139" r:id="rId10"/>
    <sheet name="7-ж (қизлар)" sheetId="180" r:id="rId11"/>
    <sheet name="8-ж (чет тили)" sheetId="83" r:id="rId12"/>
    <sheet name=" 9-ж (бошқа чет тили)" sheetId="85" r:id="rId13"/>
    <sheet name="10-ж (смена)" sheetId="186" r:id="rId14"/>
    <sheet name="11-ж (коэф.т) " sheetId="187" r:id="rId15"/>
    <sheet name="12-ж (қувват+ўқувчи)" sheetId="163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15" hidden="1">'12-ж (қувват+ўқувчи)'!$A$4:$F$19</definedName>
    <definedName name="AccessDatabase" hidden="1">"C:\Documents and Settings\schoolfund1\Рабочий стол\жаха\прогноз доходов 2005 помесяц..mdb"</definedName>
    <definedName name="Button_4">"прогноз_доходов_2005_помесяц__уд_вес_помесячный_Таблица"</definedName>
    <definedName name="IU_2" localSheetId="1">'[9]табли 4 местний совет'!#REF!</definedName>
    <definedName name="IU_2" localSheetId="3">#N/A</definedName>
    <definedName name="IU_2" localSheetId="6">#N/A</definedName>
    <definedName name="IU_2" localSheetId="2">'[9]табли 4 местний совет'!#REF!</definedName>
    <definedName name="IU_2">#N/A</definedName>
    <definedName name="АП">#REF!</definedName>
    <definedName name="БОГОТТУМАН" localSheetId="13">#REF!</definedName>
    <definedName name="БОГОТТУМАН" localSheetId="1">#REF!</definedName>
    <definedName name="БОГОТТУМАН" localSheetId="3">#REF!</definedName>
    <definedName name="БОГОТТУМАН" localSheetId="2">#REF!</definedName>
    <definedName name="БОГОТТУМАН">#REF!</definedName>
    <definedName name="Бухоро">#N/A</definedName>
    <definedName name="ГУРЛАНТУМАН" localSheetId="13">#REF!</definedName>
    <definedName name="ГУРЛАНТУМАН" localSheetId="1">#REF!</definedName>
    <definedName name="ГУРЛАНТУМАН" localSheetId="3">#REF!</definedName>
    <definedName name="ГУРЛАНТУМАН" localSheetId="2">#REF!</definedName>
    <definedName name="ГУРЛАНТУМАН">#REF!</definedName>
    <definedName name="дИРЕКЦИЯ_ПО_СТР_ВУ_РЕГ.ВОДОПРОВОДОВ">#REF!</definedName>
    <definedName name="_xlnm.Print_Titles" localSheetId="15">'12-ж (қувват+ўқувчи)'!$4:$4</definedName>
    <definedName name="ЛОЛО">#REF!</definedName>
    <definedName name="ма">#REF!</definedName>
    <definedName name="_xlnm.Print_Area" localSheetId="12">' 9-ж (бошқа чет тили)'!$A$1:$W$22</definedName>
    <definedName name="_xlnm.Print_Area" localSheetId="13">'10-ж (смена)'!$A$1:$K$22</definedName>
    <definedName name="_xlnm.Print_Area" localSheetId="14">'11-ж (коэф.т) '!$A$1:$L$20</definedName>
    <definedName name="_xlnm.Print_Area" localSheetId="15">'12-ж (қувват+ўқувчи)'!$A$1:$F$19</definedName>
    <definedName name="_xlnm.Print_Area" localSheetId="0">'1-ж (мактаб)'!$A$1:$H$21</definedName>
    <definedName name="_xlnm.Print_Area" localSheetId="1">'2-ж (ўқувчи)'!$A$1:$N$143</definedName>
    <definedName name="_xlnm.Print_Area" localSheetId="3">'3-ж (таълим тили)'!$B$2:$AD$22</definedName>
    <definedName name="_xlnm.Print_Area" localSheetId="7">'4-ж (ихт)'!$A$1:$Y$20</definedName>
    <definedName name="_xlnm.Print_Area" localSheetId="4">'5.Ихтисослашган мактаб'!$A$1:$Y$20</definedName>
    <definedName name="_xlnm.Print_Area" localSheetId="5">'5-а'!$A$1:$W$20</definedName>
    <definedName name="_xlnm.Print_Area" localSheetId="6">'5-б'!$A$1:$W$22</definedName>
    <definedName name="_xlnm.Print_Area" localSheetId="8">'5-ж (жойлашув)'!$A$1:$G$20</definedName>
    <definedName name="_xlnm.Print_Area" localSheetId="10">'7-ж (қизлар)'!$A$1:$K$19</definedName>
    <definedName name="_xlnm.Print_Area" localSheetId="11">'8-ж (чет тили)'!$A$1:$N$21</definedName>
    <definedName name="_xlnm.Print_Area" localSheetId="2">'ўқувчи (2)'!$A$1:$N$149</definedName>
    <definedName name="ОРОРО1">#REF!</definedName>
    <definedName name="Районы1">[5]данные!$A$1</definedName>
    <definedName name="Рек">#REF!</definedName>
    <definedName name="Recorder" localSheetId="1" hidden="1">#REF!</definedName>
    <definedName name="Recorder" localSheetId="3" hidden="1">#N/A</definedName>
    <definedName name="Recorder" localSheetId="2" hidden="1">#REF!</definedName>
    <definedName name="Recorder" hidden="1">#N/A</definedName>
    <definedName name="УКС">#REF!</definedName>
    <definedName name="УРГАНЧТУМАН" localSheetId="13">#REF!</definedName>
    <definedName name="УРГАНЧТУМАН" localSheetId="1">#REF!</definedName>
    <definedName name="УРГАНЧТУМАН" localSheetId="3">#REF!</definedName>
    <definedName name="УРГАНЧТУМАН" localSheetId="2">#REF!</definedName>
    <definedName name="УРГАНЧТУМАН">#REF!</definedName>
    <definedName name="УРГАНЧШАХАР" localSheetId="13">#REF!</definedName>
    <definedName name="УРГАНЧШАХАР" localSheetId="1">#REF!</definedName>
    <definedName name="УРГАНЧШАХАР" localSheetId="3">#REF!</definedName>
    <definedName name="УРГАНЧШАХАР" localSheetId="2">#REF!</definedName>
    <definedName name="УРГАНЧШАХАР">#REF!</definedName>
    <definedName name="ХИВАТУМАН" localSheetId="13">#REF!</definedName>
    <definedName name="ХИВАТУМАН" localSheetId="1">#REF!</definedName>
    <definedName name="ХИВАТУМАН" localSheetId="3">#REF!</definedName>
    <definedName name="ХИВАТУМАН" localSheetId="2">#REF!</definedName>
    <definedName name="ХИВАТУМАН">#REF!</definedName>
    <definedName name="ХОНКАТУМАН" localSheetId="13">#REF!</definedName>
    <definedName name="ХОНКАТУМАН" localSheetId="1">#REF!</definedName>
    <definedName name="ХОНКАТУМАН" localSheetId="3">#REF!</definedName>
    <definedName name="ХОНКАТУМАН" localSheetId="2">#REF!</definedName>
    <definedName name="ХОНКАТУМАН">#REF!</definedName>
    <definedName name="ЯНГИАРИКТУМАН" localSheetId="13">#REF!</definedName>
    <definedName name="ЯНГИАРИКТУМАН" localSheetId="1">#REF!</definedName>
    <definedName name="ЯНГИАРИКТУМАН" localSheetId="3">#REF!</definedName>
    <definedName name="ЯНГИАРИКТУМАН" localSheetId="2">#REF!</definedName>
    <definedName name="ЯНГИАРИКТУМАН">#REF!</definedName>
    <definedName name="ЯНГИБОЗОРТУМАН" localSheetId="13">#REF!</definedName>
    <definedName name="ЯНГИБОЗОРТУМАН" localSheetId="1">#REF!</definedName>
    <definedName name="ЯНГИБОЗОРТУМАН" localSheetId="3">#REF!</definedName>
    <definedName name="ЯНГИБОЗОРТУМАН" localSheetId="2">#REF!</definedName>
    <definedName name="ЯНГИБОЗОРТУМАН">#REF!</definedName>
  </definedNames>
  <calcPr calcId="144525" fullCalcOnLoad="1"/>
</workbook>
</file>

<file path=xl/sharedStrings.xml><?xml version="1.0" encoding="utf-8"?>
<sst xmlns="http://schemas.openxmlformats.org/spreadsheetml/2006/main" count="1045" uniqueCount="236">
  <si>
    <t>1-jadval</t>
  </si>
  <si>
    <t>2021-2022 oʻquv yilida xalq taʼlimi tizimida faoliyat koʻrsatayotgan 
umumiy oʻrta taʼlim maktablari haqida maʼlumot  (2021-yil 20-sentyabr holati)</t>
  </si>
  <si>
    <t>T/r</t>
  </si>
  <si>
    <t>Hudud nomi</t>
  </si>
  <si>
    <t xml:space="preserve">2020-yil                       15-sentyabr holatiga jami                                                                                                                                                                                                          </t>
  </si>
  <si>
    <t xml:space="preserve">Faoliyati tugatilgan (yopilgan) maktablar </t>
  </si>
  <si>
    <t>Bir hududdan boshqa hududga oʻtkazilgan maktablar</t>
  </si>
  <si>
    <t>Yangi tashkil etilgan maktablar</t>
  </si>
  <si>
    <t xml:space="preserve">2021-yil                       20-sentyabr                       holatiga jami                                                                                                                                                                                  </t>
  </si>
  <si>
    <t>Farqi 
+/-</t>
  </si>
  <si>
    <t>Jami</t>
  </si>
  <si>
    <t>Qoraqalpogʻiston Respublikasi</t>
  </si>
  <si>
    <t>Andijon viloyati</t>
  </si>
  <si>
    <t>Buxoro viloyati</t>
  </si>
  <si>
    <t>Jizzax viloyati</t>
  </si>
  <si>
    <t>Qashqadaryo viloyati</t>
  </si>
  <si>
    <t>Navoiy viloyati</t>
  </si>
  <si>
    <t>Namangan viloyati</t>
  </si>
  <si>
    <t>Samarqand viloyati</t>
  </si>
  <si>
    <t>Surxondaryo viloyati</t>
  </si>
  <si>
    <t>Sirdaryo viloyati</t>
  </si>
  <si>
    <t>Toshkent viloyati</t>
  </si>
  <si>
    <t>Fargʻona viloyati</t>
  </si>
  <si>
    <t>Xorazm viloyati</t>
  </si>
  <si>
    <t>Toshkent shahri</t>
  </si>
  <si>
    <t>Izoh: Toshkent shahrining geografik hududi kengayishi munosabati bilan Toshkent viloyatidan 18 ta maktab shaharga oʻtkazilgan</t>
  </si>
  <si>
    <t xml:space="preserve">2021-2022 oʻquv yilida xalq taʼlimi tizimidagi umumiy oʻrta taʼlim maktablarida  barcha oʻqitish tillari boʻyicha jami 
oʻquvchilar soni toʻgʻrisida maʼlumot (2021-yil 20-sentyabr holati)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</si>
  <si>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1-sinf</t>
  </si>
  <si>
    <t>2-sinf</t>
  </si>
  <si>
    <t>3-sinf</t>
  </si>
  <si>
    <t>4-sinf</t>
  </si>
  <si>
    <t>5-sinf</t>
  </si>
  <si>
    <t>6-sinf</t>
  </si>
  <si>
    <t>7-sinf</t>
  </si>
  <si>
    <t>8-sinf</t>
  </si>
  <si>
    <t>9-sinf</t>
  </si>
  <si>
    <t xml:space="preserve">10-sinf </t>
  </si>
  <si>
    <t>11-sinf</t>
  </si>
  <si>
    <t>1-11 sinf oʻquvchi lar soni</t>
  </si>
  <si>
    <t>Jami:</t>
  </si>
  <si>
    <t>Oʻzbek tilida taʼlim oladigan oʻquvchilar soni  toʻgʻrisida maʼlumot</t>
  </si>
  <si>
    <t>№</t>
  </si>
  <si>
    <t>Rus tilida taʼlim oladigan oʻquvchilar soni toʻgʻrisida maʼlumot</t>
  </si>
  <si>
    <t>Qoraqalpoq tilida taʼlim oladigan oʻquvchilar soni toʻgʻrisida maʼlumot</t>
  </si>
  <si>
    <t>10-sinf</t>
  </si>
  <si>
    <t>Tojik tilida taʼlim oladigan oʻquvchilar soni toʻgʻrisida maʼlumot</t>
  </si>
  <si>
    <t>Qozok tilida taʼlim oladigan oʻquvchilar soni toʻgʻrisida maʼlumot</t>
  </si>
  <si>
    <t>Qirgʻiz tilida taʼlim oladigan oʻquvchilar soni toʻgʻrisida maʼlumot</t>
  </si>
  <si>
    <t>Turkman tilida taʼlim oladigan oʻquvchilar soni toʻgʻrisida maʼlumot</t>
  </si>
  <si>
    <r>
      <t xml:space="preserve">2021-2022 ўқув йилида xалқ таълими тизимидаги умумий ўрта таълим мактабларида  </t>
    </r>
    <r>
      <rPr>
        <b/>
        <u/>
        <sz val="14"/>
        <color indexed="30"/>
        <rFont val="Times New Roman"/>
        <family val="1"/>
        <charset val="204"/>
      </rPr>
      <t>барча ўқитиш тиллари</t>
    </r>
    <r>
      <rPr>
        <b/>
        <u/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 xml:space="preserve">бўйича жами 
</t>
    </r>
    <r>
      <rPr>
        <b/>
        <u/>
        <sz val="14"/>
        <color indexed="10"/>
        <rFont val="Times New Roman"/>
        <family val="1"/>
        <charset val="204"/>
      </rPr>
      <t>ўқувчилар сони</t>
    </r>
    <r>
      <rPr>
        <b/>
        <sz val="14"/>
        <rFont val="Times New Roman"/>
        <family val="1"/>
        <charset val="204"/>
      </rPr>
      <t xml:space="preserve"> тўғрисида маълумот </t>
    </r>
    <r>
      <rPr>
        <i/>
        <sz val="14"/>
        <rFont val="Times New Roman"/>
        <family val="1"/>
        <charset val="204"/>
      </rPr>
      <t xml:space="preserve">(2021 йил 20 сентябрь ҳолати)    </t>
    </r>
    <r>
      <rPr>
        <b/>
        <sz val="14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</si>
  <si>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Т/р</t>
  </si>
  <si>
    <t>Ҳудудлар</t>
  </si>
  <si>
    <t>1-синф</t>
  </si>
  <si>
    <t>2-синф</t>
  </si>
  <si>
    <t>3-синф</t>
  </si>
  <si>
    <t>4-синф</t>
  </si>
  <si>
    <t>5-синф</t>
  </si>
  <si>
    <t>6-синф</t>
  </si>
  <si>
    <t>7-синф</t>
  </si>
  <si>
    <t>8-синф</t>
  </si>
  <si>
    <t>9-синф</t>
  </si>
  <si>
    <t xml:space="preserve">10-синф </t>
  </si>
  <si>
    <t>11-синф</t>
  </si>
  <si>
    <t>1-11 синф ўқувчи лар сони</t>
  </si>
  <si>
    <t>Қорақалпоғистон Республикаси</t>
  </si>
  <si>
    <t>Андижон вилояти</t>
  </si>
  <si>
    <t>Бухоро вилояти</t>
  </si>
  <si>
    <t>Жиззах вилояти</t>
  </si>
  <si>
    <t>Қашқадарё вилояти</t>
  </si>
  <si>
    <t>Навоий вилояти</t>
  </si>
  <si>
    <t>Наманган вилояти</t>
  </si>
  <si>
    <t>Самарқанд вилояти</t>
  </si>
  <si>
    <t>Сурхондарё вилояти</t>
  </si>
  <si>
    <t>Сирдарё вилояти</t>
  </si>
  <si>
    <t>Тошкент вилояти</t>
  </si>
  <si>
    <t>Фарғона вилояти</t>
  </si>
  <si>
    <t>Хоразм вилояти</t>
  </si>
  <si>
    <t>Тошкент шаҳри</t>
  </si>
  <si>
    <t>Жами:</t>
  </si>
  <si>
    <t xml:space="preserve">Бевосита ХТВ тасарруфидаги муассасалар </t>
  </si>
  <si>
    <t>Вазирлик бўйича жами:</t>
  </si>
  <si>
    <r>
      <rPr>
        <b/>
        <sz val="14"/>
        <color indexed="30"/>
        <rFont val="Times New Roman"/>
        <family val="1"/>
        <charset val="204"/>
      </rPr>
      <t>Ўзбек тилида</t>
    </r>
    <r>
      <rPr>
        <b/>
        <sz val="14"/>
        <rFont val="Times New Roman"/>
        <family val="1"/>
        <charset val="204"/>
      </rPr>
      <t xml:space="preserve"> ўқийдиган ўқувчилар сони  тўғрисида маълумот</t>
    </r>
  </si>
  <si>
    <r>
      <rPr>
        <b/>
        <sz val="14"/>
        <color indexed="30"/>
        <rFont val="Times New Roman"/>
        <family val="1"/>
        <charset val="204"/>
      </rPr>
      <t>Рус тилида</t>
    </r>
    <r>
      <rPr>
        <b/>
        <sz val="14"/>
        <rFont val="Times New Roman"/>
        <family val="1"/>
        <charset val="204"/>
      </rPr>
      <t xml:space="preserve"> ўқийдиган ўқувчилар сони тўғрисида маълумот</t>
    </r>
  </si>
  <si>
    <r>
      <rPr>
        <b/>
        <sz val="14"/>
        <color indexed="30"/>
        <rFont val="Times New Roman"/>
        <family val="1"/>
        <charset val="204"/>
      </rPr>
      <t>Қорақалпоқ тилида</t>
    </r>
    <r>
      <rPr>
        <b/>
        <sz val="14"/>
        <rFont val="Times New Roman"/>
        <family val="1"/>
        <charset val="204"/>
      </rPr>
      <t xml:space="preserve"> ўқийдиган ўқувчилар сони тўғрисида маълумот</t>
    </r>
  </si>
  <si>
    <t>10-синф</t>
  </si>
  <si>
    <r>
      <rPr>
        <b/>
        <sz val="14"/>
        <color indexed="30"/>
        <rFont val="Times New Roman"/>
        <family val="1"/>
        <charset val="204"/>
      </rPr>
      <t>Тожик тилида</t>
    </r>
    <r>
      <rPr>
        <b/>
        <sz val="14"/>
        <rFont val="Times New Roman"/>
        <family val="1"/>
        <charset val="204"/>
      </rPr>
      <t xml:space="preserve"> ўқийдиган ўқувчилар сони тўғрисида маълумот</t>
    </r>
  </si>
  <si>
    <r>
      <rPr>
        <b/>
        <sz val="14"/>
        <color indexed="30"/>
        <rFont val="Times New Roman"/>
        <family val="1"/>
        <charset val="204"/>
      </rPr>
      <t>Қозок тилида</t>
    </r>
    <r>
      <rPr>
        <b/>
        <sz val="14"/>
        <rFont val="Times New Roman"/>
        <family val="1"/>
        <charset val="204"/>
      </rPr>
      <t xml:space="preserve"> ўқийдиган ўқувчилар сони тўғрисида маълумот</t>
    </r>
  </si>
  <si>
    <r>
      <rPr>
        <b/>
        <sz val="14"/>
        <color indexed="30"/>
        <rFont val="Times New Roman"/>
        <family val="1"/>
        <charset val="204"/>
      </rPr>
      <t>Қирғиз тилида</t>
    </r>
    <r>
      <rPr>
        <b/>
        <sz val="14"/>
        <rFont val="Times New Roman"/>
        <family val="1"/>
        <charset val="204"/>
      </rPr>
      <t xml:space="preserve"> ўқийдиган ўқувчилар сони тўғрисида маълумот</t>
    </r>
  </si>
  <si>
    <r>
      <rPr>
        <b/>
        <sz val="14"/>
        <color indexed="30"/>
        <rFont val="Times New Roman"/>
        <family val="1"/>
        <charset val="204"/>
      </rPr>
      <t>Туркман тилида</t>
    </r>
    <r>
      <rPr>
        <b/>
        <sz val="14"/>
        <rFont val="Times New Roman"/>
        <family val="1"/>
        <charset val="204"/>
      </rPr>
      <t xml:space="preserve"> ўқийдиган ўқувчилар сони тўғрисида маълумот</t>
    </r>
  </si>
  <si>
    <t>2021-2022 oʻquv yilida xalq taʼlimi tizimidagi umumiy oʻrta taʼlim maktablarida
 taʼlim olish tili boʻyicha maktablar soni haqida  maʼlumot (2021-yil 6-sentyabr holatiga)</t>
  </si>
  <si>
    <t>Oʻzbek tilida</t>
  </si>
  <si>
    <t>Qoraqalpoq tilida</t>
  </si>
  <si>
    <t>Rus  tilida</t>
  </si>
  <si>
    <t>Tojik tilida</t>
  </si>
  <si>
    <t>Qozoq tilida</t>
  </si>
  <si>
    <t>Qirgʻiz tilida</t>
  </si>
  <si>
    <t>Turkman tilida</t>
  </si>
  <si>
    <t>Jami maktablar soni</t>
  </si>
  <si>
    <t>shundan:</t>
  </si>
  <si>
    <t>maktablar soni (aralash)</t>
  </si>
  <si>
    <t>maktablar soni (faqat shu tilda)</t>
  </si>
  <si>
    <t>Toshkent shahar</t>
  </si>
  <si>
    <r>
      <t xml:space="preserve">2021-2022 ўқув йилида халқ таълими тизимидаги фанларни чуқурлаштирилиб ўқитишга </t>
    </r>
    <r>
      <rPr>
        <b/>
        <u/>
        <sz val="16"/>
        <color indexed="10"/>
        <rFont val="Times New Roman"/>
        <family val="1"/>
        <charset val="204"/>
      </rPr>
      <t>ихтисослаштирилган мактаб ва мактаб-интернатлари</t>
    </r>
    <r>
      <rPr>
        <b/>
        <sz val="16"/>
        <rFont val="Times New Roman"/>
        <family val="1"/>
        <charset val="204"/>
      </rPr>
      <t xml:space="preserve"> тўғрисида                                                                                                                                                МАЪЛУМОТ </t>
    </r>
    <r>
      <rPr>
        <i/>
        <sz val="16"/>
        <rFont val="Times New Roman"/>
        <family val="1"/>
        <charset val="204"/>
      </rPr>
      <t xml:space="preserve"> (2021 йил 6 сентябрь ҳолати)    </t>
    </r>
  </si>
  <si>
    <t>Ҳудуд номи</t>
  </si>
  <si>
    <t>Жами ихтисослашган мактаблар сони</t>
  </si>
  <si>
    <t>шундан</t>
  </si>
  <si>
    <t>Жами ўқувчилар соии</t>
  </si>
  <si>
    <t>Шундан ихтисослашган синфлардаги ўқувчилар сони</t>
  </si>
  <si>
    <t>Фанлар кесимида</t>
  </si>
  <si>
    <t>Аввалдан мавжуд ва ПҚлари билан ташкил этилган мактабларга боғланмаган ихтисослашган мактаблар сони</t>
  </si>
  <si>
    <t>Жами ўқувчилар сони</t>
  </si>
  <si>
    <t>ихтисослашган мактаб</t>
  </si>
  <si>
    <t>ихтисослашган мактаб-интернати</t>
  </si>
  <si>
    <t>Математика</t>
  </si>
  <si>
    <t>Кимё-биология</t>
  </si>
  <si>
    <t>АКТ</t>
  </si>
  <si>
    <t>Физика таянч</t>
  </si>
  <si>
    <t>Чет тили</t>
  </si>
  <si>
    <t>Мактаб сони</t>
  </si>
  <si>
    <t>Жами</t>
  </si>
  <si>
    <t>Тошкент шаҳар</t>
  </si>
  <si>
    <r>
      <t xml:space="preserve">2021-2022 ўқув йилида халқ таълими тизимидаги фанларни чуқурлаштирилиб ўқитишга </t>
    </r>
    <r>
      <rPr>
        <b/>
        <u/>
        <sz val="16"/>
        <color indexed="10"/>
        <rFont val="Times New Roman"/>
        <family val="1"/>
        <charset val="204"/>
      </rPr>
      <t>ихтисослаштирилган мактаблар</t>
    </r>
    <r>
      <rPr>
        <b/>
        <sz val="16"/>
        <rFont val="Times New Roman"/>
        <family val="1"/>
        <charset val="204"/>
      </rPr>
      <t xml:space="preserve"> 
тўғрисида МАЪЛУМОТ  </t>
    </r>
    <r>
      <rPr>
        <i/>
        <sz val="16"/>
        <rFont val="Times New Roman"/>
        <family val="1"/>
        <charset val="204"/>
      </rPr>
      <t xml:space="preserve">(2021 йил 6 сентябрь ҳолати)  </t>
    </r>
    <r>
      <rPr>
        <b/>
        <sz val="16"/>
        <rFont val="Times New Roman"/>
        <family val="1"/>
        <charset val="204"/>
      </rPr>
      <t xml:space="preserve">  </t>
    </r>
  </si>
  <si>
    <t>Жами улардаги ўқувчилар соии</t>
  </si>
  <si>
    <t>Жами ИДУМлар сони</t>
  </si>
  <si>
    <t>Президент қарори билан ташкил этилганлар ИДУМлар сони</t>
  </si>
  <si>
    <t>ТФИДУМ</t>
  </si>
  <si>
    <t>МАФИФИДУМ</t>
  </si>
  <si>
    <t>ФФИДУМ</t>
  </si>
  <si>
    <t xml:space="preserve"> Хорижий тилларга ИДУМ </t>
  </si>
  <si>
    <t>АФИДУМ</t>
  </si>
  <si>
    <t>ПМТИДУМ</t>
  </si>
  <si>
    <r>
      <t xml:space="preserve">2021-2022 ўқув йилида халқ таълими тизимидаги фанларни чуқурлаштирилиб ўқитишга </t>
    </r>
    <r>
      <rPr>
        <b/>
        <u/>
        <sz val="16"/>
        <color indexed="10"/>
        <rFont val="Times New Roman"/>
        <family val="1"/>
        <charset val="204"/>
      </rPr>
      <t xml:space="preserve">ихтисослаштирилган мактаб-интернатлари </t>
    </r>
    <r>
      <rPr>
        <b/>
        <sz val="16"/>
        <rFont val="Times New Roman"/>
        <family val="1"/>
        <charset val="204"/>
      </rPr>
      <t xml:space="preserve">
тўғрисида МАЪЛУМОТ  </t>
    </r>
    <r>
      <rPr>
        <i/>
        <sz val="16"/>
        <rFont val="Times New Roman"/>
        <family val="1"/>
        <charset val="204"/>
      </rPr>
      <t xml:space="preserve">(2021 йил 6 сентябрь ҳолати)    </t>
    </r>
  </si>
  <si>
    <t>Жами ихтисослашган мактаб-интернатлари сони</t>
  </si>
  <si>
    <t>Аввалдан мавжуд ва ПҚлари билан ташкил этилган мактабларга боғланмаган ихтисослашган мактаб интернатлари сони</t>
  </si>
  <si>
    <t xml:space="preserve">2021-2022 oʻquv yilida xalq taʼlimi tizimidagi fanlarni chuqurlashtirilib oʻqitishga ixtisoslashtirilgan maktab va maktab-internatlari toʻgʻrisida                                                                                                                                                MAʼLUMOT  (2021-yil 6-sentyabr holati)    </t>
  </si>
  <si>
    <t>Jami ixtisoslashgan maktablar soni</t>
  </si>
  <si>
    <t>shundan</t>
  </si>
  <si>
    <t>Jami oʻquvchilar soii</t>
  </si>
  <si>
    <t>Shundan ixtisoslashgan sinflardagi oʻquvchilar soni</t>
  </si>
  <si>
    <t>Fanlar kesimida</t>
  </si>
  <si>
    <t>Avvaldan mavjud va PQlari bilan tashkil etilgan maktablarga bogʻlanmagan ixtisoslashgan maktablar soni</t>
  </si>
  <si>
    <t>Jami oʻquvchilar soni</t>
  </si>
  <si>
    <t>ixtisoslashgan maktab</t>
  </si>
  <si>
    <t>ixtisoslashgan maktab-internati</t>
  </si>
  <si>
    <t>Matematika</t>
  </si>
  <si>
    <t>Kimyo-biologiya</t>
  </si>
  <si>
    <t>AKT</t>
  </si>
  <si>
    <t>Fizika tayanch</t>
  </si>
  <si>
    <t>Chet tili</t>
  </si>
  <si>
    <t>Maktab soni</t>
  </si>
  <si>
    <t>5-жадвал</t>
  </si>
  <si>
    <r>
      <t xml:space="preserve">2021-2022 ўқув йилида xалқ таълими тизимидаги мактабларнинг </t>
    </r>
    <r>
      <rPr>
        <b/>
        <u/>
        <sz val="16"/>
        <color indexed="10"/>
        <rFont val="Arial"/>
        <family val="2"/>
        <charset val="204"/>
      </rPr>
      <t>шаҳар, туман маркази, қишлоқ 
ва олис ҳудудларда</t>
    </r>
    <r>
      <rPr>
        <b/>
        <sz val="16"/>
        <color indexed="10"/>
        <rFont val="Arial"/>
        <family val="2"/>
        <charset val="204"/>
      </rPr>
      <t xml:space="preserve"> </t>
    </r>
    <r>
      <rPr>
        <b/>
        <sz val="16"/>
        <rFont val="Arial"/>
        <family val="2"/>
        <charset val="204"/>
      </rPr>
      <t xml:space="preserve">жойлашганлиги ҳақида маълумот </t>
    </r>
  </si>
  <si>
    <t>Shu jumladan</t>
  </si>
  <si>
    <t>Shahar hududidagi maktablar</t>
  </si>
  <si>
    <t xml:space="preserve">Tuman markazi hududidagi maktablar </t>
  </si>
  <si>
    <t>Qishloq hududidagi maktablar</t>
  </si>
  <si>
    <t>Olis hududlarda joylashgan maktablar</t>
  </si>
  <si>
    <t>6-jadval</t>
  </si>
  <si>
    <t xml:space="preserve">2021-2022 oʻquv yilida xalq taʼlimi tizimidagi umumiy oʻrta taʼlim maktablarining 
filiallari boʻyicha umumiy maʼlumot </t>
  </si>
  <si>
    <t xml:space="preserve">2020-yil                       15-sentyabr holatiga jami filialar soni                                                                                                                                                                                                          </t>
  </si>
  <si>
    <t xml:space="preserve">2021-yil                       15-sentyabr                       holatiga jami filialar soni   </t>
  </si>
  <si>
    <t>Farq (+/-)</t>
  </si>
  <si>
    <t>Shundan</t>
  </si>
  <si>
    <t>2021-yilda filiallar</t>
  </si>
  <si>
    <t>Maktabga aylantirilgan filiallar soni</t>
  </si>
  <si>
    <t>Faoliyati tugatilgan filiallar soni</t>
  </si>
  <si>
    <t>Yangi tashkil etilgan filiallar soni</t>
  </si>
  <si>
    <t xml:space="preserve">Quvvati (oʻquvchi oʻrni) </t>
  </si>
  <si>
    <t>Oʻquvchilar soni</t>
  </si>
  <si>
    <t>Oʻrtacha koeffitsent</t>
  </si>
  <si>
    <t>7-jadval</t>
  </si>
  <si>
    <t>2021-2022 oʻquv yilida xalq taʼlimi tizimidagi umumiy oʻrta taʼlim maktablarida  
oʻquvchi-qiz bolalarning  sinflar guruhi boʻyicha taqsimoti  toʻgʻrisida  maʼlumot (2021-yil 20-sentyabr holatiga)</t>
  </si>
  <si>
    <t>1-4 sinf oʻquvchilar soni</t>
  </si>
  <si>
    <t>5-11 sinf oʻquvchilar soni</t>
  </si>
  <si>
    <t>1-11 sinf oʻquvchilar soni</t>
  </si>
  <si>
    <t>qizlar soni</t>
  </si>
  <si>
    <t>foizda</t>
  </si>
  <si>
    <t xml:space="preserve">   8-jadval</t>
  </si>
  <si>
    <t>2021-2022 oʻquv yilida xalq taʼlimi tizimidagi umumiy oʻrta taʼlim maktablarida 
chet tillarni oʻqitilishi haqida maʼlumot (2021-yil 15-sentyabr holatiga )</t>
  </si>
  <si>
    <t>ingliz tili</t>
  </si>
  <si>
    <t>nemis tili</t>
  </si>
  <si>
    <t>fransuz tili</t>
  </si>
  <si>
    <t>boshqa tillar*</t>
  </si>
  <si>
    <t xml:space="preserve">maktab                                                                                                                                                                                                                         lar                                                                                                                                                                                                              soni                                                       </t>
  </si>
  <si>
    <t>sinf                                                                                                                                                                                                                           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soni</t>
  </si>
  <si>
    <t>oʻquvchi                                                                                                                                                                                                                        lar                                                                                                                                                                                                                    soni</t>
  </si>
  <si>
    <t xml:space="preserve">        9.1-jadval</t>
  </si>
  <si>
    <t>2021-2022 oʻquv yilida xalq taʼlimi tizimidagi umumiy oʻrta taʼlim maktablarida oʻqitiladigan 
 sharq va boshqa tillar haqida maʼlumot (2021-yil 15-sentyabr holatiga)</t>
  </si>
  <si>
    <t>xitoy tili</t>
  </si>
  <si>
    <t>koreys tili</t>
  </si>
  <si>
    <t>hind tili</t>
  </si>
  <si>
    <t>ivrit tili</t>
  </si>
  <si>
    <t>arab tili</t>
  </si>
  <si>
    <t>yapon tili</t>
  </si>
  <si>
    <t>ispan tili</t>
  </si>
  <si>
    <t xml:space="preserve">jami maktab                                                                                                                                                                                                                         lar soni                                                       </t>
  </si>
  <si>
    <t>jami sinf                                                                                                                                                                                                                           lar soni</t>
  </si>
  <si>
    <t>jami oʻquvchi                                                                                                                                                                                                                        lar soni</t>
  </si>
  <si>
    <t xml:space="preserve">JAMI </t>
  </si>
  <si>
    <t xml:space="preserve">Bevosita XTV tasarrufidagi muassasalar </t>
  </si>
  <si>
    <t>Vazirlik boʻyicha jami:</t>
  </si>
  <si>
    <t>10-жадвал</t>
  </si>
  <si>
    <t>2021-2022 oʻquv yilida xalq taʼlimi tizimidagi umumiy oʻrta taʼlim maktablarida  oʻquvchilar  taʼlim olishlarining
 navbatliligi (smennost) haqida maʼlumot (2021-yil 20-sentyabr holati)</t>
  </si>
  <si>
    <t>maktablar soni</t>
  </si>
  <si>
    <t>Jami sinflar soni</t>
  </si>
  <si>
    <t>sinf soni</t>
  </si>
  <si>
    <t>Jami oʻquvchilar soni soni</t>
  </si>
  <si>
    <t>oʻquvchilar soni</t>
  </si>
  <si>
    <t>I NAVBAT</t>
  </si>
  <si>
    <t xml:space="preserve">II NAVBAT </t>
  </si>
  <si>
    <t>I NAVBAT*</t>
  </si>
  <si>
    <t>JAMI</t>
  </si>
  <si>
    <t>КPI га мосми?</t>
  </si>
  <si>
    <t>11-жадвал</t>
  </si>
  <si>
    <t>2021-2022 oʻquv yilida xalq taʼlimi tizimidagi umumiy oʻrta taʼlim 
maktablari koeffitsiyenti toʻgʻrisida maʼlumot  (2021-yil 15-sentyabr holati)</t>
  </si>
  <si>
    <t>t/r</t>
  </si>
  <si>
    <t xml:space="preserve">Tuman                                  nomi </t>
  </si>
  <si>
    <t xml:space="preserve">Jami maktab soni </t>
  </si>
  <si>
    <t>2 va undan yuqori "toʻq qizil"</t>
  </si>
  <si>
    <t>1,5 dan 1,9 gacha "qizil"</t>
  </si>
  <si>
    <t>1,1- dan 1,4 gacha "sariq"</t>
  </si>
  <si>
    <t>0 dan 1 gacha "yashil"</t>
  </si>
  <si>
    <t>shundan, 0,7 koef. va undan past qamrovli maktablar soni</t>
  </si>
  <si>
    <t>soni</t>
  </si>
  <si>
    <t>foiz</t>
  </si>
  <si>
    <t xml:space="preserve">Viloyat boʻyicha </t>
  </si>
  <si>
    <t>Qoraqolpogʻiston Res</t>
  </si>
  <si>
    <t>Xorazim viloyati</t>
  </si>
  <si>
    <t>12-жадвал</t>
  </si>
  <si>
    <t>2021-2022 oʻquv yilida umumtaʼlim maktablar oʻquvchilar soni va koeffitsiyenti  toʻgʻrisida maʼlumot  (2021-yil 20-sentyabr holati)</t>
  </si>
  <si>
    <t xml:space="preserve">Maktablar soni </t>
  </si>
  <si>
    <t>Quvvati (oʻquvchi oʻrni)</t>
  </si>
  <si>
    <t xml:space="preserve">Oʻquvchilar soni </t>
  </si>
  <si>
    <t>Koeffitsiyenti</t>
  </si>
  <si>
    <t>Respublika boʻyicha</t>
  </si>
  <si>
    <t xml:space="preserve">Andijon viloyati </t>
  </si>
</sst>
</file>

<file path=xl/styles.xml><?xml version="1.0" encoding="utf-8"?>
<styleSheet xmlns="http://schemas.openxmlformats.org/spreadsheetml/2006/main">
  <numFmts count="7">
    <numFmt numFmtId="176" formatCode="_-* #,##0.00_р_._-;\-* #,##0.00_р_._-;_-* &quot;-&quot;??_р_._-;_-@_-"/>
    <numFmt numFmtId="177" formatCode="_-* #,##0.00&quot;р.&quot;_-;\-* #,##0.00&quot;р.&quot;_-;_-* &quot;-&quot;??&quot;р.&quot;_-;_-@_-"/>
    <numFmt numFmtId="178" formatCode="_-* #,##0_р_._-;\-* #,##0_р_._-;_-* &quot;-&quot;_р_._-;_-@_-"/>
    <numFmt numFmtId="179" formatCode="0.0%"/>
    <numFmt numFmtId="180" formatCode="_-* #,##0&quot;р.&quot;_-;\-* #,##0&quot;р.&quot;_-;_-* &quot;-&quot;&quot;р.&quot;_-;_-@_-"/>
    <numFmt numFmtId="181" formatCode="_-* #,##0.00[$€-1]_-;\-* #,##0.00[$€-1]_-;_-* &quot;-&quot;??[$€-1]_-"/>
    <numFmt numFmtId="182" formatCode="0.0"/>
  </numFmts>
  <fonts count="115"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0"/>
      <name val="Arial"/>
      <family val="2"/>
      <charset val="204"/>
    </font>
    <font>
      <i/>
      <sz val="14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sz val="16"/>
      <color rgb="FF0070C0"/>
      <name val="Arial"/>
      <family val="2"/>
      <charset val="204"/>
    </font>
    <font>
      <i/>
      <sz val="16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6"/>
      <color theme="1"/>
      <name val="Arial"/>
      <family val="2"/>
      <charset val="204"/>
    </font>
    <font>
      <sz val="16"/>
      <color rgb="FFFF0000"/>
      <name val="Arial"/>
      <family val="2"/>
      <charset val="204"/>
    </font>
    <font>
      <i/>
      <sz val="11"/>
      <name val="Arial"/>
      <family val="2"/>
      <charset val="204"/>
    </font>
    <font>
      <i/>
      <sz val="12"/>
      <name val="Arial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3"/>
      <name val="Times New Roman"/>
      <family val="1"/>
      <charset val="204"/>
    </font>
    <font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name val="Arial Cyr"/>
      <charset val="204"/>
    </font>
    <font>
      <i/>
      <sz val="14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b/>
      <sz val="20"/>
      <name val="Times New Roman"/>
      <family val="1"/>
      <charset val="204"/>
    </font>
    <font>
      <b/>
      <i/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i/>
      <sz val="1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5"/>
      <color theme="3"/>
      <name val="Calibri"/>
      <family val="2"/>
      <charset val="204"/>
      <scheme val="minor"/>
    </font>
    <font>
      <sz val="11"/>
      <color indexed="20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i/>
      <sz val="11"/>
      <color indexed="23"/>
      <name val="Calibri"/>
      <family val="2"/>
      <charset val="204"/>
    </font>
    <font>
      <sz val="10"/>
      <color indexed="52"/>
      <name val="Arial Narrow"/>
      <family val="2"/>
      <charset val="204"/>
    </font>
    <font>
      <b/>
      <sz val="11"/>
      <color theme="3"/>
      <name val="Calibri"/>
      <family val="2"/>
      <charset val="204"/>
      <scheme val="minor"/>
    </font>
    <font>
      <sz val="11"/>
      <color indexed="17"/>
      <name val="Calibri"/>
      <family val="2"/>
      <charset val="204"/>
    </font>
    <font>
      <u/>
      <sz val="10"/>
      <color indexed="12"/>
      <name val="Arial Cyr"/>
      <charset val="204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0"/>
      <color theme="11"/>
      <name val="Arial Cyr"/>
      <charset val="204"/>
    </font>
    <font>
      <sz val="10"/>
      <name val="Baltica"/>
      <charset val="204"/>
    </font>
    <font>
      <b/>
      <sz val="11"/>
      <color rgb="FF3F3F3F"/>
      <name val="Calibri"/>
      <family val="2"/>
      <charset val="204"/>
      <scheme val="minor"/>
    </font>
    <font>
      <b/>
      <sz val="18"/>
      <color theme="3"/>
      <name val="Cambri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indexed="56"/>
      <name val="Calibri"/>
      <family val="2"/>
      <charset val="204"/>
    </font>
    <font>
      <sz val="10"/>
      <color indexed="9"/>
      <name val="Arial Narrow"/>
      <family val="2"/>
      <charset val="204"/>
    </font>
    <font>
      <sz val="10"/>
      <name val="Arial Cyr"/>
      <charset val="186"/>
    </font>
    <font>
      <b/>
      <sz val="10"/>
      <color indexed="63"/>
      <name val="Arial Narrow"/>
      <family val="2"/>
      <charset val="204"/>
    </font>
    <font>
      <sz val="11"/>
      <color indexed="62"/>
      <name val="Calibri"/>
      <family val="2"/>
      <charset val="204"/>
    </font>
    <font>
      <sz val="10"/>
      <color indexed="62"/>
      <name val="Arial Narrow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0"/>
      <color indexed="52"/>
      <name val="Arial Narrow"/>
      <family val="2"/>
      <charset val="204"/>
    </font>
    <font>
      <b/>
      <sz val="15"/>
      <color indexed="56"/>
      <name val="Arial Narrow"/>
      <family val="2"/>
      <charset val="204"/>
    </font>
    <font>
      <b/>
      <sz val="13"/>
      <color indexed="56"/>
      <name val="Calibri"/>
      <family val="2"/>
      <charset val="204"/>
    </font>
    <font>
      <sz val="10"/>
      <color indexed="60"/>
      <name val="Arial Narrow"/>
      <family val="2"/>
      <charset val="204"/>
    </font>
    <font>
      <b/>
      <sz val="11"/>
      <color indexed="9"/>
      <name val="Calibri"/>
      <family val="2"/>
      <charset val="204"/>
    </font>
    <font>
      <b/>
      <sz val="13"/>
      <color indexed="56"/>
      <name val="Arial Narrow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56"/>
      <name val="Arial Narrow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Arial Narrow"/>
      <family val="2"/>
      <charset val="204"/>
    </font>
    <font>
      <b/>
      <sz val="10"/>
      <color indexed="9"/>
      <name val="Arial Narrow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color indexed="20"/>
      <name val="Arial Narrow"/>
      <family val="2"/>
      <charset val="204"/>
    </font>
    <font>
      <i/>
      <sz val="10"/>
      <color indexed="23"/>
      <name val="Arial Narrow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color indexed="10"/>
      <name val="Arial Narrow"/>
      <family val="2"/>
      <charset val="204"/>
    </font>
    <font>
      <sz val="10"/>
      <color indexed="17"/>
      <name val="Arial Narrow"/>
      <family val="2"/>
      <charset val="204"/>
    </font>
    <font>
      <b/>
      <u/>
      <sz val="16"/>
      <color indexed="10"/>
      <name val="Arial"/>
      <family val="2"/>
      <charset val="204"/>
    </font>
    <font>
      <b/>
      <sz val="16"/>
      <color indexed="10"/>
      <name val="Arial"/>
      <family val="2"/>
      <charset val="204"/>
    </font>
    <font>
      <b/>
      <u/>
      <sz val="16"/>
      <color indexed="10"/>
      <name val="Times New Roman"/>
      <family val="1"/>
      <charset val="204"/>
    </font>
    <font>
      <i/>
      <sz val="16"/>
      <name val="Times New Roman"/>
      <family val="1"/>
      <charset val="204"/>
    </font>
    <font>
      <b/>
      <u/>
      <sz val="14"/>
      <color indexed="30"/>
      <name val="Times New Roman"/>
      <family val="1"/>
      <charset val="204"/>
    </font>
    <font>
      <b/>
      <u/>
      <sz val="14"/>
      <name val="Times New Roman"/>
      <family val="1"/>
      <charset val="204"/>
    </font>
    <font>
      <b/>
      <u/>
      <sz val="14"/>
      <color indexed="10"/>
      <name val="Times New Roman"/>
      <family val="1"/>
      <charset val="204"/>
    </font>
    <font>
      <b/>
      <sz val="14"/>
      <color indexed="30"/>
      <name val="Times New Roman"/>
      <family val="1"/>
      <charset val="204"/>
    </font>
  </fonts>
  <fills count="6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2">
    <xf numFmtId="0" fontId="0" fillId="0" borderId="0"/>
    <xf numFmtId="0" fontId="11" fillId="0" borderId="0"/>
    <xf numFmtId="0" fontId="57" fillId="16" borderId="0" applyNumberFormat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1" fillId="0" borderId="0"/>
    <xf numFmtId="180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1" fillId="0" borderId="0" applyNumberFormat="0" applyFont="0" applyFill="0" applyBorder="0" applyAlignment="0" applyProtection="0">
      <alignment vertical="top"/>
    </xf>
    <xf numFmtId="0" fontId="69" fillId="0" borderId="0" applyNumberFormat="0" applyFill="0" applyBorder="0" applyAlignment="0" applyProtection="0">
      <alignment vertical="top"/>
      <protection locked="0"/>
    </xf>
    <xf numFmtId="0" fontId="56" fillId="31" borderId="0" applyNumberFormat="0" applyBorder="0" applyAlignment="0" applyProtection="0"/>
    <xf numFmtId="0" fontId="73" fillId="0" borderId="0" applyNumberFormat="0" applyFill="0" applyBorder="0" applyAlignment="0" applyProtection="0"/>
    <xf numFmtId="0" fontId="72" fillId="34" borderId="70" applyNumberFormat="0" applyAlignment="0" applyProtection="0"/>
    <xf numFmtId="0" fontId="62" fillId="0" borderId="63" applyNumberFormat="0" applyFill="0" applyAlignment="0" applyProtection="0"/>
    <xf numFmtId="0" fontId="0" fillId="33" borderId="69" applyNumberFormat="0" applyFont="0" applyAlignment="0" applyProtection="0"/>
    <xf numFmtId="0" fontId="57" fillId="40" borderId="0" applyNumberFormat="0" applyBorder="0" applyAlignment="0" applyProtection="0"/>
    <xf numFmtId="0" fontId="61" fillId="0" borderId="0" applyNumberFormat="0" applyFill="0" applyBorder="0" applyAlignment="0" applyProtection="0"/>
    <xf numFmtId="0" fontId="58" fillId="19" borderId="0" applyNumberFormat="0" applyBorder="0" applyAlignment="0" applyProtection="0"/>
    <xf numFmtId="0" fontId="57" fillId="24" borderId="0" applyNumberFormat="0" applyBorder="0" applyAlignment="0" applyProtection="0"/>
    <xf numFmtId="0" fontId="7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8" fillId="18" borderId="0" applyNumberFormat="0" applyBorder="0" applyAlignment="0" applyProtection="0"/>
    <xf numFmtId="0" fontId="58" fillId="0" borderId="0" applyFill="0" applyProtection="0"/>
    <xf numFmtId="0" fontId="54" fillId="0" borderId="61" applyNumberFormat="0" applyFill="0" applyAlignment="0" applyProtection="0"/>
    <xf numFmtId="0" fontId="67" fillId="0" borderId="68" applyNumberFormat="0" applyFill="0" applyAlignment="0" applyProtection="0"/>
    <xf numFmtId="0" fontId="67" fillId="0" borderId="0" applyNumberFormat="0" applyFill="0" applyBorder="0" applyAlignment="0" applyProtection="0"/>
    <xf numFmtId="0" fontId="0" fillId="32" borderId="67" applyNumberFormat="0" applyFont="0" applyAlignment="0" applyProtection="0"/>
    <xf numFmtId="0" fontId="59" fillId="38" borderId="0" applyNumberFormat="0" applyBorder="0" applyAlignment="0" applyProtection="0"/>
    <xf numFmtId="0" fontId="58" fillId="17" borderId="0" applyNumberFormat="0" applyBorder="0" applyAlignment="0" applyProtection="0"/>
    <xf numFmtId="0" fontId="64" fillId="26" borderId="62" applyNumberFormat="0" applyAlignment="0" applyProtection="0"/>
    <xf numFmtId="0" fontId="58" fillId="27" borderId="0" applyNumberFormat="0" applyBorder="0" applyAlignment="0" applyProtection="0"/>
    <xf numFmtId="0" fontId="56" fillId="44" borderId="0" applyNumberFormat="0" applyBorder="0" applyAlignment="0" applyProtection="0"/>
    <xf numFmtId="0" fontId="79" fillId="51" borderId="0" applyNumberFormat="0" applyBorder="0" applyAlignment="0" applyProtection="0"/>
    <xf numFmtId="0" fontId="75" fillId="25" borderId="71" applyNumberFormat="0" applyAlignment="0" applyProtection="0"/>
    <xf numFmtId="0" fontId="57" fillId="23" borderId="0" applyNumberFormat="0" applyBorder="0" applyAlignment="0" applyProtection="0"/>
    <xf numFmtId="0" fontId="60" fillId="25" borderId="62" applyNumberFormat="0" applyAlignment="0" applyProtection="0"/>
    <xf numFmtId="0" fontId="63" fillId="0" borderId="64" applyNumberFormat="0" applyFill="0" applyAlignment="0" applyProtection="0"/>
    <xf numFmtId="0" fontId="71" fillId="0" borderId="66" applyNumberFormat="0" applyFill="0" applyAlignment="0" applyProtection="0"/>
    <xf numFmtId="0" fontId="78" fillId="50" borderId="0" applyNumberFormat="0" applyBorder="0" applyAlignment="0" applyProtection="0"/>
    <xf numFmtId="0" fontId="58" fillId="41" borderId="0" applyNumberFormat="0" applyBorder="0" applyAlignment="0" applyProtection="0"/>
    <xf numFmtId="0" fontId="66" fillId="0" borderId="65" applyNumberFormat="0" applyFill="0" applyAlignment="0" applyProtection="0"/>
    <xf numFmtId="0" fontId="77" fillId="45" borderId="0" applyNumberFormat="0" applyBorder="0" applyAlignment="0" applyProtection="0"/>
    <xf numFmtId="0" fontId="56" fillId="22" borderId="0" applyNumberFormat="0" applyBorder="0" applyAlignment="0" applyProtection="0"/>
    <xf numFmtId="0" fontId="57" fillId="48" borderId="0" applyNumberFormat="0" applyBorder="0" applyAlignment="0" applyProtection="0"/>
    <xf numFmtId="0" fontId="56" fillId="39" borderId="0" applyNumberFormat="0" applyBorder="0" applyAlignment="0" applyProtection="0"/>
    <xf numFmtId="0" fontId="56" fillId="43" borderId="0" applyNumberFormat="0" applyBorder="0" applyAlignment="0" applyProtection="0"/>
    <xf numFmtId="0" fontId="57" fillId="37" borderId="0" applyNumberFormat="0" applyBorder="0" applyAlignment="0" applyProtection="0"/>
    <xf numFmtId="0" fontId="57" fillId="30" borderId="0" applyNumberFormat="0" applyBorder="0" applyAlignment="0" applyProtection="0"/>
    <xf numFmtId="0" fontId="56" fillId="29" borderId="0" applyNumberFormat="0" applyBorder="0" applyAlignment="0" applyProtection="0"/>
    <xf numFmtId="0" fontId="56" fillId="36" borderId="0" applyNumberFormat="0" applyBorder="0" applyAlignment="0" applyProtection="0"/>
    <xf numFmtId="0" fontId="57" fillId="35" borderId="0" applyNumberFormat="0" applyBorder="0" applyAlignment="0" applyProtection="0"/>
    <xf numFmtId="0" fontId="56" fillId="21" borderId="0" applyNumberFormat="0" applyBorder="0" applyAlignment="0" applyProtection="0"/>
    <xf numFmtId="0" fontId="57" fillId="47" borderId="0" applyNumberFormat="0" applyBorder="0" applyAlignment="0" applyProtection="0"/>
    <xf numFmtId="0" fontId="57" fillId="52" borderId="0" applyNumberFormat="0" applyBorder="0" applyAlignment="0" applyProtection="0"/>
    <xf numFmtId="0" fontId="59" fillId="20" borderId="0" applyNumberFormat="0" applyBorder="0" applyAlignment="0" applyProtection="0"/>
    <xf numFmtId="0" fontId="58" fillId="54" borderId="0" applyNumberFormat="0" applyBorder="0" applyAlignment="0" applyProtection="0"/>
    <xf numFmtId="0" fontId="56" fillId="15" borderId="0" applyNumberFormat="0" applyBorder="0" applyAlignment="0" applyProtection="0"/>
    <xf numFmtId="0" fontId="58" fillId="18" borderId="0" applyNumberFormat="0" applyBorder="0" applyAlignment="0" applyProtection="0"/>
    <xf numFmtId="0" fontId="57" fillId="53" borderId="0" applyNumberFormat="0" applyBorder="0" applyAlignment="0" applyProtection="0"/>
    <xf numFmtId="0" fontId="56" fillId="14" borderId="0" applyNumberFormat="0" applyBorder="0" applyAlignment="0" applyProtection="0"/>
    <xf numFmtId="0" fontId="68" fillId="27" borderId="0" applyNumberFormat="0" applyBorder="0" applyAlignment="0" applyProtection="0"/>
    <xf numFmtId="0" fontId="56" fillId="46" borderId="0" applyNumberFormat="0" applyBorder="0" applyAlignment="0" applyProtection="0"/>
    <xf numFmtId="0" fontId="57" fillId="49" borderId="0" applyNumberFormat="0" applyBorder="0" applyAlignment="0" applyProtection="0"/>
    <xf numFmtId="0" fontId="56" fillId="55" borderId="0" applyNumberFormat="0" applyBorder="0" applyAlignment="0" applyProtection="0"/>
    <xf numFmtId="0" fontId="58" fillId="56" borderId="0" applyNumberFormat="0" applyBorder="0" applyAlignment="0" applyProtection="0"/>
    <xf numFmtId="0" fontId="58" fillId="13" borderId="0" applyNumberFormat="0" applyBorder="0" applyAlignment="0" applyProtection="0"/>
    <xf numFmtId="0" fontId="58" fillId="28" borderId="0" applyNumberFormat="0" applyBorder="0" applyAlignment="0" applyProtection="0"/>
    <xf numFmtId="0" fontId="58" fillId="38" borderId="0" applyNumberFormat="0" applyBorder="0" applyAlignment="0" applyProtection="0"/>
    <xf numFmtId="0" fontId="58" fillId="28" borderId="0" applyNumberFormat="0" applyBorder="0" applyAlignment="0" applyProtection="0"/>
    <xf numFmtId="0" fontId="59" fillId="41" borderId="0" applyNumberFormat="0" applyBorder="0" applyAlignment="0" applyProtection="0"/>
    <xf numFmtId="9" fontId="0" fillId="0" borderId="0" applyFont="0" applyFill="0" applyBorder="0" applyAlignment="0" applyProtection="0"/>
    <xf numFmtId="0" fontId="59" fillId="42" borderId="0" applyNumberFormat="0" applyBorder="0" applyAlignment="0" applyProtection="0"/>
    <xf numFmtId="0" fontId="59" fillId="57" borderId="0" applyNumberFormat="0" applyBorder="0" applyAlignment="0" applyProtection="0"/>
    <xf numFmtId="0" fontId="59" fillId="58" borderId="0" applyNumberFormat="0" applyBorder="0" applyAlignment="0" applyProtection="0"/>
    <xf numFmtId="181" fontId="74" fillId="0" borderId="0" applyFont="0" applyFill="0" applyBorder="0" applyAlignment="0" applyProtection="0"/>
    <xf numFmtId="0" fontId="11" fillId="0" borderId="0"/>
    <xf numFmtId="0" fontId="59" fillId="59" borderId="0" applyNumberFormat="0" applyBorder="0" applyAlignment="0" applyProtection="0"/>
    <xf numFmtId="0" fontId="81" fillId="59" borderId="0" applyNumberFormat="0" applyBorder="0" applyAlignment="0" applyProtection="0"/>
    <xf numFmtId="0" fontId="59" fillId="61" borderId="0" applyNumberFormat="0" applyBorder="0" applyAlignment="0" applyProtection="0"/>
    <xf numFmtId="0" fontId="81" fillId="61" borderId="0" applyNumberFormat="0" applyBorder="0" applyAlignment="0" applyProtection="0"/>
    <xf numFmtId="0" fontId="59" fillId="62" borderId="0" applyNumberFormat="0" applyBorder="0" applyAlignment="0" applyProtection="0"/>
    <xf numFmtId="0" fontId="81" fillId="62" borderId="0" applyNumberFormat="0" applyBorder="0" applyAlignment="0" applyProtection="0"/>
    <xf numFmtId="0" fontId="59" fillId="42" borderId="0" applyNumberFormat="0" applyBorder="0" applyAlignment="0" applyProtection="0"/>
    <xf numFmtId="0" fontId="81" fillId="42" borderId="0" applyNumberFormat="0" applyBorder="0" applyAlignment="0" applyProtection="0"/>
    <xf numFmtId="0" fontId="59" fillId="57" borderId="0" applyNumberFormat="0" applyBorder="0" applyAlignment="0" applyProtection="0"/>
    <xf numFmtId="0" fontId="81" fillId="57" borderId="0" applyNumberFormat="0" applyBorder="0" applyAlignment="0" applyProtection="0"/>
    <xf numFmtId="0" fontId="59" fillId="60" borderId="0" applyNumberFormat="0" applyBorder="0" applyAlignment="0" applyProtection="0"/>
    <xf numFmtId="0" fontId="81" fillId="60" borderId="0" applyNumberFormat="0" applyBorder="0" applyAlignment="0" applyProtection="0"/>
    <xf numFmtId="0" fontId="84" fillId="17" borderId="74" applyNumberFormat="0" applyAlignment="0" applyProtection="0"/>
    <xf numFmtId="0" fontId="85" fillId="17" borderId="74" applyNumberFormat="0" applyAlignment="0" applyProtection="0"/>
    <xf numFmtId="0" fontId="86" fillId="63" borderId="73" applyNumberFormat="0" applyAlignment="0" applyProtection="0"/>
    <xf numFmtId="0" fontId="83" fillId="63" borderId="73" applyNumberFormat="0" applyAlignment="0" applyProtection="0"/>
    <xf numFmtId="0" fontId="87" fillId="63" borderId="74" applyNumberFormat="0" applyAlignment="0" applyProtection="0"/>
    <xf numFmtId="0" fontId="88" fillId="63" borderId="74" applyNumberFormat="0" applyAlignment="0" applyProtection="0"/>
    <xf numFmtId="177" fontId="0" fillId="0" borderId="0" applyFont="0" applyFill="0" applyBorder="0" applyAlignment="0" applyProtection="0"/>
    <xf numFmtId="0" fontId="45" fillId="0" borderId="0">
      <alignment horizontal="center"/>
    </xf>
    <xf numFmtId="0" fontId="80" fillId="0" borderId="72" applyNumberFormat="0" applyFill="0" applyAlignment="0" applyProtection="0"/>
    <xf numFmtId="0" fontId="89" fillId="0" borderId="72" applyNumberFormat="0" applyFill="0" applyAlignment="0" applyProtection="0"/>
    <xf numFmtId="0" fontId="90" fillId="0" borderId="75" applyNumberFormat="0" applyFill="0" applyAlignment="0" applyProtection="0"/>
    <xf numFmtId="0" fontId="93" fillId="0" borderId="75" applyNumberFormat="0" applyFill="0" applyAlignment="0" applyProtection="0"/>
    <xf numFmtId="0" fontId="94" fillId="0" borderId="77" applyNumberFormat="0" applyFill="0" applyAlignment="0" applyProtection="0"/>
    <xf numFmtId="0" fontId="95" fillId="0" borderId="77" applyNumberFormat="0" applyFill="0" applyAlignment="0" applyProtection="0"/>
    <xf numFmtId="0" fontId="11" fillId="0" borderId="0"/>
    <xf numFmtId="0" fontId="94" fillId="0" borderId="0" applyNumberFormat="0" applyFill="0" applyBorder="0" applyAlignment="0" applyProtection="0"/>
    <xf numFmtId="0" fontId="82" fillId="0" borderId="0"/>
    <xf numFmtId="0" fontId="95" fillId="0" borderId="0" applyNumberFormat="0" applyFill="0" applyBorder="0" applyAlignment="0" applyProtection="0"/>
    <xf numFmtId="0" fontId="96" fillId="0" borderId="78" applyNumberFormat="0" applyFill="0" applyAlignment="0" applyProtection="0"/>
    <xf numFmtId="0" fontId="97" fillId="0" borderId="78" applyNumberFormat="0" applyFill="0" applyAlignment="0" applyProtection="0"/>
    <xf numFmtId="0" fontId="92" fillId="65" borderId="76" applyNumberFormat="0" applyAlignment="0" applyProtection="0"/>
    <xf numFmtId="0" fontId="98" fillId="65" borderId="76" applyNumberFormat="0" applyAlignment="0" applyProtection="0"/>
    <xf numFmtId="0" fontId="99" fillId="0" borderId="0" applyNumberFormat="0" applyFill="0" applyBorder="0" applyAlignment="0" applyProtection="0"/>
    <xf numFmtId="0" fontId="100" fillId="64" borderId="0" applyNumberFormat="0" applyBorder="0" applyAlignment="0" applyProtection="0"/>
    <xf numFmtId="0" fontId="91" fillId="64" borderId="0" applyNumberFormat="0" applyBorder="0" applyAlignment="0" applyProtection="0"/>
    <xf numFmtId="0" fontId="57" fillId="0" borderId="0"/>
    <xf numFmtId="0" fontId="0" fillId="0" borderId="0"/>
    <xf numFmtId="0" fontId="11" fillId="0" borderId="0" applyNumberFormat="0" applyFont="0" applyFill="0" applyBorder="0" applyAlignment="0" applyProtection="0">
      <alignment vertical="top"/>
    </xf>
    <xf numFmtId="0" fontId="11" fillId="0" borderId="0"/>
    <xf numFmtId="0" fontId="11" fillId="0" borderId="0"/>
    <xf numFmtId="0" fontId="0" fillId="0" borderId="0"/>
    <xf numFmtId="0" fontId="0" fillId="0" borderId="0"/>
    <xf numFmtId="0" fontId="57" fillId="0" borderId="0"/>
    <xf numFmtId="0" fontId="58" fillId="0" borderId="0"/>
    <xf numFmtId="0" fontId="11" fillId="0" borderId="0" applyNumberFormat="0" applyFont="0" applyFill="0" applyBorder="0" applyAlignment="0" applyProtection="0">
      <alignment vertical="top"/>
    </xf>
    <xf numFmtId="0" fontId="11" fillId="0" borderId="0" applyNumberFormat="0" applyFont="0" applyFill="0" applyBorder="0" applyAlignment="0" applyProtection="0">
      <alignment vertical="top"/>
    </xf>
    <xf numFmtId="0" fontId="11" fillId="0" borderId="0"/>
    <xf numFmtId="0" fontId="11" fillId="0" borderId="0"/>
    <xf numFmtId="0" fontId="11" fillId="0" borderId="0"/>
    <xf numFmtId="0" fontId="55" fillId="13" borderId="0" applyNumberFormat="0" applyBorder="0" applyAlignment="0" applyProtection="0"/>
    <xf numFmtId="0" fontId="101" fillId="13" borderId="0" applyNumberFormat="0" applyBorder="0" applyAlignment="0" applyProtection="0"/>
    <xf numFmtId="0" fontId="65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82" fillId="32" borderId="67" applyNumberFormat="0" applyFont="0" applyAlignment="0" applyProtection="0"/>
    <xf numFmtId="0" fontId="103" fillId="0" borderId="65" applyNumberFormat="0" applyFill="0" applyAlignment="0" applyProtection="0"/>
    <xf numFmtId="0" fontId="11" fillId="0" borderId="0"/>
    <xf numFmtId="0" fontId="11" fillId="0" borderId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06" fillId="27" borderId="0" applyNumberFormat="0" applyBorder="0" applyAlignment="0" applyProtection="0"/>
  </cellStyleXfs>
  <cellXfs count="701">
    <xf numFmtId="0" fontId="0" fillId="0" borderId="0" xfId="0"/>
    <xf numFmtId="0" fontId="1" fillId="0" borderId="0" xfId="115" applyFont="1" applyFill="1"/>
    <xf numFmtId="0" fontId="2" fillId="0" borderId="0" xfId="115" applyFont="1"/>
    <xf numFmtId="0" fontId="1" fillId="2" borderId="0" xfId="115" applyFont="1" applyFill="1"/>
    <xf numFmtId="0" fontId="1" fillId="0" borderId="0" xfId="115" applyFont="1"/>
    <xf numFmtId="0" fontId="1" fillId="0" borderId="0" xfId="115" applyFont="1" applyAlignment="1">
      <alignment horizontal="left" indent="1"/>
    </xf>
    <xf numFmtId="0" fontId="3" fillId="0" borderId="0" xfId="115" applyFont="1"/>
    <xf numFmtId="0" fontId="4" fillId="0" borderId="0" xfId="115" applyFont="1"/>
    <xf numFmtId="0" fontId="5" fillId="0" borderId="0" xfId="115" applyFont="1" applyAlignment="1">
      <alignment horizontal="center" vertical="center"/>
    </xf>
    <xf numFmtId="0" fontId="2" fillId="0" borderId="0" xfId="115" applyFont="1" applyAlignment="1">
      <alignment horizontal="center" vertical="center" wrapText="1"/>
    </xf>
    <xf numFmtId="0" fontId="6" fillId="0" borderId="1" xfId="115" applyFont="1" applyFill="1" applyBorder="1" applyAlignment="1">
      <alignment horizontal="center" vertical="center" wrapText="1"/>
    </xf>
    <xf numFmtId="0" fontId="2" fillId="0" borderId="1" xfId="115" applyFont="1" applyFill="1" applyBorder="1" applyAlignment="1">
      <alignment horizontal="center" vertical="center" wrapText="1"/>
    </xf>
    <xf numFmtId="0" fontId="7" fillId="3" borderId="2" xfId="115" applyFont="1" applyFill="1" applyBorder="1" applyAlignment="1">
      <alignment horizontal="center" vertical="center" wrapText="1"/>
    </xf>
    <xf numFmtId="0" fontId="7" fillId="3" borderId="3" xfId="115" applyFont="1" applyFill="1" applyBorder="1" applyAlignment="1">
      <alignment horizontal="left" vertical="center" wrapText="1" indent="1"/>
    </xf>
    <xf numFmtId="0" fontId="2" fillId="3" borderId="3" xfId="115" applyFont="1" applyFill="1" applyBorder="1" applyAlignment="1">
      <alignment horizontal="center" vertical="center" wrapText="1"/>
    </xf>
    <xf numFmtId="0" fontId="8" fillId="3" borderId="4" xfId="115" applyFont="1" applyFill="1" applyBorder="1" applyAlignment="1">
      <alignment horizontal="center" vertical="center" wrapText="1"/>
    </xf>
    <xf numFmtId="0" fontId="2" fillId="4" borderId="2" xfId="115" applyFont="1" applyFill="1" applyBorder="1" applyAlignment="1">
      <alignment horizontal="center" vertical="center" wrapText="1"/>
    </xf>
    <xf numFmtId="0" fontId="2" fillId="4" borderId="3" xfId="115" applyFont="1" applyFill="1" applyBorder="1" applyAlignment="1">
      <alignment horizontal="center" vertical="center" wrapText="1"/>
    </xf>
    <xf numFmtId="0" fontId="6" fillId="4" borderId="3" xfId="115" applyFont="1" applyFill="1" applyBorder="1" applyAlignment="1">
      <alignment horizontal="center" vertical="center" wrapText="1"/>
    </xf>
    <xf numFmtId="182" fontId="6" fillId="4" borderId="4" xfId="115" applyNumberFormat="1" applyFont="1" applyFill="1" applyBorder="1" applyAlignment="1">
      <alignment horizontal="center" vertical="center" wrapText="1"/>
    </xf>
    <xf numFmtId="0" fontId="9" fillId="0" borderId="5" xfId="24" applyFont="1" applyFill="1" applyBorder="1" applyAlignment="1" applyProtection="1">
      <alignment horizontal="center" vertical="center" wrapText="1"/>
    </xf>
    <xf numFmtId="0" fontId="9" fillId="0" borderId="5" xfId="24" applyFont="1" applyFill="1" applyBorder="1" applyAlignment="1" applyProtection="1">
      <alignment horizontal="left" vertical="center" wrapText="1" indent="1"/>
    </xf>
    <xf numFmtId="0" fontId="10" fillId="0" borderId="5" xfId="24" applyFont="1" applyFill="1" applyBorder="1" applyAlignment="1" applyProtection="1">
      <alignment horizontal="center" vertical="center" wrapText="1"/>
    </xf>
    <xf numFmtId="182" fontId="4" fillId="0" borderId="5" xfId="115" applyNumberFormat="1" applyFont="1" applyFill="1" applyBorder="1" applyAlignment="1">
      <alignment horizontal="center" vertical="center" wrapText="1"/>
    </xf>
    <xf numFmtId="0" fontId="9" fillId="0" borderId="6" xfId="24" applyFont="1" applyFill="1" applyBorder="1" applyAlignment="1" applyProtection="1">
      <alignment horizontal="center" vertical="center" wrapText="1"/>
    </xf>
    <xf numFmtId="0" fontId="9" fillId="0" borderId="6" xfId="24" applyFont="1" applyFill="1" applyBorder="1" applyAlignment="1" applyProtection="1">
      <alignment horizontal="left" vertical="center" wrapText="1" indent="1"/>
    </xf>
    <xf numFmtId="0" fontId="10" fillId="0" borderId="6" xfId="24" applyFont="1" applyFill="1" applyBorder="1" applyAlignment="1" applyProtection="1">
      <alignment horizontal="center" vertical="center" wrapText="1"/>
    </xf>
    <xf numFmtId="182" fontId="4" fillId="0" borderId="6" xfId="115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15" fillId="5" borderId="7" xfId="0" applyFont="1" applyFill="1" applyBorder="1" applyAlignment="1">
      <alignment horizontal="center" vertical="center" wrapText="1"/>
    </xf>
    <xf numFmtId="0" fontId="15" fillId="5" borderId="8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9" fontId="16" fillId="4" borderId="3" xfId="8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 indent="1"/>
    </xf>
    <xf numFmtId="0" fontId="17" fillId="0" borderId="15" xfId="0" applyFont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9" fontId="18" fillId="0" borderId="5" xfId="8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9" fontId="17" fillId="0" borderId="5" xfId="8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 indent="1"/>
    </xf>
    <xf numFmtId="0" fontId="17" fillId="0" borderId="17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9" fontId="18" fillId="0" borderId="6" xfId="8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9" fontId="17" fillId="0" borderId="6" xfId="8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left" vertical="center" wrapText="1" indent="1"/>
    </xf>
    <xf numFmtId="0" fontId="17" fillId="0" borderId="20" xfId="0" applyFont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9" fontId="18" fillId="0" borderId="19" xfId="8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9" fontId="17" fillId="0" borderId="19" xfId="8" applyFont="1" applyFill="1" applyBorder="1" applyAlignment="1">
      <alignment horizontal="center" vertical="center" wrapText="1"/>
    </xf>
    <xf numFmtId="0" fontId="15" fillId="6" borderId="21" xfId="0" applyFont="1" applyFill="1" applyBorder="1" applyAlignment="1">
      <alignment horizontal="center" vertical="center" wrapText="1"/>
    </xf>
    <xf numFmtId="0" fontId="19" fillId="5" borderId="22" xfId="0" applyFont="1" applyFill="1" applyBorder="1" applyAlignment="1">
      <alignment horizontal="center"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19" fillId="5" borderId="24" xfId="0" applyFont="1" applyFill="1" applyBorder="1" applyAlignment="1">
      <alignment horizontal="center" vertical="center" wrapText="1"/>
    </xf>
    <xf numFmtId="9" fontId="16" fillId="4" borderId="4" xfId="8" applyFont="1" applyFill="1" applyBorder="1" applyAlignment="1">
      <alignment horizontal="center" vertical="center" wrapText="1"/>
    </xf>
    <xf numFmtId="0" fontId="15" fillId="4" borderId="25" xfId="0" applyFont="1" applyFill="1" applyBorder="1" applyAlignment="1">
      <alignment horizontal="center" vertical="center" wrapText="1"/>
    </xf>
    <xf numFmtId="9" fontId="17" fillId="0" borderId="26" xfId="8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9" fontId="17" fillId="0" borderId="28" xfId="8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9" fontId="17" fillId="0" borderId="30" xfId="8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0" fillId="0" borderId="0" xfId="0" applyFont="1"/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top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21" fillId="3" borderId="18" xfId="0" applyFont="1" applyFill="1" applyBorder="1" applyAlignment="1">
      <alignment horizontal="center" vertical="center" wrapText="1"/>
    </xf>
    <xf numFmtId="0" fontId="21" fillId="3" borderId="30" xfId="0" applyFont="1" applyFill="1" applyBorder="1" applyAlignment="1">
      <alignment horizontal="center" vertical="center" wrapText="1"/>
    </xf>
    <xf numFmtId="0" fontId="21" fillId="3" borderId="19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 wrapText="1"/>
    </xf>
    <xf numFmtId="3" fontId="21" fillId="4" borderId="2" xfId="0" applyNumberFormat="1" applyFont="1" applyFill="1" applyBorder="1" applyAlignment="1">
      <alignment horizontal="center" vertical="center"/>
    </xf>
    <xf numFmtId="3" fontId="21" fillId="4" borderId="3" xfId="0" applyNumberFormat="1" applyFont="1" applyFill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21" xfId="0" applyFont="1" applyBorder="1" applyAlignment="1">
      <alignment horizontal="left" vertical="center" wrapText="1"/>
    </xf>
    <xf numFmtId="3" fontId="21" fillId="2" borderId="14" xfId="0" applyNumberFormat="1" applyFont="1" applyFill="1" applyBorder="1" applyAlignment="1">
      <alignment horizontal="center" vertical="center" wrapText="1"/>
    </xf>
    <xf numFmtId="3" fontId="20" fillId="2" borderId="5" xfId="0" applyNumberFormat="1" applyFont="1" applyFill="1" applyBorder="1" applyAlignment="1">
      <alignment horizontal="center" vertical="center" wrapText="1"/>
    </xf>
    <xf numFmtId="3" fontId="21" fillId="2" borderId="14" xfId="0" applyNumberFormat="1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28" xfId="0" applyFont="1" applyBorder="1" applyAlignment="1">
      <alignment horizontal="left" vertical="center" wrapText="1"/>
    </xf>
    <xf numFmtId="3" fontId="21" fillId="0" borderId="16" xfId="0" applyNumberFormat="1" applyFont="1" applyBorder="1" applyAlignment="1">
      <alignment horizontal="center" vertical="center" wrapText="1"/>
    </xf>
    <xf numFmtId="3" fontId="20" fillId="2" borderId="6" xfId="0" applyNumberFormat="1" applyFont="1" applyFill="1" applyBorder="1" applyAlignment="1">
      <alignment horizontal="center" vertical="center" wrapText="1"/>
    </xf>
    <xf numFmtId="3" fontId="21" fillId="0" borderId="16" xfId="0" applyNumberFormat="1" applyFont="1" applyBorder="1" applyAlignment="1">
      <alignment horizontal="center" vertical="center"/>
    </xf>
    <xf numFmtId="3" fontId="21" fillId="2" borderId="16" xfId="0" applyNumberFormat="1" applyFont="1" applyFill="1" applyBorder="1" applyAlignment="1">
      <alignment horizontal="center" vertical="center" wrapText="1"/>
    </xf>
    <xf numFmtId="3" fontId="21" fillId="2" borderId="16" xfId="0" applyNumberFormat="1" applyFont="1" applyFill="1" applyBorder="1" applyAlignment="1">
      <alignment horizontal="center" vertical="center"/>
    </xf>
    <xf numFmtId="3" fontId="20" fillId="0" borderId="6" xfId="0" applyNumberFormat="1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30" xfId="0" applyFont="1" applyBorder="1" applyAlignment="1">
      <alignment horizontal="left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0" fillId="0" borderId="11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/>
    </xf>
    <xf numFmtId="3" fontId="20" fillId="2" borderId="11" xfId="0" applyNumberFormat="1" applyFont="1" applyFill="1" applyBorder="1" applyAlignment="1">
      <alignment horizontal="center" vertical="center" wrapText="1"/>
    </xf>
    <xf numFmtId="0" fontId="23" fillId="0" borderId="0" xfId="0" applyFont="1"/>
    <xf numFmtId="0" fontId="24" fillId="0" borderId="0" xfId="0" applyFont="1" applyAlignment="1">
      <alignment horizontal="right"/>
    </xf>
    <xf numFmtId="0" fontId="20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/>
    </xf>
    <xf numFmtId="0" fontId="21" fillId="3" borderId="32" xfId="0" applyFont="1" applyFill="1" applyBorder="1" applyAlignment="1">
      <alignment horizontal="center" vertical="center" wrapText="1"/>
    </xf>
    <xf numFmtId="0" fontId="21" fillId="3" borderId="33" xfId="0" applyFont="1" applyFill="1" applyBorder="1" applyAlignment="1">
      <alignment horizontal="center" vertical="center" wrapText="1"/>
    </xf>
    <xf numFmtId="3" fontId="21" fillId="4" borderId="34" xfId="0" applyNumberFormat="1" applyFont="1" applyFill="1" applyBorder="1" applyAlignment="1">
      <alignment horizontal="center" vertical="center"/>
    </xf>
    <xf numFmtId="3" fontId="21" fillId="2" borderId="35" xfId="0" applyNumberFormat="1" applyFont="1" applyFill="1" applyBorder="1" applyAlignment="1">
      <alignment horizontal="center" vertical="center" wrapText="1"/>
    </xf>
    <xf numFmtId="3" fontId="21" fillId="2" borderId="36" xfId="0" applyNumberFormat="1" applyFont="1" applyFill="1" applyBorder="1" applyAlignment="1">
      <alignment horizontal="center" vertical="center" wrapText="1"/>
    </xf>
    <xf numFmtId="3" fontId="21" fillId="0" borderId="36" xfId="0" applyNumberFormat="1" applyFont="1" applyBorder="1" applyAlignment="1">
      <alignment horizontal="center" vertical="center" wrapText="1"/>
    </xf>
    <xf numFmtId="3" fontId="21" fillId="2" borderId="37" xfId="0" applyNumberFormat="1" applyFont="1" applyFill="1" applyBorder="1" applyAlignment="1">
      <alignment horizontal="center" vertical="center" wrapText="1"/>
    </xf>
    <xf numFmtId="0" fontId="11" fillId="0" borderId="0" xfId="0" applyFont="1" applyFill="1"/>
    <xf numFmtId="0" fontId="22" fillId="0" borderId="0" xfId="0" applyFont="1" applyFill="1"/>
    <xf numFmtId="0" fontId="25" fillId="0" borderId="0" xfId="0" applyFont="1" applyFill="1"/>
    <xf numFmtId="0" fontId="22" fillId="0" borderId="0" xfId="0" applyFont="1"/>
    <xf numFmtId="0" fontId="11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/>
    <xf numFmtId="0" fontId="20" fillId="0" borderId="0" xfId="0" applyFont="1" applyFill="1" applyAlignment="1">
      <alignment vertical="top" wrapText="1"/>
    </xf>
    <xf numFmtId="0" fontId="14" fillId="0" borderId="0" xfId="0" applyNumberFormat="1" applyFont="1" applyFill="1" applyBorder="1" applyAlignment="1" applyProtection="1">
      <alignment vertical="top" wrapText="1"/>
    </xf>
    <xf numFmtId="0" fontId="21" fillId="0" borderId="0" xfId="0" applyFont="1" applyFill="1" applyBorder="1" applyAlignment="1">
      <alignment horizontal="center" vertical="top" wrapText="1"/>
    </xf>
    <xf numFmtId="0" fontId="26" fillId="3" borderId="38" xfId="0" applyFont="1" applyFill="1" applyBorder="1" applyAlignment="1">
      <alignment horizontal="center" vertical="center" wrapText="1"/>
    </xf>
    <xf numFmtId="0" fontId="25" fillId="3" borderId="39" xfId="0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 wrapText="1"/>
    </xf>
    <xf numFmtId="0" fontId="21" fillId="6" borderId="21" xfId="0" applyFont="1" applyFill="1" applyBorder="1" applyAlignment="1">
      <alignment horizontal="center" vertical="center" wrapText="1"/>
    </xf>
    <xf numFmtId="0" fontId="26" fillId="3" borderId="40" xfId="0" applyFont="1" applyFill="1" applyBorder="1" applyAlignment="1">
      <alignment horizontal="center" vertical="center" wrapText="1"/>
    </xf>
    <xf numFmtId="0" fontId="25" fillId="3" borderId="41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textRotation="90" wrapText="1"/>
    </xf>
    <xf numFmtId="0" fontId="20" fillId="3" borderId="19" xfId="0" applyFont="1" applyFill="1" applyBorder="1" applyAlignment="1">
      <alignment horizontal="center" vertical="center" textRotation="90" wrapText="1"/>
    </xf>
    <xf numFmtId="0" fontId="20" fillId="3" borderId="30" xfId="0" applyFont="1" applyFill="1" applyBorder="1" applyAlignment="1">
      <alignment horizontal="center" vertical="center" textRotation="90" wrapText="1"/>
    </xf>
    <xf numFmtId="0" fontId="25" fillId="4" borderId="42" xfId="0" applyFont="1" applyFill="1" applyBorder="1" applyAlignment="1">
      <alignment horizontal="center" vertical="center"/>
    </xf>
    <xf numFmtId="0" fontId="25" fillId="4" borderId="25" xfId="0" applyFont="1" applyFill="1" applyBorder="1" applyAlignment="1">
      <alignment horizontal="center" vertical="center"/>
    </xf>
    <xf numFmtId="1" fontId="25" fillId="4" borderId="2" xfId="0" applyNumberFormat="1" applyFont="1" applyFill="1" applyBorder="1" applyAlignment="1">
      <alignment horizontal="center" vertical="center" wrapText="1"/>
    </xf>
    <xf numFmtId="1" fontId="25" fillId="4" borderId="3" xfId="0" applyNumberFormat="1" applyFont="1" applyFill="1" applyBorder="1" applyAlignment="1">
      <alignment horizontal="center" vertical="center" wrapText="1"/>
    </xf>
    <xf numFmtId="1" fontId="25" fillId="4" borderId="4" xfId="0" applyNumberFormat="1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left" vertical="center" wrapText="1"/>
    </xf>
    <xf numFmtId="1" fontId="22" fillId="0" borderId="7" xfId="0" applyNumberFormat="1" applyFont="1" applyFill="1" applyBorder="1" applyAlignment="1">
      <alignment horizontal="center" vertical="center" wrapText="1"/>
    </xf>
    <xf numFmtId="1" fontId="22" fillId="0" borderId="8" xfId="0" applyNumberFormat="1" applyFont="1" applyFill="1" applyBorder="1" applyAlignment="1">
      <alignment horizontal="center" vertical="center" wrapText="1"/>
    </xf>
    <xf numFmtId="1" fontId="22" fillId="0" borderId="21" xfId="0" applyNumberFormat="1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/>
    </xf>
    <xf numFmtId="0" fontId="22" fillId="0" borderId="28" xfId="0" applyFont="1" applyFill="1" applyBorder="1" applyAlignment="1">
      <alignment horizontal="left" vertical="center" wrapText="1"/>
    </xf>
    <xf numFmtId="1" fontId="22" fillId="0" borderId="16" xfId="0" applyNumberFormat="1" applyFont="1" applyFill="1" applyBorder="1" applyAlignment="1">
      <alignment horizontal="center" vertical="center" wrapText="1"/>
    </xf>
    <xf numFmtId="1" fontId="22" fillId="0" borderId="6" xfId="0" applyNumberFormat="1" applyFont="1" applyFill="1" applyBorder="1" applyAlignment="1">
      <alignment horizontal="center" vertical="center" wrapText="1"/>
    </xf>
    <xf numFmtId="1" fontId="22" fillId="0" borderId="28" xfId="0" applyNumberFormat="1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/>
    </xf>
    <xf numFmtId="0" fontId="22" fillId="0" borderId="28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2" fillId="0" borderId="30" xfId="0" applyFont="1" applyFill="1" applyBorder="1" applyAlignment="1">
      <alignment horizontal="left" vertical="center" wrapText="1"/>
    </xf>
    <xf numFmtId="1" fontId="22" fillId="2" borderId="18" xfId="0" applyNumberFormat="1" applyFont="1" applyFill="1" applyBorder="1" applyAlignment="1">
      <alignment horizontal="center" vertical="center" wrapText="1"/>
    </xf>
    <xf numFmtId="1" fontId="22" fillId="2" borderId="19" xfId="0" applyNumberFormat="1" applyFont="1" applyFill="1" applyBorder="1" applyAlignment="1">
      <alignment horizontal="center" vertical="center" wrapText="1"/>
    </xf>
    <xf numFmtId="1" fontId="22" fillId="2" borderId="30" xfId="0" applyNumberFormat="1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/>
    </xf>
    <xf numFmtId="0" fontId="20" fillId="0" borderId="0" xfId="0" applyFont="1" applyFill="1" applyAlignment="1"/>
    <xf numFmtId="0" fontId="24" fillId="0" borderId="0" xfId="0" applyFont="1" applyFill="1" applyAlignment="1">
      <alignment horizontal="right" vertical="center"/>
    </xf>
    <xf numFmtId="1" fontId="22" fillId="0" borderId="0" xfId="0" applyNumberFormat="1" applyFont="1" applyFill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 wrapText="1"/>
    </xf>
    <xf numFmtId="0" fontId="21" fillId="0" borderId="0" xfId="0" applyFont="1" applyFill="1"/>
    <xf numFmtId="0" fontId="20" fillId="0" borderId="0" xfId="0" applyFont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21" fillId="3" borderId="38" xfId="0" applyFont="1" applyFill="1" applyBorder="1" applyAlignment="1">
      <alignment horizontal="center" vertical="center" wrapText="1"/>
    </xf>
    <xf numFmtId="0" fontId="21" fillId="3" borderId="39" xfId="0" applyFont="1" applyFill="1" applyBorder="1" applyAlignment="1">
      <alignment horizontal="center" vertical="center" wrapText="1"/>
    </xf>
    <xf numFmtId="0" fontId="21" fillId="3" borderId="40" xfId="0" applyFont="1" applyFill="1" applyBorder="1" applyAlignment="1">
      <alignment horizontal="center" vertical="center" wrapText="1"/>
    </xf>
    <xf numFmtId="0" fontId="21" fillId="3" borderId="41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vertical="center" wrapText="1"/>
    </xf>
    <xf numFmtId="1" fontId="21" fillId="4" borderId="2" xfId="0" applyNumberFormat="1" applyFont="1" applyFill="1" applyBorder="1" applyAlignment="1">
      <alignment horizontal="center" vertical="center"/>
    </xf>
    <xf numFmtId="1" fontId="21" fillId="4" borderId="3" xfId="0" applyNumberFormat="1" applyFont="1" applyFill="1" applyBorder="1" applyAlignment="1">
      <alignment horizontal="center" vertical="center"/>
    </xf>
    <xf numFmtId="1" fontId="21" fillId="4" borderId="4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 wrapText="1"/>
    </xf>
    <xf numFmtId="1" fontId="20" fillId="2" borderId="8" xfId="0" applyNumberFormat="1" applyFont="1" applyFill="1" applyBorder="1" applyAlignment="1">
      <alignment horizontal="center" vertical="center" wrapText="1"/>
    </xf>
    <xf numFmtId="1" fontId="20" fillId="2" borderId="21" xfId="0" applyNumberFormat="1" applyFont="1" applyFill="1" applyBorder="1" applyAlignment="1">
      <alignment horizontal="center" vertical="center" wrapText="1"/>
    </xf>
    <xf numFmtId="1" fontId="20" fillId="0" borderId="16" xfId="0" applyNumberFormat="1" applyFont="1" applyFill="1" applyBorder="1" applyAlignment="1">
      <alignment horizontal="center" vertical="center" wrapText="1"/>
    </xf>
    <xf numFmtId="1" fontId="20" fillId="0" borderId="6" xfId="0" applyNumberFormat="1" applyFont="1" applyFill="1" applyBorder="1" applyAlignment="1">
      <alignment horizontal="center" vertical="center" wrapText="1"/>
    </xf>
    <xf numFmtId="1" fontId="20" fillId="0" borderId="28" xfId="0" applyNumberFormat="1" applyFont="1" applyFill="1" applyBorder="1" applyAlignment="1">
      <alignment horizontal="center" vertical="center" wrapText="1"/>
    </xf>
    <xf numFmtId="1" fontId="20" fillId="2" borderId="16" xfId="0" applyNumberFormat="1" applyFont="1" applyFill="1" applyBorder="1" applyAlignment="1">
      <alignment horizontal="center" vertical="center" wrapText="1"/>
    </xf>
    <xf numFmtId="1" fontId="20" fillId="2" borderId="6" xfId="0" applyNumberFormat="1" applyFont="1" applyFill="1" applyBorder="1" applyAlignment="1">
      <alignment horizontal="center" vertical="center" wrapText="1"/>
    </xf>
    <xf numFmtId="1" fontId="20" fillId="0" borderId="18" xfId="0" applyNumberFormat="1" applyFont="1" applyFill="1" applyBorder="1" applyAlignment="1">
      <alignment horizontal="center" vertical="center" wrapText="1"/>
    </xf>
    <xf numFmtId="1" fontId="20" fillId="0" borderId="19" xfId="0" applyNumberFormat="1" applyFont="1" applyFill="1" applyBorder="1" applyAlignment="1">
      <alignment horizontal="center" vertical="center" wrapText="1"/>
    </xf>
    <xf numFmtId="1" fontId="20" fillId="0" borderId="30" xfId="0" applyNumberFormat="1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Alignment="1">
      <alignment vertical="top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4" fillId="0" borderId="0" xfId="0" applyNumberFormat="1" applyFont="1" applyFill="1" applyBorder="1" applyAlignment="1" applyProtection="1">
      <alignment horizontal="right" vertical="center" wrapText="1"/>
    </xf>
    <xf numFmtId="1" fontId="20" fillId="2" borderId="28" xfId="0" applyNumberFormat="1" applyFont="1" applyFill="1" applyBorder="1" applyAlignment="1">
      <alignment horizontal="center" vertical="center" wrapText="1"/>
    </xf>
    <xf numFmtId="1" fontId="27" fillId="0" borderId="18" xfId="0" applyNumberFormat="1" applyFont="1" applyFill="1" applyBorder="1" applyAlignment="1">
      <alignment horizontal="center" vertical="center" wrapText="1"/>
    </xf>
    <xf numFmtId="1" fontId="27" fillId="0" borderId="19" xfId="0" applyNumberFormat="1" applyFont="1" applyFill="1" applyBorder="1" applyAlignment="1">
      <alignment horizontal="center" vertical="center" wrapText="1"/>
    </xf>
    <xf numFmtId="1" fontId="27" fillId="0" borderId="30" xfId="0" applyNumberFormat="1" applyFont="1" applyFill="1" applyBorder="1" applyAlignment="1">
      <alignment horizontal="center" vertical="center" wrapText="1"/>
    </xf>
    <xf numFmtId="1" fontId="20" fillId="0" borderId="0" xfId="0" applyNumberFormat="1" applyFont="1" applyFill="1" applyAlignment="1">
      <alignment horizontal="center" vertical="center"/>
    </xf>
    <xf numFmtId="1" fontId="20" fillId="0" borderId="0" xfId="0" applyNumberFormat="1" applyFont="1" applyFill="1"/>
    <xf numFmtId="1" fontId="28" fillId="0" borderId="0" xfId="0" applyNumberFormat="1" applyFont="1" applyFill="1" applyAlignment="1">
      <alignment horizontal="center" vertical="center"/>
    </xf>
    <xf numFmtId="0" fontId="25" fillId="0" borderId="0" xfId="0" applyFont="1" applyFill="1" applyBorder="1" applyAlignment="1">
      <alignment horizontal="center" vertical="top" wrapText="1"/>
    </xf>
    <xf numFmtId="0" fontId="25" fillId="0" borderId="0" xfId="0" applyFont="1" applyFill="1" applyBorder="1" applyAlignment="1">
      <alignment horizontal="center" vertical="center" wrapText="1"/>
    </xf>
    <xf numFmtId="0" fontId="26" fillId="3" borderId="7" xfId="117" applyFont="1" applyFill="1" applyBorder="1" applyAlignment="1">
      <alignment horizontal="center" vertical="center" wrapText="1"/>
    </xf>
    <xf numFmtId="0" fontId="26" fillId="3" borderId="8" xfId="117" applyFont="1" applyFill="1" applyBorder="1" applyAlignment="1">
      <alignment horizontal="center" vertical="center" wrapText="1"/>
    </xf>
    <xf numFmtId="0" fontId="26" fillId="3" borderId="8" xfId="117" applyNumberFormat="1" applyFont="1" applyFill="1" applyBorder="1" applyAlignment="1" applyProtection="1">
      <alignment horizontal="center" vertical="center" wrapText="1"/>
    </xf>
    <xf numFmtId="0" fontId="26" fillId="3" borderId="21" xfId="117" applyNumberFormat="1" applyFont="1" applyFill="1" applyBorder="1" applyAlignment="1" applyProtection="1">
      <alignment horizontal="center" vertical="center" wrapText="1"/>
    </xf>
    <xf numFmtId="0" fontId="26" fillId="3" borderId="7" xfId="117" applyNumberFormat="1" applyFont="1" applyFill="1" applyBorder="1" applyAlignment="1" applyProtection="1">
      <alignment horizontal="center" vertical="center" wrapText="1"/>
    </xf>
    <xf numFmtId="0" fontId="26" fillId="3" borderId="18" xfId="117" applyFont="1" applyFill="1" applyBorder="1" applyAlignment="1">
      <alignment horizontal="center" vertical="center" wrapText="1"/>
    </xf>
    <xf numFmtId="0" fontId="26" fillId="3" borderId="19" xfId="117" applyFont="1" applyFill="1" applyBorder="1" applyAlignment="1">
      <alignment horizontal="center" vertical="center" wrapText="1"/>
    </xf>
    <xf numFmtId="0" fontId="26" fillId="3" borderId="19" xfId="117" applyNumberFormat="1" applyFont="1" applyFill="1" applyBorder="1" applyAlignment="1" applyProtection="1">
      <alignment horizontal="center" vertical="center" wrapText="1"/>
    </xf>
    <xf numFmtId="0" fontId="26" fillId="3" borderId="30" xfId="117" applyNumberFormat="1" applyFont="1" applyFill="1" applyBorder="1" applyAlignment="1" applyProtection="1">
      <alignment horizontal="center" vertical="center" wrapText="1"/>
    </xf>
    <xf numFmtId="0" fontId="26" fillId="3" borderId="18" xfId="117" applyNumberFormat="1" applyFont="1" applyFill="1" applyBorder="1" applyAlignment="1" applyProtection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5" fillId="4" borderId="3" xfId="0" applyFont="1" applyFill="1" applyBorder="1" applyAlignment="1">
      <alignment vertical="center" wrapText="1"/>
    </xf>
    <xf numFmtId="0" fontId="25" fillId="4" borderId="3" xfId="0" applyFont="1" applyFill="1" applyBorder="1" applyAlignment="1">
      <alignment horizontal="center" vertical="center"/>
    </xf>
    <xf numFmtId="179" fontId="25" fillId="4" borderId="4" xfId="72" applyNumberFormat="1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179" fontId="22" fillId="0" borderId="26" xfId="72" applyNumberFormat="1" applyFont="1" applyFill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2" fillId="0" borderId="6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179" fontId="22" fillId="0" borderId="28" xfId="72" applyNumberFormat="1" applyFont="1" applyFill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2" fillId="0" borderId="19" xfId="0" applyFont="1" applyBorder="1" applyAlignment="1">
      <alignment horizontal="left" vertical="center" wrapText="1"/>
    </xf>
    <xf numFmtId="0" fontId="22" fillId="0" borderId="19" xfId="0" applyFont="1" applyBorder="1" applyAlignment="1">
      <alignment horizontal="center" vertical="center"/>
    </xf>
    <xf numFmtId="179" fontId="22" fillId="0" borderId="30" xfId="72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top" wrapText="1"/>
    </xf>
    <xf numFmtId="0" fontId="25" fillId="0" borderId="18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 wrapText="1"/>
    </xf>
    <xf numFmtId="0" fontId="26" fillId="3" borderId="21" xfId="0" applyFont="1" applyFill="1" applyBorder="1" applyAlignment="1">
      <alignment horizontal="center" vertical="center" wrapText="1"/>
    </xf>
    <xf numFmtId="0" fontId="26" fillId="3" borderId="32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3" borderId="9" xfId="0" applyFont="1" applyFill="1" applyBorder="1" applyAlignment="1">
      <alignment horizontal="center" vertical="center" wrapText="1"/>
    </xf>
    <xf numFmtId="0" fontId="26" fillId="3" borderId="7" xfId="0" applyFont="1" applyFill="1" applyBorder="1" applyAlignment="1">
      <alignment horizontal="center" vertical="center"/>
    </xf>
    <xf numFmtId="0" fontId="26" fillId="3" borderId="8" xfId="0" applyFont="1" applyFill="1" applyBorder="1" applyAlignment="1">
      <alignment horizontal="center" vertical="center"/>
    </xf>
    <xf numFmtId="0" fontId="26" fillId="3" borderId="21" xfId="0" applyFont="1" applyFill="1" applyBorder="1" applyAlignment="1">
      <alignment horizontal="center" vertical="center"/>
    </xf>
    <xf numFmtId="0" fontId="26" fillId="3" borderId="16" xfId="0" applyFont="1" applyFill="1" applyBorder="1" applyAlignment="1">
      <alignment horizontal="center" vertical="center" wrapText="1"/>
    </xf>
    <xf numFmtId="0" fontId="26" fillId="3" borderId="28" xfId="0" applyFont="1" applyFill="1" applyBorder="1" applyAlignment="1">
      <alignment horizontal="center" vertical="center" wrapText="1"/>
    </xf>
    <xf numFmtId="0" fontId="26" fillId="3" borderId="36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3" borderId="17" xfId="0" applyFont="1" applyFill="1" applyBorder="1" applyAlignment="1">
      <alignment horizontal="center" vertical="center" wrapText="1"/>
    </xf>
    <xf numFmtId="0" fontId="26" fillId="3" borderId="6" xfId="0" applyFont="1" applyFill="1" applyBorder="1" applyAlignment="1">
      <alignment horizontal="center" vertical="center" wrapText="1"/>
    </xf>
    <xf numFmtId="0" fontId="26" fillId="3" borderId="18" xfId="0" applyFont="1" applyFill="1" applyBorder="1" applyAlignment="1">
      <alignment horizontal="center" vertical="center" wrapText="1"/>
    </xf>
    <xf numFmtId="0" fontId="26" fillId="3" borderId="30" xfId="0" applyFont="1" applyFill="1" applyBorder="1" applyAlignment="1">
      <alignment horizontal="center" vertical="center" wrapText="1"/>
    </xf>
    <xf numFmtId="0" fontId="26" fillId="3" borderId="33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3" borderId="20" xfId="0" applyFont="1" applyFill="1" applyBorder="1" applyAlignment="1">
      <alignment horizontal="center" vertical="center" wrapText="1"/>
    </xf>
    <xf numFmtId="0" fontId="26" fillId="3" borderId="19" xfId="0" applyFont="1" applyFill="1" applyBorder="1" applyAlignment="1">
      <alignment horizontal="center" vertical="center" wrapText="1"/>
    </xf>
    <xf numFmtId="0" fontId="21" fillId="4" borderId="34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20" fillId="0" borderId="3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1" fontId="20" fillId="2" borderId="6" xfId="0" applyNumberFormat="1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2" fillId="0" borderId="37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6" fillId="3" borderId="32" xfId="0" applyFont="1" applyFill="1" applyBorder="1" applyAlignment="1">
      <alignment horizontal="center" vertical="center"/>
    </xf>
    <xf numFmtId="182" fontId="21" fillId="4" borderId="3" xfId="0" applyNumberFormat="1" applyFont="1" applyFill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82" fontId="20" fillId="0" borderId="28" xfId="0" applyNumberFormat="1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2" fillId="0" borderId="0" xfId="0" applyNumberFormat="1" applyFont="1" applyFill="1" applyBorder="1" applyAlignment="1" applyProtection="1">
      <alignment horizontal="right" vertical="center" wrapText="1"/>
    </xf>
    <xf numFmtId="0" fontId="21" fillId="0" borderId="0" xfId="0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vertical="top" wrapText="1"/>
    </xf>
    <xf numFmtId="0" fontId="22" fillId="0" borderId="0" xfId="0" applyFont="1" applyFill="1" applyAlignment="1">
      <alignment wrapText="1"/>
    </xf>
    <xf numFmtId="0" fontId="25" fillId="3" borderId="7" xfId="0" applyFont="1" applyFill="1" applyBorder="1" applyAlignment="1">
      <alignment horizontal="center" vertical="center" wrapText="1"/>
    </xf>
    <xf numFmtId="0" fontId="25" fillId="3" borderId="21" xfId="0" applyFont="1" applyFill="1" applyBorder="1" applyAlignment="1">
      <alignment horizontal="center" vertical="center" wrapText="1"/>
    </xf>
    <xf numFmtId="0" fontId="25" fillId="3" borderId="43" xfId="0" applyFont="1" applyFill="1" applyBorder="1" applyAlignment="1">
      <alignment horizontal="center" vertical="center" wrapText="1"/>
    </xf>
    <xf numFmtId="0" fontId="25" fillId="3" borderId="32" xfId="0" applyFont="1" applyFill="1" applyBorder="1" applyAlignment="1">
      <alignment horizontal="center" vertical="center" wrapText="1"/>
    </xf>
    <xf numFmtId="0" fontId="25" fillId="3" borderId="8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25" fillId="3" borderId="23" xfId="0" applyFont="1" applyFill="1" applyBorder="1" applyAlignment="1">
      <alignment horizontal="center" vertical="center" wrapText="1"/>
    </xf>
    <xf numFmtId="0" fontId="25" fillId="3" borderId="44" xfId="0" applyFont="1" applyFill="1" applyBorder="1" applyAlignment="1">
      <alignment horizontal="center" vertical="center" wrapText="1"/>
    </xf>
    <xf numFmtId="0" fontId="25" fillId="3" borderId="37" xfId="0" applyFont="1" applyFill="1" applyBorder="1" applyAlignment="1">
      <alignment horizontal="center" vertical="center" wrapText="1"/>
    </xf>
    <xf numFmtId="0" fontId="25" fillId="3" borderId="11" xfId="0" applyFont="1" applyFill="1" applyBorder="1" applyAlignment="1">
      <alignment horizontal="center" vertical="center" wrapText="1"/>
    </xf>
    <xf numFmtId="0" fontId="25" fillId="4" borderId="40" xfId="0" applyFont="1" applyFill="1" applyBorder="1" applyAlignment="1">
      <alignment horizontal="center" vertical="center" wrapText="1"/>
    </xf>
    <xf numFmtId="0" fontId="25" fillId="4" borderId="41" xfId="0" applyFont="1" applyFill="1" applyBorder="1" applyAlignment="1">
      <alignment vertical="center" wrapText="1"/>
    </xf>
    <xf numFmtId="0" fontId="25" fillId="4" borderId="45" xfId="0" applyFont="1" applyFill="1" applyBorder="1" applyAlignment="1">
      <alignment horizontal="center" vertical="center"/>
    </xf>
    <xf numFmtId="0" fontId="25" fillId="4" borderId="46" xfId="0" applyFont="1" applyFill="1" applyBorder="1" applyAlignment="1">
      <alignment horizontal="center" vertical="center"/>
    </xf>
    <xf numFmtId="0" fontId="25" fillId="4" borderId="47" xfId="0" applyFont="1" applyFill="1" applyBorder="1" applyAlignment="1">
      <alignment horizontal="center" vertical="center"/>
    </xf>
    <xf numFmtId="0" fontId="25" fillId="4" borderId="41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22" fillId="0" borderId="48" xfId="0" applyFont="1" applyFill="1" applyBorder="1" applyAlignment="1">
      <alignment horizontal="center" vertical="center"/>
    </xf>
    <xf numFmtId="0" fontId="22" fillId="2" borderId="36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22" fillId="0" borderId="49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19" xfId="0" applyFont="1" applyFill="1" applyBorder="1" applyAlignment="1">
      <alignment horizontal="center" vertical="center"/>
    </xf>
    <xf numFmtId="0" fontId="22" fillId="2" borderId="30" xfId="0" applyFont="1" applyFill="1" applyBorder="1" applyAlignment="1">
      <alignment horizontal="center" vertical="center"/>
    </xf>
    <xf numFmtId="0" fontId="31" fillId="0" borderId="0" xfId="0" applyFont="1"/>
    <xf numFmtId="0" fontId="32" fillId="0" borderId="0" xfId="0" applyFont="1"/>
    <xf numFmtId="0" fontId="33" fillId="0" borderId="0" xfId="0" applyFont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 textRotation="90" wrapText="1"/>
    </xf>
    <xf numFmtId="0" fontId="34" fillId="3" borderId="32" xfId="0" applyFont="1" applyFill="1" applyBorder="1" applyAlignment="1">
      <alignment horizontal="center" vertical="center" wrapText="1"/>
    </xf>
    <xf numFmtId="0" fontId="34" fillId="3" borderId="8" xfId="0" applyFont="1" applyFill="1" applyBorder="1" applyAlignment="1">
      <alignment horizontal="center" vertical="center" textRotation="90" wrapText="1"/>
    </xf>
    <xf numFmtId="0" fontId="34" fillId="3" borderId="21" xfId="0" applyFont="1" applyFill="1" applyBorder="1" applyAlignment="1">
      <alignment horizontal="center" vertical="center" textRotation="90" wrapText="1"/>
    </xf>
    <xf numFmtId="0" fontId="18" fillId="3" borderId="32" xfId="0" applyFont="1" applyFill="1" applyBorder="1" applyAlignment="1">
      <alignment horizontal="center" vertical="center"/>
    </xf>
    <xf numFmtId="0" fontId="34" fillId="3" borderId="16" xfId="0" applyFont="1" applyFill="1" applyBorder="1" applyAlignment="1">
      <alignment horizontal="center" vertical="center" wrapText="1"/>
    </xf>
    <xf numFmtId="0" fontId="34" fillId="3" borderId="17" xfId="0" applyFont="1" applyFill="1" applyBorder="1" applyAlignment="1">
      <alignment horizontal="center" vertical="center" wrapText="1"/>
    </xf>
    <xf numFmtId="0" fontId="34" fillId="3" borderId="16" xfId="0" applyFont="1" applyFill="1" applyBorder="1" applyAlignment="1">
      <alignment horizontal="center" vertical="center" textRotation="90" wrapText="1"/>
    </xf>
    <xf numFmtId="0" fontId="34" fillId="6" borderId="11" xfId="0" applyFont="1" applyFill="1" applyBorder="1" applyAlignment="1">
      <alignment horizontal="center" vertical="center" textRotation="90" wrapText="1"/>
    </xf>
    <xf numFmtId="0" fontId="34" fillId="3" borderId="6" xfId="0" applyFont="1" applyFill="1" applyBorder="1" applyAlignment="1">
      <alignment horizontal="center" vertical="center" textRotation="90" wrapText="1"/>
    </xf>
    <xf numFmtId="0" fontId="34" fillId="3" borderId="28" xfId="0" applyFont="1" applyFill="1" applyBorder="1" applyAlignment="1">
      <alignment horizontal="center" vertical="center" textRotation="90" wrapText="1"/>
    </xf>
    <xf numFmtId="0" fontId="18" fillId="3" borderId="37" xfId="0" applyFont="1" applyFill="1" applyBorder="1" applyAlignment="1">
      <alignment horizontal="center" vertical="center"/>
    </xf>
    <xf numFmtId="0" fontId="34" fillId="6" borderId="50" xfId="0" applyFont="1" applyFill="1" applyBorder="1" applyAlignment="1">
      <alignment horizontal="center" vertical="center" textRotation="90" wrapText="1"/>
    </xf>
    <xf numFmtId="0" fontId="35" fillId="6" borderId="7" xfId="0" applyFont="1" applyFill="1" applyBorder="1" applyAlignment="1">
      <alignment horizontal="center" vertical="center"/>
    </xf>
    <xf numFmtId="0" fontId="34" fillId="3" borderId="18" xfId="0" applyFont="1" applyFill="1" applyBorder="1" applyAlignment="1">
      <alignment horizontal="center" vertical="center" wrapText="1"/>
    </xf>
    <xf numFmtId="0" fontId="34" fillId="3" borderId="20" xfId="0" applyFont="1" applyFill="1" applyBorder="1" applyAlignment="1">
      <alignment horizontal="center" vertical="center" wrapText="1"/>
    </xf>
    <xf numFmtId="0" fontId="34" fillId="3" borderId="18" xfId="0" applyFont="1" applyFill="1" applyBorder="1" applyAlignment="1">
      <alignment horizontal="center" vertical="center" textRotation="90" wrapText="1"/>
    </xf>
    <xf numFmtId="0" fontId="34" fillId="6" borderId="47" xfId="0" applyFont="1" applyFill="1" applyBorder="1" applyAlignment="1">
      <alignment horizontal="center" vertical="center" textRotation="90" wrapText="1"/>
    </xf>
    <xf numFmtId="0" fontId="34" fillId="3" borderId="19" xfId="0" applyFont="1" applyFill="1" applyBorder="1" applyAlignment="1">
      <alignment horizontal="center" vertical="center" textRotation="90" wrapText="1"/>
    </xf>
    <xf numFmtId="0" fontId="34" fillId="3" borderId="30" xfId="0" applyFont="1" applyFill="1" applyBorder="1" applyAlignment="1">
      <alignment horizontal="center" vertical="center" textRotation="90" wrapText="1"/>
    </xf>
    <xf numFmtId="0" fontId="36" fillId="4" borderId="2" xfId="0" applyFont="1" applyFill="1" applyBorder="1" applyAlignment="1">
      <alignment horizontal="center" vertical="center" wrapText="1"/>
    </xf>
    <xf numFmtId="0" fontId="36" fillId="4" borderId="1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left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left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7" fillId="0" borderId="20" xfId="0" applyFont="1" applyBorder="1" applyAlignment="1">
      <alignment horizontal="left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35" fillId="6" borderId="8" xfId="0" applyFont="1" applyFill="1" applyBorder="1" applyAlignment="1">
      <alignment horizontal="center" vertical="center"/>
    </xf>
    <xf numFmtId="0" fontId="35" fillId="6" borderId="2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34" fillId="3" borderId="36" xfId="0" applyFont="1" applyFill="1" applyBorder="1" applyAlignment="1">
      <alignment horizontal="center" vertical="center" wrapText="1"/>
    </xf>
    <xf numFmtId="0" fontId="34" fillId="3" borderId="33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4" fillId="3" borderId="8" xfId="0" applyFont="1" applyFill="1" applyBorder="1" applyAlignment="1">
      <alignment horizontal="center" vertical="center" wrapText="1"/>
    </xf>
    <xf numFmtId="0" fontId="34" fillId="3" borderId="6" xfId="0" applyFont="1" applyFill="1" applyBorder="1" applyAlignment="1">
      <alignment horizontal="center" vertical="center" wrapText="1"/>
    </xf>
    <xf numFmtId="0" fontId="35" fillId="3" borderId="7" xfId="0" applyFont="1" applyFill="1" applyBorder="1" applyAlignment="1">
      <alignment horizontal="center" vertical="center"/>
    </xf>
    <xf numFmtId="0" fontId="35" fillId="3" borderId="8" xfId="0" applyFont="1" applyFill="1" applyBorder="1" applyAlignment="1">
      <alignment horizontal="center" vertical="center"/>
    </xf>
    <xf numFmtId="0" fontId="35" fillId="3" borderId="21" xfId="0" applyFont="1" applyFill="1" applyBorder="1" applyAlignment="1">
      <alignment horizontal="center" vertical="center"/>
    </xf>
    <xf numFmtId="0" fontId="34" fillId="3" borderId="19" xfId="0" applyFont="1" applyFill="1" applyBorder="1" applyAlignment="1">
      <alignment horizontal="center" vertical="center" wrapText="1"/>
    </xf>
    <xf numFmtId="0" fontId="36" fillId="4" borderId="3" xfId="0" applyFont="1" applyFill="1" applyBorder="1" applyAlignment="1">
      <alignment horizontal="center" vertical="center" wrapText="1"/>
    </xf>
    <xf numFmtId="0" fontId="35" fillId="4" borderId="3" xfId="0" applyFont="1" applyFill="1" applyBorder="1" applyAlignment="1">
      <alignment horizontal="center" vertical="center"/>
    </xf>
    <xf numFmtId="0" fontId="35" fillId="4" borderId="4" xfId="0" applyFont="1" applyFill="1" applyBorder="1" applyAlignment="1">
      <alignment horizontal="center" vertical="center"/>
    </xf>
    <xf numFmtId="0" fontId="35" fillId="4" borderId="2" xfId="0" applyFont="1" applyFill="1" applyBorder="1" applyAlignment="1">
      <alignment horizontal="center" vertical="center"/>
    </xf>
    <xf numFmtId="0" fontId="33" fillId="4" borderId="3" xfId="0" applyFont="1" applyFill="1" applyBorder="1" applyAlignment="1">
      <alignment horizontal="center" vertical="center"/>
    </xf>
    <xf numFmtId="0" fontId="33" fillId="4" borderId="4" xfId="0" applyFont="1" applyFill="1" applyBorder="1" applyAlignment="1">
      <alignment horizontal="center" vertical="center"/>
    </xf>
    <xf numFmtId="0" fontId="37" fillId="0" borderId="5" xfId="0" applyFont="1" applyBorder="1" applyAlignment="1">
      <alignment horizontal="left" vertical="center" wrapText="1"/>
    </xf>
    <xf numFmtId="0" fontId="33" fillId="8" borderId="5" xfId="0" applyFont="1" applyFill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8" borderId="14" xfId="0" applyFont="1" applyFill="1" applyBorder="1" applyAlignment="1">
      <alignment horizontal="center" vertical="center"/>
    </xf>
    <xf numFmtId="0" fontId="37" fillId="0" borderId="6" xfId="0" applyFont="1" applyBorder="1" applyAlignment="1">
      <alignment horizontal="left" vertical="center" wrapText="1"/>
    </xf>
    <xf numFmtId="0" fontId="17" fillId="8" borderId="1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8" fillId="8" borderId="16" xfId="0" applyFont="1" applyFill="1" applyBorder="1" applyAlignment="1">
      <alignment horizontal="center" vertical="center" wrapText="1"/>
    </xf>
    <xf numFmtId="0" fontId="37" fillId="0" borderId="6" xfId="0" applyFont="1" applyBorder="1" applyAlignment="1">
      <alignment horizontal="center" vertical="center" wrapText="1"/>
    </xf>
    <xf numFmtId="0" fontId="37" fillId="0" borderId="28" xfId="0" applyFont="1" applyBorder="1" applyAlignment="1">
      <alignment horizontal="center" vertical="center" wrapText="1"/>
    </xf>
    <xf numFmtId="0" fontId="37" fillId="8" borderId="16" xfId="0" applyFont="1" applyFill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37" fillId="0" borderId="28" xfId="0" applyFont="1" applyBorder="1" applyAlignment="1">
      <alignment horizontal="center" vertical="center"/>
    </xf>
    <xf numFmtId="0" fontId="37" fillId="0" borderId="19" xfId="0" applyFont="1" applyBorder="1" applyAlignment="1">
      <alignment horizontal="left" vertical="center" wrapText="1"/>
    </xf>
    <xf numFmtId="0" fontId="37" fillId="8" borderId="19" xfId="0" applyFont="1" applyFill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30" xfId="0" applyFont="1" applyBorder="1" applyAlignment="1">
      <alignment horizontal="center" vertical="center"/>
    </xf>
    <xf numFmtId="0" fontId="37" fillId="8" borderId="18" xfId="0" applyFont="1" applyFill="1" applyBorder="1" applyAlignment="1">
      <alignment horizontal="center" vertical="center"/>
    </xf>
    <xf numFmtId="0" fontId="33" fillId="8" borderId="14" xfId="0" applyFont="1" applyFill="1" applyBorder="1" applyAlignment="1">
      <alignment horizontal="center" vertical="center"/>
    </xf>
    <xf numFmtId="0" fontId="33" fillId="8" borderId="16" xfId="0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5" fillId="3" borderId="9" xfId="0" applyFont="1" applyFill="1" applyBorder="1" applyAlignment="1">
      <alignment horizontal="center" vertical="center"/>
    </xf>
    <xf numFmtId="0" fontId="34" fillId="3" borderId="20" xfId="0" applyFont="1" applyFill="1" applyBorder="1" applyAlignment="1">
      <alignment horizontal="center" vertical="center" textRotation="90" wrapText="1"/>
    </xf>
    <xf numFmtId="0" fontId="33" fillId="4" borderId="13" xfId="0" applyFont="1" applyFill="1" applyBorder="1" applyAlignment="1">
      <alignment horizontal="center" vertical="center"/>
    </xf>
    <xf numFmtId="0" fontId="37" fillId="0" borderId="15" xfId="0" applyFont="1" applyBorder="1" applyAlignment="1">
      <alignment horizontal="center" vertical="center"/>
    </xf>
    <xf numFmtId="0" fontId="18" fillId="8" borderId="16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37" fillId="0" borderId="17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9" fillId="0" borderId="0" xfId="0" applyFont="1"/>
    <xf numFmtId="0" fontId="40" fillId="0" borderId="0" xfId="0" applyFont="1"/>
    <xf numFmtId="0" fontId="6" fillId="4" borderId="4" xfId="0" applyFont="1" applyFill="1" applyBorder="1" applyAlignment="1">
      <alignment horizontal="center" vertical="center"/>
    </xf>
    <xf numFmtId="0" fontId="38" fillId="0" borderId="7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left" vertical="center" wrapText="1"/>
    </xf>
    <xf numFmtId="0" fontId="2" fillId="8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38" fillId="0" borderId="16" xfId="0" applyFont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4" fillId="0" borderId="6" xfId="0" applyFont="1" applyBorder="1" applyAlignment="1">
      <alignment horizontal="center" vertical="center" wrapText="1"/>
    </xf>
    <xf numFmtId="0" fontId="34" fillId="4" borderId="6" xfId="0" applyFont="1" applyFill="1" applyBorder="1" applyAlignment="1">
      <alignment horizontal="center" vertical="center" textRotation="90" wrapText="1"/>
    </xf>
    <xf numFmtId="0" fontId="34" fillId="0" borderId="6" xfId="0" applyFont="1" applyBorder="1" applyAlignment="1">
      <alignment horizontal="center" vertical="center" textRotation="90" wrapText="1"/>
    </xf>
    <xf numFmtId="0" fontId="34" fillId="0" borderId="6" xfId="0" applyFont="1" applyBorder="1" applyAlignment="1">
      <alignment horizontal="center" vertical="center"/>
    </xf>
    <xf numFmtId="0" fontId="34" fillId="9" borderId="6" xfId="0" applyFont="1" applyFill="1" applyBorder="1" applyAlignment="1">
      <alignment horizontal="center" vertical="center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/>
    </xf>
    <xf numFmtId="0" fontId="31" fillId="0" borderId="6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34" fillId="4" borderId="6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4" fillId="3" borderId="11" xfId="0" applyFont="1" applyFill="1" applyBorder="1" applyAlignment="1">
      <alignment horizontal="center" vertical="center" textRotation="90" wrapText="1"/>
    </xf>
    <xf numFmtId="0" fontId="34" fillId="3" borderId="50" xfId="0" applyFont="1" applyFill="1" applyBorder="1" applyAlignment="1">
      <alignment horizontal="center" vertical="center" textRotation="90" wrapText="1"/>
    </xf>
    <xf numFmtId="0" fontId="34" fillId="3" borderId="47" xfId="0" applyFont="1" applyFill="1" applyBorder="1" applyAlignment="1">
      <alignment horizontal="center" vertical="center" textRotation="90" wrapText="1"/>
    </xf>
    <xf numFmtId="0" fontId="2" fillId="7" borderId="8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43" fillId="0" borderId="0" xfId="0" applyFont="1"/>
    <xf numFmtId="0" fontId="44" fillId="0" borderId="0" xfId="0" applyFont="1"/>
    <xf numFmtId="0" fontId="45" fillId="0" borderId="0" xfId="0" applyFont="1"/>
    <xf numFmtId="0" fontId="37" fillId="0" borderId="0" xfId="0" applyFont="1"/>
    <xf numFmtId="0" fontId="37" fillId="2" borderId="0" xfId="0" applyFont="1" applyFill="1"/>
    <xf numFmtId="0" fontId="46" fillId="0" borderId="0" xfId="0" applyFont="1"/>
    <xf numFmtId="0" fontId="4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7" fillId="0" borderId="0" xfId="0" applyFont="1" applyAlignment="1">
      <alignment horizontal="center" vertical="top" wrapText="1"/>
    </xf>
    <xf numFmtId="0" fontId="8" fillId="3" borderId="38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 wrapText="1"/>
    </xf>
    <xf numFmtId="0" fontId="33" fillId="6" borderId="42" xfId="0" applyFont="1" applyFill="1" applyBorder="1" applyAlignment="1">
      <alignment horizontal="center" vertical="center" wrapText="1"/>
    </xf>
    <xf numFmtId="0" fontId="33" fillId="6" borderId="51" xfId="0" applyFont="1" applyFill="1" applyBorder="1" applyAlignment="1">
      <alignment horizontal="center" vertical="center" wrapText="1"/>
    </xf>
    <xf numFmtId="0" fontId="33" fillId="6" borderId="25" xfId="0" applyFont="1" applyFill="1" applyBorder="1" applyAlignment="1">
      <alignment horizontal="center" vertical="center" wrapText="1"/>
    </xf>
    <xf numFmtId="0" fontId="8" fillId="3" borderId="52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48" fillId="3" borderId="54" xfId="0" applyFont="1" applyFill="1" applyBorder="1" applyAlignment="1">
      <alignment horizontal="center" vertical="center" wrapText="1"/>
    </xf>
    <xf numFmtId="0" fontId="48" fillId="3" borderId="27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/>
    </xf>
    <xf numFmtId="0" fontId="8" fillId="3" borderId="41" xfId="0" applyFont="1" applyFill="1" applyBorder="1" applyAlignment="1">
      <alignment horizontal="center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41" fillId="3" borderId="33" xfId="0" applyFont="1" applyFill="1" applyBorder="1" applyAlignment="1">
      <alignment horizontal="center" vertical="center" wrapText="1"/>
    </xf>
    <xf numFmtId="0" fontId="41" fillId="3" borderId="30" xfId="0" applyFont="1" applyFill="1" applyBorder="1" applyAlignment="1">
      <alignment horizontal="center" vertical="center" wrapText="1"/>
    </xf>
    <xf numFmtId="0" fontId="33" fillId="4" borderId="52" xfId="0" applyFont="1" applyFill="1" applyBorder="1" applyAlignment="1">
      <alignment horizontal="center" vertical="center"/>
    </xf>
    <xf numFmtId="0" fontId="33" fillId="4" borderId="53" xfId="0" applyFont="1" applyFill="1" applyBorder="1" applyAlignment="1">
      <alignment horizontal="center" vertical="center" wrapText="1"/>
    </xf>
    <xf numFmtId="0" fontId="33" fillId="4" borderId="52" xfId="0" applyFont="1" applyFill="1" applyBorder="1" applyAlignment="1">
      <alignment horizontal="center" vertical="center" wrapText="1"/>
    </xf>
    <xf numFmtId="0" fontId="33" fillId="4" borderId="55" xfId="0" applyFont="1" applyFill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/>
    </xf>
    <xf numFmtId="0" fontId="37" fillId="0" borderId="21" xfId="0" applyFont="1" applyBorder="1" applyAlignment="1">
      <alignment horizontal="left" vertical="center" wrapText="1"/>
    </xf>
    <xf numFmtId="0" fontId="37" fillId="0" borderId="7" xfId="0" applyFont="1" applyBorder="1" applyAlignment="1">
      <alignment horizontal="center" vertical="center" wrapText="1"/>
    </xf>
    <xf numFmtId="1" fontId="37" fillId="0" borderId="8" xfId="0" applyNumberFormat="1" applyFont="1" applyBorder="1" applyAlignment="1">
      <alignment horizontal="center" vertical="center"/>
    </xf>
    <xf numFmtId="1" fontId="37" fillId="0" borderId="21" xfId="0" applyNumberFormat="1" applyFont="1" applyBorder="1" applyAlignment="1">
      <alignment horizontal="center" vertical="center"/>
    </xf>
    <xf numFmtId="1" fontId="37" fillId="0" borderId="32" xfId="0" applyNumberFormat="1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8" xfId="0" applyFont="1" applyBorder="1" applyAlignment="1">
      <alignment horizontal="left" vertical="center" wrapText="1"/>
    </xf>
    <xf numFmtId="0" fontId="37" fillId="0" borderId="16" xfId="0" applyFont="1" applyBorder="1" applyAlignment="1">
      <alignment horizontal="center" vertical="center" wrapText="1"/>
    </xf>
    <xf numFmtId="1" fontId="37" fillId="0" borderId="6" xfId="0" applyNumberFormat="1" applyFont="1" applyBorder="1" applyAlignment="1">
      <alignment horizontal="center" vertical="center"/>
    </xf>
    <xf numFmtId="1" fontId="37" fillId="0" borderId="28" xfId="0" applyNumberFormat="1" applyFont="1" applyBorder="1" applyAlignment="1">
      <alignment horizontal="center" vertical="center"/>
    </xf>
    <xf numFmtId="1" fontId="39" fillId="0" borderId="36" xfId="0" applyNumberFormat="1" applyFont="1" applyBorder="1" applyAlignment="1">
      <alignment horizontal="center" vertical="center"/>
    </xf>
    <xf numFmtId="1" fontId="37" fillId="0" borderId="36" xfId="0" applyNumberFormat="1" applyFont="1" applyBorder="1" applyAlignment="1">
      <alignment horizontal="center" vertical="center"/>
    </xf>
    <xf numFmtId="0" fontId="37" fillId="0" borderId="16" xfId="122" applyFont="1" applyBorder="1" applyAlignment="1">
      <alignment horizontal="center" vertical="center" wrapText="1"/>
    </xf>
    <xf numFmtId="1" fontId="37" fillId="0" borderId="28" xfId="122" applyNumberFormat="1" applyFont="1" applyBorder="1" applyAlignment="1">
      <alignment horizontal="center" vertical="center"/>
    </xf>
    <xf numFmtId="1" fontId="39" fillId="0" borderId="36" xfId="122" applyNumberFormat="1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30" xfId="0" applyFont="1" applyBorder="1" applyAlignment="1">
      <alignment horizontal="left" vertical="center" wrapText="1"/>
    </xf>
    <xf numFmtId="0" fontId="37" fillId="0" borderId="18" xfId="0" applyFont="1" applyBorder="1" applyAlignment="1">
      <alignment horizontal="center" vertical="center" wrapText="1"/>
    </xf>
    <xf numFmtId="1" fontId="37" fillId="0" borderId="19" xfId="0" applyNumberFormat="1" applyFont="1" applyBorder="1" applyAlignment="1">
      <alignment horizontal="center" vertical="center"/>
    </xf>
    <xf numFmtId="1" fontId="37" fillId="0" borderId="30" xfId="0" applyNumberFormat="1" applyFont="1" applyBorder="1" applyAlignment="1">
      <alignment horizontal="center" vertical="center"/>
    </xf>
    <xf numFmtId="1" fontId="37" fillId="0" borderId="33" xfId="0" applyNumberFormat="1" applyFont="1" applyBorder="1" applyAlignment="1">
      <alignment horizontal="center" vertical="center"/>
    </xf>
    <xf numFmtId="0" fontId="37" fillId="2" borderId="0" xfId="0" applyFont="1" applyFill="1" applyAlignment="1">
      <alignment horizontal="center" vertical="center"/>
    </xf>
    <xf numFmtId="0" fontId="37" fillId="2" borderId="0" xfId="0" applyFont="1" applyFill="1" applyAlignment="1">
      <alignment horizontal="left" vertical="center" wrapText="1"/>
    </xf>
    <xf numFmtId="1" fontId="37" fillId="2" borderId="0" xfId="0" applyNumberFormat="1" applyFont="1" applyFill="1" applyAlignment="1">
      <alignment horizontal="center" vertical="center" wrapText="1"/>
    </xf>
    <xf numFmtId="1" fontId="37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1" fontId="37" fillId="0" borderId="7" xfId="0" applyNumberFormat="1" applyFont="1" applyBorder="1" applyAlignment="1">
      <alignment horizontal="center" vertical="center"/>
    </xf>
    <xf numFmtId="1" fontId="39" fillId="0" borderId="7" xfId="0" applyNumberFormat="1" applyFont="1" applyBorder="1" applyAlignment="1">
      <alignment horizontal="center" vertical="center"/>
    </xf>
    <xf numFmtId="1" fontId="39" fillId="0" borderId="32" xfId="0" applyNumberFormat="1" applyFont="1" applyBorder="1" applyAlignment="1">
      <alignment horizontal="center" vertical="center"/>
    </xf>
    <xf numFmtId="1" fontId="39" fillId="0" borderId="21" xfId="0" applyNumberFormat="1" applyFont="1" applyBorder="1" applyAlignment="1">
      <alignment horizontal="center" vertical="center"/>
    </xf>
    <xf numFmtId="1" fontId="39" fillId="0" borderId="28" xfId="0" applyNumberFormat="1" applyFont="1" applyBorder="1" applyAlignment="1">
      <alignment horizontal="center" vertical="center"/>
    </xf>
    <xf numFmtId="1" fontId="37" fillId="0" borderId="16" xfId="0" applyNumberFormat="1" applyFont="1" applyBorder="1" applyAlignment="1">
      <alignment horizontal="center" vertical="center"/>
    </xf>
    <xf numFmtId="1" fontId="39" fillId="0" borderId="16" xfId="0" applyNumberFormat="1" applyFont="1" applyBorder="1" applyAlignment="1">
      <alignment horizontal="center" vertical="center"/>
    </xf>
    <xf numFmtId="1" fontId="39" fillId="0" borderId="28" xfId="122" applyNumberFormat="1" applyFont="1" applyBorder="1" applyAlignment="1">
      <alignment horizontal="center" vertical="center"/>
    </xf>
    <xf numFmtId="1" fontId="37" fillId="0" borderId="16" xfId="122" applyNumberFormat="1" applyFont="1" applyBorder="1" applyAlignment="1">
      <alignment horizontal="center" vertical="center"/>
    </xf>
    <xf numFmtId="1" fontId="37" fillId="0" borderId="18" xfId="0" applyNumberFormat="1" applyFont="1" applyBorder="1" applyAlignment="1">
      <alignment horizontal="center" vertical="center"/>
    </xf>
    <xf numFmtId="0" fontId="49" fillId="0" borderId="0" xfId="0" applyFont="1" applyAlignment="1">
      <alignment horizontal="center" vertical="top" wrapText="1"/>
    </xf>
    <xf numFmtId="1" fontId="37" fillId="0" borderId="36" xfId="122" applyNumberFormat="1" applyFont="1" applyBorder="1" applyAlignment="1">
      <alignment horizontal="center" vertical="center"/>
    </xf>
    <xf numFmtId="1" fontId="39" fillId="0" borderId="16" xfId="122" applyNumberFormat="1" applyFont="1" applyBorder="1" applyAlignment="1">
      <alignment horizontal="center" vertical="center"/>
    </xf>
    <xf numFmtId="1" fontId="39" fillId="0" borderId="33" xfId="0" applyNumberFormat="1" applyFont="1" applyBorder="1" applyAlignment="1">
      <alignment horizontal="center" vertical="center"/>
    </xf>
    <xf numFmtId="1" fontId="37" fillId="0" borderId="0" xfId="0" applyNumberFormat="1" applyFont="1"/>
    <xf numFmtId="1" fontId="39" fillId="0" borderId="30" xfId="0" applyNumberFormat="1" applyFont="1" applyBorder="1" applyAlignment="1">
      <alignment horizontal="center" vertical="center"/>
    </xf>
    <xf numFmtId="1" fontId="37" fillId="2" borderId="0" xfId="0" applyNumberFormat="1" applyFont="1" applyFill="1"/>
    <xf numFmtId="0" fontId="41" fillId="0" borderId="0" xfId="117" applyNumberFormat="1" applyFont="1" applyFill="1" applyBorder="1" applyAlignment="1" applyProtection="1">
      <alignment vertical="center"/>
    </xf>
    <xf numFmtId="0" fontId="31" fillId="0" borderId="0" xfId="117" applyNumberFormat="1" applyFont="1" applyFill="1" applyBorder="1" applyAlignment="1" applyProtection="1">
      <alignment vertical="center"/>
    </xf>
    <xf numFmtId="0" fontId="8" fillId="0" borderId="0" xfId="117" applyNumberFormat="1" applyFont="1" applyFill="1" applyBorder="1" applyAlignment="1" applyProtection="1">
      <alignment horizontal="center" vertical="center" wrapText="1"/>
    </xf>
    <xf numFmtId="0" fontId="41" fillId="3" borderId="2" xfId="117" applyFont="1" applyFill="1" applyBorder="1" applyAlignment="1">
      <alignment horizontal="center" vertical="center" wrapText="1"/>
    </xf>
    <xf numFmtId="0" fontId="41" fillId="3" borderId="4" xfId="117" applyFont="1" applyFill="1" applyBorder="1" applyAlignment="1">
      <alignment horizontal="center" vertical="center" wrapText="1"/>
    </xf>
    <xf numFmtId="0" fontId="31" fillId="3" borderId="34" xfId="117" applyNumberFormat="1" applyFont="1" applyFill="1" applyBorder="1" applyAlignment="1" applyProtection="1">
      <alignment horizontal="center" vertical="center" wrapText="1"/>
    </xf>
    <xf numFmtId="0" fontId="31" fillId="3" borderId="3" xfId="117" applyNumberFormat="1" applyFont="1" applyFill="1" applyBorder="1" applyAlignment="1" applyProtection="1">
      <alignment horizontal="center" vertical="center" wrapText="1"/>
    </xf>
    <xf numFmtId="0" fontId="31" fillId="0" borderId="14" xfId="117" applyFont="1" applyFill="1" applyBorder="1" applyAlignment="1">
      <alignment horizontal="center" vertical="center" wrapText="1"/>
    </xf>
    <xf numFmtId="0" fontId="31" fillId="0" borderId="26" xfId="117" applyFont="1" applyFill="1" applyBorder="1" applyAlignment="1">
      <alignment horizontal="left" vertical="center" wrapText="1"/>
    </xf>
    <xf numFmtId="0" fontId="31" fillId="0" borderId="35" xfId="117" applyNumberFormat="1" applyFont="1" applyFill="1" applyBorder="1" applyAlignment="1" applyProtection="1">
      <alignment horizontal="center" vertical="center" wrapText="1"/>
    </xf>
    <xf numFmtId="0" fontId="31" fillId="0" borderId="5" xfId="117" applyNumberFormat="1" applyFont="1" applyFill="1" applyBorder="1" applyAlignment="1" applyProtection="1">
      <alignment horizontal="center" vertical="center" wrapText="1"/>
    </xf>
    <xf numFmtId="0" fontId="31" fillId="0" borderId="16" xfId="117" applyFont="1" applyFill="1" applyBorder="1" applyAlignment="1">
      <alignment horizontal="center" vertical="center" wrapText="1"/>
    </xf>
    <xf numFmtId="0" fontId="31" fillId="0" borderId="28" xfId="117" applyFont="1" applyFill="1" applyBorder="1" applyAlignment="1">
      <alignment horizontal="left" vertical="center" wrapText="1"/>
    </xf>
    <xf numFmtId="0" fontId="31" fillId="0" borderId="36" xfId="117" applyNumberFormat="1" applyFont="1" applyFill="1" applyBorder="1" applyAlignment="1" applyProtection="1">
      <alignment horizontal="center" vertical="center" wrapText="1"/>
    </xf>
    <xf numFmtId="0" fontId="31" fillId="0" borderId="6" xfId="117" applyNumberFormat="1" applyFont="1" applyFill="1" applyBorder="1" applyAlignment="1" applyProtection="1">
      <alignment horizontal="center" vertical="center" wrapText="1"/>
    </xf>
    <xf numFmtId="0" fontId="31" fillId="0" borderId="36" xfId="117" applyNumberFormat="1" applyFont="1" applyFill="1" applyBorder="1" applyAlignment="1" applyProtection="1">
      <alignment horizontal="center" vertical="center"/>
    </xf>
    <xf numFmtId="0" fontId="31" fillId="0" borderId="6" xfId="117" applyNumberFormat="1" applyFont="1" applyFill="1" applyBorder="1" applyAlignment="1" applyProtection="1">
      <alignment horizontal="center" vertical="center"/>
    </xf>
    <xf numFmtId="0" fontId="31" fillId="0" borderId="10" xfId="117" applyFont="1" applyFill="1" applyBorder="1" applyAlignment="1">
      <alignment horizontal="center" vertical="center" wrapText="1"/>
    </xf>
    <xf numFmtId="0" fontId="31" fillId="0" borderId="23" xfId="117" applyFont="1" applyFill="1" applyBorder="1" applyAlignment="1">
      <alignment horizontal="left" vertical="center" wrapText="1"/>
    </xf>
    <xf numFmtId="3" fontId="31" fillId="0" borderId="37" xfId="117" applyNumberFormat="1" applyFont="1" applyFill="1" applyBorder="1" applyAlignment="1" applyProtection="1">
      <alignment horizontal="center" vertical="center" wrapText="1"/>
    </xf>
    <xf numFmtId="0" fontId="31" fillId="0" borderId="11" xfId="117" applyNumberFormat="1" applyFont="1" applyFill="1" applyBorder="1" applyAlignment="1" applyProtection="1">
      <alignment horizontal="center" vertical="center" wrapText="1"/>
    </xf>
    <xf numFmtId="0" fontId="31" fillId="0" borderId="37" xfId="117" applyNumberFormat="1" applyFont="1" applyFill="1" applyBorder="1" applyAlignment="1" applyProtection="1">
      <alignment horizontal="center" vertical="center" wrapText="1"/>
    </xf>
    <xf numFmtId="0" fontId="41" fillId="5" borderId="38" xfId="117" applyFont="1" applyFill="1" applyBorder="1" applyAlignment="1">
      <alignment horizontal="center" vertical="center" wrapText="1"/>
    </xf>
    <xf numFmtId="0" fontId="41" fillId="5" borderId="39" xfId="117" applyFont="1" applyFill="1" applyBorder="1" applyAlignment="1">
      <alignment vertical="center" wrapText="1"/>
    </xf>
    <xf numFmtId="3" fontId="41" fillId="5" borderId="56" xfId="117" applyNumberFormat="1" applyFont="1" applyFill="1" applyBorder="1" applyAlignment="1" applyProtection="1">
      <alignment horizontal="center" vertical="center"/>
    </xf>
    <xf numFmtId="3" fontId="41" fillId="5" borderId="57" xfId="117" applyNumberFormat="1" applyFont="1" applyFill="1" applyBorder="1" applyAlignment="1" applyProtection="1">
      <alignment horizontal="center" vertical="center"/>
    </xf>
    <xf numFmtId="0" fontId="41" fillId="5" borderId="56" xfId="117" applyNumberFormat="1" applyFont="1" applyFill="1" applyBorder="1" applyAlignment="1" applyProtection="1">
      <alignment horizontal="center" vertical="center"/>
    </xf>
    <xf numFmtId="0" fontId="41" fillId="5" borderId="57" xfId="117" applyNumberFormat="1" applyFont="1" applyFill="1" applyBorder="1" applyAlignment="1" applyProtection="1">
      <alignment horizontal="center" vertical="center"/>
    </xf>
    <xf numFmtId="0" fontId="31" fillId="0" borderId="6" xfId="117" applyFont="1" applyFill="1" applyBorder="1" applyAlignment="1">
      <alignment horizontal="center" vertical="center" wrapText="1"/>
    </xf>
    <xf numFmtId="0" fontId="31" fillId="0" borderId="6" xfId="0" applyFont="1" applyBorder="1" applyAlignment="1">
      <alignment wrapText="1"/>
    </xf>
    <xf numFmtId="3" fontId="31" fillId="0" borderId="6" xfId="117" applyNumberFormat="1" applyFont="1" applyFill="1" applyBorder="1" applyAlignment="1" applyProtection="1">
      <alignment horizontal="center" vertical="center"/>
    </xf>
    <xf numFmtId="0" fontId="41" fillId="11" borderId="17" xfId="117" applyFont="1" applyFill="1" applyBorder="1" applyAlignment="1">
      <alignment horizontal="center" vertical="center" wrapText="1"/>
    </xf>
    <xf numFmtId="0" fontId="41" fillId="11" borderId="36" xfId="117" applyFont="1" applyFill="1" applyBorder="1" applyAlignment="1">
      <alignment horizontal="center" vertical="center" wrapText="1"/>
    </xf>
    <xf numFmtId="3" fontId="41" fillId="11" borderId="6" xfId="117" applyNumberFormat="1" applyFont="1" applyFill="1" applyBorder="1" applyAlignment="1" applyProtection="1">
      <alignment horizontal="center" vertical="center"/>
    </xf>
    <xf numFmtId="0" fontId="41" fillId="0" borderId="0" xfId="117" applyFont="1" applyFill="1" applyBorder="1" applyAlignment="1">
      <alignment horizontal="center" vertical="center" wrapText="1"/>
    </xf>
    <xf numFmtId="3" fontId="41" fillId="0" borderId="0" xfId="117" applyNumberFormat="1" applyFont="1" applyFill="1" applyBorder="1" applyAlignment="1" applyProtection="1">
      <alignment horizontal="center" vertical="center"/>
    </xf>
    <xf numFmtId="0" fontId="31" fillId="0" borderId="14" xfId="117" applyFont="1" applyFill="1" applyBorder="1" applyAlignment="1">
      <alignment horizontal="center" vertical="center"/>
    </xf>
    <xf numFmtId="0" fontId="31" fillId="0" borderId="35" xfId="117" applyNumberFormat="1" applyFont="1" applyFill="1" applyBorder="1" applyAlignment="1" applyProtection="1">
      <alignment horizontal="center" vertical="center"/>
    </xf>
    <xf numFmtId="0" fontId="31" fillId="0" borderId="5" xfId="117" applyNumberFormat="1" applyFont="1" applyFill="1" applyBorder="1" applyAlignment="1" applyProtection="1">
      <alignment horizontal="center" vertical="center"/>
    </xf>
    <xf numFmtId="0" fontId="31" fillId="0" borderId="16" xfId="117" applyFont="1" applyFill="1" applyBorder="1" applyAlignment="1">
      <alignment horizontal="center" vertical="center"/>
    </xf>
    <xf numFmtId="0" fontId="31" fillId="0" borderId="10" xfId="117" applyFont="1" applyFill="1" applyBorder="1" applyAlignment="1">
      <alignment horizontal="center" vertical="center"/>
    </xf>
    <xf numFmtId="3" fontId="31" fillId="0" borderId="37" xfId="117" applyNumberFormat="1" applyFont="1" applyFill="1" applyBorder="1" applyAlignment="1" applyProtection="1">
      <alignment horizontal="center" vertical="center"/>
    </xf>
    <xf numFmtId="3" fontId="31" fillId="0" borderId="11" xfId="117" applyNumberFormat="1" applyFont="1" applyFill="1" applyBorder="1" applyAlignment="1" applyProtection="1">
      <alignment horizontal="center" vertical="center"/>
    </xf>
    <xf numFmtId="0" fontId="41" fillId="5" borderId="2" xfId="117" applyFont="1" applyFill="1" applyBorder="1" applyAlignment="1">
      <alignment horizontal="center" vertical="center" wrapText="1"/>
    </xf>
    <xf numFmtId="0" fontId="41" fillId="5" borderId="4" xfId="117" applyFont="1" applyFill="1" applyBorder="1" applyAlignment="1">
      <alignment vertical="center" wrapText="1"/>
    </xf>
    <xf numFmtId="3" fontId="41" fillId="5" borderId="34" xfId="117" applyNumberFormat="1" applyFont="1" applyFill="1" applyBorder="1" applyAlignment="1" applyProtection="1">
      <alignment horizontal="center" vertical="center"/>
    </xf>
    <xf numFmtId="3" fontId="41" fillId="5" borderId="3" xfId="117" applyNumberFormat="1" applyFont="1" applyFill="1" applyBorder="1" applyAlignment="1" applyProtection="1">
      <alignment horizontal="center" vertical="center"/>
    </xf>
    <xf numFmtId="0" fontId="41" fillId="0" borderId="0" xfId="117" applyNumberFormat="1" applyFont="1" applyFill="1" applyBorder="1" applyAlignment="1" applyProtection="1">
      <alignment horizontal="center" vertical="center" wrapText="1"/>
    </xf>
    <xf numFmtId="3" fontId="50" fillId="0" borderId="0" xfId="117" applyNumberFormat="1" applyFont="1" applyFill="1" applyBorder="1" applyAlignment="1" applyProtection="1">
      <alignment horizontal="center" vertical="center"/>
    </xf>
    <xf numFmtId="0" fontId="41" fillId="5" borderId="34" xfId="117" applyNumberFormat="1" applyFont="1" applyFill="1" applyBorder="1" applyAlignment="1" applyProtection="1">
      <alignment horizontal="center" vertical="center"/>
    </xf>
    <xf numFmtId="0" fontId="41" fillId="5" borderId="3" xfId="117" applyNumberFormat="1" applyFont="1" applyFill="1" applyBorder="1" applyAlignment="1" applyProtection="1">
      <alignment horizontal="center" vertical="center"/>
    </xf>
    <xf numFmtId="0" fontId="41" fillId="0" borderId="0" xfId="117" applyFont="1" applyFill="1" applyBorder="1" applyAlignment="1">
      <alignment vertical="center" wrapText="1"/>
    </xf>
    <xf numFmtId="0" fontId="31" fillId="3" borderId="3" xfId="0" applyFont="1" applyFill="1" applyBorder="1" applyAlignment="1">
      <alignment horizontal="center" vertical="center" wrapText="1"/>
    </xf>
    <xf numFmtId="0" fontId="31" fillId="3" borderId="13" xfId="0" applyFont="1" applyFill="1" applyBorder="1" applyAlignment="1">
      <alignment horizontal="center" vertical="center" wrapText="1"/>
    </xf>
    <xf numFmtId="0" fontId="31" fillId="3" borderId="58" xfId="117" applyNumberFormat="1" applyFont="1" applyFill="1" applyBorder="1" applyAlignment="1" applyProtection="1">
      <alignment horizontal="center" vertical="center" wrapText="1"/>
    </xf>
    <xf numFmtId="0" fontId="31" fillId="0" borderId="15" xfId="117" applyNumberFormat="1" applyFont="1" applyFill="1" applyBorder="1" applyAlignment="1" applyProtection="1">
      <alignment horizontal="center" vertical="center" wrapText="1"/>
    </xf>
    <xf numFmtId="0" fontId="41" fillId="0" borderId="59" xfId="117" applyNumberFormat="1" applyFont="1" applyFill="1" applyBorder="1" applyAlignment="1" applyProtection="1">
      <alignment horizontal="center" vertical="center" wrapText="1"/>
    </xf>
    <xf numFmtId="0" fontId="31" fillId="0" borderId="17" xfId="117" applyNumberFormat="1" applyFont="1" applyFill="1" applyBorder="1" applyAlignment="1" applyProtection="1">
      <alignment horizontal="center" vertical="center" wrapText="1"/>
    </xf>
    <xf numFmtId="0" fontId="41" fillId="0" borderId="48" xfId="117" applyNumberFormat="1" applyFont="1" applyFill="1" applyBorder="1" applyAlignment="1" applyProtection="1">
      <alignment horizontal="center" vertical="center" wrapText="1"/>
    </xf>
    <xf numFmtId="0" fontId="31" fillId="0" borderId="17" xfId="117" applyNumberFormat="1" applyFont="1" applyFill="1" applyBorder="1" applyAlignment="1" applyProtection="1">
      <alignment horizontal="center" vertical="center"/>
    </xf>
    <xf numFmtId="0" fontId="41" fillId="0" borderId="48" xfId="117" applyNumberFormat="1" applyFont="1" applyFill="1" applyBorder="1" applyAlignment="1" applyProtection="1">
      <alignment horizontal="center" vertical="center"/>
    </xf>
    <xf numFmtId="0" fontId="31" fillId="0" borderId="12" xfId="117" applyNumberFormat="1" applyFont="1" applyFill="1" applyBorder="1" applyAlignment="1" applyProtection="1">
      <alignment horizontal="center" vertical="center" wrapText="1"/>
    </xf>
    <xf numFmtId="0" fontId="41" fillId="0" borderId="44" xfId="117" applyNumberFormat="1" applyFont="1" applyFill="1" applyBorder="1" applyAlignment="1" applyProtection="1">
      <alignment horizontal="center" vertical="center" wrapText="1"/>
    </xf>
    <xf numFmtId="0" fontId="41" fillId="5" borderId="60" xfId="117" applyNumberFormat="1" applyFont="1" applyFill="1" applyBorder="1" applyAlignment="1" applyProtection="1">
      <alignment horizontal="center" vertical="center"/>
    </xf>
    <xf numFmtId="0" fontId="41" fillId="5" borderId="58" xfId="117" applyNumberFormat="1" applyFont="1" applyFill="1" applyBorder="1" applyAlignment="1" applyProtection="1">
      <alignment horizontal="center" vertical="center"/>
    </xf>
    <xf numFmtId="3" fontId="31" fillId="0" borderId="0" xfId="117" applyNumberFormat="1" applyFont="1" applyFill="1" applyBorder="1" applyAlignment="1" applyProtection="1">
      <alignment vertical="center"/>
    </xf>
    <xf numFmtId="0" fontId="31" fillId="0" borderId="15" xfId="117" applyNumberFormat="1" applyFont="1" applyFill="1" applyBorder="1" applyAlignment="1" applyProtection="1">
      <alignment horizontal="center" vertical="center"/>
    </xf>
    <xf numFmtId="0" fontId="41" fillId="0" borderId="59" xfId="117" applyNumberFormat="1" applyFont="1" applyFill="1" applyBorder="1" applyAlignment="1" applyProtection="1">
      <alignment horizontal="center" vertical="center"/>
    </xf>
    <xf numFmtId="0" fontId="31" fillId="0" borderId="17" xfId="0" applyFont="1" applyBorder="1" applyAlignment="1">
      <alignment horizontal="center" vertical="center" wrapText="1"/>
    </xf>
    <xf numFmtId="3" fontId="31" fillId="0" borderId="12" xfId="117" applyNumberFormat="1" applyFont="1" applyFill="1" applyBorder="1" applyAlignment="1" applyProtection="1">
      <alignment horizontal="center" vertical="center"/>
    </xf>
    <xf numFmtId="0" fontId="41" fillId="0" borderId="44" xfId="117" applyNumberFormat="1" applyFont="1" applyFill="1" applyBorder="1" applyAlignment="1" applyProtection="1">
      <alignment horizontal="center" vertical="center"/>
    </xf>
    <xf numFmtId="3" fontId="41" fillId="5" borderId="13" xfId="117" applyNumberFormat="1" applyFont="1" applyFill="1" applyBorder="1" applyAlignment="1" applyProtection="1">
      <alignment horizontal="center" vertical="center"/>
    </xf>
    <xf numFmtId="3" fontId="41" fillId="5" borderId="58" xfId="117" applyNumberFormat="1" applyFont="1" applyFill="1" applyBorder="1" applyAlignment="1" applyProtection="1">
      <alignment horizontal="center" vertical="center"/>
    </xf>
    <xf numFmtId="0" fontId="41" fillId="5" borderId="13" xfId="117" applyNumberFormat="1" applyFont="1" applyFill="1" applyBorder="1" applyAlignment="1" applyProtection="1">
      <alignment horizontal="center" vertical="center"/>
    </xf>
    <xf numFmtId="0" fontId="31" fillId="2" borderId="28" xfId="117" applyFont="1" applyFill="1" applyBorder="1" applyAlignment="1">
      <alignment horizontal="left" vertical="center" wrapText="1"/>
    </xf>
    <xf numFmtId="0" fontId="31" fillId="0" borderId="37" xfId="117" applyNumberFormat="1" applyFont="1" applyFill="1" applyBorder="1" applyAlignment="1" applyProtection="1">
      <alignment horizontal="center" vertical="center"/>
    </xf>
    <xf numFmtId="0" fontId="31" fillId="0" borderId="11" xfId="117" applyNumberFormat="1" applyFont="1" applyFill="1" applyBorder="1" applyAlignment="1" applyProtection="1">
      <alignment horizontal="center" vertical="center"/>
    </xf>
    <xf numFmtId="0" fontId="41" fillId="11" borderId="2" xfId="117" applyFont="1" applyFill="1" applyBorder="1" applyAlignment="1">
      <alignment horizontal="center" vertical="center" wrapText="1"/>
    </xf>
    <xf numFmtId="0" fontId="41" fillId="11" borderId="4" xfId="117" applyFont="1" applyFill="1" applyBorder="1" applyAlignment="1">
      <alignment horizontal="center" vertical="center" wrapText="1"/>
    </xf>
    <xf numFmtId="0" fontId="41" fillId="11" borderId="34" xfId="117" applyNumberFormat="1" applyFont="1" applyFill="1" applyBorder="1" applyAlignment="1" applyProtection="1">
      <alignment horizontal="center" vertical="center"/>
    </xf>
    <xf numFmtId="0" fontId="41" fillId="11" borderId="3" xfId="117" applyNumberFormat="1" applyFont="1" applyFill="1" applyBorder="1" applyAlignment="1" applyProtection="1">
      <alignment horizontal="center" vertical="center"/>
    </xf>
    <xf numFmtId="0" fontId="31" fillId="0" borderId="0" xfId="117" applyNumberFormat="1" applyFont="1" applyFill="1" applyBorder="1" applyAlignment="1" applyProtection="1">
      <alignment horizontal="center" vertical="center" wrapText="1"/>
    </xf>
    <xf numFmtId="0" fontId="50" fillId="0" borderId="0" xfId="117" applyNumberFormat="1" applyFont="1" applyFill="1" applyBorder="1" applyAlignment="1" applyProtection="1">
      <alignment horizontal="center" vertical="center"/>
    </xf>
    <xf numFmtId="0" fontId="31" fillId="0" borderId="0" xfId="117" applyNumberFormat="1" applyFont="1" applyFill="1" applyBorder="1" applyAlignment="1" applyProtection="1">
      <alignment horizontal="center" vertical="center"/>
    </xf>
    <xf numFmtId="0" fontId="31" fillId="0" borderId="0" xfId="117" applyNumberFormat="1" applyFont="1" applyFill="1" applyBorder="1" applyAlignment="1" applyProtection="1">
      <alignment horizontal="left" vertical="center" wrapText="1"/>
    </xf>
    <xf numFmtId="0" fontId="31" fillId="0" borderId="36" xfId="0" applyFont="1" applyBorder="1" applyAlignment="1">
      <alignment horizontal="center" vertical="center"/>
    </xf>
    <xf numFmtId="0" fontId="31" fillId="0" borderId="12" xfId="117" applyNumberFormat="1" applyFont="1" applyFill="1" applyBorder="1" applyAlignment="1" applyProtection="1">
      <alignment horizontal="center" vertical="center"/>
    </xf>
    <xf numFmtId="0" fontId="41" fillId="11" borderId="13" xfId="117" applyNumberFormat="1" applyFont="1" applyFill="1" applyBorder="1" applyAlignment="1" applyProtection="1">
      <alignment horizontal="center" vertical="center"/>
    </xf>
    <xf numFmtId="0" fontId="41" fillId="11" borderId="58" xfId="117" applyNumberFormat="1" applyFont="1" applyFill="1" applyBorder="1" applyAlignment="1" applyProtection="1">
      <alignment horizontal="center" vertical="center"/>
    </xf>
    <xf numFmtId="0" fontId="41" fillId="3" borderId="58" xfId="117" applyNumberFormat="1" applyFont="1" applyFill="1" applyBorder="1" applyAlignment="1" applyProtection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51" fillId="0" borderId="0" xfId="117" applyNumberFormat="1" applyFont="1" applyFill="1" applyBorder="1" applyAlignment="1" applyProtection="1">
      <alignment horizontal="center" vertical="center"/>
    </xf>
    <xf numFmtId="3" fontId="41" fillId="0" borderId="0" xfId="117" applyNumberFormat="1" applyFont="1" applyFill="1" applyBorder="1" applyAlignment="1" applyProtection="1">
      <alignment vertical="center"/>
    </xf>
    <xf numFmtId="0" fontId="49" fillId="0" borderId="0" xfId="0" applyFont="1"/>
    <xf numFmtId="0" fontId="4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5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50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47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left" vertical="center"/>
    </xf>
    <xf numFmtId="0" fontId="4" fillId="0" borderId="3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52" fillId="0" borderId="0" xfId="0" applyFont="1" applyAlignment="1">
      <alignment horizontal="left" vertical="center"/>
    </xf>
    <xf numFmtId="0" fontId="8" fillId="3" borderId="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3" fillId="12" borderId="0" xfId="0" applyFont="1" applyFill="1"/>
  </cellXfs>
  <cellStyles count="142">
    <cellStyle name="Normal" xfId="0" builtinId="0"/>
    <cellStyle name="Обычный 2 3 2" xfId="1"/>
    <cellStyle name="40% - Accent1" xfId="2" builtinId="31"/>
    <cellStyle name="Comma" xfId="3" builtinId="3"/>
    <cellStyle name="Comma [0]" xfId="4" builtinId="6"/>
    <cellStyle name="Обычный 7" xfId="5"/>
    <cellStyle name="Currency [0]" xfId="6" builtinId="7"/>
    <cellStyle name="Currency" xfId="7" builtinId="4"/>
    <cellStyle name="Percent" xfId="8" builtinId="5"/>
    <cellStyle name="Тысячи [0]_Лист1" xfId="9"/>
    <cellStyle name="Обычный 8" xfId="10"/>
    <cellStyle name="Hyperlink" xfId="11" builtinId="8"/>
    <cellStyle name="60% - Accent4" xfId="12" builtinId="44"/>
    <cellStyle name="Followed Hyperlink" xfId="13" builtinId="9"/>
    <cellStyle name="Check Cell" xfId="14" builtinId="23"/>
    <cellStyle name="Heading 2" xfId="15" builtinId="17"/>
    <cellStyle name="Note" xfId="16" builtinId="10"/>
    <cellStyle name="40% - Accent3" xfId="17" builtinId="39"/>
    <cellStyle name="Warning Text" xfId="18" builtinId="11"/>
    <cellStyle name="40% - Акцент6 2" xfId="19"/>
    <cellStyle name="40% - Accent2" xfId="20" builtinId="35"/>
    <cellStyle name="Title" xfId="21" builtinId="15"/>
    <cellStyle name="CExplanatory Text" xfId="22" builtinId="53"/>
    <cellStyle name="40% - Акцент5 2" xfId="23"/>
    <cellStyle name="Обычный 2 5" xfId="24"/>
    <cellStyle name="Heading 1" xfId="25" builtinId="16"/>
    <cellStyle name="Heading 3" xfId="26" builtinId="18"/>
    <cellStyle name="Heading 4" xfId="27" builtinId="19"/>
    <cellStyle name="Примечание 3" xfId="28"/>
    <cellStyle name="60% - Акцент2 2" xfId="29"/>
    <cellStyle name="20% - Акцент6 2" xfId="30"/>
    <cellStyle name="Input" xfId="31" builtinId="20"/>
    <cellStyle name="20% - Акцент3 2" xfId="32"/>
    <cellStyle name="60% - Accent3" xfId="33" builtinId="40"/>
    <cellStyle name="Good" xfId="34" builtinId="26"/>
    <cellStyle name="Output" xfId="35" builtinId="21"/>
    <cellStyle name="20% - Accent1" xfId="36" builtinId="30"/>
    <cellStyle name="Calculation" xfId="37" builtinId="22"/>
    <cellStyle name="Linked Cell" xfId="38" builtinId="24"/>
    <cellStyle name="Total" xfId="39" builtinId="25"/>
    <cellStyle name="Bad" xfId="40" builtinId="27"/>
    <cellStyle name="40% - Акцент3 2" xfId="41"/>
    <cellStyle name="Связанная ячейка 3" xfId="42"/>
    <cellStyle name="Neutral" xfId="43" builtinId="28"/>
    <cellStyle name="Accent1" xfId="44" builtinId="29"/>
    <cellStyle name="20% - Accent5" xfId="45" builtinId="46"/>
    <cellStyle name="60% - Accent1" xfId="46" builtinId="32"/>
    <cellStyle name="Accent2" xfId="47" builtinId="33"/>
    <cellStyle name="20% - Accent2" xfId="48" builtinId="34"/>
    <cellStyle name="20% - Accent6" xfId="49" builtinId="50"/>
    <cellStyle name="60% - Accent2" xfId="50" builtinId="36"/>
    <cellStyle name="Accent3" xfId="51" builtinId="37"/>
    <cellStyle name="20% - Accent3" xfId="52" builtinId="38"/>
    <cellStyle name="Accent4" xfId="53" builtinId="41"/>
    <cellStyle name="20% - Accent4" xfId="54" builtinId="42"/>
    <cellStyle name="40% - Accent4" xfId="55" builtinId="43"/>
    <cellStyle name="60% - Акцент1 2" xfId="56"/>
    <cellStyle name="20% - Акцент5 2" xfId="57"/>
    <cellStyle name="Accent5" xfId="58" builtinId="45"/>
    <cellStyle name="40% - Акцент1 2" xfId="59"/>
    <cellStyle name="40% - Accent5" xfId="60" builtinId="47"/>
    <cellStyle name="60% - Accent5" xfId="61" builtinId="48"/>
    <cellStyle name="Хороший 2" xfId="62"/>
    <cellStyle name="Accent6" xfId="63" builtinId="49"/>
    <cellStyle name="40% - Accent6" xfId="64" builtinId="51"/>
    <cellStyle name="60% - Accent6" xfId="65" builtinId="52"/>
    <cellStyle name="20% - Акцент1 2" xfId="66"/>
    <cellStyle name="20% - Акцент2 2" xfId="67"/>
    <cellStyle name="20% - Акцент4 2" xfId="68"/>
    <cellStyle name="40% - Акцент2 2" xfId="69"/>
    <cellStyle name="40% - Акцент4 2" xfId="70"/>
    <cellStyle name="60% - Акцент3 2" xfId="71"/>
    <cellStyle name="Процентный 2" xfId="72"/>
    <cellStyle name="60% - Акцент4 2" xfId="73"/>
    <cellStyle name="60% - Акцент5 2" xfId="74"/>
    <cellStyle name="60% - Акцент6 2" xfId="75"/>
    <cellStyle name="Euro" xfId="76"/>
    <cellStyle name="Normal_Адр.список школ  ПИР " xfId="77"/>
    <cellStyle name="Акцент1 2" xfId="78"/>
    <cellStyle name="Акцент1 3" xfId="79"/>
    <cellStyle name="Акцент2 2" xfId="80"/>
    <cellStyle name="Акцент2 3" xfId="81"/>
    <cellStyle name="Акцент3 2" xfId="82"/>
    <cellStyle name="Акцент3 3" xfId="83"/>
    <cellStyle name="Акцент4 2" xfId="84"/>
    <cellStyle name="Акцент4 3" xfId="85"/>
    <cellStyle name="Акцент5 2" xfId="86"/>
    <cellStyle name="Акцент5 3" xfId="87"/>
    <cellStyle name="Акцент6 2" xfId="88"/>
    <cellStyle name="Акцент6 3" xfId="89"/>
    <cellStyle name="Ввод  2" xfId="90"/>
    <cellStyle name="Ввод  3" xfId="91"/>
    <cellStyle name="Вывод 2" xfId="92"/>
    <cellStyle name="Вывод 3" xfId="93"/>
    <cellStyle name="Вычисление 2" xfId="94"/>
    <cellStyle name="Вычисление 3" xfId="95"/>
    <cellStyle name="Денежный 2" xfId="96"/>
    <cellStyle name="ельводхоз" xfId="97"/>
    <cellStyle name="Заголовок 1 2" xfId="98"/>
    <cellStyle name="Заголовок 1 3" xfId="99"/>
    <cellStyle name="Заголовок 2 2" xfId="100"/>
    <cellStyle name="Заголовок 2 3" xfId="101"/>
    <cellStyle name="Заголовок 3 2" xfId="102"/>
    <cellStyle name="Заголовок 3 3" xfId="103"/>
    <cellStyle name="Обычный 3" xfId="104"/>
    <cellStyle name="Заголовок 4 2" xfId="105"/>
    <cellStyle name="Обычный 4" xfId="106"/>
    <cellStyle name="Заголовок 4 3" xfId="107"/>
    <cellStyle name="Итог 2" xfId="108"/>
    <cellStyle name="Итог 3" xfId="109"/>
    <cellStyle name="Контрольная ячейка 2" xfId="110"/>
    <cellStyle name="Контрольная ячейка 3" xfId="111"/>
    <cellStyle name="Название 2" xfId="112"/>
    <cellStyle name="Нейтральный 2" xfId="113"/>
    <cellStyle name="Нейтральный 3" xfId="114"/>
    <cellStyle name="Обычный 10" xfId="115"/>
    <cellStyle name="Обычный 11" xfId="116"/>
    <cellStyle name="Обычный 2" xfId="117"/>
    <cellStyle name="Обычный 2 2" xfId="118"/>
    <cellStyle name="Обычный 2 3" xfId="119"/>
    <cellStyle name="Обычный 2 4" xfId="120"/>
    <cellStyle name="Обычный 2_12" xfId="121"/>
    <cellStyle name="Обычный 3 2" xfId="122"/>
    <cellStyle name="Обычный 33" xfId="123"/>
    <cellStyle name="Обычный 5" xfId="124"/>
    <cellStyle name="Обычный 5 2" xfId="125"/>
    <cellStyle name="Обычный 6" xfId="126"/>
    <cellStyle name="Обычный 6 2" xfId="127"/>
    <cellStyle name="Обычный 9" xfId="128"/>
    <cellStyle name="Плохой 2" xfId="129"/>
    <cellStyle name="Плохой 3" xfId="130"/>
    <cellStyle name="Пояснение 2" xfId="131"/>
    <cellStyle name="Пояснение 3" xfId="132"/>
    <cellStyle name="Примечание 2" xfId="133"/>
    <cellStyle name="Связанная ячейка 2" xfId="134"/>
    <cellStyle name="Стиль 1" xfId="135"/>
    <cellStyle name="Стиль 1 2" xfId="136"/>
    <cellStyle name="Текст предупреждения 2" xfId="137"/>
    <cellStyle name="Текст предупреждения 3" xfId="138"/>
    <cellStyle name="Тысячи_Лист1" xfId="139"/>
    <cellStyle name="Финансовый 2" xfId="140"/>
    <cellStyle name="Хороший 3" xfId="141"/>
  </cellStyles>
  <tableStyles count="0" defaultTableStyle="TableStyleMedium9" defaultPivotStyle="PivotStyleLight16"/>
  <colors>
    <mruColors>
      <color rgb="00EBF1DE"/>
      <color rgb="00F2F2F2"/>
      <color rgb="00D9D9D9"/>
      <color rgb="00FEF2E8"/>
      <color rgb="00FEF1E6"/>
      <color rgb="00FDE9D9"/>
      <color rgb="00FFFFFF"/>
      <color rgb="00FF0000"/>
      <color rgb="00DAEEF3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9.xml"/><Relationship Id="rId24" Type="http://schemas.openxmlformats.org/officeDocument/2006/relationships/externalLink" Target="externalLinks/externalLink8.xml"/><Relationship Id="rId23" Type="http://schemas.openxmlformats.org/officeDocument/2006/relationships/externalLink" Target="externalLinks/externalLink7.xml"/><Relationship Id="rId22" Type="http://schemas.openxmlformats.org/officeDocument/2006/relationships/externalLink" Target="externalLinks/externalLink6.xml"/><Relationship Id="rId21" Type="http://schemas.openxmlformats.org/officeDocument/2006/relationships/externalLink" Target="externalLinks/externalLink5.xml"/><Relationship Id="rId20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3.xml"/><Relationship Id="rId18" Type="http://schemas.openxmlformats.org/officeDocument/2006/relationships/externalLink" Target="externalLinks/externalLink2.xml"/><Relationship Id="rId17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YTOV\Common\2006%20&#1093;&#1091;&#1078;&#1078;&#1072;&#1090;&#1083;&#1072;&#1088;&#1080;\&#1061;&#1080;&#1089;&#1086;&#1073;&#1086;&#1090;&#1083;&#1072;&#1088;\&#1064;&#1082;&#1086;&#1083;&#1072;\&#1052;&#1086;&#1080;%20&#1076;&#1086;&#1082;&#1091;&#1084;&#1077;&#1085;&#1090;&#1099;\2001%20&#1081;&#1080;&#1083;\&#1061;&#1086;&#1082;&#1080;&#108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y%20Projects\baza-uz\public\excels\Users\saytov.q\AppData\Local\Temp\bat\&#1053;&#1072;&#1074;&#1086;&#1080;&#1081;\72-&#1078;&#1072;&#1076;.%20&#1044;&#1059;&#1044;%202004-2009%20&#1089;&#1086;&#1085;&#10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069;&#1076;&#1080;&#1082;\2001%20&#1081;&#1080;&#1083;\&#1061;&#1086;&#1082;&#1080;&#108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MANDAROV_X\Xakimboy\&#1052;&#1086;&#1080;%20&#1076;&#1086;&#1082;&#1091;&#1084;&#1077;&#1085;&#1090;&#1099;\OTCHET\2005\&#1060;&#1054;%20&#1060;&#1077;&#1074;&#1088;&#1072;&#1083;&#1100;%20&#1054;&#1050;&#105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_tuhvatullin\&#1056;&#1080;&#1085;&#1072;&#1090;\J_ibragimov\13\2003\&#1047;&#1072;&#1076;&#1072;&#1085;&#1080;&#1103;\&#1059;&#1074;&#1077;&#1076;%20&#1087;&#1086;%20&#1083;&#1100;&#1075;&#1086;&#1090;&#1085;&#1080;&#1082;&#1072;&#108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YTOV\Common\&#1052;&#1086;&#1080;%20&#1076;&#1086;&#1082;&#1091;&#1084;&#1077;&#1085;&#1090;&#1099;\&#1057;&#1055;&#1054;&#1056;&#1058;\&#1052;&#1086;&#1080;%20&#1076;&#1086;&#1082;&#1091;&#1084;&#1077;&#1085;&#1090;&#1099;\OTCHET\2002\&#1084;&#1086;&#1083;&#1080;&#1103;%20&#1073;&#1086;&#1096;&#1082;&#1072;&#1088;&#1084;&#1072;&#1089;&#1080;&#107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saytov.q\AppData\Local\Temp\bat\&#1053;&#1072;&#1074;&#1086;&#1080;&#1081;\72-&#1078;&#1072;&#1076;.%20&#1044;&#1059;&#1044;%202004-2009%20&#1089;&#1086;&#1085;&#108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#DATA\Downloads\Telegram%20Desktop\2019-2020%20&#1040;&#1050;%20%20&#1090;&#1072;&#1081;&#1105;&#10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#DATA\Downloads\Telegram%20Desktop\&#1052;&#1086;&#1085;&#1080;&#1090;&#1086;&#1088;&#1080;&#1085;&#1075;\zahira\2004\man_mak_2005\&#1052;&#1086;&#1080;%20&#1076;&#1086;&#1082;&#1091;&#1084;&#1077;&#1085;&#1090;&#1099;\2004%20&#1081;&#1080;&#1083;\&#1044;&#1072;&#1089;&#1090;&#1091;&#1088;&#1083;&#1072;&#1088;\2005-07\&#1052;&#1086;&#1080;%20&#1076;&#1086;&#1082;&#1091;&#1084;&#1077;&#1085;&#1090;&#1099;\2003%20&#1081;&#1080;&#1083;\Dasturlar\&#1087;&#1088;&#1086;&#1075;&#1085;&#1086;&#1079;%202004-06\2004-2006%20&#1087;&#1088;&#1086;&#1075;&#1085;&#1086;&#1079;%20&#1053;&#1072;&#1084;&#1072;&#1085;&#1075;&#1072;&#1085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My%20Projects\baza-uz\public\excels\6%20&#1090;&#1072;&#1083;&#1080;&#1082;%20&#1078;&#1072;&#1076;&#1074;&#1072;&#1083;&#1076;&#1072;&#1075;&#1080;%20&#1118;&#1079;&#1075;&#1072;&#1088;&#1080;&#1096;&#1083;&#1072;&#1088;\2020%20&#1040;&#1050;\Users\saytov.q\AppData\Local\Temp\bat\&#1053;&#1072;&#1074;&#1086;&#1080;&#1081;\72-&#1078;&#1072;&#1076;.%20&#1044;&#1059;&#1044;%202004-2009%20&#1089;&#1086;&#1085;&#108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#DATA\Downloads\Telegram%20Desktop\Users\saytov.q\AppData\Local\Temp\bat\&#1053;&#1072;&#1074;&#1086;&#1080;&#1081;\72-&#1078;&#1072;&#1076;.%20&#1044;&#1059;&#1044;%202004-2009%20&#1089;&#1086;&#1085;&#108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\#DATA\Downloads\Telegram%20Desktop\Users\saytov.q\AppData\Local\Temp\bat\&#1053;&#1072;&#1074;&#1086;&#1080;&#1081;\&#1040;&#1089;&#1072;&#1076;&#1086;&#1074;&#1075;&#1072;%20&#1082;&#1091;&#1088;&#1080;&#1083;&#1080;&#1096;\&#1040;&#1089;&#1072;&#1076;&#1086;&#1074;&#1075;&#1072;%20&#1082;&#1091;&#1088;&#1080;&#1083;&#1080;&#1096;\9%20&#1086;&#1081;&#1075;&#1072;%20&#1082;&#1091;&#1079;,%20&#1076;&#1072;&#1089;&#1090;,%202007\&#1076;&#1072;&#1089;&#1090;&#1091;&#1088;%20321\29&#1072;&#1074;&#1075;&#1091;&#1089;&#1090;\TEMP\&#1052;&#1086;&#1080;%20&#1076;&#1086;&#1082;&#1091;&#1084;&#1077;&#1085;&#1090;&#1099;\&#1052;&#1086;&#1080;%20&#1076;&#1086;&#1082;&#1091;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%20profile\Downloads\Telegram%20Desktop\Users\saytov.q\AppData\Local\Temp\bat\&#1053;&#1072;&#1074;&#1086;&#1080;&#1081;\72-&#1078;&#1072;&#1076;.%20&#1044;&#1059;&#1044;%202004-2009%20&#1089;&#1086;&#1085;&#108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Вып 01.01.02г."/>
      <sheetName val="прилож.1 (6)"/>
      <sheetName val="прилож.1 (7)"/>
      <sheetName val="прилож.1 (8)"/>
      <sheetName val="прилож.1 (9)"/>
      <sheetName val="Лист1"/>
      <sheetName val="прилож.1 (2)"/>
      <sheetName val="Прил.2"/>
      <sheetName val="Прил.2 (5)"/>
      <sheetName val="Прилож.1&quot;а&quot;"/>
      <sheetName val="Прилож.1&quot;а&quot; (2)"/>
      <sheetName val="01г СводМест"/>
      <sheetName val="Прил.2 (3)"/>
      <sheetName val="Прил.2 (4)"/>
      <sheetName val="Лист2"/>
      <sheetName val="прилож.3"/>
      <sheetName val="Лист3(1)"/>
      <sheetName val="прилож.3(2)"/>
      <sheetName val="прилож.3 (3)"/>
      <sheetName val="прилож.3 (4)"/>
      <sheetName val="Прил.5"/>
      <sheetName val="Прил.5А"/>
      <sheetName val="Прилож.5Б"/>
      <sheetName val="Прилож.5Б (2)"/>
      <sheetName val="Лист5"/>
      <sheetName val="Лист5 (2)"/>
      <sheetName val="Лист8(3)"/>
      <sheetName val="Лист9"/>
      <sheetName val="Лист10"/>
      <sheetName val="Лист11"/>
      <sheetName val="Лист12"/>
      <sheetName val="Лист13"/>
      <sheetName val="Лист14"/>
      <sheetName val="Лист14 (3)"/>
      <sheetName val="Лист15"/>
      <sheetName val="Лист16"/>
      <sheetName val="Лист17"/>
      <sheetName val="Лист18"/>
      <sheetName val="Лист1 (2)"/>
      <sheetName val="прилож.3 (5)"/>
      <sheetName val="#REF!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72-жад. 2004-2012 сони"/>
      <sheetName val="#REF!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Вып 01.01.02г."/>
      <sheetName val="прилож.1 (6)"/>
      <sheetName val="прилож.1 (7)"/>
      <sheetName val="прилож.1 (8)"/>
      <sheetName val="прилож.1 (9)"/>
      <sheetName val="Лист1"/>
      <sheetName val="прилож.1 (2)"/>
      <sheetName val="Прил.2"/>
      <sheetName val="Прил.2 (5)"/>
      <sheetName val="Прилож.1&quot;а&quot;"/>
      <sheetName val="Прилож.1&quot;а&quot; (2)"/>
      <sheetName val="01г СводМест"/>
      <sheetName val="Прил.2 (3)"/>
      <sheetName val="Прил.2 (4)"/>
      <sheetName val="Лист2"/>
      <sheetName val="прилож.3"/>
      <sheetName val="Лист3(1)"/>
      <sheetName val="прилож.3(2)"/>
      <sheetName val="прилож.3 (3)"/>
      <sheetName val="прилож.3 (4)"/>
      <sheetName val="Прил.5"/>
      <sheetName val="Прил.5А"/>
      <sheetName val="Прилож.5Б"/>
      <sheetName val="Прилож.5Б (2)"/>
      <sheetName val="Лист5"/>
      <sheetName val="Лист5 (2)"/>
      <sheetName val="Лист8(3)"/>
      <sheetName val="Лист9"/>
      <sheetName val="Лист10"/>
      <sheetName val="Лист11"/>
      <sheetName val="Лист12"/>
      <sheetName val="Лист13"/>
      <sheetName val="Лист14"/>
      <sheetName val="Лист14 (3)"/>
      <sheetName val="Лист15"/>
      <sheetName val="Лист16"/>
      <sheetName val="Лист17"/>
      <sheetName val="Лист18"/>
      <sheetName val="Лист1 (2)"/>
      <sheetName val="прилож.3 (5)"/>
      <sheetName val="#REF!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т-2"/>
      <sheetName val="т-4"/>
      <sheetName val="ФО -1"/>
      <sheetName val="ФО-2"/>
      <sheetName val="ФО -4"/>
      <sheetName val="ФО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данные"/>
      <sheetName val="Даромадлар"/>
      <sheetName val="УРГАНЧ ТУМАН"/>
      <sheetName val="Урганч т"/>
      <sheetName val="ХИВА ТУМАН"/>
      <sheetName val="Хива т"/>
      <sheetName val="ХАЗОРАСП ТУМАН"/>
      <sheetName val="Хазарасп т"/>
      <sheetName val="ГУРЛАН ТУМАН"/>
      <sheetName val="Гурлан т"/>
      <sheetName val="ШОВОТ ТУМАН"/>
      <sheetName val="Шовот т"/>
      <sheetName val="ЯНГИАРИК ТУМАН"/>
      <sheetName val="Янгиарик т"/>
      <sheetName val="КУШКУПИР ТУМАН"/>
      <sheetName val="Кошкупир т"/>
      <sheetName val="БОГОТ ТУМАН"/>
      <sheetName val="Богот т"/>
      <sheetName val="ХОНКА ТУМАН"/>
      <sheetName val="Хонка т"/>
      <sheetName val="ЯНГИБОЗОР ТУМАН"/>
      <sheetName val="Янгибозор т"/>
      <sheetName val="туманлар буйича жами"/>
      <sheetName val="облбюджет"/>
      <sheetName val="ВСЕГО"/>
      <sheetName val="БогѾт т"/>
      <sheetName val="Варианты"/>
      <sheetName val="УРГАНЧ_ТУМАН"/>
      <sheetName val="Урганч_т"/>
      <sheetName val="ХИВА_ТУМАН"/>
      <sheetName val="Хива_т"/>
      <sheetName val="ХАЗОРАСП_ТУМАН"/>
      <sheetName val="Хазарасп_т"/>
      <sheetName val="ГУРЛАН_ТУМАН"/>
      <sheetName val="Гурлан_т"/>
      <sheetName val="ШОВОТ_ТУМАН"/>
      <sheetName val="Шовот_т"/>
      <sheetName val="ЯНГИАРИК_ТУМАН"/>
      <sheetName val="Янгиарик_т"/>
      <sheetName val="КУШКУПИР_ТУМАН"/>
      <sheetName val="Кошкупир_т"/>
      <sheetName val="БОГОТ_ТУМАН"/>
      <sheetName val="Богот_т"/>
      <sheetName val="ХОНКА_ТУМАН"/>
      <sheetName val="Хонка_т"/>
      <sheetName val="ЯНГИБОЗОР_ТУМАН"/>
      <sheetName val="Янгибозор_т"/>
      <sheetName val="туманлар_буйича_жами"/>
      <sheetName val="БогѾт_т"/>
      <sheetName val="облбюјжет"/>
      <sheetName val="ХАЗІРАСП_ТУМАН"/>
      <sheetName val="ГУРЛАНSТУМАН"/>
      <sheetName val="ШОВІТ_ТУМАН"/>
      <sheetName val="БІГОТ_ТУМАН"/>
      <sheetName val="БЦгот_т"/>
      <sheetName val="ЯНГИБІЗОР_ТУМАН"/>
      <sheetName val="табли 4 местний совет"/>
      <sheetName val="MIN-MAX"/>
      <sheetName val="2010"/>
      <sheetName val="2011"/>
      <sheetName val="2012"/>
      <sheetName val="2013"/>
      <sheetName val="2014"/>
      <sheetName val="2015"/>
      <sheetName val="2016"/>
      <sheetName val="2017"/>
      <sheetName val="смеш_дт"/>
      <sheetName val="ТАБ№2"/>
      <sheetName val="63- протокол (4)"/>
      <sheetName val="уюшмага10,09 холатига"/>
      <sheetName val="УРГАНЧ_ТУМАН1"/>
      <sheetName val="Урганч_т1"/>
      <sheetName val="ХИВА_ТУМАН1"/>
      <sheetName val="Хива_т1"/>
      <sheetName val="ХАЗОРАСП_ТУМАН1"/>
      <sheetName val="Хазарасп_т1"/>
      <sheetName val="ГУРЛАН_ТУМАН1"/>
      <sheetName val="Гурлан_т1"/>
      <sheetName val="ШОВОТ_ТУМАН1"/>
      <sheetName val="Шовот_т1"/>
      <sheetName val="ЯНГИАРИК_ТУМАН1"/>
      <sheetName val="Янгиарик_т1"/>
      <sheetName val="КУШКУПИР_ТУМАН1"/>
      <sheetName val="Кошкупир_т1"/>
      <sheetName val="БОГОТ_ТУМАН1"/>
      <sheetName val="Богот_т1"/>
      <sheetName val="ХОНКА_ТУМАН1"/>
      <sheetName val="Хонка_т1"/>
      <sheetName val="ЯНГИБОЗОР_ТУМАН1"/>
      <sheetName val="Янгибозор_т1"/>
      <sheetName val="туманлар_буйича_жами1"/>
      <sheetName val="БогѾт_т1"/>
      <sheetName val="Фориш 2003"/>
      <sheetName val="табли_4_местний_совет"/>
      <sheetName val="курс"/>
      <sheetName val="ўз"/>
      <sheetName val="Пункт"/>
      <sheetName val="G1"/>
      <sheetName val="Массив"/>
      <sheetName val="УРГАНЧ_ТУМАН2"/>
      <sheetName val="Урганч_т2"/>
      <sheetName val="ХИВА_ТУМАН2"/>
      <sheetName val="Хива_т2"/>
      <sheetName val="ХАЗОРАСП_ТУМАН2"/>
      <sheetName val="Хазарасп_т2"/>
      <sheetName val="ГУРЛАН_ТУМАН2"/>
      <sheetName val="Гурлан_т2"/>
      <sheetName val="ШОВОТ_ТУМАН2"/>
      <sheetName val="Шовот_т2"/>
      <sheetName val="ЯНГИАРИК_ТУМАН2"/>
      <sheetName val="Янгиарик_т2"/>
      <sheetName val="КУШКУПИР_ТУМАН2"/>
      <sheetName val="Кошкупир_т2"/>
      <sheetName val="БОГОТ_ТУМАН2"/>
      <sheetName val="Богот_т2"/>
      <sheetName val="ХОНКА_ТУМАН2"/>
      <sheetName val="Хонка_т2"/>
      <sheetName val="ЯНГИБОЗОР_ТУМАН2"/>
      <sheetName val="Янгибозор_т2"/>
      <sheetName val="туманлар_буйича_жами2"/>
      <sheetName val="БогѾт_т2"/>
      <sheetName val="63-_протокол_(4)"/>
      <sheetName val="уюшмага10,09_холатига"/>
      <sheetName val="Фориш_2003"/>
      <sheetName val="Увед по льготникам"/>
      <sheetName val="Гай пахта"/>
      <sheetName val="Лист2"/>
      <sheetName val="УРГАНЧ_ТУМАН3"/>
      <sheetName val="Урганч_т3"/>
      <sheetName val="ХИВА_ТУМАН3"/>
      <sheetName val="Хива_т3"/>
      <sheetName val="ХАЗОРАСП_ТУМАН3"/>
      <sheetName val="Хазарасп_т3"/>
      <sheetName val="ГУРЛАН_ТУМАН3"/>
      <sheetName val="Гурлан_т3"/>
      <sheetName val="ШОВОТ_ТУМАН3"/>
      <sheetName val="Шовот_т3"/>
      <sheetName val="ЯНГИАРИК_ТУМАН3"/>
      <sheetName val="Янгиарик_т3"/>
      <sheetName val="КУШКУПИР_ТУМАН3"/>
      <sheetName val="Кошкупир_т3"/>
      <sheetName val="БОГОТ_ТУМАН3"/>
      <sheetName val="Богот_т3"/>
      <sheetName val="ХОНКА_ТУМАН3"/>
      <sheetName val="Хонка_т3"/>
      <sheetName val="ЯНГИБОЗОР_ТУМАН3"/>
      <sheetName val="Янгибозор_т3"/>
      <sheetName val="туманлар_буйича_жами3"/>
      <sheetName val="БогѾт_т3"/>
      <sheetName val="табли_4_местний_совет1"/>
      <sheetName val="63-_протокол_(4)1"/>
      <sheetName val="уюшмага10,09_холатига1"/>
      <sheetName val="Фориш_20031"/>
      <sheetName val="Maktablar_Tegma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 refreshError="1"/>
      <sheetData sheetId="150"/>
      <sheetData sheetId="151"/>
      <sheetData sheetId="152"/>
      <sheetData sheetId="15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72-жад. 2004-2012 сони"/>
      <sheetName val="#REF!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1-ж"/>
      <sheetName val="1.1"/>
      <sheetName val="1.2"/>
      <sheetName val="2-ж"/>
      <sheetName val="3-ж"/>
      <sheetName val="4-ж"/>
      <sheetName val="5-ж"/>
      <sheetName val="6-ж"/>
      <sheetName val="7-ж"/>
      <sheetName val="8-ж"/>
      <sheetName val="9-ж"/>
      <sheetName val="10-ж"/>
      <sheetName val="11-ж"/>
      <sheetName val="11.1"/>
      <sheetName val="12-ж"/>
      <sheetName val="13-ж"/>
      <sheetName val="14-ж"/>
      <sheetName val="15-ж"/>
      <sheetName val="16-ж"/>
      <sheetName val="17-ж"/>
      <sheetName val="17.1"/>
      <sheetName val="18-ж"/>
      <sheetName val="19-ж"/>
      <sheetName val="20-ж"/>
      <sheetName val="21-ж"/>
      <sheetName val="22-ж"/>
      <sheetName val="23-ж"/>
      <sheetName val="24-ж"/>
      <sheetName val="25-ж"/>
      <sheetName val="26-ж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P4">
            <v>344042</v>
          </cell>
        </row>
        <row r="5">
          <cell r="P5">
            <v>555448</v>
          </cell>
        </row>
        <row r="6">
          <cell r="P6">
            <v>323844</v>
          </cell>
        </row>
        <row r="7">
          <cell r="P7">
            <v>256634</v>
          </cell>
        </row>
        <row r="8">
          <cell r="P8">
            <v>627328</v>
          </cell>
        </row>
        <row r="9">
          <cell r="P9">
            <v>178060</v>
          </cell>
        </row>
        <row r="10">
          <cell r="P10">
            <v>499667</v>
          </cell>
        </row>
        <row r="11">
          <cell r="P11">
            <v>719684</v>
          </cell>
        </row>
        <row r="12">
          <cell r="P12">
            <v>493155</v>
          </cell>
        </row>
        <row r="13">
          <cell r="P13">
            <v>155981</v>
          </cell>
        </row>
        <row r="14">
          <cell r="P14">
            <v>509741</v>
          </cell>
        </row>
        <row r="16">
          <cell r="P16">
            <v>349944</v>
          </cell>
        </row>
        <row r="17">
          <cell r="P17">
            <v>436048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табл1"/>
      <sheetName val="табл2"/>
      <sheetName val="таблм3"/>
      <sheetName val="табли 4свод"/>
      <sheetName val="табли 4 местний совет"/>
      <sheetName val="табли 4 БЮД мин. и ведомства"/>
      <sheetName val="табли 4 ХОЗ"/>
      <sheetName val="табл 5"/>
      <sheetName val="табл 6"/>
      <sheetName val="ком т 1"/>
      <sheetName val="ком т 2"/>
      <sheetName val="ком т 3"/>
      <sheetName val="ком таб 4"/>
      <sheetName val="ком таб 5"/>
      <sheetName val="ком т 6"/>
      <sheetName val="ком т 7"/>
      <sheetName val="ком т 8"/>
      <sheetName val="ком т 9"/>
      <sheetName val="ком т 9 (1,2,3)"/>
      <sheetName val="ком т 10"/>
      <sheetName val="ком т 11"/>
      <sheetName val="ком т 12"/>
      <sheetName val="ком т13 (2)"/>
      <sheetName val="ком т 14 (2)"/>
      <sheetName val="ком таб 15"/>
      <sheetName val="комтаб 16"/>
      <sheetName val="ком таб 17"/>
      <sheetName val="ком таб 18"/>
      <sheetName val="ком т 19"/>
      <sheetName val="Баланс 1"/>
      <sheetName val="транспорт"/>
      <sheetName val="транспорт (доход)"/>
      <sheetName val="Лист1"/>
      <sheetName val="чет эл инвест"/>
      <sheetName val="Лист2"/>
      <sheetName val="табли_4свод"/>
      <sheetName val="табли_4_местний_совет"/>
      <sheetName val="табли_4_БЮД_мин__и_ведомства"/>
      <sheetName val="табли_4_ХОЗ"/>
      <sheetName val="табл_5"/>
      <sheetName val="табл_6"/>
      <sheetName val="ком_т_1"/>
      <sheetName val="ком_т_2"/>
      <sheetName val="ком_т_3"/>
      <sheetName val="ком_таб_4"/>
      <sheetName val="ком_таб_5"/>
      <sheetName val="ком_т_6"/>
      <sheetName val="ком_т_7"/>
      <sheetName val="ком_т_8"/>
      <sheetName val="ком_т_9"/>
      <sheetName val="ком_т_9_(1,2,3)"/>
      <sheetName val="ком_т_10"/>
      <sheetName val="ком_т_11"/>
      <sheetName val="ком_т_12"/>
      <sheetName val="ком_т13_(2)"/>
      <sheetName val="ком_т_14_(2)"/>
      <sheetName val="ком_таб_15"/>
      <sheetName val="комтаб_16"/>
      <sheetName val="ком_таб_17"/>
      <sheetName val="ком_таб_18"/>
      <sheetName val="ком_т_19"/>
      <sheetName val="Баланс_1"/>
      <sheetName val="транспорт_(доход)"/>
      <sheetName val="чет_эл_инвест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72-жад. 2004-2012 сони"/>
      <sheetName val="#REF!"/>
    </sheetNames>
    <sheetDataSet>
      <sheetData sheetId="0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72-жад. 2004-2012 сони"/>
      <sheetName val="#REF!"/>
    </sheetNames>
    <sheetDataSet>
      <sheetData sheetId="0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72-жад. 2004-2012 сони"/>
      <sheetName val="#REF!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O22"/>
  <sheetViews>
    <sheetView view="pageBreakPreview" zoomScaleNormal="75" topLeftCell="A4" workbookViewId="0">
      <selection activeCell="B16" sqref="A1:H21"/>
    </sheetView>
  </sheetViews>
  <sheetFormatPr defaultColWidth="9.33333333333333" defaultRowHeight="18.75"/>
  <cols>
    <col min="1" max="1" width="6.28888888888889" style="395" customWidth="1"/>
    <col min="2" max="2" width="52.1444444444444" style="395" customWidth="1"/>
    <col min="3" max="5" width="20.1444444444444" style="395" customWidth="1"/>
    <col min="6" max="6" width="17" style="395" customWidth="1"/>
    <col min="7" max="7" width="20.1444444444444" style="395" customWidth="1"/>
    <col min="8" max="8" width="15.8555555555556" style="395" hidden="1" customWidth="1"/>
    <col min="9" max="9" width="15.8555555555556" style="395" customWidth="1"/>
    <col min="10" max="16384" width="9.14444444444444" style="395"/>
  </cols>
  <sheetData>
    <row r="1" s="661" customFormat="1" spans="7:7">
      <c r="G1" s="662" t="s">
        <v>0</v>
      </c>
    </row>
    <row r="2" ht="51.75" customHeight="1" spans="1:9">
      <c r="A2" s="663" t="s">
        <v>1</v>
      </c>
      <c r="B2" s="663"/>
      <c r="C2" s="663"/>
      <c r="D2" s="663"/>
      <c r="E2" s="663"/>
      <c r="F2" s="663"/>
      <c r="G2" s="663"/>
      <c r="H2" s="663"/>
      <c r="I2" s="663"/>
    </row>
    <row r="3" ht="21.75" customHeight="1" spans="1:9">
      <c r="A3" s="664" t="s">
        <v>2</v>
      </c>
      <c r="B3" s="665" t="s">
        <v>3</v>
      </c>
      <c r="C3" s="666" t="s">
        <v>4</v>
      </c>
      <c r="D3" s="667" t="s">
        <v>5</v>
      </c>
      <c r="E3" s="667" t="s">
        <v>6</v>
      </c>
      <c r="F3" s="667" t="s">
        <v>7</v>
      </c>
      <c r="G3" s="668" t="s">
        <v>8</v>
      </c>
      <c r="H3" s="665" t="s">
        <v>9</v>
      </c>
      <c r="I3" s="697"/>
    </row>
    <row r="4" ht="21.75" customHeight="1" spans="1:9">
      <c r="A4" s="669"/>
      <c r="B4" s="670"/>
      <c r="C4" s="671"/>
      <c r="D4" s="672"/>
      <c r="E4" s="672"/>
      <c r="F4" s="672"/>
      <c r="G4" s="673"/>
      <c r="H4" s="670"/>
      <c r="I4" s="697"/>
    </row>
    <row r="5" ht="42" customHeight="1" spans="1:9">
      <c r="A5" s="674"/>
      <c r="B5" s="675"/>
      <c r="C5" s="676"/>
      <c r="D5" s="677"/>
      <c r="E5" s="677"/>
      <c r="F5" s="677"/>
      <c r="G5" s="678"/>
      <c r="H5" s="675"/>
      <c r="I5" s="697"/>
    </row>
    <row r="6" ht="30" customHeight="1" spans="1:9">
      <c r="A6" s="679"/>
      <c r="B6" s="680" t="s">
        <v>10</v>
      </c>
      <c r="C6" s="681">
        <f>SUM(C7:C20)</f>
        <v>10008</v>
      </c>
      <c r="D6" s="681">
        <f>SUM(D7:D20)</f>
        <v>6</v>
      </c>
      <c r="E6" s="681">
        <f>SUM(E7:E20)</f>
        <v>36</v>
      </c>
      <c r="F6" s="681">
        <f>SUM(F7:F20)</f>
        <v>128</v>
      </c>
      <c r="G6" s="681">
        <f>SUM(G7:G20)</f>
        <v>10130</v>
      </c>
      <c r="H6" s="680">
        <v>121</v>
      </c>
      <c r="I6" s="698"/>
    </row>
    <row r="7" ht="24" customHeight="1" spans="1:9">
      <c r="A7" s="682">
        <v>1</v>
      </c>
      <c r="B7" s="683" t="s">
        <v>11</v>
      </c>
      <c r="C7" s="682">
        <v>727</v>
      </c>
      <c r="D7" s="684">
        <v>2</v>
      </c>
      <c r="E7" s="684"/>
      <c r="F7" s="684">
        <v>1</v>
      </c>
      <c r="G7" s="685">
        <f>C7-D7-E7+F7</f>
        <v>726</v>
      </c>
      <c r="H7" s="686">
        <v>-1</v>
      </c>
      <c r="I7" s="699"/>
    </row>
    <row r="8" ht="24" customHeight="1" spans="1:9">
      <c r="A8" s="687">
        <v>2</v>
      </c>
      <c r="B8" s="688" t="s">
        <v>12</v>
      </c>
      <c r="C8" s="687">
        <v>764</v>
      </c>
      <c r="D8" s="689"/>
      <c r="E8" s="689"/>
      <c r="F8" s="689">
        <v>3</v>
      </c>
      <c r="G8" s="690">
        <f t="shared" ref="G8:G19" si="0">C8-D8-E8+F8</f>
        <v>767</v>
      </c>
      <c r="H8" s="689">
        <v>3</v>
      </c>
      <c r="I8" s="699"/>
    </row>
    <row r="9" ht="24" customHeight="1" spans="1:9">
      <c r="A9" s="687">
        <v>3</v>
      </c>
      <c r="B9" s="688" t="s">
        <v>13</v>
      </c>
      <c r="C9" s="687">
        <v>536</v>
      </c>
      <c r="D9" s="689"/>
      <c r="E9" s="689"/>
      <c r="F9" s="689">
        <v>1</v>
      </c>
      <c r="G9" s="690">
        <f t="shared" si="0"/>
        <v>537</v>
      </c>
      <c r="H9" s="689">
        <v>1</v>
      </c>
      <c r="I9" s="699"/>
    </row>
    <row r="10" ht="24" customHeight="1" spans="1:9">
      <c r="A10" s="687">
        <v>4</v>
      </c>
      <c r="B10" s="688" t="s">
        <v>14</v>
      </c>
      <c r="C10" s="687">
        <v>550</v>
      </c>
      <c r="D10" s="689"/>
      <c r="E10" s="689"/>
      <c r="F10" s="689">
        <v>3</v>
      </c>
      <c r="G10" s="690">
        <f t="shared" si="0"/>
        <v>553</v>
      </c>
      <c r="H10" s="689">
        <v>3</v>
      </c>
      <c r="I10" s="699"/>
    </row>
    <row r="11" ht="24" customHeight="1" spans="1:9">
      <c r="A11" s="687">
        <v>5</v>
      </c>
      <c r="B11" s="688" t="s">
        <v>15</v>
      </c>
      <c r="C11" s="687">
        <v>1157</v>
      </c>
      <c r="D11" s="689">
        <v>1</v>
      </c>
      <c r="E11" s="689"/>
      <c r="F11" s="689">
        <v>61</v>
      </c>
      <c r="G11" s="690">
        <f t="shared" si="0"/>
        <v>1217</v>
      </c>
      <c r="H11" s="689">
        <v>60</v>
      </c>
      <c r="I11" s="699"/>
    </row>
    <row r="12" ht="24" customHeight="1" spans="1:9">
      <c r="A12" s="687">
        <v>6</v>
      </c>
      <c r="B12" s="688" t="s">
        <v>16</v>
      </c>
      <c r="C12" s="687">
        <v>365</v>
      </c>
      <c r="D12" s="689"/>
      <c r="E12" s="689"/>
      <c r="F12" s="689">
        <v>3</v>
      </c>
      <c r="G12" s="690">
        <f t="shared" si="0"/>
        <v>368</v>
      </c>
      <c r="H12" s="689">
        <v>3</v>
      </c>
      <c r="I12" s="699"/>
    </row>
    <row r="13" ht="24" customHeight="1" spans="1:9">
      <c r="A13" s="687">
        <v>7</v>
      </c>
      <c r="B13" s="688" t="s">
        <v>17</v>
      </c>
      <c r="C13" s="687">
        <v>711</v>
      </c>
      <c r="D13" s="689"/>
      <c r="E13" s="689"/>
      <c r="F13" s="689">
        <v>1</v>
      </c>
      <c r="G13" s="690">
        <f t="shared" si="0"/>
        <v>712</v>
      </c>
      <c r="H13" s="689">
        <v>1</v>
      </c>
      <c r="I13" s="699"/>
    </row>
    <row r="14" ht="24" customHeight="1" spans="1:9">
      <c r="A14" s="687">
        <v>8</v>
      </c>
      <c r="B14" s="688" t="s">
        <v>18</v>
      </c>
      <c r="C14" s="687">
        <v>1255</v>
      </c>
      <c r="D14" s="689"/>
      <c r="E14" s="689"/>
      <c r="F14" s="689">
        <v>12</v>
      </c>
      <c r="G14" s="690">
        <f t="shared" si="0"/>
        <v>1267</v>
      </c>
      <c r="H14" s="689">
        <v>12</v>
      </c>
      <c r="I14" s="699"/>
    </row>
    <row r="15" ht="24" customHeight="1" spans="1:9">
      <c r="A15" s="687">
        <v>9</v>
      </c>
      <c r="B15" s="688" t="s">
        <v>19</v>
      </c>
      <c r="C15" s="687">
        <v>927</v>
      </c>
      <c r="D15" s="689"/>
      <c r="E15" s="689"/>
      <c r="F15" s="689">
        <v>6</v>
      </c>
      <c r="G15" s="690">
        <f t="shared" si="0"/>
        <v>933</v>
      </c>
      <c r="H15" s="689">
        <v>5</v>
      </c>
      <c r="I15" s="699"/>
    </row>
    <row r="16" ht="24" customHeight="1" spans="1:9">
      <c r="A16" s="687">
        <v>10</v>
      </c>
      <c r="B16" s="688" t="s">
        <v>20</v>
      </c>
      <c r="C16" s="687">
        <v>313</v>
      </c>
      <c r="D16" s="689"/>
      <c r="E16" s="689"/>
      <c r="F16" s="689">
        <v>5</v>
      </c>
      <c r="G16" s="690">
        <f t="shared" si="0"/>
        <v>318</v>
      </c>
      <c r="H16" s="689">
        <v>5</v>
      </c>
      <c r="I16" s="699"/>
    </row>
    <row r="17" ht="24" customHeight="1" spans="1:15">
      <c r="A17" s="687">
        <v>11</v>
      </c>
      <c r="B17" s="688" t="s">
        <v>21</v>
      </c>
      <c r="C17" s="687">
        <v>891</v>
      </c>
      <c r="D17" s="691">
        <v>3</v>
      </c>
      <c r="E17" s="691">
        <v>18</v>
      </c>
      <c r="F17" s="691">
        <v>14</v>
      </c>
      <c r="G17" s="690">
        <f t="shared" si="0"/>
        <v>884</v>
      </c>
      <c r="H17" s="689">
        <v>-7</v>
      </c>
      <c r="I17" s="699"/>
      <c r="K17" s="700"/>
      <c r="L17" s="700"/>
      <c r="M17" s="700"/>
      <c r="N17" s="700"/>
      <c r="O17" s="700"/>
    </row>
    <row r="18" ht="24" customHeight="1" spans="1:9">
      <c r="A18" s="687">
        <v>12</v>
      </c>
      <c r="B18" s="688" t="s">
        <v>22</v>
      </c>
      <c r="C18" s="687">
        <v>948</v>
      </c>
      <c r="D18" s="689"/>
      <c r="E18" s="689"/>
      <c r="F18" s="689">
        <v>11</v>
      </c>
      <c r="G18" s="690">
        <f t="shared" si="0"/>
        <v>959</v>
      </c>
      <c r="H18" s="689">
        <v>11</v>
      </c>
      <c r="I18" s="699"/>
    </row>
    <row r="19" ht="24" customHeight="1" spans="1:9">
      <c r="A19" s="687">
        <v>13</v>
      </c>
      <c r="B19" s="688" t="s">
        <v>23</v>
      </c>
      <c r="C19" s="687">
        <v>546</v>
      </c>
      <c r="D19" s="689"/>
      <c r="E19" s="689"/>
      <c r="F19" s="689">
        <v>3</v>
      </c>
      <c r="G19" s="690">
        <f t="shared" si="0"/>
        <v>549</v>
      </c>
      <c r="H19" s="689">
        <v>3</v>
      </c>
      <c r="I19" s="699"/>
    </row>
    <row r="20" ht="24" customHeight="1" spans="1:9">
      <c r="A20" s="692">
        <v>14</v>
      </c>
      <c r="B20" s="693" t="s">
        <v>24</v>
      </c>
      <c r="C20" s="692">
        <v>318</v>
      </c>
      <c r="D20" s="694"/>
      <c r="E20" s="694">
        <v>18</v>
      </c>
      <c r="F20" s="694">
        <v>4</v>
      </c>
      <c r="G20" s="695">
        <f>C20-D20+E20+F20</f>
        <v>340</v>
      </c>
      <c r="H20" s="689">
        <v>22</v>
      </c>
      <c r="I20" s="699"/>
    </row>
    <row r="21" ht="32.25" customHeight="1" spans="1:9">
      <c r="A21" s="696" t="s">
        <v>25</v>
      </c>
      <c r="B21" s="696"/>
      <c r="C21" s="696"/>
      <c r="D21" s="696"/>
      <c r="E21" s="696"/>
      <c r="F21" s="696"/>
      <c r="G21" s="696"/>
      <c r="H21" s="696"/>
      <c r="I21" s="696"/>
    </row>
    <row r="22" spans="1:9">
      <c r="A22" s="503"/>
      <c r="B22" s="503"/>
      <c r="C22" s="503"/>
      <c r="D22" s="503"/>
      <c r="E22" s="503"/>
      <c r="F22" s="503"/>
      <c r="G22" s="503"/>
      <c r="H22" s="503"/>
      <c r="I22" s="503"/>
    </row>
  </sheetData>
  <mergeCells count="11">
    <mergeCell ref="A2:H2"/>
    <mergeCell ref="A21:H21"/>
    <mergeCell ref="A22:H22"/>
    <mergeCell ref="A3:A5"/>
    <mergeCell ref="B3:B5"/>
    <mergeCell ref="C3:C5"/>
    <mergeCell ref="D3:D5"/>
    <mergeCell ref="E3:E5"/>
    <mergeCell ref="F3:F5"/>
    <mergeCell ref="G3:G5"/>
    <mergeCell ref="H3:H5"/>
  </mergeCells>
  <printOptions horizontalCentered="1"/>
  <pageMargins left="0.196850393700787" right="0.196850393700787" top="0.196850393700787" bottom="0.196850393700787" header="0.118110236220472" footer="0"/>
  <pageSetup paperSize="9" scale="94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R144"/>
  <sheetViews>
    <sheetView view="pageBreakPreview" zoomScale="85" zoomScaleNormal="100" topLeftCell="A13" workbookViewId="0">
      <selection activeCell="B21" sqref="B21"/>
    </sheetView>
  </sheetViews>
  <sheetFormatPr defaultColWidth="9.33333333333333" defaultRowHeight="15.75"/>
  <cols>
    <col min="1" max="1" width="6" style="569" customWidth="1"/>
    <col min="2" max="2" width="29.4222222222222" style="569" customWidth="1"/>
    <col min="3" max="13" width="11.4222222222222" style="569" customWidth="1"/>
    <col min="14" max="14" width="15.7111111111111" style="569" customWidth="1"/>
    <col min="15" max="15" width="10.1444444444444" style="569"/>
    <col min="16" max="17" width="9.14444444444444" style="569"/>
    <col min="18" max="18" width="10.7111111111111" style="569"/>
    <col min="19" max="16384" width="9.14444444444444" style="569"/>
  </cols>
  <sheetData>
    <row r="1" ht="60.75" customHeight="1" spans="1:14">
      <c r="A1" s="570" t="s">
        <v>26</v>
      </c>
      <c r="B1" s="570"/>
      <c r="C1" s="570"/>
      <c r="D1" s="570"/>
      <c r="E1" s="570"/>
      <c r="F1" s="570"/>
      <c r="G1" s="570"/>
      <c r="H1" s="570"/>
      <c r="I1" s="570"/>
      <c r="J1" s="570"/>
      <c r="K1" s="570"/>
      <c r="L1" s="570"/>
      <c r="M1" s="570"/>
      <c r="N1" s="570"/>
    </row>
    <row r="2" ht="46.5" customHeight="1" spans="1:14">
      <c r="A2" s="571" t="s">
        <v>2</v>
      </c>
      <c r="B2" s="572" t="s">
        <v>3</v>
      </c>
      <c r="C2" s="573" t="s">
        <v>27</v>
      </c>
      <c r="D2" s="574" t="s">
        <v>28</v>
      </c>
      <c r="E2" s="574" t="s">
        <v>29</v>
      </c>
      <c r="F2" s="574" t="s">
        <v>30</v>
      </c>
      <c r="G2" s="573" t="s">
        <v>31</v>
      </c>
      <c r="H2" s="574" t="s">
        <v>32</v>
      </c>
      <c r="I2" s="574" t="s">
        <v>33</v>
      </c>
      <c r="J2" s="574" t="s">
        <v>34</v>
      </c>
      <c r="K2" s="574" t="s">
        <v>35</v>
      </c>
      <c r="L2" s="620" t="s">
        <v>36</v>
      </c>
      <c r="M2" s="621" t="s">
        <v>37</v>
      </c>
      <c r="N2" s="622" t="s">
        <v>38</v>
      </c>
    </row>
    <row r="3" ht="37.5" customHeight="1" spans="1:14">
      <c r="A3" s="575">
        <v>1</v>
      </c>
      <c r="B3" s="576" t="s">
        <v>11</v>
      </c>
      <c r="C3" s="577">
        <f t="shared" ref="C3:M3" si="0">C21+C39+C57+C75+C93+C111+C129</f>
        <v>33681</v>
      </c>
      <c r="D3" s="577">
        <f t="shared" si="0"/>
        <v>36780</v>
      </c>
      <c r="E3" s="577">
        <f t="shared" si="0"/>
        <v>35451</v>
      </c>
      <c r="F3" s="577">
        <f t="shared" si="0"/>
        <v>33907</v>
      </c>
      <c r="G3" s="577">
        <f t="shared" si="0"/>
        <v>35388</v>
      </c>
      <c r="H3" s="577">
        <f t="shared" si="0"/>
        <v>36181</v>
      </c>
      <c r="I3" s="577">
        <f t="shared" si="0"/>
        <v>35255</v>
      </c>
      <c r="J3" s="577">
        <f t="shared" si="0"/>
        <v>32746</v>
      </c>
      <c r="K3" s="577">
        <f t="shared" si="0"/>
        <v>28755</v>
      </c>
      <c r="L3" s="577">
        <f t="shared" si="0"/>
        <v>22263</v>
      </c>
      <c r="M3" s="577">
        <f t="shared" si="0"/>
        <v>20913</v>
      </c>
      <c r="N3" s="624">
        <f>SUM(C3:M3)</f>
        <v>351320</v>
      </c>
    </row>
    <row r="4" ht="24.75" customHeight="1" spans="1:14">
      <c r="A4" s="579">
        <v>2</v>
      </c>
      <c r="B4" s="580" t="s">
        <v>12</v>
      </c>
      <c r="C4" s="577">
        <f t="shared" ref="C4:M4" si="1">C22+C40+C58+C76+C94+C112+C130</f>
        <v>51660</v>
      </c>
      <c r="D4" s="577">
        <f t="shared" si="1"/>
        <v>61279</v>
      </c>
      <c r="E4" s="577">
        <f t="shared" si="1"/>
        <v>56208</v>
      </c>
      <c r="F4" s="577">
        <f t="shared" si="1"/>
        <v>54081</v>
      </c>
      <c r="G4" s="577">
        <f t="shared" si="1"/>
        <v>61033</v>
      </c>
      <c r="H4" s="577">
        <f t="shared" si="1"/>
        <v>62632</v>
      </c>
      <c r="I4" s="577">
        <f t="shared" si="1"/>
        <v>57891</v>
      </c>
      <c r="J4" s="577">
        <f t="shared" si="1"/>
        <v>53168</v>
      </c>
      <c r="K4" s="577">
        <f t="shared" si="1"/>
        <v>46648</v>
      </c>
      <c r="L4" s="577">
        <f t="shared" si="1"/>
        <v>35362</v>
      </c>
      <c r="M4" s="577">
        <f t="shared" si="1"/>
        <v>30320</v>
      </c>
      <c r="N4" s="624">
        <f t="shared" ref="N4:N16" si="2">SUM(C4:M4)</f>
        <v>570282</v>
      </c>
    </row>
    <row r="5" ht="24.75" customHeight="1" spans="1:14">
      <c r="A5" s="579">
        <v>3</v>
      </c>
      <c r="B5" s="580" t="s">
        <v>13</v>
      </c>
      <c r="C5" s="577">
        <f t="shared" ref="C5:M5" si="3">C23+C41+C59+C77+C95+C113+C131</f>
        <v>25496</v>
      </c>
      <c r="D5" s="577">
        <f t="shared" si="3"/>
        <v>34095</v>
      </c>
      <c r="E5" s="577">
        <f t="shared" si="3"/>
        <v>32288</v>
      </c>
      <c r="F5" s="577">
        <f t="shared" si="3"/>
        <v>30786</v>
      </c>
      <c r="G5" s="577">
        <f t="shared" si="3"/>
        <v>32006</v>
      </c>
      <c r="H5" s="577">
        <f t="shared" si="3"/>
        <v>32275</v>
      </c>
      <c r="I5" s="577">
        <f t="shared" si="3"/>
        <v>31267</v>
      </c>
      <c r="J5" s="577">
        <f t="shared" si="3"/>
        <v>28828</v>
      </c>
      <c r="K5" s="577">
        <f t="shared" si="3"/>
        <v>28649</v>
      </c>
      <c r="L5" s="577">
        <f t="shared" si="3"/>
        <v>23817</v>
      </c>
      <c r="M5" s="577">
        <f t="shared" si="3"/>
        <v>22412</v>
      </c>
      <c r="N5" s="624">
        <f t="shared" si="2"/>
        <v>321919</v>
      </c>
    </row>
    <row r="6" ht="24.75" customHeight="1" spans="1:14">
      <c r="A6" s="579">
        <v>4</v>
      </c>
      <c r="B6" s="580" t="s">
        <v>14</v>
      </c>
      <c r="C6" s="577">
        <f t="shared" ref="C6:M6" si="4">C24+C42+C60+C78+C96+C114+C132</f>
        <v>24675</v>
      </c>
      <c r="D6" s="577">
        <f t="shared" si="4"/>
        <v>26707</v>
      </c>
      <c r="E6" s="577">
        <f t="shared" si="4"/>
        <v>24321</v>
      </c>
      <c r="F6" s="577">
        <f t="shared" si="4"/>
        <v>24435</v>
      </c>
      <c r="G6" s="577">
        <f t="shared" si="4"/>
        <v>25723</v>
      </c>
      <c r="H6" s="577">
        <f t="shared" si="4"/>
        <v>26288</v>
      </c>
      <c r="I6" s="577">
        <f t="shared" si="4"/>
        <v>25535</v>
      </c>
      <c r="J6" s="577">
        <f t="shared" si="4"/>
        <v>23306</v>
      </c>
      <c r="K6" s="577">
        <f t="shared" si="4"/>
        <v>22381</v>
      </c>
      <c r="L6" s="577">
        <f t="shared" si="4"/>
        <v>18863</v>
      </c>
      <c r="M6" s="577">
        <f t="shared" si="4"/>
        <v>16672</v>
      </c>
      <c r="N6" s="624">
        <f t="shared" si="2"/>
        <v>258906</v>
      </c>
    </row>
    <row r="7" ht="24.75" customHeight="1" spans="1:14">
      <c r="A7" s="579">
        <v>5</v>
      </c>
      <c r="B7" s="580" t="s">
        <v>15</v>
      </c>
      <c r="C7" s="577">
        <f t="shared" ref="C7:M7" si="5">C25+C43+C61+C79+C97+C115+C133</f>
        <v>61679</v>
      </c>
      <c r="D7" s="577">
        <f t="shared" si="5"/>
        <v>66444</v>
      </c>
      <c r="E7" s="577">
        <f t="shared" si="5"/>
        <v>63852</v>
      </c>
      <c r="F7" s="577">
        <f t="shared" si="5"/>
        <v>61182</v>
      </c>
      <c r="G7" s="577">
        <f t="shared" si="5"/>
        <v>62531</v>
      </c>
      <c r="H7" s="577">
        <f t="shared" si="5"/>
        <v>61984</v>
      </c>
      <c r="I7" s="577">
        <f t="shared" si="5"/>
        <v>61795</v>
      </c>
      <c r="J7" s="577">
        <f t="shared" si="5"/>
        <v>56134</v>
      </c>
      <c r="K7" s="577">
        <f t="shared" si="5"/>
        <v>54051</v>
      </c>
      <c r="L7" s="577">
        <f t="shared" si="5"/>
        <v>46503</v>
      </c>
      <c r="M7" s="577">
        <f t="shared" si="5"/>
        <v>42745</v>
      </c>
      <c r="N7" s="624">
        <f t="shared" si="2"/>
        <v>638900</v>
      </c>
    </row>
    <row r="8" ht="24.75" customHeight="1" spans="1:14">
      <c r="A8" s="579">
        <v>6</v>
      </c>
      <c r="B8" s="580" t="s">
        <v>16</v>
      </c>
      <c r="C8" s="577">
        <f t="shared" ref="C8:M8" si="6">C26+C44+C62+C80+C98+C116+C134</f>
        <v>17913</v>
      </c>
      <c r="D8" s="577">
        <f t="shared" si="6"/>
        <v>18907</v>
      </c>
      <c r="E8" s="577">
        <f t="shared" si="6"/>
        <v>17680</v>
      </c>
      <c r="F8" s="577">
        <f t="shared" si="6"/>
        <v>17530</v>
      </c>
      <c r="G8" s="577">
        <f t="shared" si="6"/>
        <v>17904</v>
      </c>
      <c r="H8" s="577">
        <f t="shared" si="6"/>
        <v>17685</v>
      </c>
      <c r="I8" s="577">
        <f t="shared" si="6"/>
        <v>17213</v>
      </c>
      <c r="J8" s="577">
        <f t="shared" si="6"/>
        <v>17497</v>
      </c>
      <c r="K8" s="577">
        <f t="shared" si="6"/>
        <v>16076</v>
      </c>
      <c r="L8" s="577">
        <f t="shared" si="6"/>
        <v>11904</v>
      </c>
      <c r="M8" s="577">
        <f t="shared" si="6"/>
        <v>11223</v>
      </c>
      <c r="N8" s="624">
        <f t="shared" si="2"/>
        <v>181532</v>
      </c>
    </row>
    <row r="9" ht="24.75" customHeight="1" spans="1:14">
      <c r="A9" s="579">
        <v>7</v>
      </c>
      <c r="B9" s="580" t="s">
        <v>17</v>
      </c>
      <c r="C9" s="577">
        <f t="shared" ref="C9:M9" si="7">C27+C45+C63+C81+C99+C117+C135</f>
        <v>50630</v>
      </c>
      <c r="D9" s="577">
        <f t="shared" si="7"/>
        <v>52947</v>
      </c>
      <c r="E9" s="577">
        <f t="shared" si="7"/>
        <v>49779</v>
      </c>
      <c r="F9" s="577">
        <f t="shared" si="7"/>
        <v>50336</v>
      </c>
      <c r="G9" s="577">
        <f t="shared" si="7"/>
        <v>47693</v>
      </c>
      <c r="H9" s="577">
        <f t="shared" si="7"/>
        <v>52100</v>
      </c>
      <c r="I9" s="577">
        <f t="shared" si="7"/>
        <v>55495</v>
      </c>
      <c r="J9" s="577">
        <f t="shared" si="7"/>
        <v>48298</v>
      </c>
      <c r="K9" s="577">
        <f t="shared" si="7"/>
        <v>39876</v>
      </c>
      <c r="L9" s="577">
        <f t="shared" si="7"/>
        <v>32247</v>
      </c>
      <c r="M9" s="577">
        <f t="shared" si="7"/>
        <v>29986</v>
      </c>
      <c r="N9" s="624">
        <f t="shared" si="2"/>
        <v>509387</v>
      </c>
    </row>
    <row r="10" ht="24.75" customHeight="1" spans="1:14">
      <c r="A10" s="579">
        <v>8</v>
      </c>
      <c r="B10" s="580" t="s">
        <v>18</v>
      </c>
      <c r="C10" s="577">
        <f t="shared" ref="C10:M10" si="8">C28+C46+C64+C82+C100+C118+C136</f>
        <v>75115</v>
      </c>
      <c r="D10" s="577">
        <f t="shared" si="8"/>
        <v>77034</v>
      </c>
      <c r="E10" s="577">
        <f t="shared" si="8"/>
        <v>72619</v>
      </c>
      <c r="F10" s="577">
        <f t="shared" si="8"/>
        <v>73711</v>
      </c>
      <c r="G10" s="577">
        <f t="shared" si="8"/>
        <v>74883</v>
      </c>
      <c r="H10" s="577">
        <f t="shared" si="8"/>
        <v>75071</v>
      </c>
      <c r="I10" s="577">
        <f t="shared" si="8"/>
        <v>72357</v>
      </c>
      <c r="J10" s="577">
        <f t="shared" si="8"/>
        <v>66262</v>
      </c>
      <c r="K10" s="577">
        <f t="shared" si="8"/>
        <v>63231</v>
      </c>
      <c r="L10" s="577">
        <f t="shared" si="8"/>
        <v>49026</v>
      </c>
      <c r="M10" s="577">
        <f t="shared" si="8"/>
        <v>44897</v>
      </c>
      <c r="N10" s="624">
        <f t="shared" si="2"/>
        <v>744206</v>
      </c>
    </row>
    <row r="11" ht="24.75" customHeight="1" spans="1:14">
      <c r="A11" s="579">
        <v>9</v>
      </c>
      <c r="B11" s="580" t="s">
        <v>19</v>
      </c>
      <c r="C11" s="577">
        <f t="shared" ref="C11:M11" si="9">C29+C47+C65+C83+C101+C119+C137</f>
        <v>53574</v>
      </c>
      <c r="D11" s="577">
        <f t="shared" si="9"/>
        <v>52986</v>
      </c>
      <c r="E11" s="577">
        <f t="shared" si="9"/>
        <v>50620</v>
      </c>
      <c r="F11" s="577">
        <f t="shared" si="9"/>
        <v>51576</v>
      </c>
      <c r="G11" s="577">
        <f t="shared" si="9"/>
        <v>49778</v>
      </c>
      <c r="H11" s="577">
        <f t="shared" si="9"/>
        <v>49422</v>
      </c>
      <c r="I11" s="577">
        <f t="shared" si="9"/>
        <v>49310</v>
      </c>
      <c r="J11" s="577">
        <f t="shared" si="9"/>
        <v>44460</v>
      </c>
      <c r="K11" s="577">
        <f t="shared" si="9"/>
        <v>41516</v>
      </c>
      <c r="L11" s="577">
        <f t="shared" si="9"/>
        <v>36245</v>
      </c>
      <c r="M11" s="577">
        <f t="shared" si="9"/>
        <v>32418</v>
      </c>
      <c r="N11" s="624">
        <f t="shared" si="2"/>
        <v>511905</v>
      </c>
    </row>
    <row r="12" ht="24.75" customHeight="1" spans="1:14">
      <c r="A12" s="579">
        <v>10</v>
      </c>
      <c r="B12" s="580" t="s">
        <v>20</v>
      </c>
      <c r="C12" s="577">
        <f t="shared" ref="C12:M12" si="10">C30+C48+C66+C84+C102+C120+C138</f>
        <v>13091</v>
      </c>
      <c r="D12" s="577">
        <f t="shared" si="10"/>
        <v>15720</v>
      </c>
      <c r="E12" s="577">
        <f t="shared" si="10"/>
        <v>14977</v>
      </c>
      <c r="F12" s="577">
        <f t="shared" si="10"/>
        <v>15227</v>
      </c>
      <c r="G12" s="577">
        <f t="shared" si="10"/>
        <v>15917</v>
      </c>
      <c r="H12" s="577">
        <f t="shared" si="10"/>
        <v>16660</v>
      </c>
      <c r="I12" s="577">
        <f t="shared" si="10"/>
        <v>16074</v>
      </c>
      <c r="J12" s="577">
        <f t="shared" si="10"/>
        <v>14744</v>
      </c>
      <c r="K12" s="577">
        <f t="shared" si="10"/>
        <v>13804</v>
      </c>
      <c r="L12" s="577">
        <f t="shared" si="10"/>
        <v>9879</v>
      </c>
      <c r="M12" s="577">
        <f t="shared" si="10"/>
        <v>9053</v>
      </c>
      <c r="N12" s="624">
        <f t="shared" si="2"/>
        <v>155146</v>
      </c>
    </row>
    <row r="13" ht="24.75" customHeight="1" spans="1:14">
      <c r="A13" s="579">
        <v>11</v>
      </c>
      <c r="B13" s="580" t="s">
        <v>21</v>
      </c>
      <c r="C13" s="577">
        <f t="shared" ref="C13:M13" si="11">C31+C49+C67+C85+C103+C121+C139</f>
        <v>45298</v>
      </c>
      <c r="D13" s="577">
        <f t="shared" si="11"/>
        <v>51899</v>
      </c>
      <c r="E13" s="577">
        <f t="shared" si="11"/>
        <v>49512</v>
      </c>
      <c r="F13" s="577">
        <f t="shared" si="11"/>
        <v>49933</v>
      </c>
      <c r="G13" s="577">
        <f t="shared" si="11"/>
        <v>51933</v>
      </c>
      <c r="H13" s="577">
        <f t="shared" si="11"/>
        <v>53243</v>
      </c>
      <c r="I13" s="577">
        <f t="shared" si="11"/>
        <v>50026</v>
      </c>
      <c r="J13" s="577">
        <f t="shared" si="11"/>
        <v>47279</v>
      </c>
      <c r="K13" s="577">
        <f t="shared" si="11"/>
        <v>42876</v>
      </c>
      <c r="L13" s="577">
        <f t="shared" si="11"/>
        <v>31108</v>
      </c>
      <c r="M13" s="577">
        <f t="shared" si="11"/>
        <v>30510</v>
      </c>
      <c r="N13" s="624">
        <f t="shared" si="2"/>
        <v>503617</v>
      </c>
    </row>
    <row r="14" ht="24.75" customHeight="1" spans="1:14">
      <c r="A14" s="579">
        <v>12</v>
      </c>
      <c r="B14" s="580" t="s">
        <v>22</v>
      </c>
      <c r="C14" s="577">
        <f t="shared" ref="C14:M14" si="12">C32+C50+C68+C86+C104+C122+C140</f>
        <v>61584</v>
      </c>
      <c r="D14" s="577">
        <f t="shared" si="12"/>
        <v>70780</v>
      </c>
      <c r="E14" s="577">
        <f t="shared" si="12"/>
        <v>65313</v>
      </c>
      <c r="F14" s="577">
        <f t="shared" si="12"/>
        <v>66065</v>
      </c>
      <c r="G14" s="577">
        <f t="shared" si="12"/>
        <v>70140</v>
      </c>
      <c r="H14" s="577">
        <f t="shared" si="12"/>
        <v>66215</v>
      </c>
      <c r="I14" s="577">
        <f t="shared" si="12"/>
        <v>63863</v>
      </c>
      <c r="J14" s="577">
        <f t="shared" si="12"/>
        <v>63227</v>
      </c>
      <c r="K14" s="577">
        <f t="shared" si="12"/>
        <v>58631</v>
      </c>
      <c r="L14" s="577">
        <f t="shared" si="12"/>
        <v>43738</v>
      </c>
      <c r="M14" s="577">
        <f t="shared" si="12"/>
        <v>42353</v>
      </c>
      <c r="N14" s="624">
        <f t="shared" si="2"/>
        <v>671909</v>
      </c>
    </row>
    <row r="15" ht="24.75" customHeight="1" spans="1:14">
      <c r="A15" s="579">
        <v>13</v>
      </c>
      <c r="B15" s="580" t="s">
        <v>23</v>
      </c>
      <c r="C15" s="577">
        <f t="shared" ref="C15:M15" si="13">C33+C51+C69+C87+C105+C123+C141</f>
        <v>33442</v>
      </c>
      <c r="D15" s="577">
        <f t="shared" si="13"/>
        <v>35837</v>
      </c>
      <c r="E15" s="577">
        <f t="shared" si="13"/>
        <v>32834</v>
      </c>
      <c r="F15" s="577">
        <f t="shared" si="13"/>
        <v>34270</v>
      </c>
      <c r="G15" s="577">
        <f t="shared" si="13"/>
        <v>35611</v>
      </c>
      <c r="H15" s="577">
        <f t="shared" si="13"/>
        <v>35499</v>
      </c>
      <c r="I15" s="577">
        <f t="shared" si="13"/>
        <v>35542</v>
      </c>
      <c r="J15" s="577">
        <f t="shared" si="13"/>
        <v>35095</v>
      </c>
      <c r="K15" s="577">
        <f t="shared" si="13"/>
        <v>30980</v>
      </c>
      <c r="L15" s="577">
        <f t="shared" si="13"/>
        <v>25162</v>
      </c>
      <c r="M15" s="577">
        <f t="shared" si="13"/>
        <v>22958</v>
      </c>
      <c r="N15" s="624">
        <f t="shared" si="2"/>
        <v>357230</v>
      </c>
    </row>
    <row r="16" ht="24.75" customHeight="1" spans="1:14">
      <c r="A16" s="585">
        <v>14</v>
      </c>
      <c r="B16" s="586" t="s">
        <v>24</v>
      </c>
      <c r="C16" s="577">
        <f t="shared" ref="C16:M16" si="14">C34+C52+C70+C88+C106+C124+C142</f>
        <v>37198</v>
      </c>
      <c r="D16" s="577">
        <f t="shared" si="14"/>
        <v>46374</v>
      </c>
      <c r="E16" s="577">
        <f t="shared" si="14"/>
        <v>46779</v>
      </c>
      <c r="F16" s="577">
        <f t="shared" si="14"/>
        <v>47026</v>
      </c>
      <c r="G16" s="577">
        <f t="shared" si="14"/>
        <v>46357</v>
      </c>
      <c r="H16" s="577">
        <f t="shared" si="14"/>
        <v>49402</v>
      </c>
      <c r="I16" s="577">
        <f t="shared" si="14"/>
        <v>46849</v>
      </c>
      <c r="J16" s="577">
        <f t="shared" si="14"/>
        <v>43219</v>
      </c>
      <c r="K16" s="577">
        <f t="shared" si="14"/>
        <v>39802</v>
      </c>
      <c r="L16" s="577">
        <f t="shared" si="14"/>
        <v>36125</v>
      </c>
      <c r="M16" s="577">
        <f t="shared" si="14"/>
        <v>31101</v>
      </c>
      <c r="N16" s="624">
        <f t="shared" si="2"/>
        <v>470232</v>
      </c>
    </row>
    <row r="17" s="568" customFormat="1" ht="37.5" customHeight="1" spans="1:18">
      <c r="A17" s="611" t="s">
        <v>39</v>
      </c>
      <c r="B17" s="612"/>
      <c r="C17" s="613">
        <f t="shared" ref="C17:N17" si="15">SUM(C3:C16)</f>
        <v>585036</v>
      </c>
      <c r="D17" s="613">
        <f t="shared" si="15"/>
        <v>647789</v>
      </c>
      <c r="E17" s="613">
        <f t="shared" si="15"/>
        <v>612233</v>
      </c>
      <c r="F17" s="614">
        <f t="shared" si="15"/>
        <v>610065</v>
      </c>
      <c r="G17" s="617">
        <f t="shared" si="15"/>
        <v>626897</v>
      </c>
      <c r="H17" s="618">
        <f t="shared" si="15"/>
        <v>634657</v>
      </c>
      <c r="I17" s="618">
        <f t="shared" si="15"/>
        <v>618472</v>
      </c>
      <c r="J17" s="618">
        <f t="shared" si="15"/>
        <v>574263</v>
      </c>
      <c r="K17" s="618">
        <f t="shared" si="15"/>
        <v>527276</v>
      </c>
      <c r="L17" s="618">
        <f t="shared" si="15"/>
        <v>422242</v>
      </c>
      <c r="M17" s="641">
        <f t="shared" si="15"/>
        <v>387561</v>
      </c>
      <c r="N17" s="632">
        <f t="shared" si="15"/>
        <v>6246491</v>
      </c>
      <c r="R17" s="660"/>
    </row>
    <row r="18" ht="42.75" customHeight="1" spans="1:14">
      <c r="A18" s="602"/>
      <c r="B18" s="602"/>
      <c r="C18" s="603"/>
      <c r="D18" s="603"/>
      <c r="E18" s="603"/>
      <c r="F18" s="603"/>
      <c r="G18" s="603"/>
      <c r="H18" s="603"/>
      <c r="I18" s="603"/>
      <c r="J18" s="603"/>
      <c r="K18" s="603"/>
      <c r="L18" s="603"/>
      <c r="M18" s="603"/>
      <c r="N18" s="603"/>
    </row>
    <row r="19" ht="36.75" customHeight="1" spans="1:14">
      <c r="A19" s="570" t="s">
        <v>40</v>
      </c>
      <c r="B19" s="570"/>
      <c r="C19" s="570"/>
      <c r="D19" s="570"/>
      <c r="E19" s="570"/>
      <c r="F19" s="570"/>
      <c r="G19" s="570"/>
      <c r="H19" s="570"/>
      <c r="I19" s="570"/>
      <c r="J19" s="570"/>
      <c r="K19" s="570"/>
      <c r="L19" s="570"/>
      <c r="M19" s="570"/>
      <c r="N19" s="570"/>
    </row>
    <row r="20" ht="56.25" customHeight="1" spans="1:14">
      <c r="A20" s="571" t="s">
        <v>41</v>
      </c>
      <c r="B20" s="572" t="s">
        <v>3</v>
      </c>
      <c r="C20" s="573" t="s">
        <v>27</v>
      </c>
      <c r="D20" s="574" t="s">
        <v>28</v>
      </c>
      <c r="E20" s="574" t="s">
        <v>29</v>
      </c>
      <c r="F20" s="574" t="s">
        <v>30</v>
      </c>
      <c r="G20" s="573" t="s">
        <v>31</v>
      </c>
      <c r="H20" s="574" t="s">
        <v>32</v>
      </c>
      <c r="I20" s="574" t="s">
        <v>33</v>
      </c>
      <c r="J20" s="574" t="s">
        <v>34</v>
      </c>
      <c r="K20" s="574" t="s">
        <v>35</v>
      </c>
      <c r="L20" s="620" t="s">
        <v>36</v>
      </c>
      <c r="M20" s="621" t="s">
        <v>37</v>
      </c>
      <c r="N20" s="622" t="s">
        <v>38</v>
      </c>
    </row>
    <row r="21" ht="36" customHeight="1" spans="1:14">
      <c r="A21" s="604">
        <v>1</v>
      </c>
      <c r="B21" s="576" t="s">
        <v>11</v>
      </c>
      <c r="C21" s="605">
        <v>14513</v>
      </c>
      <c r="D21" s="606">
        <v>15763</v>
      </c>
      <c r="E21" s="606">
        <v>14974</v>
      </c>
      <c r="F21" s="606">
        <v>14372</v>
      </c>
      <c r="G21" s="605">
        <v>14933</v>
      </c>
      <c r="H21" s="606">
        <v>15506</v>
      </c>
      <c r="I21" s="606">
        <v>15781</v>
      </c>
      <c r="J21" s="606">
        <v>14810</v>
      </c>
      <c r="K21" s="606">
        <v>12712</v>
      </c>
      <c r="L21" s="606">
        <v>9727</v>
      </c>
      <c r="M21" s="634">
        <v>9322</v>
      </c>
      <c r="N21" s="635">
        <v>152413</v>
      </c>
    </row>
    <row r="22" ht="24" customHeight="1" spans="1:14">
      <c r="A22" s="607">
        <v>2</v>
      </c>
      <c r="B22" s="580" t="s">
        <v>12</v>
      </c>
      <c r="C22" s="583">
        <v>46463</v>
      </c>
      <c r="D22" s="584">
        <v>55245</v>
      </c>
      <c r="E22" s="584">
        <v>50398</v>
      </c>
      <c r="F22" s="584">
        <v>48478</v>
      </c>
      <c r="G22" s="583">
        <v>54761</v>
      </c>
      <c r="H22" s="584">
        <v>56513</v>
      </c>
      <c r="I22" s="584">
        <v>52282</v>
      </c>
      <c r="J22" s="584">
        <v>47813</v>
      </c>
      <c r="K22" s="584">
        <v>41866</v>
      </c>
      <c r="L22" s="584">
        <v>31817</v>
      </c>
      <c r="M22" s="627">
        <v>27501</v>
      </c>
      <c r="N22" s="635">
        <f t="shared" ref="N22:N34" si="16">SUM(C22:M22)</f>
        <v>513137</v>
      </c>
    </row>
    <row r="23" ht="24" customHeight="1" spans="1:14">
      <c r="A23" s="607">
        <v>3</v>
      </c>
      <c r="B23" s="580" t="s">
        <v>13</v>
      </c>
      <c r="C23" s="475">
        <v>23751</v>
      </c>
      <c r="D23" s="474">
        <v>31755</v>
      </c>
      <c r="E23" s="474">
        <v>30050</v>
      </c>
      <c r="F23" s="474">
        <v>28617</v>
      </c>
      <c r="G23" s="475">
        <v>29991</v>
      </c>
      <c r="H23" s="474">
        <v>30373</v>
      </c>
      <c r="I23" s="474">
        <v>29408</v>
      </c>
      <c r="J23" s="474">
        <v>27120</v>
      </c>
      <c r="K23" s="474">
        <v>26988</v>
      </c>
      <c r="L23" s="474">
        <v>22462</v>
      </c>
      <c r="M23" s="636">
        <v>21263</v>
      </c>
      <c r="N23" s="635">
        <f t="shared" si="16"/>
        <v>301778</v>
      </c>
    </row>
    <row r="24" ht="24" customHeight="1" spans="1:14">
      <c r="A24" s="607">
        <v>4</v>
      </c>
      <c r="B24" s="580" t="s">
        <v>14</v>
      </c>
      <c r="C24" s="583">
        <v>23129</v>
      </c>
      <c r="D24" s="584">
        <v>24882</v>
      </c>
      <c r="E24" s="584">
        <v>22696</v>
      </c>
      <c r="F24" s="584">
        <v>22696</v>
      </c>
      <c r="G24" s="583">
        <v>24216</v>
      </c>
      <c r="H24" s="584">
        <v>24708</v>
      </c>
      <c r="I24" s="584">
        <v>24169</v>
      </c>
      <c r="J24" s="584">
        <v>22006</v>
      </c>
      <c r="K24" s="584">
        <v>21156</v>
      </c>
      <c r="L24" s="584">
        <v>17605</v>
      </c>
      <c r="M24" s="627">
        <v>15709</v>
      </c>
      <c r="N24" s="635">
        <v>242972</v>
      </c>
    </row>
    <row r="25" ht="24" customHeight="1" spans="1:14">
      <c r="A25" s="607">
        <v>5</v>
      </c>
      <c r="B25" s="580" t="s">
        <v>15</v>
      </c>
      <c r="C25" s="583">
        <v>58289</v>
      </c>
      <c r="D25" s="584">
        <v>62680</v>
      </c>
      <c r="E25" s="584">
        <v>60027</v>
      </c>
      <c r="F25" s="584">
        <v>57492</v>
      </c>
      <c r="G25" s="583">
        <v>59542</v>
      </c>
      <c r="H25" s="584">
        <v>58975</v>
      </c>
      <c r="I25" s="584">
        <v>58895</v>
      </c>
      <c r="J25" s="584">
        <v>53493</v>
      </c>
      <c r="K25" s="584">
        <v>51324</v>
      </c>
      <c r="L25" s="584">
        <v>43956</v>
      </c>
      <c r="M25" s="627">
        <v>40469</v>
      </c>
      <c r="N25" s="635">
        <f t="shared" si="16"/>
        <v>605142</v>
      </c>
    </row>
    <row r="26" ht="24" customHeight="1" spans="1:14">
      <c r="A26" s="607">
        <v>6</v>
      </c>
      <c r="B26" s="580" t="s">
        <v>16</v>
      </c>
      <c r="C26" s="583">
        <v>15364</v>
      </c>
      <c r="D26" s="584">
        <v>16150</v>
      </c>
      <c r="E26" s="584">
        <v>14935</v>
      </c>
      <c r="F26" s="584">
        <v>15074</v>
      </c>
      <c r="G26" s="583">
        <v>15418</v>
      </c>
      <c r="H26" s="584">
        <v>15370</v>
      </c>
      <c r="I26" s="584">
        <v>15011</v>
      </c>
      <c r="J26" s="584">
        <v>15281</v>
      </c>
      <c r="K26" s="584">
        <v>13966</v>
      </c>
      <c r="L26" s="584">
        <v>10418</v>
      </c>
      <c r="M26" s="627">
        <v>9869</v>
      </c>
      <c r="N26" s="635">
        <f t="shared" si="16"/>
        <v>156856</v>
      </c>
    </row>
    <row r="27" ht="24" customHeight="1" spans="1:14">
      <c r="A27" s="607">
        <v>7</v>
      </c>
      <c r="B27" s="580" t="s">
        <v>17</v>
      </c>
      <c r="C27" s="583">
        <v>45424</v>
      </c>
      <c r="D27" s="584">
        <v>47389</v>
      </c>
      <c r="E27" s="584">
        <v>44413</v>
      </c>
      <c r="F27" s="584">
        <v>44892</v>
      </c>
      <c r="G27" s="583">
        <v>43250</v>
      </c>
      <c r="H27" s="584">
        <v>48004</v>
      </c>
      <c r="I27" s="584">
        <v>51398</v>
      </c>
      <c r="J27" s="584">
        <v>44710</v>
      </c>
      <c r="K27" s="584">
        <v>36552</v>
      </c>
      <c r="L27" s="584">
        <v>29620</v>
      </c>
      <c r="M27" s="627">
        <v>27783</v>
      </c>
      <c r="N27" s="635">
        <f t="shared" si="16"/>
        <v>463435</v>
      </c>
    </row>
    <row r="28" ht="24" customHeight="1" spans="1:14">
      <c r="A28" s="607">
        <v>8</v>
      </c>
      <c r="B28" s="580" t="s">
        <v>18</v>
      </c>
      <c r="C28" s="583">
        <v>69158</v>
      </c>
      <c r="D28" s="584">
        <v>70198</v>
      </c>
      <c r="E28" s="584">
        <v>65732</v>
      </c>
      <c r="F28" s="584">
        <v>66837</v>
      </c>
      <c r="G28" s="583">
        <v>68512</v>
      </c>
      <c r="H28" s="584">
        <v>69032</v>
      </c>
      <c r="I28" s="584">
        <v>66762</v>
      </c>
      <c r="J28" s="584">
        <v>60662</v>
      </c>
      <c r="K28" s="584">
        <v>57705</v>
      </c>
      <c r="L28" s="584">
        <v>44783</v>
      </c>
      <c r="M28" s="627">
        <v>41241</v>
      </c>
      <c r="N28" s="635">
        <f t="shared" si="16"/>
        <v>680622</v>
      </c>
    </row>
    <row r="29" ht="24" customHeight="1" spans="1:14">
      <c r="A29" s="607">
        <v>9</v>
      </c>
      <c r="B29" s="580" t="s">
        <v>19</v>
      </c>
      <c r="C29" s="583">
        <v>50113</v>
      </c>
      <c r="D29" s="584">
        <v>49564</v>
      </c>
      <c r="E29" s="584">
        <v>47339</v>
      </c>
      <c r="F29" s="584">
        <v>48181</v>
      </c>
      <c r="G29" s="583">
        <v>46807</v>
      </c>
      <c r="H29" s="584">
        <v>47260</v>
      </c>
      <c r="I29" s="584">
        <v>47487</v>
      </c>
      <c r="J29" s="584">
        <v>42876</v>
      </c>
      <c r="K29" s="584">
        <v>39987</v>
      </c>
      <c r="L29" s="584">
        <v>33803</v>
      </c>
      <c r="M29" s="627">
        <v>30097</v>
      </c>
      <c r="N29" s="635">
        <f t="shared" si="16"/>
        <v>483514</v>
      </c>
    </row>
    <row r="30" ht="24" customHeight="1" spans="1:14">
      <c r="A30" s="607">
        <v>10</v>
      </c>
      <c r="B30" s="580" t="s">
        <v>20</v>
      </c>
      <c r="C30" s="583">
        <v>12130</v>
      </c>
      <c r="D30" s="584">
        <v>14576</v>
      </c>
      <c r="E30" s="584">
        <v>13807</v>
      </c>
      <c r="F30" s="584">
        <v>13967</v>
      </c>
      <c r="G30" s="583">
        <v>14750</v>
      </c>
      <c r="H30" s="584">
        <v>15579</v>
      </c>
      <c r="I30" s="584">
        <v>15018</v>
      </c>
      <c r="J30" s="584">
        <v>13836</v>
      </c>
      <c r="K30" s="584">
        <v>12899</v>
      </c>
      <c r="L30" s="584">
        <v>9249</v>
      </c>
      <c r="M30" s="627">
        <v>8494</v>
      </c>
      <c r="N30" s="635">
        <f t="shared" si="16"/>
        <v>144305</v>
      </c>
    </row>
    <row r="31" ht="24" customHeight="1" spans="1:14">
      <c r="A31" s="607">
        <v>11</v>
      </c>
      <c r="B31" s="580" t="s">
        <v>21</v>
      </c>
      <c r="C31" s="583">
        <v>36210</v>
      </c>
      <c r="D31" s="584">
        <v>42067</v>
      </c>
      <c r="E31" s="584">
        <v>39843</v>
      </c>
      <c r="F31" s="584">
        <v>39962</v>
      </c>
      <c r="G31" s="583">
        <v>41827</v>
      </c>
      <c r="H31" s="584">
        <v>43288</v>
      </c>
      <c r="I31" s="584">
        <v>40711</v>
      </c>
      <c r="J31" s="584">
        <v>38552</v>
      </c>
      <c r="K31" s="584">
        <v>34782</v>
      </c>
      <c r="L31" s="584">
        <v>24887</v>
      </c>
      <c r="M31" s="627">
        <v>24634</v>
      </c>
      <c r="N31" s="635">
        <f t="shared" si="16"/>
        <v>406763</v>
      </c>
    </row>
    <row r="32" ht="24" customHeight="1" spans="1:14">
      <c r="A32" s="607">
        <v>12</v>
      </c>
      <c r="B32" s="580" t="s">
        <v>22</v>
      </c>
      <c r="C32" s="583">
        <v>54972</v>
      </c>
      <c r="D32" s="584">
        <v>63245</v>
      </c>
      <c r="E32" s="584">
        <v>56849</v>
      </c>
      <c r="F32" s="584">
        <v>57856</v>
      </c>
      <c r="G32" s="583">
        <v>62270</v>
      </c>
      <c r="H32" s="584">
        <v>59303</v>
      </c>
      <c r="I32" s="584">
        <v>57552</v>
      </c>
      <c r="J32" s="584">
        <v>56747</v>
      </c>
      <c r="K32" s="584">
        <v>52739</v>
      </c>
      <c r="L32" s="584">
        <v>39171</v>
      </c>
      <c r="M32" s="627">
        <v>38532</v>
      </c>
      <c r="N32" s="635">
        <f t="shared" si="16"/>
        <v>599236</v>
      </c>
    </row>
    <row r="33" ht="24" customHeight="1" spans="1:14">
      <c r="A33" s="607">
        <v>13</v>
      </c>
      <c r="B33" s="580" t="s">
        <v>23</v>
      </c>
      <c r="C33" s="583">
        <v>30650</v>
      </c>
      <c r="D33" s="584">
        <v>33315</v>
      </c>
      <c r="E33" s="584">
        <v>30441</v>
      </c>
      <c r="F33" s="584">
        <v>31805</v>
      </c>
      <c r="G33" s="583">
        <v>33118</v>
      </c>
      <c r="H33" s="584">
        <v>32878</v>
      </c>
      <c r="I33" s="584">
        <v>33108</v>
      </c>
      <c r="J33" s="584">
        <v>32718</v>
      </c>
      <c r="K33" s="584">
        <v>28644</v>
      </c>
      <c r="L33" s="584">
        <v>23251</v>
      </c>
      <c r="M33" s="627">
        <v>21385</v>
      </c>
      <c r="N33" s="635">
        <f t="shared" si="16"/>
        <v>331313</v>
      </c>
    </row>
    <row r="34" ht="24" customHeight="1" spans="1:14">
      <c r="A34" s="608">
        <v>14</v>
      </c>
      <c r="B34" s="586" t="s">
        <v>24</v>
      </c>
      <c r="C34" s="609">
        <v>19920</v>
      </c>
      <c r="D34" s="610">
        <v>26063</v>
      </c>
      <c r="E34" s="610">
        <v>23950</v>
      </c>
      <c r="F34" s="610">
        <v>24488</v>
      </c>
      <c r="G34" s="609">
        <v>25426</v>
      </c>
      <c r="H34" s="610">
        <v>28429</v>
      </c>
      <c r="I34" s="610">
        <v>27383</v>
      </c>
      <c r="J34" s="610">
        <v>25541</v>
      </c>
      <c r="K34" s="610">
        <v>23542</v>
      </c>
      <c r="L34" s="610">
        <v>21508</v>
      </c>
      <c r="M34" s="637">
        <v>19055</v>
      </c>
      <c r="N34" s="635">
        <f t="shared" si="16"/>
        <v>265305</v>
      </c>
    </row>
    <row r="35" s="568" customFormat="1" ht="36" customHeight="1" spans="1:14">
      <c r="A35" s="611" t="s">
        <v>39</v>
      </c>
      <c r="B35" s="612"/>
      <c r="C35" s="613">
        <f t="shared" ref="C35:N35" si="17">C21+C22+C23+C24+C25+C26+C27+C28+C29+C30+C31+C32+C33+C34</f>
        <v>500086</v>
      </c>
      <c r="D35" s="614">
        <f t="shared" si="17"/>
        <v>552892</v>
      </c>
      <c r="E35" s="614">
        <f t="shared" si="17"/>
        <v>515454</v>
      </c>
      <c r="F35" s="614">
        <f t="shared" si="17"/>
        <v>514717</v>
      </c>
      <c r="G35" s="613">
        <f t="shared" si="17"/>
        <v>534821</v>
      </c>
      <c r="H35" s="614">
        <f t="shared" si="17"/>
        <v>545218</v>
      </c>
      <c r="I35" s="614">
        <f t="shared" si="17"/>
        <v>534965</v>
      </c>
      <c r="J35" s="614">
        <f t="shared" si="17"/>
        <v>496165</v>
      </c>
      <c r="K35" s="614">
        <f t="shared" si="17"/>
        <v>454862</v>
      </c>
      <c r="L35" s="614">
        <f t="shared" si="17"/>
        <v>362257</v>
      </c>
      <c r="M35" s="639">
        <f t="shared" si="17"/>
        <v>335354</v>
      </c>
      <c r="N35" s="640">
        <f t="shared" si="17"/>
        <v>5346791</v>
      </c>
    </row>
    <row r="36" ht="21" customHeight="1" spans="1:14">
      <c r="A36" s="615"/>
      <c r="B36" s="615"/>
      <c r="C36" s="616"/>
      <c r="D36" s="616"/>
      <c r="E36" s="616"/>
      <c r="F36" s="616"/>
      <c r="G36" s="616"/>
      <c r="H36" s="616"/>
      <c r="I36" s="616"/>
      <c r="J36" s="616"/>
      <c r="K36" s="616"/>
      <c r="L36" s="616"/>
      <c r="M36" s="616"/>
      <c r="N36" s="616"/>
    </row>
    <row r="37" ht="27" customHeight="1" spans="1:14">
      <c r="A37" s="570" t="s">
        <v>42</v>
      </c>
      <c r="B37" s="570"/>
      <c r="C37" s="570"/>
      <c r="D37" s="570"/>
      <c r="E37" s="570"/>
      <c r="F37" s="570"/>
      <c r="G37" s="570"/>
      <c r="H37" s="570"/>
      <c r="I37" s="570"/>
      <c r="J37" s="570"/>
      <c r="K37" s="570"/>
      <c r="L37" s="570"/>
      <c r="M37" s="570"/>
      <c r="N37" s="570"/>
    </row>
    <row r="38" ht="59.25" customHeight="1" spans="1:14">
      <c r="A38" s="571" t="s">
        <v>41</v>
      </c>
      <c r="B38" s="572" t="s">
        <v>3</v>
      </c>
      <c r="C38" s="573" t="s">
        <v>27</v>
      </c>
      <c r="D38" s="574" t="s">
        <v>28</v>
      </c>
      <c r="E38" s="574" t="s">
        <v>29</v>
      </c>
      <c r="F38" s="574" t="s">
        <v>30</v>
      </c>
      <c r="G38" s="573" t="s">
        <v>31</v>
      </c>
      <c r="H38" s="574" t="s">
        <v>32</v>
      </c>
      <c r="I38" s="574" t="s">
        <v>33</v>
      </c>
      <c r="J38" s="574" t="s">
        <v>34</v>
      </c>
      <c r="K38" s="574" t="s">
        <v>35</v>
      </c>
      <c r="L38" s="620" t="s">
        <v>36</v>
      </c>
      <c r="M38" s="621" t="s">
        <v>37</v>
      </c>
      <c r="N38" s="622" t="s">
        <v>38</v>
      </c>
    </row>
    <row r="39" ht="33.75" customHeight="1" spans="1:14">
      <c r="A39" s="604">
        <v>1</v>
      </c>
      <c r="B39" s="576" t="s">
        <v>11</v>
      </c>
      <c r="C39" s="605">
        <v>5081</v>
      </c>
      <c r="D39" s="606">
        <v>5096</v>
      </c>
      <c r="E39" s="606">
        <v>4899</v>
      </c>
      <c r="F39" s="606">
        <v>4529</v>
      </c>
      <c r="G39" s="605">
        <v>4457</v>
      </c>
      <c r="H39" s="606">
        <v>3986</v>
      </c>
      <c r="I39" s="606">
        <v>3914</v>
      </c>
      <c r="J39" s="606">
        <v>3735</v>
      </c>
      <c r="K39" s="606">
        <v>3356</v>
      </c>
      <c r="L39" s="606">
        <v>2920</v>
      </c>
      <c r="M39" s="634">
        <v>2414</v>
      </c>
      <c r="N39" s="635">
        <v>44387</v>
      </c>
    </row>
    <row r="40" ht="26.25" customHeight="1" spans="1:14">
      <c r="A40" s="607">
        <v>2</v>
      </c>
      <c r="B40" s="580" t="s">
        <v>12</v>
      </c>
      <c r="C40" s="583">
        <v>4945</v>
      </c>
      <c r="D40" s="584">
        <v>5721</v>
      </c>
      <c r="E40" s="584">
        <v>5549</v>
      </c>
      <c r="F40" s="584">
        <v>5369</v>
      </c>
      <c r="G40" s="583">
        <v>5997</v>
      </c>
      <c r="H40" s="584">
        <v>5877</v>
      </c>
      <c r="I40" s="584">
        <v>5362</v>
      </c>
      <c r="J40" s="584">
        <v>5080</v>
      </c>
      <c r="K40" s="584">
        <v>4557</v>
      </c>
      <c r="L40" s="584">
        <v>3326</v>
      </c>
      <c r="M40" s="627">
        <v>2608</v>
      </c>
      <c r="N40" s="635">
        <f t="shared" ref="N40:N52" si="18">SUM(C40:M40)</f>
        <v>54391</v>
      </c>
    </row>
    <row r="41" ht="26.25" customHeight="1" spans="1:14">
      <c r="A41" s="607">
        <v>3</v>
      </c>
      <c r="B41" s="580" t="s">
        <v>13</v>
      </c>
      <c r="C41" s="475">
        <v>1697</v>
      </c>
      <c r="D41" s="474">
        <v>2279</v>
      </c>
      <c r="E41" s="474">
        <v>2163</v>
      </c>
      <c r="F41" s="474">
        <v>2108</v>
      </c>
      <c r="G41" s="475">
        <v>1948</v>
      </c>
      <c r="H41" s="474">
        <v>1835</v>
      </c>
      <c r="I41" s="474">
        <v>1799</v>
      </c>
      <c r="J41" s="474">
        <v>1650</v>
      </c>
      <c r="K41" s="474">
        <v>1584</v>
      </c>
      <c r="L41" s="474">
        <v>1299</v>
      </c>
      <c r="M41" s="636">
        <v>1090</v>
      </c>
      <c r="N41" s="635">
        <f t="shared" si="18"/>
        <v>19452</v>
      </c>
    </row>
    <row r="42" ht="26.25" customHeight="1" spans="1:14">
      <c r="A42" s="607">
        <v>4</v>
      </c>
      <c r="B42" s="580" t="s">
        <v>14</v>
      </c>
      <c r="C42" s="583">
        <v>1096</v>
      </c>
      <c r="D42" s="584">
        <v>1390</v>
      </c>
      <c r="E42" s="584">
        <v>1206</v>
      </c>
      <c r="F42" s="584">
        <v>1298</v>
      </c>
      <c r="G42" s="583">
        <v>1063</v>
      </c>
      <c r="H42" s="584">
        <v>1126</v>
      </c>
      <c r="I42" s="584">
        <v>931</v>
      </c>
      <c r="J42" s="584">
        <v>902</v>
      </c>
      <c r="K42" s="584">
        <v>819</v>
      </c>
      <c r="L42" s="584">
        <v>835</v>
      </c>
      <c r="M42" s="627">
        <v>618</v>
      </c>
      <c r="N42" s="635">
        <f t="shared" si="18"/>
        <v>11284</v>
      </c>
    </row>
    <row r="43" ht="26.25" customHeight="1" spans="1:14">
      <c r="A43" s="607">
        <v>5</v>
      </c>
      <c r="B43" s="580" t="s">
        <v>15</v>
      </c>
      <c r="C43" s="583">
        <v>2373</v>
      </c>
      <c r="D43" s="584">
        <v>2600</v>
      </c>
      <c r="E43" s="584">
        <v>2715</v>
      </c>
      <c r="F43" s="584">
        <v>2509</v>
      </c>
      <c r="G43" s="583">
        <v>1876</v>
      </c>
      <c r="H43" s="584">
        <v>1963</v>
      </c>
      <c r="I43" s="584">
        <v>1783</v>
      </c>
      <c r="J43" s="584">
        <v>1580</v>
      </c>
      <c r="K43" s="584">
        <v>1557</v>
      </c>
      <c r="L43" s="584">
        <v>1407</v>
      </c>
      <c r="M43" s="627">
        <v>1117</v>
      </c>
      <c r="N43" s="635">
        <f t="shared" si="18"/>
        <v>21480</v>
      </c>
    </row>
    <row r="44" ht="26.25" customHeight="1" spans="1:14">
      <c r="A44" s="607">
        <v>6</v>
      </c>
      <c r="B44" s="580" t="s">
        <v>16</v>
      </c>
      <c r="C44" s="583">
        <v>1682</v>
      </c>
      <c r="D44" s="584">
        <v>1743</v>
      </c>
      <c r="E44" s="584">
        <v>1772</v>
      </c>
      <c r="F44" s="584">
        <v>1513</v>
      </c>
      <c r="G44" s="583">
        <v>1484</v>
      </c>
      <c r="H44" s="584">
        <v>1428</v>
      </c>
      <c r="I44" s="584">
        <v>1324</v>
      </c>
      <c r="J44" s="584">
        <v>1318</v>
      </c>
      <c r="K44" s="584">
        <v>1282</v>
      </c>
      <c r="L44" s="584">
        <v>900</v>
      </c>
      <c r="M44" s="627">
        <v>845</v>
      </c>
      <c r="N44" s="635">
        <f t="shared" si="18"/>
        <v>15291</v>
      </c>
    </row>
    <row r="45" ht="26.25" customHeight="1" spans="1:14">
      <c r="A45" s="607">
        <v>7</v>
      </c>
      <c r="B45" s="580" t="s">
        <v>17</v>
      </c>
      <c r="C45" s="583">
        <v>5180</v>
      </c>
      <c r="D45" s="584">
        <v>5493</v>
      </c>
      <c r="E45" s="584">
        <v>5315</v>
      </c>
      <c r="F45" s="584">
        <v>5361</v>
      </c>
      <c r="G45" s="583">
        <v>4349</v>
      </c>
      <c r="H45" s="584">
        <v>3959</v>
      </c>
      <c r="I45" s="584">
        <v>3962</v>
      </c>
      <c r="J45" s="584">
        <v>3500</v>
      </c>
      <c r="K45" s="584">
        <v>3182</v>
      </c>
      <c r="L45" s="584">
        <v>2372</v>
      </c>
      <c r="M45" s="627">
        <v>1864</v>
      </c>
      <c r="N45" s="635">
        <f t="shared" si="18"/>
        <v>44537</v>
      </c>
    </row>
    <row r="46" ht="26.25" customHeight="1" spans="1:14">
      <c r="A46" s="607">
        <v>8</v>
      </c>
      <c r="B46" s="580" t="s">
        <v>18</v>
      </c>
      <c r="C46" s="583">
        <v>5297</v>
      </c>
      <c r="D46" s="584">
        <v>6074</v>
      </c>
      <c r="E46" s="584">
        <v>6090</v>
      </c>
      <c r="F46" s="584">
        <v>6084</v>
      </c>
      <c r="G46" s="583">
        <v>5637</v>
      </c>
      <c r="H46" s="584">
        <v>5392</v>
      </c>
      <c r="I46" s="584">
        <v>4715</v>
      </c>
      <c r="J46" s="584">
        <v>4689</v>
      </c>
      <c r="K46" s="584">
        <v>4618</v>
      </c>
      <c r="L46" s="584">
        <v>3558</v>
      </c>
      <c r="M46" s="627">
        <v>2736</v>
      </c>
      <c r="N46" s="635">
        <f t="shared" si="18"/>
        <v>54890</v>
      </c>
    </row>
    <row r="47" ht="26.25" customHeight="1" spans="1:14">
      <c r="A47" s="607">
        <v>9</v>
      </c>
      <c r="B47" s="580" t="s">
        <v>19</v>
      </c>
      <c r="C47" s="583">
        <v>1006</v>
      </c>
      <c r="D47" s="584">
        <v>1006</v>
      </c>
      <c r="E47" s="584">
        <v>959</v>
      </c>
      <c r="F47" s="584">
        <v>988</v>
      </c>
      <c r="G47" s="583">
        <v>897</v>
      </c>
      <c r="H47" s="584">
        <v>834</v>
      </c>
      <c r="I47" s="584">
        <v>734</v>
      </c>
      <c r="J47" s="584">
        <v>843</v>
      </c>
      <c r="K47" s="584">
        <v>831</v>
      </c>
      <c r="L47" s="584">
        <v>713</v>
      </c>
      <c r="M47" s="627">
        <v>628</v>
      </c>
      <c r="N47" s="635">
        <f t="shared" si="18"/>
        <v>9439</v>
      </c>
    </row>
    <row r="48" ht="26.25" customHeight="1" spans="1:14">
      <c r="A48" s="607">
        <v>10</v>
      </c>
      <c r="B48" s="580" t="s">
        <v>20</v>
      </c>
      <c r="C48" s="583">
        <v>907</v>
      </c>
      <c r="D48" s="584">
        <v>1076</v>
      </c>
      <c r="E48" s="584">
        <v>1081</v>
      </c>
      <c r="F48" s="584">
        <v>1188</v>
      </c>
      <c r="G48" s="583">
        <v>1076</v>
      </c>
      <c r="H48" s="584">
        <v>992</v>
      </c>
      <c r="I48" s="584">
        <v>964</v>
      </c>
      <c r="J48" s="584">
        <v>835</v>
      </c>
      <c r="K48" s="584">
        <v>813</v>
      </c>
      <c r="L48" s="584">
        <v>532</v>
      </c>
      <c r="M48" s="627">
        <v>469</v>
      </c>
      <c r="N48" s="635">
        <f t="shared" si="18"/>
        <v>9933</v>
      </c>
    </row>
    <row r="49" ht="26.25" customHeight="1" spans="1:14">
      <c r="A49" s="607">
        <v>11</v>
      </c>
      <c r="B49" s="580" t="s">
        <v>21</v>
      </c>
      <c r="C49" s="583">
        <v>6486</v>
      </c>
      <c r="D49" s="584">
        <v>6901</v>
      </c>
      <c r="E49" s="584">
        <v>6905</v>
      </c>
      <c r="F49" s="584">
        <v>6987</v>
      </c>
      <c r="G49" s="583">
        <v>7086</v>
      </c>
      <c r="H49" s="584">
        <v>6663</v>
      </c>
      <c r="I49" s="584">
        <v>6108</v>
      </c>
      <c r="J49" s="584">
        <v>5699</v>
      </c>
      <c r="K49" s="584">
        <v>5178</v>
      </c>
      <c r="L49" s="584">
        <v>3844</v>
      </c>
      <c r="M49" s="627">
        <v>3418</v>
      </c>
      <c r="N49" s="635">
        <v>65275</v>
      </c>
    </row>
    <row r="50" ht="26.25" customHeight="1" spans="1:14">
      <c r="A50" s="607">
        <v>12</v>
      </c>
      <c r="B50" s="580" t="s">
        <v>22</v>
      </c>
      <c r="C50" s="583">
        <v>4947</v>
      </c>
      <c r="D50" s="584">
        <v>5779</v>
      </c>
      <c r="E50" s="584">
        <v>6675</v>
      </c>
      <c r="F50" s="584">
        <v>6444</v>
      </c>
      <c r="G50" s="583">
        <v>6191</v>
      </c>
      <c r="H50" s="584">
        <v>5597</v>
      </c>
      <c r="I50" s="584">
        <v>4847</v>
      </c>
      <c r="J50" s="584">
        <v>4934</v>
      </c>
      <c r="K50" s="584">
        <v>4461</v>
      </c>
      <c r="L50" s="584">
        <v>3381</v>
      </c>
      <c r="M50" s="627">
        <v>2914</v>
      </c>
      <c r="N50" s="635">
        <v>56170</v>
      </c>
    </row>
    <row r="51" ht="26.25" customHeight="1" spans="1:14">
      <c r="A51" s="607">
        <v>13</v>
      </c>
      <c r="B51" s="580" t="s">
        <v>23</v>
      </c>
      <c r="C51" s="583">
        <v>2744</v>
      </c>
      <c r="D51" s="584">
        <v>2470</v>
      </c>
      <c r="E51" s="584">
        <v>2309</v>
      </c>
      <c r="F51" s="584">
        <v>2376</v>
      </c>
      <c r="G51" s="583">
        <v>2418</v>
      </c>
      <c r="H51" s="584">
        <v>2547</v>
      </c>
      <c r="I51" s="584">
        <v>2360</v>
      </c>
      <c r="J51" s="584">
        <v>2284</v>
      </c>
      <c r="K51" s="584">
        <v>2279</v>
      </c>
      <c r="L51" s="584">
        <v>1859</v>
      </c>
      <c r="M51" s="627">
        <v>1500</v>
      </c>
      <c r="N51" s="635">
        <f t="shared" si="18"/>
        <v>25146</v>
      </c>
    </row>
    <row r="52" ht="26.25" customHeight="1" spans="1:14">
      <c r="A52" s="608">
        <v>14</v>
      </c>
      <c r="B52" s="586" t="s">
        <v>24</v>
      </c>
      <c r="C52" s="609">
        <v>17278</v>
      </c>
      <c r="D52" s="610">
        <v>20302</v>
      </c>
      <c r="E52" s="610">
        <v>22820</v>
      </c>
      <c r="F52" s="610">
        <v>22538</v>
      </c>
      <c r="G52" s="609">
        <v>20931</v>
      </c>
      <c r="H52" s="610">
        <v>20956</v>
      </c>
      <c r="I52" s="610">
        <v>19446</v>
      </c>
      <c r="J52" s="610">
        <v>17656</v>
      </c>
      <c r="K52" s="610">
        <v>16245</v>
      </c>
      <c r="L52" s="610">
        <v>14590</v>
      </c>
      <c r="M52" s="637">
        <v>12026</v>
      </c>
      <c r="N52" s="635">
        <f t="shared" si="18"/>
        <v>204788</v>
      </c>
    </row>
    <row r="53" s="568" customFormat="1" ht="33.75" customHeight="1" spans="1:14">
      <c r="A53" s="611" t="s">
        <v>39</v>
      </c>
      <c r="B53" s="612"/>
      <c r="C53" s="617">
        <f t="shared" ref="C53:N53" si="19">SUM(C39:C52)</f>
        <v>60719</v>
      </c>
      <c r="D53" s="618">
        <f t="shared" si="19"/>
        <v>67930</v>
      </c>
      <c r="E53" s="618">
        <f t="shared" si="19"/>
        <v>70458</v>
      </c>
      <c r="F53" s="618">
        <f t="shared" si="19"/>
        <v>69292</v>
      </c>
      <c r="G53" s="617">
        <f t="shared" si="19"/>
        <v>65410</v>
      </c>
      <c r="H53" s="618">
        <f t="shared" si="19"/>
        <v>63155</v>
      </c>
      <c r="I53" s="618">
        <f t="shared" si="19"/>
        <v>58249</v>
      </c>
      <c r="J53" s="618">
        <f t="shared" si="19"/>
        <v>54705</v>
      </c>
      <c r="K53" s="618">
        <f t="shared" si="19"/>
        <v>50762</v>
      </c>
      <c r="L53" s="618">
        <f t="shared" si="19"/>
        <v>41536</v>
      </c>
      <c r="M53" s="641">
        <f t="shared" si="19"/>
        <v>34247</v>
      </c>
      <c r="N53" s="632">
        <f t="shared" si="19"/>
        <v>636463</v>
      </c>
    </row>
    <row r="54" s="568" customFormat="1" ht="23.25" customHeight="1" spans="1:14">
      <c r="A54" s="602"/>
      <c r="B54" s="619"/>
      <c r="C54" s="616"/>
      <c r="D54" s="616"/>
      <c r="E54" s="616"/>
      <c r="F54" s="616"/>
      <c r="G54" s="616"/>
      <c r="H54" s="616"/>
      <c r="I54" s="616"/>
      <c r="J54" s="616"/>
      <c r="K54" s="616"/>
      <c r="L54" s="616"/>
      <c r="M54" s="616"/>
      <c r="N54" s="616"/>
    </row>
    <row r="55" ht="39.75" customHeight="1" spans="1:14">
      <c r="A55" s="570" t="s">
        <v>43</v>
      </c>
      <c r="B55" s="570"/>
      <c r="C55" s="570"/>
      <c r="D55" s="570"/>
      <c r="E55" s="570"/>
      <c r="F55" s="570"/>
      <c r="G55" s="570"/>
      <c r="H55" s="570"/>
      <c r="I55" s="570"/>
      <c r="J55" s="570"/>
      <c r="K55" s="570"/>
      <c r="L55" s="570"/>
      <c r="M55" s="570"/>
      <c r="N55" s="570"/>
    </row>
    <row r="56" ht="61.5" customHeight="1" spans="1:14">
      <c r="A56" s="571" t="s">
        <v>41</v>
      </c>
      <c r="B56" s="572" t="s">
        <v>3</v>
      </c>
      <c r="C56" s="573" t="s">
        <v>27</v>
      </c>
      <c r="D56" s="574" t="s">
        <v>28</v>
      </c>
      <c r="E56" s="574" t="s">
        <v>29</v>
      </c>
      <c r="F56" s="574" t="s">
        <v>30</v>
      </c>
      <c r="G56" s="573" t="s">
        <v>31</v>
      </c>
      <c r="H56" s="574" t="s">
        <v>32</v>
      </c>
      <c r="I56" s="574" t="s">
        <v>33</v>
      </c>
      <c r="J56" s="574" t="s">
        <v>34</v>
      </c>
      <c r="K56" s="574" t="s">
        <v>35</v>
      </c>
      <c r="L56" s="574" t="s">
        <v>44</v>
      </c>
      <c r="M56" s="621" t="s">
        <v>37</v>
      </c>
      <c r="N56" s="622" t="s">
        <v>38</v>
      </c>
    </row>
    <row r="57" ht="35.25" customHeight="1" spans="1:14">
      <c r="A57" s="604">
        <v>1</v>
      </c>
      <c r="B57" s="576" t="s">
        <v>11</v>
      </c>
      <c r="C57" s="605">
        <v>11344</v>
      </c>
      <c r="D57" s="606">
        <v>12875</v>
      </c>
      <c r="E57" s="606">
        <v>12489</v>
      </c>
      <c r="F57" s="606">
        <v>12060</v>
      </c>
      <c r="G57" s="605">
        <v>13069</v>
      </c>
      <c r="H57" s="606">
        <v>13577</v>
      </c>
      <c r="I57" s="606">
        <v>12486</v>
      </c>
      <c r="J57" s="606">
        <v>11293</v>
      </c>
      <c r="K57" s="606">
        <v>10065</v>
      </c>
      <c r="L57" s="606">
        <v>7553</v>
      </c>
      <c r="M57" s="634">
        <v>7138</v>
      </c>
      <c r="N57" s="635">
        <f>SUM(C57:M57)</f>
        <v>123949</v>
      </c>
    </row>
    <row r="58" ht="23.25" customHeight="1" spans="1:14">
      <c r="A58" s="607">
        <v>2</v>
      </c>
      <c r="B58" s="580" t="s">
        <v>12</v>
      </c>
      <c r="C58" s="583"/>
      <c r="D58" s="584"/>
      <c r="E58" s="584"/>
      <c r="F58" s="584"/>
      <c r="G58" s="583"/>
      <c r="H58" s="584"/>
      <c r="I58" s="584"/>
      <c r="J58" s="584"/>
      <c r="K58" s="584"/>
      <c r="L58" s="584"/>
      <c r="M58" s="627"/>
      <c r="N58" s="628">
        <f t="shared" ref="N58:N70" si="20">SUM(C58:M58)</f>
        <v>0</v>
      </c>
    </row>
    <row r="59" ht="23.25" customHeight="1" spans="1:14">
      <c r="A59" s="607">
        <v>3</v>
      </c>
      <c r="B59" s="580" t="s">
        <v>13</v>
      </c>
      <c r="C59" s="583"/>
      <c r="D59" s="584"/>
      <c r="E59" s="584"/>
      <c r="F59" s="584"/>
      <c r="G59" s="583"/>
      <c r="H59" s="584"/>
      <c r="I59" s="584"/>
      <c r="J59" s="584"/>
      <c r="K59" s="584"/>
      <c r="L59" s="584"/>
      <c r="M59" s="627"/>
      <c r="N59" s="628">
        <f t="shared" si="20"/>
        <v>0</v>
      </c>
    </row>
    <row r="60" ht="23.25" customHeight="1" spans="1:14">
      <c r="A60" s="607">
        <v>4</v>
      </c>
      <c r="B60" s="580" t="s">
        <v>14</v>
      </c>
      <c r="C60" s="583"/>
      <c r="D60" s="584"/>
      <c r="E60" s="584"/>
      <c r="F60" s="584"/>
      <c r="G60" s="583"/>
      <c r="H60" s="584"/>
      <c r="I60" s="584"/>
      <c r="J60" s="584"/>
      <c r="K60" s="584"/>
      <c r="L60" s="584"/>
      <c r="M60" s="627"/>
      <c r="N60" s="628">
        <f t="shared" si="20"/>
        <v>0</v>
      </c>
    </row>
    <row r="61" ht="23.25" customHeight="1" spans="1:14">
      <c r="A61" s="607">
        <v>5</v>
      </c>
      <c r="B61" s="580" t="s">
        <v>15</v>
      </c>
      <c r="C61" s="583"/>
      <c r="D61" s="584"/>
      <c r="E61" s="584"/>
      <c r="F61" s="584"/>
      <c r="G61" s="583"/>
      <c r="H61" s="584"/>
      <c r="I61" s="584"/>
      <c r="J61" s="584"/>
      <c r="K61" s="584"/>
      <c r="L61" s="584"/>
      <c r="M61" s="627"/>
      <c r="N61" s="628">
        <f t="shared" si="20"/>
        <v>0</v>
      </c>
    </row>
    <row r="62" ht="23.25" customHeight="1" spans="1:14">
      <c r="A62" s="607">
        <v>6</v>
      </c>
      <c r="B62" s="580" t="s">
        <v>16</v>
      </c>
      <c r="C62" s="583">
        <v>18</v>
      </c>
      <c r="D62" s="584">
        <v>30</v>
      </c>
      <c r="E62" s="584">
        <v>29</v>
      </c>
      <c r="F62" s="584">
        <v>33</v>
      </c>
      <c r="G62" s="583">
        <v>30</v>
      </c>
      <c r="H62" s="584">
        <v>24</v>
      </c>
      <c r="I62" s="584">
        <v>27</v>
      </c>
      <c r="J62" s="584">
        <v>35</v>
      </c>
      <c r="K62" s="584">
        <v>23</v>
      </c>
      <c r="L62" s="584">
        <v>15</v>
      </c>
      <c r="M62" s="627">
        <v>18</v>
      </c>
      <c r="N62" s="635">
        <f t="shared" si="20"/>
        <v>282</v>
      </c>
    </row>
    <row r="63" ht="23.25" customHeight="1" spans="1:14">
      <c r="A63" s="607">
        <v>7</v>
      </c>
      <c r="B63" s="642" t="s">
        <v>17</v>
      </c>
      <c r="C63" s="583"/>
      <c r="D63" s="584"/>
      <c r="E63" s="584"/>
      <c r="F63" s="584"/>
      <c r="G63" s="583"/>
      <c r="H63" s="584"/>
      <c r="I63" s="584"/>
      <c r="J63" s="584"/>
      <c r="K63" s="584"/>
      <c r="L63" s="584"/>
      <c r="M63" s="627"/>
      <c r="N63" s="628">
        <f t="shared" si="20"/>
        <v>0</v>
      </c>
    </row>
    <row r="64" ht="23.25" customHeight="1" spans="1:14">
      <c r="A64" s="607">
        <v>8</v>
      </c>
      <c r="B64" s="580" t="s">
        <v>18</v>
      </c>
      <c r="C64" s="583"/>
      <c r="D64" s="584"/>
      <c r="E64" s="584"/>
      <c r="F64" s="584"/>
      <c r="G64" s="583"/>
      <c r="H64" s="584"/>
      <c r="I64" s="584"/>
      <c r="J64" s="584"/>
      <c r="K64" s="584"/>
      <c r="L64" s="584"/>
      <c r="M64" s="627"/>
      <c r="N64" s="628">
        <f t="shared" si="20"/>
        <v>0</v>
      </c>
    </row>
    <row r="65" ht="23.25" customHeight="1" spans="1:14">
      <c r="A65" s="607">
        <v>9</v>
      </c>
      <c r="B65" s="580" t="s">
        <v>19</v>
      </c>
      <c r="C65" s="583"/>
      <c r="D65" s="584"/>
      <c r="E65" s="584"/>
      <c r="F65" s="584"/>
      <c r="G65" s="583"/>
      <c r="H65" s="584"/>
      <c r="I65" s="584"/>
      <c r="J65" s="584"/>
      <c r="K65" s="584"/>
      <c r="L65" s="584"/>
      <c r="M65" s="627"/>
      <c r="N65" s="628">
        <f t="shared" si="20"/>
        <v>0</v>
      </c>
    </row>
    <row r="66" ht="23.25" customHeight="1" spans="1:14">
      <c r="A66" s="607">
        <v>10</v>
      </c>
      <c r="B66" s="580" t="s">
        <v>20</v>
      </c>
      <c r="C66" s="583"/>
      <c r="D66" s="584"/>
      <c r="E66" s="584"/>
      <c r="F66" s="584"/>
      <c r="G66" s="583"/>
      <c r="H66" s="584"/>
      <c r="I66" s="584"/>
      <c r="J66" s="584"/>
      <c r="K66" s="584"/>
      <c r="L66" s="584"/>
      <c r="M66" s="627"/>
      <c r="N66" s="628">
        <f t="shared" si="20"/>
        <v>0</v>
      </c>
    </row>
    <row r="67" ht="23.25" customHeight="1" spans="1:14">
      <c r="A67" s="607">
        <v>11</v>
      </c>
      <c r="B67" s="580" t="s">
        <v>21</v>
      </c>
      <c r="C67" s="583"/>
      <c r="D67" s="584"/>
      <c r="E67" s="584"/>
      <c r="F67" s="584"/>
      <c r="G67" s="583"/>
      <c r="H67" s="584"/>
      <c r="I67" s="584"/>
      <c r="J67" s="584"/>
      <c r="K67" s="584"/>
      <c r="L67" s="584"/>
      <c r="M67" s="627"/>
      <c r="N67" s="628">
        <f t="shared" si="20"/>
        <v>0</v>
      </c>
    </row>
    <row r="68" ht="23.25" customHeight="1" spans="1:14">
      <c r="A68" s="607">
        <v>12</v>
      </c>
      <c r="B68" s="580" t="s">
        <v>22</v>
      </c>
      <c r="C68" s="583"/>
      <c r="D68" s="584"/>
      <c r="E68" s="584"/>
      <c r="F68" s="584"/>
      <c r="G68" s="583"/>
      <c r="H68" s="584"/>
      <c r="I68" s="584"/>
      <c r="J68" s="584"/>
      <c r="K68" s="584"/>
      <c r="L68" s="584"/>
      <c r="M68" s="627"/>
      <c r="N68" s="628">
        <f t="shared" si="20"/>
        <v>0</v>
      </c>
    </row>
    <row r="69" ht="23.25" customHeight="1" spans="1:14">
      <c r="A69" s="607">
        <v>13</v>
      </c>
      <c r="B69" s="580" t="s">
        <v>23</v>
      </c>
      <c r="C69" s="583"/>
      <c r="D69" s="584"/>
      <c r="E69" s="584"/>
      <c r="F69" s="584"/>
      <c r="G69" s="583"/>
      <c r="H69" s="584"/>
      <c r="I69" s="584"/>
      <c r="J69" s="584"/>
      <c r="K69" s="584"/>
      <c r="L69" s="584"/>
      <c r="M69" s="627"/>
      <c r="N69" s="628">
        <f t="shared" si="20"/>
        <v>0</v>
      </c>
    </row>
    <row r="70" ht="23.25" customHeight="1" spans="1:14">
      <c r="A70" s="608">
        <v>14</v>
      </c>
      <c r="B70" s="586" t="s">
        <v>24</v>
      </c>
      <c r="C70" s="643"/>
      <c r="D70" s="644"/>
      <c r="E70" s="644"/>
      <c r="F70" s="644"/>
      <c r="G70" s="643"/>
      <c r="H70" s="644"/>
      <c r="I70" s="644"/>
      <c r="J70" s="644"/>
      <c r="K70" s="644"/>
      <c r="L70" s="644"/>
      <c r="M70" s="654"/>
      <c r="N70" s="638">
        <f t="shared" si="20"/>
        <v>0</v>
      </c>
    </row>
    <row r="71" s="568" customFormat="1" ht="35.25" customHeight="1" spans="1:14">
      <c r="A71" s="645" t="s">
        <v>39</v>
      </c>
      <c r="B71" s="646"/>
      <c r="C71" s="647">
        <f>SUM(C57:C70)</f>
        <v>11362</v>
      </c>
      <c r="D71" s="648">
        <f t="shared" ref="D71:N71" si="21">SUM(D57:D70)</f>
        <v>12905</v>
      </c>
      <c r="E71" s="648">
        <f t="shared" si="21"/>
        <v>12518</v>
      </c>
      <c r="F71" s="648">
        <f t="shared" si="21"/>
        <v>12093</v>
      </c>
      <c r="G71" s="647">
        <f t="shared" si="21"/>
        <v>13099</v>
      </c>
      <c r="H71" s="648">
        <f t="shared" si="21"/>
        <v>13601</v>
      </c>
      <c r="I71" s="648">
        <f t="shared" si="21"/>
        <v>12513</v>
      </c>
      <c r="J71" s="648">
        <f t="shared" si="21"/>
        <v>11328</v>
      </c>
      <c r="K71" s="648">
        <f t="shared" si="21"/>
        <v>10088</v>
      </c>
      <c r="L71" s="648">
        <f t="shared" si="21"/>
        <v>7568</v>
      </c>
      <c r="M71" s="655">
        <f t="shared" si="21"/>
        <v>7156</v>
      </c>
      <c r="N71" s="656">
        <f t="shared" si="21"/>
        <v>124231</v>
      </c>
    </row>
    <row r="72" ht="24.75" customHeight="1" spans="2:14">
      <c r="B72" s="649"/>
      <c r="C72" s="650"/>
      <c r="D72" s="650"/>
      <c r="E72" s="650"/>
      <c r="F72" s="650"/>
      <c r="G72" s="650"/>
      <c r="H72" s="650"/>
      <c r="I72" s="650"/>
      <c r="J72" s="650"/>
      <c r="K72" s="650"/>
      <c r="L72" s="650"/>
      <c r="M72" s="650"/>
      <c r="N72" s="650"/>
    </row>
    <row r="73" ht="34.5" customHeight="1" spans="1:14">
      <c r="A73" s="570" t="s">
        <v>45</v>
      </c>
      <c r="B73" s="570"/>
      <c r="C73" s="570"/>
      <c r="D73" s="570"/>
      <c r="E73" s="570"/>
      <c r="F73" s="570"/>
      <c r="G73" s="570"/>
      <c r="H73" s="570"/>
      <c r="I73" s="570"/>
      <c r="J73" s="570"/>
      <c r="K73" s="570"/>
      <c r="L73" s="570"/>
      <c r="M73" s="570"/>
      <c r="N73" s="570"/>
    </row>
    <row r="74" ht="57.75" customHeight="1" spans="1:14">
      <c r="A74" s="571" t="s">
        <v>41</v>
      </c>
      <c r="B74" s="572" t="s">
        <v>3</v>
      </c>
      <c r="C74" s="573" t="s">
        <v>27</v>
      </c>
      <c r="D74" s="574" t="s">
        <v>28</v>
      </c>
      <c r="E74" s="574" t="s">
        <v>29</v>
      </c>
      <c r="F74" s="574" t="s">
        <v>30</v>
      </c>
      <c r="G74" s="573" t="s">
        <v>31</v>
      </c>
      <c r="H74" s="574" t="s">
        <v>32</v>
      </c>
      <c r="I74" s="574" t="s">
        <v>33</v>
      </c>
      <c r="J74" s="574" t="s">
        <v>34</v>
      </c>
      <c r="K74" s="574" t="s">
        <v>35</v>
      </c>
      <c r="L74" s="574" t="s">
        <v>44</v>
      </c>
      <c r="M74" s="621" t="s">
        <v>37</v>
      </c>
      <c r="N74" s="657" t="s">
        <v>38</v>
      </c>
    </row>
    <row r="75" ht="32.25" customHeight="1" spans="1:14">
      <c r="A75" s="604">
        <v>1</v>
      </c>
      <c r="B75" s="576" t="s">
        <v>11</v>
      </c>
      <c r="C75" s="605"/>
      <c r="D75" s="606"/>
      <c r="E75" s="606"/>
      <c r="F75" s="606"/>
      <c r="G75" s="605"/>
      <c r="H75" s="606"/>
      <c r="I75" s="606"/>
      <c r="J75" s="606"/>
      <c r="K75" s="606"/>
      <c r="L75" s="606"/>
      <c r="M75" s="634"/>
      <c r="N75" s="628">
        <f>SUM(C75:M75)</f>
        <v>0</v>
      </c>
    </row>
    <row r="76" ht="24" customHeight="1" spans="1:14">
      <c r="A76" s="607">
        <v>2</v>
      </c>
      <c r="B76" s="580" t="s">
        <v>12</v>
      </c>
      <c r="C76" s="583"/>
      <c r="D76" s="584"/>
      <c r="E76" s="584"/>
      <c r="F76" s="584"/>
      <c r="G76" s="583"/>
      <c r="H76" s="584"/>
      <c r="I76" s="584"/>
      <c r="J76" s="584"/>
      <c r="K76" s="584"/>
      <c r="L76" s="584"/>
      <c r="M76" s="627"/>
      <c r="N76" s="628">
        <f>SUM(C76:M76)</f>
        <v>0</v>
      </c>
    </row>
    <row r="77" ht="24" customHeight="1" spans="1:14">
      <c r="A77" s="607">
        <v>3</v>
      </c>
      <c r="B77" s="580" t="s">
        <v>13</v>
      </c>
      <c r="C77" s="475">
        <v>0</v>
      </c>
      <c r="D77" s="474">
        <v>0</v>
      </c>
      <c r="E77" s="474">
        <v>0</v>
      </c>
      <c r="F77" s="474">
        <v>0</v>
      </c>
      <c r="G77" s="475">
        <v>0</v>
      </c>
      <c r="H77" s="474">
        <v>0</v>
      </c>
      <c r="I77" s="474">
        <v>0</v>
      </c>
      <c r="J77" s="474">
        <v>0</v>
      </c>
      <c r="K77" s="474">
        <v>8</v>
      </c>
      <c r="L77" s="474">
        <v>0</v>
      </c>
      <c r="M77" s="636">
        <v>0</v>
      </c>
      <c r="N77" s="628">
        <f>SUM(C77:M77)</f>
        <v>8</v>
      </c>
    </row>
    <row r="78" ht="24" customHeight="1" spans="1:14">
      <c r="A78" s="607">
        <v>4</v>
      </c>
      <c r="B78" s="580" t="s">
        <v>14</v>
      </c>
      <c r="C78" s="583">
        <v>93</v>
      </c>
      <c r="D78" s="584">
        <v>89</v>
      </c>
      <c r="E78" s="584">
        <v>93</v>
      </c>
      <c r="F78" s="584">
        <v>101</v>
      </c>
      <c r="G78" s="583">
        <v>132</v>
      </c>
      <c r="H78" s="584">
        <v>110</v>
      </c>
      <c r="I78" s="584">
        <v>111</v>
      </c>
      <c r="J78" s="584">
        <v>105</v>
      </c>
      <c r="K78" s="584">
        <v>104</v>
      </c>
      <c r="L78" s="584">
        <v>88</v>
      </c>
      <c r="M78" s="627">
        <v>83</v>
      </c>
      <c r="N78" s="628">
        <f>SUM(C78:M78)</f>
        <v>1109</v>
      </c>
    </row>
    <row r="79" ht="24" customHeight="1" spans="1:14">
      <c r="A79" s="607">
        <v>5</v>
      </c>
      <c r="B79" s="580" t="s">
        <v>15</v>
      </c>
      <c r="C79" s="583">
        <v>1017</v>
      </c>
      <c r="D79" s="584">
        <v>1164</v>
      </c>
      <c r="E79" s="584">
        <v>1110</v>
      </c>
      <c r="F79" s="584">
        <v>1181</v>
      </c>
      <c r="G79" s="583">
        <v>1113</v>
      </c>
      <c r="H79" s="584">
        <v>1046</v>
      </c>
      <c r="I79" s="584">
        <v>1117</v>
      </c>
      <c r="J79" s="584">
        <v>1061</v>
      </c>
      <c r="K79" s="584">
        <v>1170</v>
      </c>
      <c r="L79" s="584">
        <v>1140</v>
      </c>
      <c r="M79" s="627">
        <v>1159</v>
      </c>
      <c r="N79" s="628">
        <f t="shared" ref="N79:N88" si="22">SUM(C79:M79)</f>
        <v>12278</v>
      </c>
    </row>
    <row r="80" ht="24" customHeight="1" spans="1:14">
      <c r="A80" s="607">
        <v>6</v>
      </c>
      <c r="B80" s="580" t="s">
        <v>16</v>
      </c>
      <c r="C80" s="583">
        <v>64</v>
      </c>
      <c r="D80" s="584">
        <v>66</v>
      </c>
      <c r="E80" s="584">
        <v>72</v>
      </c>
      <c r="F80" s="584">
        <v>81</v>
      </c>
      <c r="G80" s="583">
        <v>62</v>
      </c>
      <c r="H80" s="584">
        <v>59</v>
      </c>
      <c r="I80" s="584">
        <v>63</v>
      </c>
      <c r="J80" s="584">
        <v>98</v>
      </c>
      <c r="K80" s="584">
        <v>68</v>
      </c>
      <c r="L80" s="584">
        <v>68</v>
      </c>
      <c r="M80" s="627">
        <v>50</v>
      </c>
      <c r="N80" s="628">
        <f t="shared" si="22"/>
        <v>751</v>
      </c>
    </row>
    <row r="81" ht="24" customHeight="1" spans="1:14">
      <c r="A81" s="607">
        <v>7</v>
      </c>
      <c r="B81" s="580" t="s">
        <v>17</v>
      </c>
      <c r="C81" s="583">
        <v>0</v>
      </c>
      <c r="D81" s="584">
        <v>44</v>
      </c>
      <c r="E81" s="584">
        <v>27</v>
      </c>
      <c r="F81" s="584">
        <v>59</v>
      </c>
      <c r="G81" s="583">
        <v>79</v>
      </c>
      <c r="H81" s="584">
        <v>107</v>
      </c>
      <c r="I81" s="584">
        <v>106</v>
      </c>
      <c r="J81" s="584">
        <v>65</v>
      </c>
      <c r="K81" s="584">
        <v>119</v>
      </c>
      <c r="L81" s="584">
        <v>222</v>
      </c>
      <c r="M81" s="627">
        <v>297</v>
      </c>
      <c r="N81" s="628">
        <f t="shared" si="22"/>
        <v>1125</v>
      </c>
    </row>
    <row r="82" ht="24" customHeight="1" spans="1:14">
      <c r="A82" s="607">
        <v>8</v>
      </c>
      <c r="B82" s="580" t="s">
        <v>18</v>
      </c>
      <c r="C82" s="583">
        <v>660</v>
      </c>
      <c r="D82" s="584">
        <v>762</v>
      </c>
      <c r="E82" s="584">
        <v>797</v>
      </c>
      <c r="F82" s="584">
        <v>790</v>
      </c>
      <c r="G82" s="583">
        <v>734</v>
      </c>
      <c r="H82" s="584">
        <v>647</v>
      </c>
      <c r="I82" s="584">
        <v>880</v>
      </c>
      <c r="J82" s="584">
        <v>911</v>
      </c>
      <c r="K82" s="584">
        <v>908</v>
      </c>
      <c r="L82" s="584">
        <v>685</v>
      </c>
      <c r="M82" s="627">
        <v>920</v>
      </c>
      <c r="N82" s="628">
        <f t="shared" si="22"/>
        <v>8694</v>
      </c>
    </row>
    <row r="83" ht="24" customHeight="1" spans="1:14">
      <c r="A83" s="607">
        <v>9</v>
      </c>
      <c r="B83" s="580" t="s">
        <v>19</v>
      </c>
      <c r="C83" s="583">
        <v>2455</v>
      </c>
      <c r="D83" s="584">
        <v>2416</v>
      </c>
      <c r="E83" s="584">
        <v>2322</v>
      </c>
      <c r="F83" s="584">
        <v>2407</v>
      </c>
      <c r="G83" s="583">
        <v>2074</v>
      </c>
      <c r="H83" s="584">
        <v>1328</v>
      </c>
      <c r="I83" s="584">
        <v>1089</v>
      </c>
      <c r="J83" s="584">
        <v>741</v>
      </c>
      <c r="K83" s="584">
        <v>698</v>
      </c>
      <c r="L83" s="584">
        <v>1729</v>
      </c>
      <c r="M83" s="627">
        <v>1693</v>
      </c>
      <c r="N83" s="628">
        <f t="shared" si="22"/>
        <v>18952</v>
      </c>
    </row>
    <row r="84" ht="24" customHeight="1" spans="1:14">
      <c r="A84" s="607">
        <v>10</v>
      </c>
      <c r="B84" s="580" t="s">
        <v>20</v>
      </c>
      <c r="C84" s="583">
        <v>54</v>
      </c>
      <c r="D84" s="584">
        <v>61</v>
      </c>
      <c r="E84" s="584">
        <v>83</v>
      </c>
      <c r="F84" s="584">
        <v>62</v>
      </c>
      <c r="G84" s="583">
        <v>88</v>
      </c>
      <c r="H84" s="584">
        <v>83</v>
      </c>
      <c r="I84" s="584">
        <v>90</v>
      </c>
      <c r="J84" s="584">
        <v>69</v>
      </c>
      <c r="K84" s="584">
        <v>86</v>
      </c>
      <c r="L84" s="584">
        <v>89</v>
      </c>
      <c r="M84" s="627">
        <v>84</v>
      </c>
      <c r="N84" s="628">
        <f t="shared" si="22"/>
        <v>849</v>
      </c>
    </row>
    <row r="85" ht="24" customHeight="1" spans="1:14">
      <c r="A85" s="607">
        <v>11</v>
      </c>
      <c r="B85" s="580" t="s">
        <v>21</v>
      </c>
      <c r="C85" s="583">
        <v>650</v>
      </c>
      <c r="D85" s="584">
        <v>657</v>
      </c>
      <c r="E85" s="584">
        <v>595</v>
      </c>
      <c r="F85" s="584">
        <v>651</v>
      </c>
      <c r="G85" s="583">
        <v>641</v>
      </c>
      <c r="H85" s="584">
        <v>726</v>
      </c>
      <c r="I85" s="584">
        <v>707</v>
      </c>
      <c r="J85" s="584">
        <v>709</v>
      </c>
      <c r="K85" s="584">
        <v>705</v>
      </c>
      <c r="L85" s="584">
        <v>522</v>
      </c>
      <c r="M85" s="627">
        <v>612</v>
      </c>
      <c r="N85" s="628">
        <v>7175</v>
      </c>
    </row>
    <row r="86" ht="24" customHeight="1" spans="1:14">
      <c r="A86" s="607">
        <v>12</v>
      </c>
      <c r="B86" s="580" t="s">
        <v>22</v>
      </c>
      <c r="C86" s="583">
        <v>1609</v>
      </c>
      <c r="D86" s="584">
        <v>1698</v>
      </c>
      <c r="E86" s="584">
        <v>1742</v>
      </c>
      <c r="F86" s="584">
        <v>1718</v>
      </c>
      <c r="G86" s="583">
        <v>1628</v>
      </c>
      <c r="H86" s="584">
        <v>1285</v>
      </c>
      <c r="I86" s="584">
        <v>1445</v>
      </c>
      <c r="J86" s="584">
        <v>1512</v>
      </c>
      <c r="K86" s="584">
        <v>1379</v>
      </c>
      <c r="L86" s="584">
        <v>1134</v>
      </c>
      <c r="M86" s="627">
        <v>868</v>
      </c>
      <c r="N86" s="628">
        <v>16018</v>
      </c>
    </row>
    <row r="87" ht="24" customHeight="1" spans="1:14">
      <c r="A87" s="607">
        <v>13</v>
      </c>
      <c r="B87" s="580" t="s">
        <v>23</v>
      </c>
      <c r="C87" s="583"/>
      <c r="D87" s="584"/>
      <c r="E87" s="584"/>
      <c r="F87" s="584"/>
      <c r="G87" s="583"/>
      <c r="H87" s="584"/>
      <c r="I87" s="584"/>
      <c r="J87" s="584"/>
      <c r="K87" s="584"/>
      <c r="L87" s="584"/>
      <c r="M87" s="627"/>
      <c r="N87" s="628">
        <f t="shared" si="22"/>
        <v>0</v>
      </c>
    </row>
    <row r="88" ht="24" customHeight="1" spans="1:14">
      <c r="A88" s="608">
        <v>14</v>
      </c>
      <c r="B88" s="586" t="s">
        <v>24</v>
      </c>
      <c r="C88" s="643"/>
      <c r="D88" s="644"/>
      <c r="E88" s="644"/>
      <c r="F88" s="644"/>
      <c r="G88" s="643"/>
      <c r="H88" s="644"/>
      <c r="I88" s="644"/>
      <c r="J88" s="644"/>
      <c r="K88" s="644"/>
      <c r="L88" s="644"/>
      <c r="M88" s="654"/>
      <c r="N88" s="628">
        <f t="shared" si="22"/>
        <v>0</v>
      </c>
    </row>
    <row r="89" s="568" customFormat="1" ht="32.25" customHeight="1" spans="1:14">
      <c r="A89" s="645" t="s">
        <v>39</v>
      </c>
      <c r="B89" s="646"/>
      <c r="C89" s="647">
        <f>SUM(C75:C88)</f>
        <v>6602</v>
      </c>
      <c r="D89" s="648">
        <f t="shared" ref="D89:N89" si="23">SUM(D75:D88)</f>
        <v>6957</v>
      </c>
      <c r="E89" s="648">
        <f t="shared" si="23"/>
        <v>6841</v>
      </c>
      <c r="F89" s="648">
        <f t="shared" si="23"/>
        <v>7050</v>
      </c>
      <c r="G89" s="647">
        <f t="shared" si="23"/>
        <v>6551</v>
      </c>
      <c r="H89" s="648">
        <f t="shared" si="23"/>
        <v>5391</v>
      </c>
      <c r="I89" s="648">
        <f t="shared" si="23"/>
        <v>5608</v>
      </c>
      <c r="J89" s="648">
        <f t="shared" si="23"/>
        <v>5271</v>
      </c>
      <c r="K89" s="648">
        <f t="shared" si="23"/>
        <v>5245</v>
      </c>
      <c r="L89" s="648">
        <f t="shared" si="23"/>
        <v>5677</v>
      </c>
      <c r="M89" s="655">
        <f t="shared" si="23"/>
        <v>5766</v>
      </c>
      <c r="N89" s="656">
        <f t="shared" si="23"/>
        <v>66959</v>
      </c>
    </row>
    <row r="90" spans="1:14">
      <c r="A90" s="651"/>
      <c r="B90" s="652"/>
      <c r="C90" s="650"/>
      <c r="D90" s="650"/>
      <c r="E90" s="650"/>
      <c r="F90" s="650"/>
      <c r="G90" s="650"/>
      <c r="H90" s="650"/>
      <c r="I90" s="650"/>
      <c r="J90" s="650"/>
      <c r="K90" s="650"/>
      <c r="L90" s="650"/>
      <c r="M90" s="650"/>
      <c r="N90" s="650"/>
    </row>
    <row r="91" ht="33.75" customHeight="1" spans="1:14">
      <c r="A91" s="570" t="s">
        <v>46</v>
      </c>
      <c r="B91" s="570"/>
      <c r="C91" s="570"/>
      <c r="D91" s="570"/>
      <c r="E91" s="570"/>
      <c r="F91" s="570"/>
      <c r="G91" s="570"/>
      <c r="H91" s="570"/>
      <c r="I91" s="570"/>
      <c r="J91" s="570"/>
      <c r="K91" s="570"/>
      <c r="L91" s="570"/>
      <c r="M91" s="570"/>
      <c r="N91" s="570"/>
    </row>
    <row r="92" ht="53.25" customHeight="1" spans="1:14">
      <c r="A92" s="571" t="s">
        <v>41</v>
      </c>
      <c r="B92" s="572" t="s">
        <v>3</v>
      </c>
      <c r="C92" s="573" t="s">
        <v>27</v>
      </c>
      <c r="D92" s="574" t="s">
        <v>28</v>
      </c>
      <c r="E92" s="574" t="s">
        <v>29</v>
      </c>
      <c r="F92" s="574" t="s">
        <v>30</v>
      </c>
      <c r="G92" s="573" t="s">
        <v>31</v>
      </c>
      <c r="H92" s="574" t="s">
        <v>32</v>
      </c>
      <c r="I92" s="574" t="s">
        <v>33</v>
      </c>
      <c r="J92" s="574" t="s">
        <v>34</v>
      </c>
      <c r="K92" s="574" t="s">
        <v>35</v>
      </c>
      <c r="L92" s="574" t="s">
        <v>44</v>
      </c>
      <c r="M92" s="621" t="s">
        <v>37</v>
      </c>
      <c r="N92" s="622" t="s">
        <v>38</v>
      </c>
    </row>
    <row r="93" ht="36" customHeight="1" spans="1:14">
      <c r="A93" s="604">
        <v>1</v>
      </c>
      <c r="B93" s="576" t="s">
        <v>11</v>
      </c>
      <c r="C93" s="605">
        <v>1756</v>
      </c>
      <c r="D93" s="606">
        <v>1918</v>
      </c>
      <c r="E93" s="606">
        <v>2081</v>
      </c>
      <c r="F93" s="606">
        <v>1975</v>
      </c>
      <c r="G93" s="605">
        <v>2018</v>
      </c>
      <c r="H93" s="606">
        <v>2060</v>
      </c>
      <c r="I93" s="606">
        <v>2032</v>
      </c>
      <c r="J93" s="606">
        <v>2016</v>
      </c>
      <c r="K93" s="606">
        <v>1700</v>
      </c>
      <c r="L93" s="606">
        <v>1348</v>
      </c>
      <c r="M93" s="634">
        <v>1377</v>
      </c>
      <c r="N93" s="628">
        <v>20281</v>
      </c>
    </row>
    <row r="94" ht="24" customHeight="1" spans="1:14">
      <c r="A94" s="607">
        <v>2</v>
      </c>
      <c r="B94" s="580" t="s">
        <v>12</v>
      </c>
      <c r="C94" s="583"/>
      <c r="D94" s="584"/>
      <c r="E94" s="584"/>
      <c r="F94" s="584"/>
      <c r="G94" s="583"/>
      <c r="H94" s="584"/>
      <c r="I94" s="584"/>
      <c r="J94" s="584"/>
      <c r="K94" s="584"/>
      <c r="L94" s="584"/>
      <c r="M94" s="627"/>
      <c r="N94" s="628">
        <f>SUM(C94:M94)</f>
        <v>0</v>
      </c>
    </row>
    <row r="95" ht="24" customHeight="1" spans="1:14">
      <c r="A95" s="607">
        <v>3</v>
      </c>
      <c r="B95" s="580" t="s">
        <v>13</v>
      </c>
      <c r="C95" s="583">
        <v>48</v>
      </c>
      <c r="D95" s="584">
        <v>61</v>
      </c>
      <c r="E95" s="584">
        <v>75</v>
      </c>
      <c r="F95" s="584">
        <v>61</v>
      </c>
      <c r="G95" s="583">
        <v>67</v>
      </c>
      <c r="H95" s="584">
        <v>67</v>
      </c>
      <c r="I95" s="584">
        <v>60</v>
      </c>
      <c r="J95" s="584">
        <v>58</v>
      </c>
      <c r="K95" s="584">
        <v>69</v>
      </c>
      <c r="L95" s="584">
        <v>56</v>
      </c>
      <c r="M95" s="627">
        <v>59</v>
      </c>
      <c r="N95" s="628">
        <f>SUM(C95:M95)</f>
        <v>681</v>
      </c>
    </row>
    <row r="96" ht="24" customHeight="1" spans="1:14">
      <c r="A96" s="607">
        <v>4</v>
      </c>
      <c r="B96" s="580" t="s">
        <v>14</v>
      </c>
      <c r="C96" s="583">
        <v>3</v>
      </c>
      <c r="D96" s="584">
        <v>6</v>
      </c>
      <c r="E96" s="584">
        <v>4</v>
      </c>
      <c r="F96" s="584">
        <v>14</v>
      </c>
      <c r="G96" s="583">
        <v>6</v>
      </c>
      <c r="H96" s="584">
        <v>7</v>
      </c>
      <c r="I96" s="584">
        <v>5</v>
      </c>
      <c r="J96" s="584">
        <v>4</v>
      </c>
      <c r="K96" s="584">
        <v>5</v>
      </c>
      <c r="L96" s="584">
        <v>6</v>
      </c>
      <c r="M96" s="627">
        <v>7</v>
      </c>
      <c r="N96" s="628">
        <f>SUM(C96:M96)</f>
        <v>67</v>
      </c>
    </row>
    <row r="97" ht="24" customHeight="1" spans="1:14">
      <c r="A97" s="607">
        <v>5</v>
      </c>
      <c r="B97" s="580" t="s">
        <v>15</v>
      </c>
      <c r="C97" s="583"/>
      <c r="D97" s="584"/>
      <c r="E97" s="584"/>
      <c r="F97" s="584"/>
      <c r="G97" s="583"/>
      <c r="H97" s="584"/>
      <c r="I97" s="584"/>
      <c r="J97" s="584"/>
      <c r="K97" s="584"/>
      <c r="L97" s="584"/>
      <c r="M97" s="627"/>
      <c r="N97" s="628">
        <f>SUM(C97:M97)</f>
        <v>0</v>
      </c>
    </row>
    <row r="98" ht="24" customHeight="1" spans="1:14">
      <c r="A98" s="607">
        <v>6</v>
      </c>
      <c r="B98" s="580" t="s">
        <v>16</v>
      </c>
      <c r="C98" s="583">
        <v>785</v>
      </c>
      <c r="D98" s="584">
        <v>918</v>
      </c>
      <c r="E98" s="584">
        <v>872</v>
      </c>
      <c r="F98" s="584">
        <v>829</v>
      </c>
      <c r="G98" s="583">
        <v>910</v>
      </c>
      <c r="H98" s="584">
        <v>804</v>
      </c>
      <c r="I98" s="584">
        <v>788</v>
      </c>
      <c r="J98" s="584">
        <v>765</v>
      </c>
      <c r="K98" s="584">
        <v>737</v>
      </c>
      <c r="L98" s="584">
        <v>503</v>
      </c>
      <c r="M98" s="627">
        <v>441</v>
      </c>
      <c r="N98" s="628">
        <f>SUM(C98:M98)</f>
        <v>8352</v>
      </c>
    </row>
    <row r="99" ht="24" customHeight="1" spans="1:14">
      <c r="A99" s="607">
        <v>7</v>
      </c>
      <c r="B99" s="580" t="s">
        <v>17</v>
      </c>
      <c r="C99" s="583"/>
      <c r="D99" s="584"/>
      <c r="E99" s="584"/>
      <c r="F99" s="584"/>
      <c r="G99" s="583"/>
      <c r="H99" s="584"/>
      <c r="I99" s="584"/>
      <c r="J99" s="584"/>
      <c r="K99" s="584"/>
      <c r="L99" s="584"/>
      <c r="M99" s="627"/>
      <c r="N99" s="628">
        <f t="shared" ref="N99:N106" si="24">SUM(C99:M99)</f>
        <v>0</v>
      </c>
    </row>
    <row r="100" ht="24" customHeight="1" spans="1:14">
      <c r="A100" s="607">
        <v>8</v>
      </c>
      <c r="B100" s="580" t="s">
        <v>18</v>
      </c>
      <c r="C100" s="583"/>
      <c r="D100" s="584"/>
      <c r="E100" s="584"/>
      <c r="F100" s="584"/>
      <c r="G100" s="583"/>
      <c r="H100" s="584"/>
      <c r="I100" s="584"/>
      <c r="J100" s="584"/>
      <c r="K100" s="584"/>
      <c r="L100" s="584"/>
      <c r="M100" s="627"/>
      <c r="N100" s="628">
        <f t="shared" si="24"/>
        <v>0</v>
      </c>
    </row>
    <row r="101" ht="24" customHeight="1" spans="1:14">
      <c r="A101" s="607">
        <v>9</v>
      </c>
      <c r="B101" s="580" t="s">
        <v>19</v>
      </c>
      <c r="C101" s="583"/>
      <c r="D101" s="584"/>
      <c r="E101" s="584"/>
      <c r="F101" s="584"/>
      <c r="G101" s="583"/>
      <c r="H101" s="584"/>
      <c r="I101" s="584"/>
      <c r="J101" s="584"/>
      <c r="K101" s="584"/>
      <c r="L101" s="584"/>
      <c r="M101" s="627"/>
      <c r="N101" s="628">
        <f t="shared" si="24"/>
        <v>0</v>
      </c>
    </row>
    <row r="102" ht="24" customHeight="1" spans="1:14">
      <c r="A102" s="607">
        <v>10</v>
      </c>
      <c r="B102" s="580" t="s">
        <v>20</v>
      </c>
      <c r="C102" s="583">
        <v>0</v>
      </c>
      <c r="D102" s="584">
        <v>7</v>
      </c>
      <c r="E102" s="584">
        <v>6</v>
      </c>
      <c r="F102" s="584">
        <v>10</v>
      </c>
      <c r="G102" s="583">
        <v>3</v>
      </c>
      <c r="H102" s="584">
        <v>6</v>
      </c>
      <c r="I102" s="584">
        <v>2</v>
      </c>
      <c r="J102" s="584">
        <v>4</v>
      </c>
      <c r="K102" s="584">
        <v>6</v>
      </c>
      <c r="L102" s="584">
        <v>9</v>
      </c>
      <c r="M102" s="627">
        <v>6</v>
      </c>
      <c r="N102" s="628">
        <f t="shared" si="24"/>
        <v>59</v>
      </c>
    </row>
    <row r="103" ht="24" customHeight="1" spans="1:14">
      <c r="A103" s="607">
        <v>11</v>
      </c>
      <c r="B103" s="580" t="s">
        <v>21</v>
      </c>
      <c r="C103" s="583">
        <v>1866</v>
      </c>
      <c r="D103" s="584">
        <v>2207</v>
      </c>
      <c r="E103" s="584">
        <v>2113</v>
      </c>
      <c r="F103" s="584">
        <v>2252</v>
      </c>
      <c r="G103" s="583">
        <v>2306</v>
      </c>
      <c r="H103" s="584">
        <v>2490</v>
      </c>
      <c r="I103" s="584">
        <v>2428</v>
      </c>
      <c r="J103" s="584">
        <v>2245</v>
      </c>
      <c r="K103" s="584">
        <v>2143</v>
      </c>
      <c r="L103" s="584">
        <v>1789</v>
      </c>
      <c r="M103" s="627">
        <v>1773</v>
      </c>
      <c r="N103" s="628">
        <v>23612</v>
      </c>
    </row>
    <row r="104" ht="24" customHeight="1" spans="1:14">
      <c r="A104" s="607">
        <v>12</v>
      </c>
      <c r="B104" s="580" t="s">
        <v>22</v>
      </c>
      <c r="C104" s="583"/>
      <c r="D104" s="584"/>
      <c r="E104" s="584"/>
      <c r="F104" s="584"/>
      <c r="G104" s="583"/>
      <c r="H104" s="584"/>
      <c r="I104" s="584"/>
      <c r="J104" s="584"/>
      <c r="K104" s="584"/>
      <c r="L104" s="584"/>
      <c r="M104" s="627"/>
      <c r="N104" s="628">
        <f t="shared" si="24"/>
        <v>0</v>
      </c>
    </row>
    <row r="105" ht="24" customHeight="1" spans="1:14">
      <c r="A105" s="607">
        <v>13</v>
      </c>
      <c r="B105" s="580" t="s">
        <v>23</v>
      </c>
      <c r="C105" s="583">
        <v>12</v>
      </c>
      <c r="D105" s="584">
        <v>19</v>
      </c>
      <c r="E105" s="584">
        <v>24</v>
      </c>
      <c r="F105" s="584">
        <v>27</v>
      </c>
      <c r="G105" s="583">
        <v>21</v>
      </c>
      <c r="H105" s="584">
        <v>29</v>
      </c>
      <c r="I105" s="584">
        <v>19</v>
      </c>
      <c r="J105" s="584">
        <v>25</v>
      </c>
      <c r="K105" s="584">
        <v>14</v>
      </c>
      <c r="L105" s="584">
        <v>13</v>
      </c>
      <c r="M105" s="627">
        <v>13</v>
      </c>
      <c r="N105" s="628">
        <f t="shared" si="24"/>
        <v>216</v>
      </c>
    </row>
    <row r="106" ht="24" customHeight="1" spans="1:14">
      <c r="A106" s="608">
        <v>14</v>
      </c>
      <c r="B106" s="586" t="s">
        <v>24</v>
      </c>
      <c r="C106" s="643">
        <v>0</v>
      </c>
      <c r="D106" s="644">
        <v>9</v>
      </c>
      <c r="E106" s="644">
        <v>9</v>
      </c>
      <c r="F106" s="644">
        <v>0</v>
      </c>
      <c r="G106" s="643">
        <v>0</v>
      </c>
      <c r="H106" s="644">
        <v>17</v>
      </c>
      <c r="I106" s="644">
        <v>20</v>
      </c>
      <c r="J106" s="644">
        <v>22</v>
      </c>
      <c r="K106" s="644">
        <v>15</v>
      </c>
      <c r="L106" s="644">
        <v>27</v>
      </c>
      <c r="M106" s="654">
        <v>20</v>
      </c>
      <c r="N106" s="628">
        <f t="shared" si="24"/>
        <v>139</v>
      </c>
    </row>
    <row r="107" s="568" customFormat="1" ht="32.25" customHeight="1" spans="1:14">
      <c r="A107" s="645" t="s">
        <v>39</v>
      </c>
      <c r="B107" s="646"/>
      <c r="C107" s="647">
        <f>SUM(C93:C106)</f>
        <v>4470</v>
      </c>
      <c r="D107" s="648">
        <f t="shared" ref="D107:N107" si="25">SUM(D93:D106)</f>
        <v>5145</v>
      </c>
      <c r="E107" s="648">
        <f t="shared" si="25"/>
        <v>5184</v>
      </c>
      <c r="F107" s="648">
        <f t="shared" si="25"/>
        <v>5168</v>
      </c>
      <c r="G107" s="647">
        <f t="shared" si="25"/>
        <v>5331</v>
      </c>
      <c r="H107" s="648">
        <f t="shared" si="25"/>
        <v>5480</v>
      </c>
      <c r="I107" s="648">
        <f t="shared" si="25"/>
        <v>5354</v>
      </c>
      <c r="J107" s="648">
        <f t="shared" si="25"/>
        <v>5139</v>
      </c>
      <c r="K107" s="648">
        <f t="shared" si="25"/>
        <v>4689</v>
      </c>
      <c r="L107" s="648">
        <f t="shared" si="25"/>
        <v>3751</v>
      </c>
      <c r="M107" s="655">
        <f t="shared" si="25"/>
        <v>3696</v>
      </c>
      <c r="N107" s="656">
        <f t="shared" si="25"/>
        <v>53407</v>
      </c>
    </row>
    <row r="108" ht="21.75" customHeight="1" spans="2:14">
      <c r="B108" s="652"/>
      <c r="C108" s="650"/>
      <c r="D108" s="650"/>
      <c r="E108" s="650"/>
      <c r="F108" s="650"/>
      <c r="G108" s="650"/>
      <c r="H108" s="650"/>
      <c r="I108" s="650"/>
      <c r="J108" s="650"/>
      <c r="K108" s="650"/>
      <c r="L108" s="650"/>
      <c r="M108" s="650"/>
      <c r="N108" s="650"/>
    </row>
    <row r="109" ht="26.25" customHeight="1" spans="1:14">
      <c r="A109" s="570" t="s">
        <v>47</v>
      </c>
      <c r="B109" s="570"/>
      <c r="C109" s="570"/>
      <c r="D109" s="570"/>
      <c r="E109" s="570"/>
      <c r="F109" s="570"/>
      <c r="G109" s="570"/>
      <c r="H109" s="570"/>
      <c r="I109" s="570"/>
      <c r="J109" s="570"/>
      <c r="K109" s="570"/>
      <c r="L109" s="570"/>
      <c r="M109" s="570"/>
      <c r="N109" s="570"/>
    </row>
    <row r="110" ht="47.25" customHeight="1" spans="1:14">
      <c r="A110" s="571" t="s">
        <v>41</v>
      </c>
      <c r="B110" s="572" t="s">
        <v>3</v>
      </c>
      <c r="C110" s="573" t="s">
        <v>27</v>
      </c>
      <c r="D110" s="574" t="s">
        <v>28</v>
      </c>
      <c r="E110" s="574" t="s">
        <v>29</v>
      </c>
      <c r="F110" s="574" t="s">
        <v>30</v>
      </c>
      <c r="G110" s="573" t="s">
        <v>31</v>
      </c>
      <c r="H110" s="574" t="s">
        <v>32</v>
      </c>
      <c r="I110" s="574" t="s">
        <v>33</v>
      </c>
      <c r="J110" s="574" t="s">
        <v>34</v>
      </c>
      <c r="K110" s="574" t="s">
        <v>35</v>
      </c>
      <c r="L110" s="574" t="s">
        <v>44</v>
      </c>
      <c r="M110" s="621" t="s">
        <v>37</v>
      </c>
      <c r="N110" s="622" t="s">
        <v>38</v>
      </c>
    </row>
    <row r="111" ht="32.25" customHeight="1" spans="1:14">
      <c r="A111" s="604">
        <v>1</v>
      </c>
      <c r="B111" s="576" t="s">
        <v>11</v>
      </c>
      <c r="C111" s="605"/>
      <c r="D111" s="606"/>
      <c r="E111" s="606"/>
      <c r="F111" s="606"/>
      <c r="G111" s="605"/>
      <c r="H111" s="606"/>
      <c r="I111" s="606"/>
      <c r="J111" s="606"/>
      <c r="K111" s="606"/>
      <c r="L111" s="606"/>
      <c r="M111" s="634"/>
      <c r="N111" s="635">
        <v>0</v>
      </c>
    </row>
    <row r="112" ht="24" customHeight="1" spans="1:14">
      <c r="A112" s="607">
        <v>2</v>
      </c>
      <c r="B112" s="580" t="s">
        <v>12</v>
      </c>
      <c r="C112" s="653">
        <v>252</v>
      </c>
      <c r="D112" s="466">
        <v>313</v>
      </c>
      <c r="E112" s="466">
        <v>261</v>
      </c>
      <c r="F112" s="466">
        <v>234</v>
      </c>
      <c r="G112" s="653">
        <v>275</v>
      </c>
      <c r="H112" s="466">
        <v>242</v>
      </c>
      <c r="I112" s="466">
        <v>247</v>
      </c>
      <c r="J112" s="466">
        <v>275</v>
      </c>
      <c r="K112" s="466">
        <v>225</v>
      </c>
      <c r="L112" s="466">
        <v>219</v>
      </c>
      <c r="M112" s="658">
        <v>211</v>
      </c>
      <c r="N112" s="628">
        <f>SUM(C112:M112)</f>
        <v>2754</v>
      </c>
    </row>
    <row r="113" ht="24" customHeight="1" spans="1:14">
      <c r="A113" s="607">
        <v>3</v>
      </c>
      <c r="B113" s="580" t="s">
        <v>13</v>
      </c>
      <c r="C113" s="583"/>
      <c r="D113" s="584"/>
      <c r="E113" s="584"/>
      <c r="F113" s="584"/>
      <c r="G113" s="583"/>
      <c r="H113" s="584"/>
      <c r="I113" s="584"/>
      <c r="J113" s="584"/>
      <c r="K113" s="584"/>
      <c r="L113" s="584"/>
      <c r="M113" s="627"/>
      <c r="N113" s="628">
        <f t="shared" ref="N113:N124" si="26">SUM(C113:M113)</f>
        <v>0</v>
      </c>
    </row>
    <row r="114" ht="24" customHeight="1" spans="1:14">
      <c r="A114" s="607">
        <v>4</v>
      </c>
      <c r="B114" s="580" t="s">
        <v>14</v>
      </c>
      <c r="C114" s="583">
        <v>354</v>
      </c>
      <c r="D114" s="584">
        <v>340</v>
      </c>
      <c r="E114" s="584">
        <v>322</v>
      </c>
      <c r="F114" s="584">
        <v>326</v>
      </c>
      <c r="G114" s="583">
        <v>306</v>
      </c>
      <c r="H114" s="584">
        <v>337</v>
      </c>
      <c r="I114" s="584">
        <v>319</v>
      </c>
      <c r="J114" s="584">
        <v>289</v>
      </c>
      <c r="K114" s="584">
        <v>297</v>
      </c>
      <c r="L114" s="584">
        <v>329</v>
      </c>
      <c r="M114" s="627">
        <v>255</v>
      </c>
      <c r="N114" s="628">
        <f t="shared" si="26"/>
        <v>3474</v>
      </c>
    </row>
    <row r="115" ht="24" customHeight="1" spans="1:14">
      <c r="A115" s="607">
        <v>5</v>
      </c>
      <c r="B115" s="580" t="s">
        <v>15</v>
      </c>
      <c r="C115" s="583"/>
      <c r="D115" s="584"/>
      <c r="E115" s="584"/>
      <c r="F115" s="584"/>
      <c r="G115" s="583"/>
      <c r="H115" s="584"/>
      <c r="I115" s="584"/>
      <c r="J115" s="584"/>
      <c r="K115" s="584"/>
      <c r="L115" s="584"/>
      <c r="M115" s="627"/>
      <c r="N115" s="628">
        <f t="shared" si="26"/>
        <v>0</v>
      </c>
    </row>
    <row r="116" ht="24" customHeight="1" spans="1:14">
      <c r="A116" s="607">
        <v>6</v>
      </c>
      <c r="B116" s="580" t="s">
        <v>16</v>
      </c>
      <c r="C116" s="583"/>
      <c r="D116" s="584"/>
      <c r="E116" s="584"/>
      <c r="F116" s="584"/>
      <c r="G116" s="583"/>
      <c r="H116" s="584"/>
      <c r="I116" s="584"/>
      <c r="J116" s="584"/>
      <c r="K116" s="584"/>
      <c r="L116" s="584"/>
      <c r="M116" s="627"/>
      <c r="N116" s="628">
        <f t="shared" si="26"/>
        <v>0</v>
      </c>
    </row>
    <row r="117" ht="24" customHeight="1" spans="1:14">
      <c r="A117" s="607">
        <v>7</v>
      </c>
      <c r="B117" s="580" t="s">
        <v>17</v>
      </c>
      <c r="C117" s="583">
        <v>26</v>
      </c>
      <c r="D117" s="584">
        <v>21</v>
      </c>
      <c r="E117" s="584">
        <v>24</v>
      </c>
      <c r="F117" s="584">
        <v>24</v>
      </c>
      <c r="G117" s="583">
        <v>15</v>
      </c>
      <c r="H117" s="584">
        <v>30</v>
      </c>
      <c r="I117" s="584">
        <v>29</v>
      </c>
      <c r="J117" s="584">
        <v>23</v>
      </c>
      <c r="K117" s="584">
        <v>23</v>
      </c>
      <c r="L117" s="584">
        <v>33</v>
      </c>
      <c r="M117" s="627">
        <v>42</v>
      </c>
      <c r="N117" s="628">
        <f t="shared" si="26"/>
        <v>290</v>
      </c>
    </row>
    <row r="118" ht="24" customHeight="1" spans="1:14">
      <c r="A118" s="607">
        <v>8</v>
      </c>
      <c r="B118" s="580" t="s">
        <v>18</v>
      </c>
      <c r="C118" s="583"/>
      <c r="D118" s="584"/>
      <c r="E118" s="584"/>
      <c r="F118" s="584"/>
      <c r="G118" s="583"/>
      <c r="H118" s="584"/>
      <c r="I118" s="584"/>
      <c r="J118" s="584"/>
      <c r="K118" s="584"/>
      <c r="L118" s="584"/>
      <c r="M118" s="627"/>
      <c r="N118" s="628">
        <f t="shared" si="26"/>
        <v>0</v>
      </c>
    </row>
    <row r="119" ht="24" customHeight="1" spans="1:14">
      <c r="A119" s="607">
        <v>9</v>
      </c>
      <c r="B119" s="580" t="s">
        <v>19</v>
      </c>
      <c r="C119" s="583"/>
      <c r="D119" s="584"/>
      <c r="E119" s="584"/>
      <c r="F119" s="584"/>
      <c r="G119" s="583"/>
      <c r="H119" s="584"/>
      <c r="I119" s="584"/>
      <c r="J119" s="584"/>
      <c r="K119" s="584"/>
      <c r="L119" s="584"/>
      <c r="M119" s="627"/>
      <c r="N119" s="628">
        <f t="shared" si="26"/>
        <v>0</v>
      </c>
    </row>
    <row r="120" ht="24" customHeight="1" spans="1:14">
      <c r="A120" s="607">
        <v>10</v>
      </c>
      <c r="B120" s="580" t="s">
        <v>20</v>
      </c>
      <c r="C120" s="583"/>
      <c r="D120" s="584"/>
      <c r="E120" s="584"/>
      <c r="F120" s="584"/>
      <c r="G120" s="583"/>
      <c r="H120" s="584"/>
      <c r="I120" s="584"/>
      <c r="J120" s="584"/>
      <c r="K120" s="584"/>
      <c r="L120" s="584"/>
      <c r="M120" s="627"/>
      <c r="N120" s="628">
        <f t="shared" si="26"/>
        <v>0</v>
      </c>
    </row>
    <row r="121" ht="24" customHeight="1" spans="1:14">
      <c r="A121" s="607">
        <v>11</v>
      </c>
      <c r="B121" s="580" t="s">
        <v>21</v>
      </c>
      <c r="C121" s="583">
        <v>86</v>
      </c>
      <c r="D121" s="584">
        <v>67</v>
      </c>
      <c r="E121" s="584">
        <v>56</v>
      </c>
      <c r="F121" s="584">
        <v>81</v>
      </c>
      <c r="G121" s="583">
        <v>73</v>
      </c>
      <c r="H121" s="584">
        <v>76</v>
      </c>
      <c r="I121" s="584">
        <v>72</v>
      </c>
      <c r="J121" s="584">
        <v>74</v>
      </c>
      <c r="K121" s="584">
        <v>68</v>
      </c>
      <c r="L121" s="584">
        <v>66</v>
      </c>
      <c r="M121" s="627">
        <v>73</v>
      </c>
      <c r="N121" s="628">
        <v>792</v>
      </c>
    </row>
    <row r="122" ht="24" customHeight="1" spans="1:14">
      <c r="A122" s="607">
        <v>12</v>
      </c>
      <c r="B122" s="580" t="s">
        <v>22</v>
      </c>
      <c r="C122" s="583">
        <v>56</v>
      </c>
      <c r="D122" s="584">
        <v>58</v>
      </c>
      <c r="E122" s="584">
        <v>47</v>
      </c>
      <c r="F122" s="584">
        <v>47</v>
      </c>
      <c r="G122" s="583">
        <v>51</v>
      </c>
      <c r="H122" s="584">
        <v>30</v>
      </c>
      <c r="I122" s="584">
        <v>19</v>
      </c>
      <c r="J122" s="584">
        <v>34</v>
      </c>
      <c r="K122" s="584">
        <v>52</v>
      </c>
      <c r="L122" s="584">
        <v>52</v>
      </c>
      <c r="M122" s="627">
        <v>39</v>
      </c>
      <c r="N122" s="628">
        <v>485</v>
      </c>
    </row>
    <row r="123" ht="24" customHeight="1" spans="1:14">
      <c r="A123" s="607">
        <v>13</v>
      </c>
      <c r="B123" s="580" t="s">
        <v>23</v>
      </c>
      <c r="C123" s="583"/>
      <c r="D123" s="584"/>
      <c r="E123" s="584"/>
      <c r="F123" s="584"/>
      <c r="G123" s="583"/>
      <c r="H123" s="584"/>
      <c r="I123" s="584"/>
      <c r="J123" s="584"/>
      <c r="K123" s="584"/>
      <c r="L123" s="584"/>
      <c r="M123" s="627"/>
      <c r="N123" s="628">
        <f t="shared" si="26"/>
        <v>0</v>
      </c>
    </row>
    <row r="124" ht="24" customHeight="1" spans="1:14">
      <c r="A124" s="608">
        <v>14</v>
      </c>
      <c r="B124" s="586" t="s">
        <v>24</v>
      </c>
      <c r="C124" s="643"/>
      <c r="D124" s="644"/>
      <c r="E124" s="644"/>
      <c r="F124" s="644"/>
      <c r="G124" s="643"/>
      <c r="H124" s="644"/>
      <c r="I124" s="644"/>
      <c r="J124" s="644"/>
      <c r="K124" s="644"/>
      <c r="L124" s="644"/>
      <c r="M124" s="654"/>
      <c r="N124" s="628">
        <f t="shared" si="26"/>
        <v>0</v>
      </c>
    </row>
    <row r="125" s="568" customFormat="1" ht="32.25" customHeight="1" spans="1:14">
      <c r="A125" s="645" t="s">
        <v>39</v>
      </c>
      <c r="B125" s="646"/>
      <c r="C125" s="647">
        <f>SUM(C111:C124)</f>
        <v>774</v>
      </c>
      <c r="D125" s="648">
        <f t="shared" ref="D125:N125" si="27">SUM(D111:D124)</f>
        <v>799</v>
      </c>
      <c r="E125" s="648">
        <f t="shared" si="27"/>
        <v>710</v>
      </c>
      <c r="F125" s="648">
        <f t="shared" si="27"/>
        <v>712</v>
      </c>
      <c r="G125" s="647">
        <f t="shared" si="27"/>
        <v>720</v>
      </c>
      <c r="H125" s="648">
        <f t="shared" si="27"/>
        <v>715</v>
      </c>
      <c r="I125" s="648">
        <f t="shared" si="27"/>
        <v>686</v>
      </c>
      <c r="J125" s="648">
        <f t="shared" si="27"/>
        <v>695</v>
      </c>
      <c r="K125" s="648">
        <f t="shared" si="27"/>
        <v>665</v>
      </c>
      <c r="L125" s="648">
        <f t="shared" si="27"/>
        <v>699</v>
      </c>
      <c r="M125" s="655">
        <f t="shared" si="27"/>
        <v>620</v>
      </c>
      <c r="N125" s="656">
        <f t="shared" si="27"/>
        <v>7795</v>
      </c>
    </row>
    <row r="126" spans="2:14">
      <c r="B126" s="652"/>
      <c r="C126" s="650"/>
      <c r="D126" s="650"/>
      <c r="E126" s="650"/>
      <c r="F126" s="650"/>
      <c r="G126" s="650"/>
      <c r="H126" s="650"/>
      <c r="I126" s="650"/>
      <c r="J126" s="650"/>
      <c r="K126" s="650"/>
      <c r="L126" s="650"/>
      <c r="M126" s="650"/>
      <c r="N126" s="650"/>
    </row>
    <row r="127" ht="30" customHeight="1" spans="1:14">
      <c r="A127" s="570" t="s">
        <v>48</v>
      </c>
      <c r="B127" s="570"/>
      <c r="C127" s="570"/>
      <c r="D127" s="570"/>
      <c r="E127" s="570"/>
      <c r="F127" s="570"/>
      <c r="G127" s="570"/>
      <c r="H127" s="570"/>
      <c r="I127" s="570"/>
      <c r="J127" s="570"/>
      <c r="K127" s="570"/>
      <c r="L127" s="570"/>
      <c r="M127" s="570"/>
      <c r="N127" s="570"/>
    </row>
    <row r="128" ht="63" customHeight="1" spans="1:14">
      <c r="A128" s="571" t="s">
        <v>41</v>
      </c>
      <c r="B128" s="572" t="s">
        <v>3</v>
      </c>
      <c r="C128" s="573" t="s">
        <v>27</v>
      </c>
      <c r="D128" s="574" t="s">
        <v>28</v>
      </c>
      <c r="E128" s="574" t="s">
        <v>29</v>
      </c>
      <c r="F128" s="574" t="s">
        <v>30</v>
      </c>
      <c r="G128" s="573" t="s">
        <v>31</v>
      </c>
      <c r="H128" s="574" t="s">
        <v>32</v>
      </c>
      <c r="I128" s="574" t="s">
        <v>33</v>
      </c>
      <c r="J128" s="574" t="s">
        <v>34</v>
      </c>
      <c r="K128" s="574" t="s">
        <v>35</v>
      </c>
      <c r="L128" s="574" t="s">
        <v>44</v>
      </c>
      <c r="M128" s="621" t="s">
        <v>37</v>
      </c>
      <c r="N128" s="622" t="s">
        <v>38</v>
      </c>
    </row>
    <row r="129" ht="36" customHeight="1" spans="1:14">
      <c r="A129" s="604">
        <v>1</v>
      </c>
      <c r="B129" s="576" t="s">
        <v>11</v>
      </c>
      <c r="C129" s="605">
        <v>987</v>
      </c>
      <c r="D129" s="606">
        <v>1128</v>
      </c>
      <c r="E129" s="606">
        <v>1008</v>
      </c>
      <c r="F129" s="606">
        <v>971</v>
      </c>
      <c r="G129" s="605">
        <v>911</v>
      </c>
      <c r="H129" s="606">
        <v>1052</v>
      </c>
      <c r="I129" s="606">
        <v>1042</v>
      </c>
      <c r="J129" s="606">
        <v>892</v>
      </c>
      <c r="K129" s="606">
        <v>922</v>
      </c>
      <c r="L129" s="606">
        <v>715</v>
      </c>
      <c r="M129" s="634">
        <v>662</v>
      </c>
      <c r="N129" s="635">
        <v>10290</v>
      </c>
    </row>
    <row r="130" ht="21" customHeight="1" spans="1:14">
      <c r="A130" s="607">
        <v>2</v>
      </c>
      <c r="B130" s="580" t="s">
        <v>12</v>
      </c>
      <c r="C130" s="583"/>
      <c r="D130" s="584"/>
      <c r="E130" s="584"/>
      <c r="F130" s="584"/>
      <c r="G130" s="583"/>
      <c r="H130" s="584"/>
      <c r="I130" s="584"/>
      <c r="J130" s="584"/>
      <c r="K130" s="584"/>
      <c r="L130" s="584"/>
      <c r="M130" s="627"/>
      <c r="N130" s="635">
        <f t="shared" ref="N130:N142" si="28">SUM(C130:M130)</f>
        <v>0</v>
      </c>
    </row>
    <row r="131" ht="21" customHeight="1" spans="1:14">
      <c r="A131" s="607">
        <v>3</v>
      </c>
      <c r="B131" s="580" t="s">
        <v>13</v>
      </c>
      <c r="C131" s="583"/>
      <c r="D131" s="584"/>
      <c r="E131" s="584"/>
      <c r="F131" s="584"/>
      <c r="G131" s="583"/>
      <c r="H131" s="584"/>
      <c r="I131" s="584"/>
      <c r="J131" s="584"/>
      <c r="K131" s="584"/>
      <c r="L131" s="584"/>
      <c r="M131" s="627"/>
      <c r="N131" s="635">
        <f t="shared" si="28"/>
        <v>0</v>
      </c>
    </row>
    <row r="132" ht="21" customHeight="1" spans="1:14">
      <c r="A132" s="607">
        <v>4</v>
      </c>
      <c r="B132" s="580" t="s">
        <v>14</v>
      </c>
      <c r="C132" s="583"/>
      <c r="D132" s="584"/>
      <c r="E132" s="584"/>
      <c r="F132" s="584"/>
      <c r="G132" s="583"/>
      <c r="H132" s="584"/>
      <c r="I132" s="584"/>
      <c r="J132" s="584"/>
      <c r="K132" s="584"/>
      <c r="L132" s="584"/>
      <c r="M132" s="627"/>
      <c r="N132" s="635">
        <f t="shared" si="28"/>
        <v>0</v>
      </c>
    </row>
    <row r="133" ht="21" customHeight="1" spans="1:14">
      <c r="A133" s="607">
        <v>5</v>
      </c>
      <c r="B133" s="580" t="s">
        <v>15</v>
      </c>
      <c r="C133" s="583"/>
      <c r="D133" s="584"/>
      <c r="E133" s="584"/>
      <c r="F133" s="584"/>
      <c r="G133" s="583"/>
      <c r="H133" s="584"/>
      <c r="I133" s="584"/>
      <c r="J133" s="584"/>
      <c r="K133" s="584"/>
      <c r="L133" s="584"/>
      <c r="M133" s="627"/>
      <c r="N133" s="635">
        <f t="shared" si="28"/>
        <v>0</v>
      </c>
    </row>
    <row r="134" ht="21" customHeight="1" spans="1:14">
      <c r="A134" s="607">
        <v>6</v>
      </c>
      <c r="B134" s="580" t="s">
        <v>16</v>
      </c>
      <c r="C134" s="583"/>
      <c r="D134" s="584"/>
      <c r="E134" s="584"/>
      <c r="F134" s="584"/>
      <c r="G134" s="583"/>
      <c r="H134" s="584"/>
      <c r="I134" s="584"/>
      <c r="J134" s="584"/>
      <c r="K134" s="584"/>
      <c r="L134" s="584"/>
      <c r="M134" s="627"/>
      <c r="N134" s="635">
        <f t="shared" si="28"/>
        <v>0</v>
      </c>
    </row>
    <row r="135" ht="21" customHeight="1" spans="1:14">
      <c r="A135" s="607">
        <v>7</v>
      </c>
      <c r="B135" s="580" t="s">
        <v>17</v>
      </c>
      <c r="C135" s="583"/>
      <c r="D135" s="584"/>
      <c r="E135" s="584"/>
      <c r="F135" s="584"/>
      <c r="G135" s="583"/>
      <c r="H135" s="584"/>
      <c r="I135" s="584"/>
      <c r="J135" s="584"/>
      <c r="K135" s="584"/>
      <c r="L135" s="584"/>
      <c r="M135" s="627"/>
      <c r="N135" s="635">
        <f t="shared" si="28"/>
        <v>0</v>
      </c>
    </row>
    <row r="136" ht="21" customHeight="1" spans="1:14">
      <c r="A136" s="607">
        <v>8</v>
      </c>
      <c r="B136" s="580" t="s">
        <v>18</v>
      </c>
      <c r="C136" s="583"/>
      <c r="D136" s="584"/>
      <c r="E136" s="584"/>
      <c r="F136" s="584"/>
      <c r="G136" s="583"/>
      <c r="H136" s="584"/>
      <c r="I136" s="584"/>
      <c r="J136" s="584"/>
      <c r="K136" s="584"/>
      <c r="L136" s="584"/>
      <c r="M136" s="627"/>
      <c r="N136" s="635">
        <f t="shared" si="28"/>
        <v>0</v>
      </c>
    </row>
    <row r="137" ht="21" customHeight="1" spans="1:14">
      <c r="A137" s="607">
        <v>9</v>
      </c>
      <c r="B137" s="580" t="s">
        <v>19</v>
      </c>
      <c r="C137" s="583"/>
      <c r="D137" s="584"/>
      <c r="E137" s="584"/>
      <c r="F137" s="584"/>
      <c r="G137" s="583"/>
      <c r="H137" s="584"/>
      <c r="I137" s="584"/>
      <c r="J137" s="584"/>
      <c r="K137" s="584"/>
      <c r="L137" s="584"/>
      <c r="M137" s="627"/>
      <c r="N137" s="635">
        <f t="shared" si="28"/>
        <v>0</v>
      </c>
    </row>
    <row r="138" ht="21" customHeight="1" spans="1:14">
      <c r="A138" s="607">
        <v>10</v>
      </c>
      <c r="B138" s="580" t="s">
        <v>20</v>
      </c>
      <c r="C138" s="583"/>
      <c r="D138" s="584"/>
      <c r="E138" s="584"/>
      <c r="F138" s="584"/>
      <c r="G138" s="583"/>
      <c r="H138" s="584"/>
      <c r="I138" s="584"/>
      <c r="J138" s="584"/>
      <c r="K138" s="584"/>
      <c r="L138" s="584"/>
      <c r="M138" s="627"/>
      <c r="N138" s="635">
        <f t="shared" si="28"/>
        <v>0</v>
      </c>
    </row>
    <row r="139" ht="21" customHeight="1" spans="1:14">
      <c r="A139" s="607">
        <v>11</v>
      </c>
      <c r="B139" s="580" t="s">
        <v>21</v>
      </c>
      <c r="C139" s="583"/>
      <c r="D139" s="584"/>
      <c r="E139" s="584"/>
      <c r="F139" s="584"/>
      <c r="G139" s="583"/>
      <c r="H139" s="584"/>
      <c r="I139" s="584"/>
      <c r="J139" s="584"/>
      <c r="K139" s="584"/>
      <c r="L139" s="584"/>
      <c r="M139" s="627"/>
      <c r="N139" s="635">
        <f t="shared" si="28"/>
        <v>0</v>
      </c>
    </row>
    <row r="140" ht="21" customHeight="1" spans="1:14">
      <c r="A140" s="607">
        <v>12</v>
      </c>
      <c r="B140" s="580" t="s">
        <v>22</v>
      </c>
      <c r="C140" s="583"/>
      <c r="D140" s="584"/>
      <c r="E140" s="584"/>
      <c r="F140" s="584"/>
      <c r="G140" s="583"/>
      <c r="H140" s="584"/>
      <c r="I140" s="584"/>
      <c r="J140" s="584"/>
      <c r="K140" s="584"/>
      <c r="L140" s="584"/>
      <c r="M140" s="627"/>
      <c r="N140" s="635">
        <f t="shared" si="28"/>
        <v>0</v>
      </c>
    </row>
    <row r="141" ht="21" customHeight="1" spans="1:14">
      <c r="A141" s="607">
        <v>13</v>
      </c>
      <c r="B141" s="580" t="s">
        <v>23</v>
      </c>
      <c r="C141" s="583">
        <v>36</v>
      </c>
      <c r="D141" s="584">
        <v>33</v>
      </c>
      <c r="E141" s="584">
        <v>60</v>
      </c>
      <c r="F141" s="584">
        <v>62</v>
      </c>
      <c r="G141" s="583">
        <v>54</v>
      </c>
      <c r="H141" s="584">
        <v>45</v>
      </c>
      <c r="I141" s="584">
        <v>55</v>
      </c>
      <c r="J141" s="584">
        <v>68</v>
      </c>
      <c r="K141" s="584">
        <v>43</v>
      </c>
      <c r="L141" s="584">
        <v>39</v>
      </c>
      <c r="M141" s="627">
        <v>60</v>
      </c>
      <c r="N141" s="635">
        <f t="shared" si="28"/>
        <v>555</v>
      </c>
    </row>
    <row r="142" ht="21" customHeight="1" spans="1:14">
      <c r="A142" s="608">
        <v>14</v>
      </c>
      <c r="B142" s="586" t="s">
        <v>24</v>
      </c>
      <c r="C142" s="643"/>
      <c r="D142" s="644"/>
      <c r="E142" s="644"/>
      <c r="F142" s="644"/>
      <c r="G142" s="643"/>
      <c r="H142" s="644"/>
      <c r="I142" s="644"/>
      <c r="J142" s="644"/>
      <c r="K142" s="644"/>
      <c r="L142" s="644"/>
      <c r="M142" s="654"/>
      <c r="N142" s="635">
        <f t="shared" si="28"/>
        <v>0</v>
      </c>
    </row>
    <row r="143" s="568" customFormat="1" ht="33.75" customHeight="1" spans="1:14">
      <c r="A143" s="645" t="s">
        <v>39</v>
      </c>
      <c r="B143" s="646"/>
      <c r="C143" s="647">
        <f t="shared" ref="C143:N143" si="29">SUM(C129:C142)</f>
        <v>1023</v>
      </c>
      <c r="D143" s="648">
        <f t="shared" si="29"/>
        <v>1161</v>
      </c>
      <c r="E143" s="648">
        <f t="shared" si="29"/>
        <v>1068</v>
      </c>
      <c r="F143" s="648">
        <f t="shared" si="29"/>
        <v>1033</v>
      </c>
      <c r="G143" s="647">
        <f t="shared" si="29"/>
        <v>965</v>
      </c>
      <c r="H143" s="648">
        <f t="shared" si="29"/>
        <v>1097</v>
      </c>
      <c r="I143" s="648">
        <f t="shared" si="29"/>
        <v>1097</v>
      </c>
      <c r="J143" s="648">
        <f t="shared" si="29"/>
        <v>960</v>
      </c>
      <c r="K143" s="648">
        <f t="shared" si="29"/>
        <v>965</v>
      </c>
      <c r="L143" s="648">
        <f t="shared" si="29"/>
        <v>754</v>
      </c>
      <c r="M143" s="655">
        <f t="shared" si="29"/>
        <v>722</v>
      </c>
      <c r="N143" s="656">
        <f t="shared" si="29"/>
        <v>10845</v>
      </c>
    </row>
    <row r="144" ht="27.75" customHeight="1" spans="3:14">
      <c r="C144" s="659"/>
      <c r="D144" s="659"/>
      <c r="E144" s="659"/>
      <c r="F144" s="659"/>
      <c r="G144" s="659"/>
      <c r="H144" s="659"/>
      <c r="I144" s="659"/>
      <c r="J144" s="659"/>
      <c r="K144" s="659"/>
      <c r="L144" s="659"/>
      <c r="M144" s="659"/>
      <c r="N144" s="659"/>
    </row>
  </sheetData>
  <mergeCells count="16">
    <mergeCell ref="A1:N1"/>
    <mergeCell ref="A17:B17"/>
    <mergeCell ref="A19:N19"/>
    <mergeCell ref="A35:B35"/>
    <mergeCell ref="A37:N37"/>
    <mergeCell ref="A53:B53"/>
    <mergeCell ref="A55:N55"/>
    <mergeCell ref="A71:B71"/>
    <mergeCell ref="A73:N73"/>
    <mergeCell ref="A89:B89"/>
    <mergeCell ref="A91:N91"/>
    <mergeCell ref="A107:B107"/>
    <mergeCell ref="A109:N109"/>
    <mergeCell ref="A125:B125"/>
    <mergeCell ref="A127:N127"/>
    <mergeCell ref="A143:B143"/>
  </mergeCells>
  <printOptions horizontalCentered="1"/>
  <pageMargins left="0.196850393700787" right="0.196850393700787" top="0.196850393700787" bottom="0.196850393700787" header="0.31496062992126" footer="0.31496062992126"/>
  <pageSetup paperSize="9" scale="74" orientation="landscape" horizontalDpi="600" verticalDpi="600"/>
  <headerFooter/>
  <rowBreaks count="3" manualBreakCount="3">
    <brk id="17" max="13" man="1"/>
    <brk id="35" max="13" man="1"/>
    <brk id="71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0"/>
  <sheetViews>
    <sheetView view="pageBreakPreview" zoomScale="70" zoomScaleNormal="100" workbookViewId="0">
      <selection activeCell="A19" sqref="A19:B19"/>
    </sheetView>
  </sheetViews>
  <sheetFormatPr defaultColWidth="9.33333333333333" defaultRowHeight="15.75"/>
  <cols>
    <col min="1" max="1" width="6" style="569" customWidth="1"/>
    <col min="2" max="2" width="29.4222222222222" style="569" customWidth="1"/>
    <col min="3" max="13" width="11.4222222222222" style="569" customWidth="1"/>
    <col min="14" max="14" width="15.7111111111111" style="569" customWidth="1"/>
    <col min="15" max="15" width="10.1444444444444" style="569"/>
    <col min="16" max="16384" width="9.14444444444444" style="569"/>
  </cols>
  <sheetData>
    <row r="1" ht="60" customHeight="1" spans="1:14">
      <c r="A1" s="570" t="s">
        <v>49</v>
      </c>
      <c r="B1" s="570"/>
      <c r="C1" s="570"/>
      <c r="D1" s="570"/>
      <c r="E1" s="570"/>
      <c r="F1" s="570"/>
      <c r="G1" s="570"/>
      <c r="H1" s="570"/>
      <c r="I1" s="570"/>
      <c r="J1" s="570"/>
      <c r="K1" s="570"/>
      <c r="L1" s="570"/>
      <c r="M1" s="570"/>
      <c r="N1" s="570"/>
    </row>
    <row r="2" ht="46.5" customHeight="1" spans="1:14">
      <c r="A2" s="571" t="s">
        <v>50</v>
      </c>
      <c r="B2" s="572" t="s">
        <v>51</v>
      </c>
      <c r="C2" s="573" t="s">
        <v>52</v>
      </c>
      <c r="D2" s="574" t="s">
        <v>53</v>
      </c>
      <c r="E2" s="574" t="s">
        <v>54</v>
      </c>
      <c r="F2" s="574" t="s">
        <v>55</v>
      </c>
      <c r="G2" s="573" t="s">
        <v>56</v>
      </c>
      <c r="H2" s="574" t="s">
        <v>57</v>
      </c>
      <c r="I2" s="574" t="s">
        <v>58</v>
      </c>
      <c r="J2" s="574" t="s">
        <v>59</v>
      </c>
      <c r="K2" s="574" t="s">
        <v>60</v>
      </c>
      <c r="L2" s="620" t="s">
        <v>61</v>
      </c>
      <c r="M2" s="621" t="s">
        <v>62</v>
      </c>
      <c r="N2" s="622" t="s">
        <v>63</v>
      </c>
    </row>
    <row r="3" ht="37.5" customHeight="1" spans="1:14">
      <c r="A3" s="575">
        <v>1</v>
      </c>
      <c r="B3" s="576" t="s">
        <v>64</v>
      </c>
      <c r="C3" s="577">
        <v>33701</v>
      </c>
      <c r="D3" s="578">
        <v>36939</v>
      </c>
      <c r="E3" s="578">
        <v>35632</v>
      </c>
      <c r="F3" s="578">
        <v>33935</v>
      </c>
      <c r="G3" s="577">
        <v>35683</v>
      </c>
      <c r="H3" s="578">
        <v>36391</v>
      </c>
      <c r="I3" s="578">
        <v>35475</v>
      </c>
      <c r="J3" s="578">
        <v>32813</v>
      </c>
      <c r="K3" s="578">
        <v>28829</v>
      </c>
      <c r="L3" s="578">
        <v>24179</v>
      </c>
      <c r="M3" s="623">
        <v>21072</v>
      </c>
      <c r="N3" s="624">
        <f>SUM(C3:M3)</f>
        <v>354649</v>
      </c>
    </row>
    <row r="4" ht="24.75" customHeight="1" spans="1:14">
      <c r="A4" s="579">
        <v>2</v>
      </c>
      <c r="B4" s="580" t="s">
        <v>65</v>
      </c>
      <c r="C4" s="581">
        <v>52316</v>
      </c>
      <c r="D4" s="582">
        <v>60978</v>
      </c>
      <c r="E4" s="582">
        <v>55950</v>
      </c>
      <c r="F4" s="582">
        <v>53852</v>
      </c>
      <c r="G4" s="581">
        <v>60941</v>
      </c>
      <c r="H4" s="582">
        <v>62431</v>
      </c>
      <c r="I4" s="582">
        <v>58166</v>
      </c>
      <c r="J4" s="582">
        <v>52899</v>
      </c>
      <c r="K4" s="582">
        <v>46354</v>
      </c>
      <c r="L4" s="582">
        <v>36904</v>
      </c>
      <c r="M4" s="625">
        <v>30302</v>
      </c>
      <c r="N4" s="626">
        <v>571093</v>
      </c>
    </row>
    <row r="5" ht="24.75" customHeight="1" spans="1:14">
      <c r="A5" s="579">
        <v>3</v>
      </c>
      <c r="B5" s="580" t="s">
        <v>66</v>
      </c>
      <c r="C5" s="581">
        <v>25496</v>
      </c>
      <c r="D5" s="582">
        <v>34095</v>
      </c>
      <c r="E5" s="582">
        <v>32288</v>
      </c>
      <c r="F5" s="582">
        <v>30786</v>
      </c>
      <c r="G5" s="581">
        <v>32006</v>
      </c>
      <c r="H5" s="582">
        <v>32275</v>
      </c>
      <c r="I5" s="582">
        <v>31267</v>
      </c>
      <c r="J5" s="582">
        <v>28828</v>
      </c>
      <c r="K5" s="582">
        <v>28649</v>
      </c>
      <c r="L5" s="582">
        <v>23817</v>
      </c>
      <c r="M5" s="625">
        <v>22412</v>
      </c>
      <c r="N5" s="626">
        <v>321919</v>
      </c>
    </row>
    <row r="6" ht="24.75" customHeight="1" spans="1:14">
      <c r="A6" s="579">
        <v>4</v>
      </c>
      <c r="B6" s="580" t="s">
        <v>67</v>
      </c>
      <c r="C6" s="581">
        <v>24878</v>
      </c>
      <c r="D6" s="582">
        <v>26699</v>
      </c>
      <c r="E6" s="582">
        <v>24332</v>
      </c>
      <c r="F6" s="582">
        <v>24483</v>
      </c>
      <c r="G6" s="581">
        <v>25752</v>
      </c>
      <c r="H6" s="582">
        <v>26308</v>
      </c>
      <c r="I6" s="582">
        <v>25550</v>
      </c>
      <c r="J6" s="582">
        <v>23346</v>
      </c>
      <c r="K6" s="582">
        <v>22392</v>
      </c>
      <c r="L6" s="582">
        <v>18961</v>
      </c>
      <c r="M6" s="625">
        <v>16668</v>
      </c>
      <c r="N6" s="626">
        <v>259369</v>
      </c>
    </row>
    <row r="7" ht="24.75" customHeight="1" spans="1:14">
      <c r="A7" s="579">
        <v>5</v>
      </c>
      <c r="B7" s="580" t="s">
        <v>68</v>
      </c>
      <c r="C7" s="581">
        <v>62105</v>
      </c>
      <c r="D7" s="582">
        <v>66225</v>
      </c>
      <c r="E7" s="582">
        <v>63625</v>
      </c>
      <c r="F7" s="582">
        <v>61323</v>
      </c>
      <c r="G7" s="581">
        <v>62415</v>
      </c>
      <c r="H7" s="582">
        <v>61983</v>
      </c>
      <c r="I7" s="582">
        <v>61836</v>
      </c>
      <c r="J7" s="582">
        <v>55868</v>
      </c>
      <c r="K7" s="582">
        <v>53854</v>
      </c>
      <c r="L7" s="582">
        <v>46998</v>
      </c>
      <c r="M7" s="625">
        <v>42917</v>
      </c>
      <c r="N7" s="626">
        <v>639149</v>
      </c>
    </row>
    <row r="8" ht="24.75" customHeight="1" spans="1:14">
      <c r="A8" s="579">
        <v>6</v>
      </c>
      <c r="B8" s="580" t="s">
        <v>69</v>
      </c>
      <c r="C8" s="581">
        <v>17840</v>
      </c>
      <c r="D8" s="582">
        <v>18862</v>
      </c>
      <c r="E8" s="582">
        <v>17628</v>
      </c>
      <c r="F8" s="582">
        <v>17493</v>
      </c>
      <c r="G8" s="581">
        <v>17847</v>
      </c>
      <c r="H8" s="582">
        <v>17656</v>
      </c>
      <c r="I8" s="582">
        <v>17221</v>
      </c>
      <c r="J8" s="582">
        <v>17525</v>
      </c>
      <c r="K8" s="582">
        <v>16066</v>
      </c>
      <c r="L8" s="582">
        <v>13661</v>
      </c>
      <c r="M8" s="625">
        <v>11200</v>
      </c>
      <c r="N8" s="626">
        <v>182999</v>
      </c>
    </row>
    <row r="9" ht="24.75" customHeight="1" spans="1:14">
      <c r="A9" s="579">
        <v>7</v>
      </c>
      <c r="B9" s="580" t="s">
        <v>70</v>
      </c>
      <c r="C9" s="581">
        <v>50664</v>
      </c>
      <c r="D9" s="582">
        <v>52948</v>
      </c>
      <c r="E9" s="582">
        <v>49742</v>
      </c>
      <c r="F9" s="582">
        <v>50325</v>
      </c>
      <c r="G9" s="581">
        <v>47802</v>
      </c>
      <c r="H9" s="582">
        <v>52143</v>
      </c>
      <c r="I9" s="582">
        <v>55508</v>
      </c>
      <c r="J9" s="582">
        <v>48290</v>
      </c>
      <c r="K9" s="582">
        <v>39868</v>
      </c>
      <c r="L9" s="582">
        <v>32225</v>
      </c>
      <c r="M9" s="625">
        <v>29976</v>
      </c>
      <c r="N9" s="626">
        <v>509491</v>
      </c>
    </row>
    <row r="10" ht="24.75" customHeight="1" spans="1:14">
      <c r="A10" s="579">
        <v>8</v>
      </c>
      <c r="B10" s="580" t="s">
        <v>71</v>
      </c>
      <c r="C10" s="581">
        <v>75178</v>
      </c>
      <c r="D10" s="582">
        <v>76936</v>
      </c>
      <c r="E10" s="582">
        <v>72470</v>
      </c>
      <c r="F10" s="582">
        <v>73830</v>
      </c>
      <c r="G10" s="581">
        <v>74865</v>
      </c>
      <c r="H10" s="582">
        <v>75075</v>
      </c>
      <c r="I10" s="582">
        <v>72149</v>
      </c>
      <c r="J10" s="582">
        <v>66248</v>
      </c>
      <c r="K10" s="582">
        <v>63194</v>
      </c>
      <c r="L10" s="582">
        <v>50863</v>
      </c>
      <c r="M10" s="625">
        <v>44952</v>
      </c>
      <c r="N10" s="626">
        <v>745760</v>
      </c>
    </row>
    <row r="11" ht="24.75" customHeight="1" spans="1:14">
      <c r="A11" s="579">
        <v>9</v>
      </c>
      <c r="B11" s="580" t="s">
        <v>72</v>
      </c>
      <c r="C11" s="581">
        <v>53008</v>
      </c>
      <c r="D11" s="581">
        <v>53011</v>
      </c>
      <c r="E11" s="581">
        <v>50567</v>
      </c>
      <c r="F11" s="582">
        <v>51576</v>
      </c>
      <c r="G11" s="581">
        <v>49779</v>
      </c>
      <c r="H11" s="582">
        <v>49364</v>
      </c>
      <c r="I11" s="582">
        <v>49086</v>
      </c>
      <c r="J11" s="582">
        <v>44243</v>
      </c>
      <c r="K11" s="582">
        <v>41270</v>
      </c>
      <c r="L11" s="582">
        <v>36544</v>
      </c>
      <c r="M11" s="625">
        <v>33113</v>
      </c>
      <c r="N11" s="626">
        <v>511561</v>
      </c>
    </row>
    <row r="12" ht="24.75" customHeight="1" spans="1:14">
      <c r="A12" s="579">
        <v>10</v>
      </c>
      <c r="B12" s="580" t="s">
        <v>73</v>
      </c>
      <c r="C12" s="581">
        <v>13125</v>
      </c>
      <c r="D12" s="582">
        <v>15725</v>
      </c>
      <c r="E12" s="582">
        <v>14970</v>
      </c>
      <c r="F12" s="582">
        <v>15232</v>
      </c>
      <c r="G12" s="581">
        <v>15947</v>
      </c>
      <c r="H12" s="582">
        <v>16752</v>
      </c>
      <c r="I12" s="582">
        <v>16188</v>
      </c>
      <c r="J12" s="582">
        <v>14783</v>
      </c>
      <c r="K12" s="582">
        <v>13765</v>
      </c>
      <c r="L12" s="582">
        <v>10344</v>
      </c>
      <c r="M12" s="625">
        <v>9028</v>
      </c>
      <c r="N12" s="626">
        <v>155859</v>
      </c>
    </row>
    <row r="13" ht="24.75" customHeight="1" spans="1:14">
      <c r="A13" s="579">
        <v>11</v>
      </c>
      <c r="B13" s="580" t="s">
        <v>74</v>
      </c>
      <c r="C13" s="581">
        <v>45497</v>
      </c>
      <c r="D13" s="582">
        <v>52056</v>
      </c>
      <c r="E13" s="582">
        <v>49624</v>
      </c>
      <c r="F13" s="582">
        <v>50029</v>
      </c>
      <c r="G13" s="581">
        <v>52049</v>
      </c>
      <c r="H13" s="582">
        <v>53447</v>
      </c>
      <c r="I13" s="582">
        <v>50215</v>
      </c>
      <c r="J13" s="582">
        <v>47469</v>
      </c>
      <c r="K13" s="582">
        <v>43010</v>
      </c>
      <c r="L13" s="582">
        <v>31089</v>
      </c>
      <c r="M13" s="625">
        <v>30646</v>
      </c>
      <c r="N13" s="626">
        <v>505131</v>
      </c>
    </row>
    <row r="14" ht="24.75" customHeight="1" spans="1:14">
      <c r="A14" s="579">
        <v>12</v>
      </c>
      <c r="B14" s="580" t="s">
        <v>75</v>
      </c>
      <c r="C14" s="583">
        <v>61540</v>
      </c>
      <c r="D14" s="584">
        <v>70733</v>
      </c>
      <c r="E14" s="584">
        <v>65287</v>
      </c>
      <c r="F14" s="584">
        <v>66082</v>
      </c>
      <c r="G14" s="583">
        <v>69849</v>
      </c>
      <c r="H14" s="584">
        <v>66186</v>
      </c>
      <c r="I14" s="584">
        <v>63779</v>
      </c>
      <c r="J14" s="584">
        <v>63231</v>
      </c>
      <c r="K14" s="584">
        <v>58551</v>
      </c>
      <c r="L14" s="584">
        <v>43879</v>
      </c>
      <c r="M14" s="627">
        <v>42325</v>
      </c>
      <c r="N14" s="628">
        <v>671442</v>
      </c>
    </row>
    <row r="15" ht="24.75" customHeight="1" spans="1:14">
      <c r="A15" s="579">
        <v>13</v>
      </c>
      <c r="B15" s="580" t="s">
        <v>76</v>
      </c>
      <c r="C15" s="581">
        <v>33408</v>
      </c>
      <c r="D15" s="582">
        <v>35811</v>
      </c>
      <c r="E15" s="582">
        <v>32792</v>
      </c>
      <c r="F15" s="582">
        <v>34193</v>
      </c>
      <c r="G15" s="581">
        <v>35544</v>
      </c>
      <c r="H15" s="582">
        <v>35454</v>
      </c>
      <c r="I15" s="582">
        <v>35539</v>
      </c>
      <c r="J15" s="582">
        <v>35056</v>
      </c>
      <c r="K15" s="582">
        <v>31007</v>
      </c>
      <c r="L15" s="582">
        <v>25485</v>
      </c>
      <c r="M15" s="625">
        <v>22958</v>
      </c>
      <c r="N15" s="626">
        <v>357247</v>
      </c>
    </row>
    <row r="16" ht="24.75" customHeight="1" spans="1:14">
      <c r="A16" s="585">
        <v>14</v>
      </c>
      <c r="B16" s="586" t="s">
        <v>77</v>
      </c>
      <c r="C16" s="587">
        <v>36397</v>
      </c>
      <c r="D16" s="588">
        <v>45381</v>
      </c>
      <c r="E16" s="588">
        <v>45897</v>
      </c>
      <c r="F16" s="588">
        <v>46299</v>
      </c>
      <c r="G16" s="589">
        <v>45474</v>
      </c>
      <c r="H16" s="588">
        <v>48042</v>
      </c>
      <c r="I16" s="588">
        <v>45482</v>
      </c>
      <c r="J16" s="588">
        <v>42030</v>
      </c>
      <c r="K16" s="588">
        <v>38659</v>
      </c>
      <c r="L16" s="588">
        <v>35378</v>
      </c>
      <c r="M16" s="629">
        <v>30232</v>
      </c>
      <c r="N16" s="630">
        <v>459271</v>
      </c>
    </row>
    <row r="17" s="568" customFormat="1" ht="37.5" customHeight="1" spans="1:14">
      <c r="A17" s="590" t="s">
        <v>78</v>
      </c>
      <c r="B17" s="591"/>
      <c r="C17" s="592">
        <f t="shared" ref="C17:M17" si="0">SUM(C3:C16)</f>
        <v>585153</v>
      </c>
      <c r="D17" s="592">
        <f t="shared" si="0"/>
        <v>646399</v>
      </c>
      <c r="E17" s="592">
        <f t="shared" si="0"/>
        <v>610804</v>
      </c>
      <c r="F17" s="593">
        <f t="shared" si="0"/>
        <v>609438</v>
      </c>
      <c r="G17" s="594">
        <f t="shared" si="0"/>
        <v>625953</v>
      </c>
      <c r="H17" s="595">
        <f t="shared" si="0"/>
        <v>633507</v>
      </c>
      <c r="I17" s="595">
        <f t="shared" si="0"/>
        <v>617461</v>
      </c>
      <c r="J17" s="595">
        <f t="shared" si="0"/>
        <v>572629</v>
      </c>
      <c r="K17" s="595">
        <f t="shared" si="0"/>
        <v>525468</v>
      </c>
      <c r="L17" s="595">
        <f t="shared" si="0"/>
        <v>430327</v>
      </c>
      <c r="M17" s="631">
        <f t="shared" si="0"/>
        <v>387801</v>
      </c>
      <c r="N17" s="632">
        <f>SUM(C17:M17)</f>
        <v>6244940</v>
      </c>
    </row>
    <row r="18" ht="47.25" spans="1:14">
      <c r="A18" s="596">
        <v>15</v>
      </c>
      <c r="B18" s="597" t="s">
        <v>79</v>
      </c>
      <c r="C18" s="598">
        <v>649</v>
      </c>
      <c r="D18" s="598">
        <v>783</v>
      </c>
      <c r="E18" s="598">
        <v>621</v>
      </c>
      <c r="F18" s="598">
        <v>483</v>
      </c>
      <c r="G18" s="598">
        <v>762</v>
      </c>
      <c r="H18" s="598">
        <v>1140</v>
      </c>
      <c r="I18" s="598">
        <v>1191</v>
      </c>
      <c r="J18" s="598">
        <v>1067</v>
      </c>
      <c r="K18" s="598">
        <v>1106</v>
      </c>
      <c r="L18" s="598">
        <v>954</v>
      </c>
      <c r="M18" s="598">
        <v>798</v>
      </c>
      <c r="N18" s="598">
        <v>9554</v>
      </c>
    </row>
    <row r="19" ht="42.75" customHeight="1" spans="1:15">
      <c r="A19" s="599" t="s">
        <v>80</v>
      </c>
      <c r="B19" s="600"/>
      <c r="C19" s="601">
        <f>C17+C18</f>
        <v>585802</v>
      </c>
      <c r="D19" s="601">
        <f t="shared" ref="D19:N19" si="1">D17+D18</f>
        <v>647182</v>
      </c>
      <c r="E19" s="601">
        <f t="shared" si="1"/>
        <v>611425</v>
      </c>
      <c r="F19" s="601">
        <f t="shared" si="1"/>
        <v>609921</v>
      </c>
      <c r="G19" s="601">
        <f t="shared" si="1"/>
        <v>626715</v>
      </c>
      <c r="H19" s="601">
        <f t="shared" si="1"/>
        <v>634647</v>
      </c>
      <c r="I19" s="601">
        <f t="shared" si="1"/>
        <v>618652</v>
      </c>
      <c r="J19" s="601">
        <f t="shared" si="1"/>
        <v>573696</v>
      </c>
      <c r="K19" s="601">
        <f t="shared" si="1"/>
        <v>526574</v>
      </c>
      <c r="L19" s="601">
        <f t="shared" si="1"/>
        <v>431281</v>
      </c>
      <c r="M19" s="601">
        <f t="shared" si="1"/>
        <v>388599</v>
      </c>
      <c r="N19" s="601">
        <f t="shared" si="1"/>
        <v>6254494</v>
      </c>
      <c r="O19" s="633"/>
    </row>
    <row r="20" ht="42.75" customHeight="1" spans="1:14">
      <c r="A20" s="602"/>
      <c r="B20" s="602"/>
      <c r="C20" s="603"/>
      <c r="D20" s="603"/>
      <c r="E20" s="603"/>
      <c r="F20" s="603"/>
      <c r="G20" s="603"/>
      <c r="H20" s="603"/>
      <c r="I20" s="603"/>
      <c r="J20" s="603"/>
      <c r="K20" s="603"/>
      <c r="L20" s="603"/>
      <c r="M20" s="603"/>
      <c r="N20" s="603"/>
    </row>
    <row r="21" ht="36.75" customHeight="1" spans="1:14">
      <c r="A21" s="570" t="s">
        <v>81</v>
      </c>
      <c r="B21" s="570"/>
      <c r="C21" s="570"/>
      <c r="D21" s="570"/>
      <c r="E21" s="570"/>
      <c r="F21" s="570"/>
      <c r="G21" s="570"/>
      <c r="H21" s="570"/>
      <c r="I21" s="570"/>
      <c r="J21" s="570"/>
      <c r="K21" s="570"/>
      <c r="L21" s="570"/>
      <c r="M21" s="570"/>
      <c r="N21" s="570"/>
    </row>
    <row r="22" ht="56.25" customHeight="1" spans="1:14">
      <c r="A22" s="571" t="s">
        <v>41</v>
      </c>
      <c r="B22" s="572" t="s">
        <v>51</v>
      </c>
      <c r="C22" s="573" t="s">
        <v>52</v>
      </c>
      <c r="D22" s="574" t="s">
        <v>53</v>
      </c>
      <c r="E22" s="574" t="s">
        <v>54</v>
      </c>
      <c r="F22" s="574" t="s">
        <v>55</v>
      </c>
      <c r="G22" s="573" t="s">
        <v>56</v>
      </c>
      <c r="H22" s="574" t="s">
        <v>57</v>
      </c>
      <c r="I22" s="574" t="s">
        <v>58</v>
      </c>
      <c r="J22" s="574" t="s">
        <v>59</v>
      </c>
      <c r="K22" s="574" t="s">
        <v>60</v>
      </c>
      <c r="L22" s="620" t="s">
        <v>61</v>
      </c>
      <c r="M22" s="621" t="s">
        <v>62</v>
      </c>
      <c r="N22" s="622" t="s">
        <v>63</v>
      </c>
    </row>
    <row r="23" ht="36" customHeight="1" spans="1:14">
      <c r="A23" s="604">
        <v>1</v>
      </c>
      <c r="B23" s="576" t="s">
        <v>64</v>
      </c>
      <c r="C23" s="605">
        <v>14579</v>
      </c>
      <c r="D23" s="606">
        <v>15826</v>
      </c>
      <c r="E23" s="606">
        <v>15039</v>
      </c>
      <c r="F23" s="606">
        <v>14439</v>
      </c>
      <c r="G23" s="605">
        <v>15008</v>
      </c>
      <c r="H23" s="606">
        <v>15630</v>
      </c>
      <c r="I23" s="606">
        <v>15909</v>
      </c>
      <c r="J23" s="606">
        <v>14888</v>
      </c>
      <c r="K23" s="606">
        <v>12739</v>
      </c>
      <c r="L23" s="606">
        <v>10851</v>
      </c>
      <c r="M23" s="634">
        <v>9442</v>
      </c>
      <c r="N23" s="635">
        <v>154350</v>
      </c>
    </row>
    <row r="24" ht="24" customHeight="1" spans="1:14">
      <c r="A24" s="607">
        <v>2</v>
      </c>
      <c r="B24" s="580" t="s">
        <v>65</v>
      </c>
      <c r="C24" s="583">
        <v>47133</v>
      </c>
      <c r="D24" s="584">
        <v>54873</v>
      </c>
      <c r="E24" s="584">
        <v>50124</v>
      </c>
      <c r="F24" s="584">
        <v>48174</v>
      </c>
      <c r="G24" s="583">
        <v>54536</v>
      </c>
      <c r="H24" s="584">
        <v>56117</v>
      </c>
      <c r="I24" s="584">
        <v>52326</v>
      </c>
      <c r="J24" s="584">
        <v>47495</v>
      </c>
      <c r="K24" s="584">
        <v>41524</v>
      </c>
      <c r="L24" s="584">
        <v>33311</v>
      </c>
      <c r="M24" s="627">
        <v>27439</v>
      </c>
      <c r="N24" s="628">
        <v>513052</v>
      </c>
    </row>
    <row r="25" ht="24" customHeight="1" spans="1:14">
      <c r="A25" s="607">
        <v>3</v>
      </c>
      <c r="B25" s="580" t="s">
        <v>66</v>
      </c>
      <c r="C25" s="475">
        <v>23751</v>
      </c>
      <c r="D25" s="474">
        <v>31755</v>
      </c>
      <c r="E25" s="474">
        <v>30050</v>
      </c>
      <c r="F25" s="474">
        <v>28617</v>
      </c>
      <c r="G25" s="475">
        <v>29991</v>
      </c>
      <c r="H25" s="474">
        <v>30373</v>
      </c>
      <c r="I25" s="474">
        <v>29408</v>
      </c>
      <c r="J25" s="474">
        <v>27120</v>
      </c>
      <c r="K25" s="474">
        <v>26988</v>
      </c>
      <c r="L25" s="474">
        <v>22462</v>
      </c>
      <c r="M25" s="636">
        <v>21263</v>
      </c>
      <c r="N25" s="628">
        <v>301778</v>
      </c>
    </row>
    <row r="26" ht="24" customHeight="1" spans="1:14">
      <c r="A26" s="607">
        <v>4</v>
      </c>
      <c r="B26" s="580" t="s">
        <v>67</v>
      </c>
      <c r="C26" s="583">
        <v>23329</v>
      </c>
      <c r="D26" s="584">
        <v>24972</v>
      </c>
      <c r="E26" s="584">
        <v>22705</v>
      </c>
      <c r="F26" s="584">
        <v>22742</v>
      </c>
      <c r="G26" s="583">
        <v>24235</v>
      </c>
      <c r="H26" s="584">
        <v>24724</v>
      </c>
      <c r="I26" s="584">
        <v>24179</v>
      </c>
      <c r="J26" s="584">
        <v>22043</v>
      </c>
      <c r="K26" s="584">
        <v>21162</v>
      </c>
      <c r="L26" s="584">
        <v>17691</v>
      </c>
      <c r="M26" s="627">
        <v>15702</v>
      </c>
      <c r="N26" s="628">
        <v>243484</v>
      </c>
    </row>
    <row r="27" ht="24" customHeight="1" spans="1:14">
      <c r="A27" s="607">
        <v>5</v>
      </c>
      <c r="B27" s="580" t="s">
        <v>68</v>
      </c>
      <c r="C27" s="583">
        <v>58826</v>
      </c>
      <c r="D27" s="584">
        <v>62409</v>
      </c>
      <c r="E27" s="584">
        <v>59788</v>
      </c>
      <c r="F27" s="584">
        <v>57661</v>
      </c>
      <c r="G27" s="583">
        <v>59332</v>
      </c>
      <c r="H27" s="584">
        <v>58913</v>
      </c>
      <c r="I27" s="584">
        <v>58841</v>
      </c>
      <c r="J27" s="584">
        <v>53237</v>
      </c>
      <c r="K27" s="584">
        <v>51071</v>
      </c>
      <c r="L27" s="584">
        <v>44331</v>
      </c>
      <c r="M27" s="627">
        <v>40583</v>
      </c>
      <c r="N27" s="628">
        <v>604992</v>
      </c>
    </row>
    <row r="28" ht="24" customHeight="1" spans="1:14">
      <c r="A28" s="607">
        <v>6</v>
      </c>
      <c r="B28" s="580" t="s">
        <v>69</v>
      </c>
      <c r="C28" s="583">
        <v>15297</v>
      </c>
      <c r="D28" s="584">
        <v>16110</v>
      </c>
      <c r="E28" s="584">
        <v>14875</v>
      </c>
      <c r="F28" s="584">
        <v>15032</v>
      </c>
      <c r="G28" s="583">
        <v>15363</v>
      </c>
      <c r="H28" s="584">
        <v>15342</v>
      </c>
      <c r="I28" s="584">
        <v>14999</v>
      </c>
      <c r="J28" s="584">
        <v>15317</v>
      </c>
      <c r="K28" s="584">
        <v>13922</v>
      </c>
      <c r="L28" s="584">
        <v>11933</v>
      </c>
      <c r="M28" s="627">
        <v>9840</v>
      </c>
      <c r="N28" s="628">
        <v>158030</v>
      </c>
    </row>
    <row r="29" ht="24" customHeight="1" spans="1:14">
      <c r="A29" s="607">
        <v>7</v>
      </c>
      <c r="B29" s="580" t="s">
        <v>70</v>
      </c>
      <c r="C29" s="583">
        <v>45452</v>
      </c>
      <c r="D29" s="584">
        <v>47397</v>
      </c>
      <c r="E29" s="584">
        <v>44397</v>
      </c>
      <c r="F29" s="584">
        <v>44881</v>
      </c>
      <c r="G29" s="583">
        <v>43373</v>
      </c>
      <c r="H29" s="584">
        <v>48039</v>
      </c>
      <c r="I29" s="584">
        <v>51396</v>
      </c>
      <c r="J29" s="584">
        <v>44695</v>
      </c>
      <c r="K29" s="584">
        <v>36539</v>
      </c>
      <c r="L29" s="584">
        <v>29575</v>
      </c>
      <c r="M29" s="627">
        <v>27778</v>
      </c>
      <c r="N29" s="628">
        <v>463522</v>
      </c>
    </row>
    <row r="30" ht="24" customHeight="1" spans="1:14">
      <c r="A30" s="607">
        <v>8</v>
      </c>
      <c r="B30" s="580" t="s">
        <v>71</v>
      </c>
      <c r="C30" s="583">
        <v>69319</v>
      </c>
      <c r="D30" s="584">
        <v>70089</v>
      </c>
      <c r="E30" s="584">
        <v>65577</v>
      </c>
      <c r="F30" s="584">
        <v>66995</v>
      </c>
      <c r="G30" s="583">
        <v>68443</v>
      </c>
      <c r="H30" s="584">
        <v>68986</v>
      </c>
      <c r="I30" s="584">
        <v>66583</v>
      </c>
      <c r="J30" s="584">
        <v>60710</v>
      </c>
      <c r="K30" s="584">
        <v>57797</v>
      </c>
      <c r="L30" s="584">
        <v>46654</v>
      </c>
      <c r="M30" s="627">
        <v>41365</v>
      </c>
      <c r="N30" s="628">
        <v>682518</v>
      </c>
    </row>
    <row r="31" ht="24" customHeight="1" spans="1:14">
      <c r="A31" s="607">
        <v>9</v>
      </c>
      <c r="B31" s="580" t="s">
        <v>72</v>
      </c>
      <c r="C31" s="583">
        <v>49618</v>
      </c>
      <c r="D31" s="584">
        <v>49562</v>
      </c>
      <c r="E31" s="584">
        <v>47275</v>
      </c>
      <c r="F31" s="584">
        <v>48182</v>
      </c>
      <c r="G31" s="583">
        <v>46736</v>
      </c>
      <c r="H31" s="584">
        <v>47142</v>
      </c>
      <c r="I31" s="584">
        <v>47223</v>
      </c>
      <c r="J31" s="584">
        <v>42649</v>
      </c>
      <c r="K31" s="584">
        <v>39769</v>
      </c>
      <c r="L31" s="584">
        <v>34088</v>
      </c>
      <c r="M31" s="627">
        <v>30804</v>
      </c>
      <c r="N31" s="628">
        <v>483048</v>
      </c>
    </row>
    <row r="32" ht="24" customHeight="1" spans="1:14">
      <c r="A32" s="607">
        <v>10</v>
      </c>
      <c r="B32" s="580" t="s">
        <v>73</v>
      </c>
      <c r="C32" s="583">
        <v>12158</v>
      </c>
      <c r="D32" s="584">
        <v>14581</v>
      </c>
      <c r="E32" s="584">
        <v>13818</v>
      </c>
      <c r="F32" s="584">
        <v>13971</v>
      </c>
      <c r="G32" s="583">
        <v>14774</v>
      </c>
      <c r="H32" s="584">
        <v>15670</v>
      </c>
      <c r="I32" s="584">
        <v>15129</v>
      </c>
      <c r="J32" s="584">
        <v>13873</v>
      </c>
      <c r="K32" s="584">
        <v>12867</v>
      </c>
      <c r="L32" s="584">
        <v>9711</v>
      </c>
      <c r="M32" s="627">
        <v>8479</v>
      </c>
      <c r="N32" s="628">
        <v>145031</v>
      </c>
    </row>
    <row r="33" ht="24" customHeight="1" spans="1:14">
      <c r="A33" s="607">
        <v>11</v>
      </c>
      <c r="B33" s="580" t="s">
        <v>74</v>
      </c>
      <c r="C33" s="583">
        <v>36319</v>
      </c>
      <c r="D33" s="584">
        <v>42159</v>
      </c>
      <c r="E33" s="584">
        <v>39880</v>
      </c>
      <c r="F33" s="584">
        <v>39954</v>
      </c>
      <c r="G33" s="583">
        <v>41843</v>
      </c>
      <c r="H33" s="584">
        <v>43437</v>
      </c>
      <c r="I33" s="584">
        <v>40853</v>
      </c>
      <c r="J33" s="584">
        <v>38658</v>
      </c>
      <c r="K33" s="584">
        <v>34865</v>
      </c>
      <c r="L33" s="584">
        <v>24863</v>
      </c>
      <c r="M33" s="627">
        <v>24723</v>
      </c>
      <c r="N33" s="628">
        <v>407554</v>
      </c>
    </row>
    <row r="34" ht="24" customHeight="1" spans="1:14">
      <c r="A34" s="607">
        <v>12</v>
      </c>
      <c r="B34" s="580" t="s">
        <v>75</v>
      </c>
      <c r="C34" s="583">
        <v>54997</v>
      </c>
      <c r="D34" s="584">
        <v>63265</v>
      </c>
      <c r="E34" s="584">
        <v>57024</v>
      </c>
      <c r="F34" s="584">
        <v>58093</v>
      </c>
      <c r="G34" s="583">
        <v>62135</v>
      </c>
      <c r="H34" s="584">
        <v>59289</v>
      </c>
      <c r="I34" s="584">
        <v>57627</v>
      </c>
      <c r="J34" s="584">
        <v>56980</v>
      </c>
      <c r="K34" s="584">
        <v>52843</v>
      </c>
      <c r="L34" s="584">
        <v>39356</v>
      </c>
      <c r="M34" s="627">
        <v>38593</v>
      </c>
      <c r="N34" s="628">
        <v>600202</v>
      </c>
    </row>
    <row r="35" ht="24" customHeight="1" spans="1:14">
      <c r="A35" s="607">
        <v>13</v>
      </c>
      <c r="B35" s="580" t="s">
        <v>76</v>
      </c>
      <c r="C35" s="583">
        <v>30627</v>
      </c>
      <c r="D35" s="584">
        <v>33281</v>
      </c>
      <c r="E35" s="584">
        <v>30403</v>
      </c>
      <c r="F35" s="584">
        <v>31746</v>
      </c>
      <c r="G35" s="583">
        <v>33056</v>
      </c>
      <c r="H35" s="584">
        <v>32832</v>
      </c>
      <c r="I35" s="584">
        <v>33107</v>
      </c>
      <c r="J35" s="584">
        <v>32684</v>
      </c>
      <c r="K35" s="584">
        <v>28672</v>
      </c>
      <c r="L35" s="584">
        <v>23578</v>
      </c>
      <c r="M35" s="627">
        <v>21383</v>
      </c>
      <c r="N35" s="628">
        <v>331369</v>
      </c>
    </row>
    <row r="36" ht="24" customHeight="1" spans="1:14">
      <c r="A36" s="608">
        <v>14</v>
      </c>
      <c r="B36" s="586" t="s">
        <v>77</v>
      </c>
      <c r="C36" s="609">
        <v>19330</v>
      </c>
      <c r="D36" s="610">
        <v>25430</v>
      </c>
      <c r="E36" s="610">
        <v>23412</v>
      </c>
      <c r="F36" s="610">
        <v>23891</v>
      </c>
      <c r="G36" s="609">
        <v>24693</v>
      </c>
      <c r="H36" s="610">
        <v>27523</v>
      </c>
      <c r="I36" s="610">
        <v>26452</v>
      </c>
      <c r="J36" s="610">
        <v>24680</v>
      </c>
      <c r="K36" s="610">
        <v>22735</v>
      </c>
      <c r="L36" s="610">
        <v>21020</v>
      </c>
      <c r="M36" s="637">
        <v>18441</v>
      </c>
      <c r="N36" s="638">
        <v>257607</v>
      </c>
    </row>
    <row r="37" s="568" customFormat="1" ht="36" customHeight="1" spans="1:14">
      <c r="A37" s="611" t="s">
        <v>78</v>
      </c>
      <c r="B37" s="612"/>
      <c r="C37" s="613">
        <f t="shared" ref="C37:N37" si="2">C23+C24+C25+C26+C27+C28+C29+C30+C31+C32+C33+C34+C35+C36</f>
        <v>500735</v>
      </c>
      <c r="D37" s="614">
        <f t="shared" si="2"/>
        <v>551709</v>
      </c>
      <c r="E37" s="614">
        <f t="shared" si="2"/>
        <v>514367</v>
      </c>
      <c r="F37" s="614">
        <f t="shared" si="2"/>
        <v>514378</v>
      </c>
      <c r="G37" s="613">
        <f t="shared" si="2"/>
        <v>533518</v>
      </c>
      <c r="H37" s="614">
        <f t="shared" si="2"/>
        <v>544017</v>
      </c>
      <c r="I37" s="614">
        <f t="shared" si="2"/>
        <v>534032</v>
      </c>
      <c r="J37" s="614">
        <f t="shared" si="2"/>
        <v>495029</v>
      </c>
      <c r="K37" s="614">
        <f t="shared" si="2"/>
        <v>453493</v>
      </c>
      <c r="L37" s="614">
        <f t="shared" si="2"/>
        <v>369424</v>
      </c>
      <c r="M37" s="639">
        <f t="shared" si="2"/>
        <v>335835</v>
      </c>
      <c r="N37" s="640">
        <f t="shared" si="2"/>
        <v>5346537</v>
      </c>
    </row>
    <row r="38" s="568" customFormat="1" ht="36" customHeight="1" spans="1:14">
      <c r="A38" s="596">
        <v>15</v>
      </c>
      <c r="B38" s="597" t="s">
        <v>79</v>
      </c>
      <c r="C38" s="598">
        <v>415</v>
      </c>
      <c r="D38" s="598">
        <v>447</v>
      </c>
      <c r="E38" s="598">
        <v>351</v>
      </c>
      <c r="F38" s="598">
        <v>300</v>
      </c>
      <c r="G38" s="598">
        <v>481</v>
      </c>
      <c r="H38" s="598">
        <v>745</v>
      </c>
      <c r="I38" s="598">
        <v>747</v>
      </c>
      <c r="J38" s="598">
        <v>707</v>
      </c>
      <c r="K38" s="598">
        <v>761</v>
      </c>
      <c r="L38" s="598">
        <v>601</v>
      </c>
      <c r="M38" s="598">
        <v>528</v>
      </c>
      <c r="N38" s="598">
        <v>6083</v>
      </c>
    </row>
    <row r="39" s="568" customFormat="1" ht="36" customHeight="1" spans="1:14">
      <c r="A39" s="599" t="s">
        <v>80</v>
      </c>
      <c r="B39" s="600"/>
      <c r="C39" s="601">
        <f>C37+C38</f>
        <v>501150</v>
      </c>
      <c r="D39" s="601">
        <f t="shared" ref="D39:N39" si="3">D37+D38</f>
        <v>552156</v>
      </c>
      <c r="E39" s="601">
        <f t="shared" si="3"/>
        <v>514718</v>
      </c>
      <c r="F39" s="601">
        <f t="shared" si="3"/>
        <v>514678</v>
      </c>
      <c r="G39" s="601">
        <f t="shared" si="3"/>
        <v>533999</v>
      </c>
      <c r="H39" s="601">
        <f t="shared" si="3"/>
        <v>544762</v>
      </c>
      <c r="I39" s="601">
        <f t="shared" si="3"/>
        <v>534779</v>
      </c>
      <c r="J39" s="601">
        <f t="shared" si="3"/>
        <v>495736</v>
      </c>
      <c r="K39" s="601">
        <f t="shared" si="3"/>
        <v>454254</v>
      </c>
      <c r="L39" s="601">
        <f t="shared" si="3"/>
        <v>370025</v>
      </c>
      <c r="M39" s="601">
        <f t="shared" si="3"/>
        <v>336363</v>
      </c>
      <c r="N39" s="601">
        <f t="shared" si="3"/>
        <v>5352620</v>
      </c>
    </row>
    <row r="40" ht="21" customHeight="1" spans="1:14">
      <c r="A40" s="615"/>
      <c r="B40" s="615"/>
      <c r="C40" s="616"/>
      <c r="D40" s="616"/>
      <c r="E40" s="616"/>
      <c r="F40" s="616"/>
      <c r="G40" s="616"/>
      <c r="H40" s="616"/>
      <c r="I40" s="616"/>
      <c r="J40" s="616"/>
      <c r="K40" s="616"/>
      <c r="L40" s="616"/>
      <c r="M40" s="616"/>
      <c r="N40" s="616"/>
    </row>
    <row r="41" ht="27" customHeight="1" spans="1:14">
      <c r="A41" s="570" t="s">
        <v>82</v>
      </c>
      <c r="B41" s="570"/>
      <c r="C41" s="570"/>
      <c r="D41" s="570"/>
      <c r="E41" s="570"/>
      <c r="F41" s="570"/>
      <c r="G41" s="570"/>
      <c r="H41" s="570"/>
      <c r="I41" s="570"/>
      <c r="J41" s="570"/>
      <c r="K41" s="570"/>
      <c r="L41" s="570"/>
      <c r="M41" s="570"/>
      <c r="N41" s="570"/>
    </row>
    <row r="42" ht="59.25" customHeight="1" spans="1:14">
      <c r="A42" s="571" t="s">
        <v>41</v>
      </c>
      <c r="B42" s="572" t="s">
        <v>51</v>
      </c>
      <c r="C42" s="573" t="s">
        <v>52</v>
      </c>
      <c r="D42" s="574" t="s">
        <v>53</v>
      </c>
      <c r="E42" s="574" t="s">
        <v>54</v>
      </c>
      <c r="F42" s="574" t="s">
        <v>55</v>
      </c>
      <c r="G42" s="573" t="s">
        <v>56</v>
      </c>
      <c r="H42" s="574" t="s">
        <v>57</v>
      </c>
      <c r="I42" s="574" t="s">
        <v>58</v>
      </c>
      <c r="J42" s="574" t="s">
        <v>59</v>
      </c>
      <c r="K42" s="574" t="s">
        <v>60</v>
      </c>
      <c r="L42" s="620" t="s">
        <v>61</v>
      </c>
      <c r="M42" s="621" t="s">
        <v>62</v>
      </c>
      <c r="N42" s="622" t="s">
        <v>63</v>
      </c>
    </row>
    <row r="43" ht="33.75" customHeight="1" spans="1:14">
      <c r="A43" s="604">
        <v>1</v>
      </c>
      <c r="B43" s="576" t="s">
        <v>64</v>
      </c>
      <c r="C43" s="605">
        <v>5063</v>
      </c>
      <c r="D43" s="606">
        <v>5146</v>
      </c>
      <c r="E43" s="606">
        <v>4949</v>
      </c>
      <c r="F43" s="606">
        <v>4546</v>
      </c>
      <c r="G43" s="605">
        <v>4550</v>
      </c>
      <c r="H43" s="606">
        <v>4051</v>
      </c>
      <c r="I43" s="606">
        <v>3942</v>
      </c>
      <c r="J43" s="606">
        <v>3709</v>
      </c>
      <c r="K43" s="606">
        <v>3373</v>
      </c>
      <c r="L43" s="606">
        <v>2992</v>
      </c>
      <c r="M43" s="634">
        <v>2408</v>
      </c>
      <c r="N43" s="635">
        <v>44729</v>
      </c>
    </row>
    <row r="44" ht="26.25" customHeight="1" spans="1:14">
      <c r="A44" s="607">
        <v>2</v>
      </c>
      <c r="B44" s="580" t="s">
        <v>65</v>
      </c>
      <c r="C44" s="583">
        <v>4933</v>
      </c>
      <c r="D44" s="584">
        <v>5790</v>
      </c>
      <c r="E44" s="584">
        <v>5558</v>
      </c>
      <c r="F44" s="584">
        <v>5414</v>
      </c>
      <c r="G44" s="583">
        <v>6146</v>
      </c>
      <c r="H44" s="584">
        <v>6054</v>
      </c>
      <c r="I44" s="584">
        <v>5562</v>
      </c>
      <c r="J44" s="584">
        <v>5148</v>
      </c>
      <c r="K44" s="584">
        <v>4572</v>
      </c>
      <c r="L44" s="584">
        <v>3355</v>
      </c>
      <c r="M44" s="627">
        <v>2647</v>
      </c>
      <c r="N44" s="628">
        <v>55179</v>
      </c>
    </row>
    <row r="45" ht="26.25" customHeight="1" spans="1:14">
      <c r="A45" s="607">
        <v>3</v>
      </c>
      <c r="B45" s="580" t="s">
        <v>66</v>
      </c>
      <c r="C45" s="475">
        <v>1697</v>
      </c>
      <c r="D45" s="474">
        <v>2279</v>
      </c>
      <c r="E45" s="474">
        <v>2163</v>
      </c>
      <c r="F45" s="474">
        <v>2108</v>
      </c>
      <c r="G45" s="475">
        <v>1948</v>
      </c>
      <c r="H45" s="474">
        <v>1835</v>
      </c>
      <c r="I45" s="474">
        <v>1799</v>
      </c>
      <c r="J45" s="474">
        <v>1650</v>
      </c>
      <c r="K45" s="474">
        <v>1584</v>
      </c>
      <c r="L45" s="474">
        <v>1299</v>
      </c>
      <c r="M45" s="636">
        <v>1090</v>
      </c>
      <c r="N45" s="628">
        <v>19452</v>
      </c>
    </row>
    <row r="46" ht="26.25" customHeight="1" spans="1:14">
      <c r="A46" s="607">
        <v>4</v>
      </c>
      <c r="B46" s="580" t="s">
        <v>67</v>
      </c>
      <c r="C46" s="583">
        <v>1099</v>
      </c>
      <c r="D46" s="584">
        <v>1292</v>
      </c>
      <c r="E46" s="584">
        <v>1208</v>
      </c>
      <c r="F46" s="584">
        <v>1301</v>
      </c>
      <c r="G46" s="583">
        <v>1067</v>
      </c>
      <c r="H46" s="584">
        <v>1127</v>
      </c>
      <c r="I46" s="584">
        <v>929</v>
      </c>
      <c r="J46" s="584">
        <v>902</v>
      </c>
      <c r="K46" s="584">
        <v>819</v>
      </c>
      <c r="L46" s="584">
        <v>838</v>
      </c>
      <c r="M46" s="627">
        <v>619</v>
      </c>
      <c r="N46" s="628">
        <v>11201</v>
      </c>
    </row>
    <row r="47" ht="26.25" customHeight="1" spans="1:14">
      <c r="A47" s="607">
        <v>5</v>
      </c>
      <c r="B47" s="580" t="s">
        <v>68</v>
      </c>
      <c r="C47" s="583">
        <v>2478</v>
      </c>
      <c r="D47" s="584">
        <v>2924</v>
      </c>
      <c r="E47" s="584">
        <v>2959</v>
      </c>
      <c r="F47" s="584">
        <v>2756</v>
      </c>
      <c r="G47" s="583">
        <v>2303</v>
      </c>
      <c r="H47" s="584">
        <v>2264</v>
      </c>
      <c r="I47" s="584">
        <v>2185</v>
      </c>
      <c r="J47" s="584">
        <v>1902</v>
      </c>
      <c r="K47" s="584">
        <v>1911</v>
      </c>
      <c r="L47" s="584">
        <v>1722</v>
      </c>
      <c r="M47" s="627">
        <v>1476</v>
      </c>
      <c r="N47" s="628">
        <v>24880</v>
      </c>
    </row>
    <row r="48" ht="26.25" customHeight="1" spans="1:14">
      <c r="A48" s="607">
        <v>6</v>
      </c>
      <c r="B48" s="580" t="s">
        <v>69</v>
      </c>
      <c r="C48" s="583">
        <v>1674</v>
      </c>
      <c r="D48" s="584">
        <v>1746</v>
      </c>
      <c r="E48" s="584">
        <v>1774</v>
      </c>
      <c r="F48" s="584">
        <v>1512</v>
      </c>
      <c r="G48" s="583">
        <v>1481</v>
      </c>
      <c r="H48" s="584">
        <v>1426</v>
      </c>
      <c r="I48" s="584">
        <v>1318</v>
      </c>
      <c r="J48" s="584">
        <v>1313</v>
      </c>
      <c r="K48" s="584">
        <v>1308</v>
      </c>
      <c r="L48" s="584">
        <v>1020</v>
      </c>
      <c r="M48" s="627">
        <v>855</v>
      </c>
      <c r="N48" s="628">
        <v>15427</v>
      </c>
    </row>
    <row r="49" ht="26.25" customHeight="1" spans="1:14">
      <c r="A49" s="607">
        <v>7</v>
      </c>
      <c r="B49" s="580" t="s">
        <v>70</v>
      </c>
      <c r="C49" s="583">
        <v>5186</v>
      </c>
      <c r="D49" s="584">
        <v>5486</v>
      </c>
      <c r="E49" s="584">
        <v>5294</v>
      </c>
      <c r="F49" s="584">
        <v>5361</v>
      </c>
      <c r="G49" s="583">
        <v>4335</v>
      </c>
      <c r="H49" s="584">
        <v>3967</v>
      </c>
      <c r="I49" s="584">
        <v>3977</v>
      </c>
      <c r="J49" s="584">
        <v>3507</v>
      </c>
      <c r="K49" s="584">
        <v>3187</v>
      </c>
      <c r="L49" s="584">
        <v>2400</v>
      </c>
      <c r="M49" s="627">
        <v>1867</v>
      </c>
      <c r="N49" s="628">
        <v>44567</v>
      </c>
    </row>
    <row r="50" ht="26.25" customHeight="1" spans="1:14">
      <c r="A50" s="607">
        <v>8</v>
      </c>
      <c r="B50" s="580" t="s">
        <v>71</v>
      </c>
      <c r="C50" s="583">
        <v>5244</v>
      </c>
      <c r="D50" s="584">
        <v>6056</v>
      </c>
      <c r="E50" s="584">
        <v>6096</v>
      </c>
      <c r="F50" s="584">
        <v>6044</v>
      </c>
      <c r="G50" s="583">
        <v>5652</v>
      </c>
      <c r="H50" s="584">
        <v>5417</v>
      </c>
      <c r="I50" s="584">
        <v>4712</v>
      </c>
      <c r="J50" s="584">
        <v>4697</v>
      </c>
      <c r="K50" s="584">
        <v>4598</v>
      </c>
      <c r="L50" s="584">
        <v>3580</v>
      </c>
      <c r="M50" s="627">
        <v>2741</v>
      </c>
      <c r="N50" s="628">
        <v>54837</v>
      </c>
    </row>
    <row r="51" ht="26.25" customHeight="1" spans="1:14">
      <c r="A51" s="607">
        <v>9</v>
      </c>
      <c r="B51" s="580" t="s">
        <v>72</v>
      </c>
      <c r="C51" s="583">
        <v>949</v>
      </c>
      <c r="D51" s="584">
        <v>1024</v>
      </c>
      <c r="E51" s="584">
        <v>966</v>
      </c>
      <c r="F51" s="584">
        <v>998</v>
      </c>
      <c r="G51" s="583">
        <v>969</v>
      </c>
      <c r="H51" s="584">
        <v>881</v>
      </c>
      <c r="I51" s="584">
        <v>792</v>
      </c>
      <c r="J51" s="584">
        <v>851</v>
      </c>
      <c r="K51" s="584">
        <v>794</v>
      </c>
      <c r="L51" s="584">
        <v>739</v>
      </c>
      <c r="M51" s="627">
        <v>636</v>
      </c>
      <c r="N51" s="628">
        <v>9599</v>
      </c>
    </row>
    <row r="52" ht="26.25" customHeight="1" spans="1:14">
      <c r="A52" s="607">
        <v>10</v>
      </c>
      <c r="B52" s="580" t="s">
        <v>73</v>
      </c>
      <c r="C52" s="583">
        <v>910</v>
      </c>
      <c r="D52" s="584">
        <v>1076</v>
      </c>
      <c r="E52" s="584">
        <v>1064</v>
      </c>
      <c r="F52" s="584">
        <v>1189</v>
      </c>
      <c r="G52" s="583">
        <v>1083</v>
      </c>
      <c r="H52" s="584">
        <v>993</v>
      </c>
      <c r="I52" s="584">
        <v>967</v>
      </c>
      <c r="J52" s="584">
        <v>837</v>
      </c>
      <c r="K52" s="584">
        <v>807</v>
      </c>
      <c r="L52" s="584">
        <v>535</v>
      </c>
      <c r="M52" s="627">
        <v>458</v>
      </c>
      <c r="N52" s="628">
        <v>9919</v>
      </c>
    </row>
    <row r="53" ht="26.25" customHeight="1" spans="1:14">
      <c r="A53" s="607">
        <v>11</v>
      </c>
      <c r="B53" s="580" t="s">
        <v>74</v>
      </c>
      <c r="C53" s="583">
        <v>6561</v>
      </c>
      <c r="D53" s="584">
        <v>6920</v>
      </c>
      <c r="E53" s="584">
        <v>6952</v>
      </c>
      <c r="F53" s="584">
        <v>7069</v>
      </c>
      <c r="G53" s="583">
        <v>7153</v>
      </c>
      <c r="H53" s="584">
        <v>6669</v>
      </c>
      <c r="I53" s="584">
        <v>6109</v>
      </c>
      <c r="J53" s="584">
        <v>5737</v>
      </c>
      <c r="K53" s="584">
        <v>5215</v>
      </c>
      <c r="L53" s="584">
        <v>3839</v>
      </c>
      <c r="M53" s="627">
        <v>3437</v>
      </c>
      <c r="N53" s="628">
        <v>65661</v>
      </c>
    </row>
    <row r="54" ht="26.25" customHeight="1" spans="1:14">
      <c r="A54" s="607">
        <v>12</v>
      </c>
      <c r="B54" s="580" t="s">
        <v>75</v>
      </c>
      <c r="C54" s="583">
        <v>4878</v>
      </c>
      <c r="D54" s="584">
        <v>5712</v>
      </c>
      <c r="E54" s="584">
        <v>6474</v>
      </c>
      <c r="F54" s="584">
        <v>6224</v>
      </c>
      <c r="G54" s="583">
        <v>6035</v>
      </c>
      <c r="H54" s="584">
        <v>5582</v>
      </c>
      <c r="I54" s="584">
        <v>4688</v>
      </c>
      <c r="J54" s="584">
        <v>4705</v>
      </c>
      <c r="K54" s="584">
        <v>4277</v>
      </c>
      <c r="L54" s="584">
        <v>3337</v>
      </c>
      <c r="M54" s="627">
        <v>2825</v>
      </c>
      <c r="N54" s="628">
        <v>54737</v>
      </c>
    </row>
    <row r="55" ht="26.25" customHeight="1" spans="1:14">
      <c r="A55" s="607">
        <v>13</v>
      </c>
      <c r="B55" s="580" t="s">
        <v>76</v>
      </c>
      <c r="C55" s="583">
        <v>2733</v>
      </c>
      <c r="D55" s="584">
        <v>2468</v>
      </c>
      <c r="E55" s="584">
        <v>2312</v>
      </c>
      <c r="F55" s="584">
        <v>2374</v>
      </c>
      <c r="G55" s="583">
        <v>2418</v>
      </c>
      <c r="H55" s="584">
        <v>2552</v>
      </c>
      <c r="I55" s="584">
        <v>2362</v>
      </c>
      <c r="J55" s="584">
        <v>2278</v>
      </c>
      <c r="K55" s="584">
        <v>2279</v>
      </c>
      <c r="L55" s="584">
        <v>1855</v>
      </c>
      <c r="M55" s="627">
        <v>1499</v>
      </c>
      <c r="N55" s="628">
        <v>25130</v>
      </c>
    </row>
    <row r="56" ht="26.25" customHeight="1" spans="1:14">
      <c r="A56" s="608">
        <v>14</v>
      </c>
      <c r="B56" s="586" t="s">
        <v>77</v>
      </c>
      <c r="C56" s="609">
        <v>17067</v>
      </c>
      <c r="D56" s="610">
        <v>19942</v>
      </c>
      <c r="E56" s="610">
        <v>22476</v>
      </c>
      <c r="F56" s="610">
        <v>22408</v>
      </c>
      <c r="G56" s="609">
        <v>20781</v>
      </c>
      <c r="H56" s="610">
        <v>20502</v>
      </c>
      <c r="I56" s="610">
        <v>19010</v>
      </c>
      <c r="J56" s="610">
        <v>17329</v>
      </c>
      <c r="K56" s="610">
        <v>15908</v>
      </c>
      <c r="L56" s="610">
        <v>14331</v>
      </c>
      <c r="M56" s="637">
        <v>11771</v>
      </c>
      <c r="N56" s="638">
        <v>201525</v>
      </c>
    </row>
    <row r="57" s="568" customFormat="1" ht="33.75" customHeight="1" spans="1:14">
      <c r="A57" s="611" t="s">
        <v>78</v>
      </c>
      <c r="B57" s="612"/>
      <c r="C57" s="617">
        <f t="shared" ref="C57:N57" si="4">SUM(C43:C56)</f>
        <v>60472</v>
      </c>
      <c r="D57" s="618">
        <f t="shared" si="4"/>
        <v>67861</v>
      </c>
      <c r="E57" s="618">
        <f t="shared" si="4"/>
        <v>70245</v>
      </c>
      <c r="F57" s="618">
        <f t="shared" si="4"/>
        <v>69304</v>
      </c>
      <c r="G57" s="617">
        <f t="shared" si="4"/>
        <v>65921</v>
      </c>
      <c r="H57" s="618">
        <f t="shared" si="4"/>
        <v>63320</v>
      </c>
      <c r="I57" s="618">
        <f t="shared" si="4"/>
        <v>58352</v>
      </c>
      <c r="J57" s="618">
        <f t="shared" si="4"/>
        <v>54565</v>
      </c>
      <c r="K57" s="618">
        <f t="shared" si="4"/>
        <v>50632</v>
      </c>
      <c r="L57" s="618">
        <f t="shared" si="4"/>
        <v>41842</v>
      </c>
      <c r="M57" s="641">
        <f t="shared" si="4"/>
        <v>34329</v>
      </c>
      <c r="N57" s="632">
        <f t="shared" si="4"/>
        <v>636843</v>
      </c>
    </row>
    <row r="58" s="568" customFormat="1" ht="33.75" customHeight="1" spans="1:14">
      <c r="A58" s="596">
        <v>15</v>
      </c>
      <c r="B58" s="597" t="s">
        <v>79</v>
      </c>
      <c r="C58" s="598">
        <v>234</v>
      </c>
      <c r="D58" s="598">
        <v>336</v>
      </c>
      <c r="E58" s="598">
        <v>270</v>
      </c>
      <c r="F58" s="598">
        <v>183</v>
      </c>
      <c r="G58" s="598">
        <v>281</v>
      </c>
      <c r="H58" s="598">
        <v>395</v>
      </c>
      <c r="I58" s="598">
        <v>444</v>
      </c>
      <c r="J58" s="598">
        <v>360</v>
      </c>
      <c r="K58" s="598">
        <v>345</v>
      </c>
      <c r="L58" s="598">
        <v>353</v>
      </c>
      <c r="M58" s="598">
        <v>270</v>
      </c>
      <c r="N58" s="598">
        <v>3471</v>
      </c>
    </row>
    <row r="59" s="568" customFormat="1" ht="33.75" customHeight="1" spans="1:14">
      <c r="A59" s="599" t="s">
        <v>80</v>
      </c>
      <c r="B59" s="600"/>
      <c r="C59" s="601">
        <f>C57+C58</f>
        <v>60706</v>
      </c>
      <c r="D59" s="601">
        <f t="shared" ref="D59:N59" si="5">D57+D58</f>
        <v>68197</v>
      </c>
      <c r="E59" s="601">
        <f t="shared" si="5"/>
        <v>70515</v>
      </c>
      <c r="F59" s="601">
        <f t="shared" si="5"/>
        <v>69487</v>
      </c>
      <c r="G59" s="601">
        <f t="shared" si="5"/>
        <v>66202</v>
      </c>
      <c r="H59" s="601">
        <f t="shared" si="5"/>
        <v>63715</v>
      </c>
      <c r="I59" s="601">
        <f t="shared" si="5"/>
        <v>58796</v>
      </c>
      <c r="J59" s="601">
        <f t="shared" si="5"/>
        <v>54925</v>
      </c>
      <c r="K59" s="601">
        <f t="shared" si="5"/>
        <v>50977</v>
      </c>
      <c r="L59" s="601">
        <f t="shared" si="5"/>
        <v>42195</v>
      </c>
      <c r="M59" s="601">
        <f t="shared" si="5"/>
        <v>34599</v>
      </c>
      <c r="N59" s="601">
        <f t="shared" si="5"/>
        <v>640314</v>
      </c>
    </row>
    <row r="60" s="568" customFormat="1" ht="23.25" customHeight="1" spans="1:14">
      <c r="A60" s="602"/>
      <c r="B60" s="619"/>
      <c r="C60" s="616"/>
      <c r="D60" s="616"/>
      <c r="E60" s="616"/>
      <c r="F60" s="616"/>
      <c r="G60" s="616"/>
      <c r="H60" s="616"/>
      <c r="I60" s="616"/>
      <c r="J60" s="616"/>
      <c r="K60" s="616"/>
      <c r="L60" s="616"/>
      <c r="M60" s="616"/>
      <c r="N60" s="616"/>
    </row>
    <row r="61" ht="39.75" customHeight="1" spans="1:14">
      <c r="A61" s="570" t="s">
        <v>83</v>
      </c>
      <c r="B61" s="570"/>
      <c r="C61" s="570"/>
      <c r="D61" s="570"/>
      <c r="E61" s="570"/>
      <c r="F61" s="570"/>
      <c r="G61" s="570"/>
      <c r="H61" s="570"/>
      <c r="I61" s="570"/>
      <c r="J61" s="570"/>
      <c r="K61" s="570"/>
      <c r="L61" s="570"/>
      <c r="M61" s="570"/>
      <c r="N61" s="570"/>
    </row>
    <row r="62" ht="61.5" customHeight="1" spans="1:14">
      <c r="A62" s="571" t="s">
        <v>41</v>
      </c>
      <c r="B62" s="572" t="s">
        <v>51</v>
      </c>
      <c r="C62" s="573" t="s">
        <v>52</v>
      </c>
      <c r="D62" s="574" t="s">
        <v>53</v>
      </c>
      <c r="E62" s="574" t="s">
        <v>54</v>
      </c>
      <c r="F62" s="574" t="s">
        <v>55</v>
      </c>
      <c r="G62" s="573" t="s">
        <v>56</v>
      </c>
      <c r="H62" s="574" t="s">
        <v>57</v>
      </c>
      <c r="I62" s="574" t="s">
        <v>58</v>
      </c>
      <c r="J62" s="574" t="s">
        <v>59</v>
      </c>
      <c r="K62" s="574" t="s">
        <v>60</v>
      </c>
      <c r="L62" s="574" t="s">
        <v>84</v>
      </c>
      <c r="M62" s="621" t="s">
        <v>62</v>
      </c>
      <c r="N62" s="622" t="s">
        <v>63</v>
      </c>
    </row>
    <row r="63" ht="35.25" customHeight="1" spans="1:14">
      <c r="A63" s="604">
        <v>1</v>
      </c>
      <c r="B63" s="576" t="s">
        <v>64</v>
      </c>
      <c r="C63" s="605">
        <v>11342</v>
      </c>
      <c r="D63" s="606">
        <v>12923</v>
      </c>
      <c r="E63" s="606">
        <v>12548</v>
      </c>
      <c r="F63" s="606">
        <v>12044</v>
      </c>
      <c r="G63" s="605">
        <v>13227</v>
      </c>
      <c r="H63" s="606">
        <v>13586</v>
      </c>
      <c r="I63" s="606">
        <v>12567</v>
      </c>
      <c r="J63" s="606">
        <v>11322</v>
      </c>
      <c r="K63" s="606">
        <v>10106</v>
      </c>
      <c r="L63" s="606">
        <v>8111</v>
      </c>
      <c r="M63" s="634">
        <v>7129</v>
      </c>
      <c r="N63" s="635">
        <v>124905</v>
      </c>
    </row>
    <row r="64" ht="23.25" customHeight="1" spans="1:14">
      <c r="A64" s="607">
        <v>2</v>
      </c>
      <c r="B64" s="580" t="s">
        <v>65</v>
      </c>
      <c r="C64" s="583"/>
      <c r="D64" s="584"/>
      <c r="E64" s="584"/>
      <c r="F64" s="584"/>
      <c r="G64" s="583"/>
      <c r="H64" s="584"/>
      <c r="I64" s="584"/>
      <c r="J64" s="584"/>
      <c r="K64" s="584"/>
      <c r="L64" s="584"/>
      <c r="M64" s="627"/>
      <c r="N64" s="628">
        <f t="shared" ref="N64:N76" si="6">SUM(C64:M64)</f>
        <v>0</v>
      </c>
    </row>
    <row r="65" ht="23.25" customHeight="1" spans="1:14">
      <c r="A65" s="607">
        <v>3</v>
      </c>
      <c r="B65" s="580" t="s">
        <v>66</v>
      </c>
      <c r="C65" s="583"/>
      <c r="D65" s="584"/>
      <c r="E65" s="584"/>
      <c r="F65" s="584"/>
      <c r="G65" s="583"/>
      <c r="H65" s="584"/>
      <c r="I65" s="584"/>
      <c r="J65" s="584"/>
      <c r="K65" s="584"/>
      <c r="L65" s="584"/>
      <c r="M65" s="627"/>
      <c r="N65" s="628">
        <f t="shared" si="6"/>
        <v>0</v>
      </c>
    </row>
    <row r="66" ht="23.25" customHeight="1" spans="1:14">
      <c r="A66" s="607">
        <v>4</v>
      </c>
      <c r="B66" s="580" t="s">
        <v>67</v>
      </c>
      <c r="C66" s="583"/>
      <c r="D66" s="584"/>
      <c r="E66" s="584"/>
      <c r="F66" s="584"/>
      <c r="G66" s="583"/>
      <c r="H66" s="584"/>
      <c r="I66" s="584"/>
      <c r="J66" s="584"/>
      <c r="K66" s="584"/>
      <c r="L66" s="584"/>
      <c r="M66" s="627"/>
      <c r="N66" s="628">
        <f t="shared" si="6"/>
        <v>0</v>
      </c>
    </row>
    <row r="67" ht="23.25" customHeight="1" spans="1:14">
      <c r="A67" s="607">
        <v>5</v>
      </c>
      <c r="B67" s="580" t="s">
        <v>68</v>
      </c>
      <c r="C67" s="583"/>
      <c r="D67" s="584"/>
      <c r="E67" s="584"/>
      <c r="F67" s="584"/>
      <c r="G67" s="583"/>
      <c r="H67" s="584"/>
      <c r="I67" s="584"/>
      <c r="J67" s="584"/>
      <c r="K67" s="584"/>
      <c r="L67" s="584"/>
      <c r="M67" s="627"/>
      <c r="N67" s="628">
        <f t="shared" si="6"/>
        <v>0</v>
      </c>
    </row>
    <row r="68" ht="23.25" customHeight="1" spans="1:14">
      <c r="A68" s="607">
        <v>6</v>
      </c>
      <c r="B68" s="580" t="s">
        <v>69</v>
      </c>
      <c r="C68" s="583">
        <v>18</v>
      </c>
      <c r="D68" s="584">
        <v>30</v>
      </c>
      <c r="E68" s="584">
        <v>29</v>
      </c>
      <c r="F68" s="584">
        <v>33</v>
      </c>
      <c r="G68" s="583">
        <v>33</v>
      </c>
      <c r="H68" s="584">
        <v>24</v>
      </c>
      <c r="I68" s="584">
        <v>27</v>
      </c>
      <c r="J68" s="584">
        <v>35</v>
      </c>
      <c r="K68" s="584">
        <v>23</v>
      </c>
      <c r="L68" s="584">
        <v>19</v>
      </c>
      <c r="M68" s="627">
        <v>18</v>
      </c>
      <c r="N68" s="628">
        <v>289</v>
      </c>
    </row>
    <row r="69" ht="23.25" customHeight="1" spans="1:14">
      <c r="A69" s="607">
        <v>7</v>
      </c>
      <c r="B69" s="642" t="s">
        <v>70</v>
      </c>
      <c r="C69" s="583"/>
      <c r="D69" s="584"/>
      <c r="E69" s="584"/>
      <c r="F69" s="584"/>
      <c r="G69" s="583"/>
      <c r="H69" s="584"/>
      <c r="I69" s="584"/>
      <c r="J69" s="584"/>
      <c r="K69" s="584"/>
      <c r="L69" s="584"/>
      <c r="M69" s="627"/>
      <c r="N69" s="628">
        <f t="shared" si="6"/>
        <v>0</v>
      </c>
    </row>
    <row r="70" ht="23.25" customHeight="1" spans="1:14">
      <c r="A70" s="607">
        <v>8</v>
      </c>
      <c r="B70" s="580" t="s">
        <v>71</v>
      </c>
      <c r="C70" s="583"/>
      <c r="D70" s="584"/>
      <c r="E70" s="584"/>
      <c r="F70" s="584"/>
      <c r="G70" s="583"/>
      <c r="H70" s="584"/>
      <c r="I70" s="584"/>
      <c r="J70" s="584"/>
      <c r="K70" s="584"/>
      <c r="L70" s="584"/>
      <c r="M70" s="627"/>
      <c r="N70" s="628">
        <f t="shared" si="6"/>
        <v>0</v>
      </c>
    </row>
    <row r="71" ht="23.25" customHeight="1" spans="1:14">
      <c r="A71" s="607">
        <v>9</v>
      </c>
      <c r="B71" s="580" t="s">
        <v>72</v>
      </c>
      <c r="C71" s="583"/>
      <c r="D71" s="584"/>
      <c r="E71" s="584"/>
      <c r="F71" s="584"/>
      <c r="G71" s="583"/>
      <c r="H71" s="584"/>
      <c r="I71" s="584"/>
      <c r="J71" s="584"/>
      <c r="K71" s="584"/>
      <c r="L71" s="584"/>
      <c r="M71" s="627"/>
      <c r="N71" s="628">
        <f t="shared" si="6"/>
        <v>0</v>
      </c>
    </row>
    <row r="72" ht="23.25" customHeight="1" spans="1:14">
      <c r="A72" s="607">
        <v>10</v>
      </c>
      <c r="B72" s="580" t="s">
        <v>73</v>
      </c>
      <c r="C72" s="583"/>
      <c r="D72" s="584"/>
      <c r="E72" s="584"/>
      <c r="F72" s="584"/>
      <c r="G72" s="583"/>
      <c r="H72" s="584"/>
      <c r="I72" s="584"/>
      <c r="J72" s="584"/>
      <c r="K72" s="584"/>
      <c r="L72" s="584"/>
      <c r="M72" s="627"/>
      <c r="N72" s="628">
        <f t="shared" si="6"/>
        <v>0</v>
      </c>
    </row>
    <row r="73" ht="23.25" customHeight="1" spans="1:14">
      <c r="A73" s="607">
        <v>11</v>
      </c>
      <c r="B73" s="580" t="s">
        <v>74</v>
      </c>
      <c r="C73" s="583"/>
      <c r="D73" s="584"/>
      <c r="E73" s="584"/>
      <c r="F73" s="584"/>
      <c r="G73" s="583"/>
      <c r="H73" s="584"/>
      <c r="I73" s="584"/>
      <c r="J73" s="584"/>
      <c r="K73" s="584"/>
      <c r="L73" s="584"/>
      <c r="M73" s="627"/>
      <c r="N73" s="628">
        <f t="shared" si="6"/>
        <v>0</v>
      </c>
    </row>
    <row r="74" ht="23.25" customHeight="1" spans="1:14">
      <c r="A74" s="607">
        <v>12</v>
      </c>
      <c r="B74" s="580" t="s">
        <v>75</v>
      </c>
      <c r="C74" s="583"/>
      <c r="D74" s="584"/>
      <c r="E74" s="584"/>
      <c r="F74" s="584"/>
      <c r="G74" s="583"/>
      <c r="H74" s="584"/>
      <c r="I74" s="584"/>
      <c r="J74" s="584"/>
      <c r="K74" s="584"/>
      <c r="L74" s="584"/>
      <c r="M74" s="627"/>
      <c r="N74" s="628">
        <f t="shared" si="6"/>
        <v>0</v>
      </c>
    </row>
    <row r="75" ht="23.25" customHeight="1" spans="1:14">
      <c r="A75" s="607">
        <v>13</v>
      </c>
      <c r="B75" s="580" t="s">
        <v>76</v>
      </c>
      <c r="C75" s="583"/>
      <c r="D75" s="584"/>
      <c r="E75" s="584"/>
      <c r="F75" s="584"/>
      <c r="G75" s="583"/>
      <c r="H75" s="584"/>
      <c r="I75" s="584"/>
      <c r="J75" s="584"/>
      <c r="K75" s="584"/>
      <c r="L75" s="584"/>
      <c r="M75" s="627"/>
      <c r="N75" s="628">
        <f t="shared" si="6"/>
        <v>0</v>
      </c>
    </row>
    <row r="76" ht="23.25" customHeight="1" spans="1:14">
      <c r="A76" s="608">
        <v>14</v>
      </c>
      <c r="B76" s="586" t="s">
        <v>77</v>
      </c>
      <c r="C76" s="643"/>
      <c r="D76" s="644"/>
      <c r="E76" s="644"/>
      <c r="F76" s="644"/>
      <c r="G76" s="643"/>
      <c r="H76" s="644"/>
      <c r="I76" s="644"/>
      <c r="J76" s="644"/>
      <c r="K76" s="644"/>
      <c r="L76" s="644"/>
      <c r="M76" s="654"/>
      <c r="N76" s="638">
        <f t="shared" si="6"/>
        <v>0</v>
      </c>
    </row>
    <row r="77" s="568" customFormat="1" ht="35.25" customHeight="1" spans="1:14">
      <c r="A77" s="645" t="s">
        <v>78</v>
      </c>
      <c r="B77" s="646"/>
      <c r="C77" s="647">
        <f>SUM(C63:C76)</f>
        <v>11360</v>
      </c>
      <c r="D77" s="648">
        <f t="shared" ref="D77:N77" si="7">SUM(D63:D76)</f>
        <v>12953</v>
      </c>
      <c r="E77" s="648">
        <f t="shared" si="7"/>
        <v>12577</v>
      </c>
      <c r="F77" s="648">
        <f t="shared" si="7"/>
        <v>12077</v>
      </c>
      <c r="G77" s="647">
        <f t="shared" si="7"/>
        <v>13260</v>
      </c>
      <c r="H77" s="648">
        <f t="shared" si="7"/>
        <v>13610</v>
      </c>
      <c r="I77" s="648">
        <f t="shared" si="7"/>
        <v>12594</v>
      </c>
      <c r="J77" s="648">
        <f t="shared" si="7"/>
        <v>11357</v>
      </c>
      <c r="K77" s="648">
        <f t="shared" si="7"/>
        <v>10129</v>
      </c>
      <c r="L77" s="648">
        <f t="shared" si="7"/>
        <v>8130</v>
      </c>
      <c r="M77" s="655">
        <f t="shared" si="7"/>
        <v>7147</v>
      </c>
      <c r="N77" s="656">
        <f t="shared" si="7"/>
        <v>125194</v>
      </c>
    </row>
    <row r="78" ht="24.75" customHeight="1" spans="2:14">
      <c r="B78" s="649"/>
      <c r="C78" s="650"/>
      <c r="D78" s="650"/>
      <c r="E78" s="650"/>
      <c r="F78" s="650"/>
      <c r="G78" s="650"/>
      <c r="H78" s="650"/>
      <c r="I78" s="650"/>
      <c r="J78" s="650"/>
      <c r="K78" s="650"/>
      <c r="L78" s="650"/>
      <c r="M78" s="650"/>
      <c r="N78" s="650"/>
    </row>
    <row r="79" ht="34.5" customHeight="1" spans="1:14">
      <c r="A79" s="570" t="s">
        <v>85</v>
      </c>
      <c r="B79" s="570"/>
      <c r="C79" s="570"/>
      <c r="D79" s="570"/>
      <c r="E79" s="570"/>
      <c r="F79" s="570"/>
      <c r="G79" s="570"/>
      <c r="H79" s="570"/>
      <c r="I79" s="570"/>
      <c r="J79" s="570"/>
      <c r="K79" s="570"/>
      <c r="L79" s="570"/>
      <c r="M79" s="570"/>
      <c r="N79" s="570"/>
    </row>
    <row r="80" ht="57.75" customHeight="1" spans="1:14">
      <c r="A80" s="571" t="s">
        <v>41</v>
      </c>
      <c r="B80" s="572" t="s">
        <v>51</v>
      </c>
      <c r="C80" s="573" t="s">
        <v>52</v>
      </c>
      <c r="D80" s="574" t="s">
        <v>53</v>
      </c>
      <c r="E80" s="574" t="s">
        <v>54</v>
      </c>
      <c r="F80" s="574" t="s">
        <v>55</v>
      </c>
      <c r="G80" s="573" t="s">
        <v>56</v>
      </c>
      <c r="H80" s="574" t="s">
        <v>57</v>
      </c>
      <c r="I80" s="574" t="s">
        <v>58</v>
      </c>
      <c r="J80" s="574" t="s">
        <v>59</v>
      </c>
      <c r="K80" s="574" t="s">
        <v>60</v>
      </c>
      <c r="L80" s="574" t="s">
        <v>84</v>
      </c>
      <c r="M80" s="621" t="s">
        <v>62</v>
      </c>
      <c r="N80" s="657" t="s">
        <v>63</v>
      </c>
    </row>
    <row r="81" ht="32.25" customHeight="1" spans="1:14">
      <c r="A81" s="604">
        <v>1</v>
      </c>
      <c r="B81" s="576" t="s">
        <v>64</v>
      </c>
      <c r="C81" s="605"/>
      <c r="D81" s="606"/>
      <c r="E81" s="606"/>
      <c r="F81" s="606"/>
      <c r="G81" s="605"/>
      <c r="H81" s="606"/>
      <c r="I81" s="606"/>
      <c r="J81" s="606"/>
      <c r="K81" s="606"/>
      <c r="L81" s="606"/>
      <c r="M81" s="634"/>
      <c r="N81" s="635">
        <f>SUM(C81:M81)</f>
        <v>0</v>
      </c>
    </row>
    <row r="82" ht="24" customHeight="1" spans="1:14">
      <c r="A82" s="607">
        <v>2</v>
      </c>
      <c r="B82" s="580" t="s">
        <v>65</v>
      </c>
      <c r="C82" s="583"/>
      <c r="D82" s="584"/>
      <c r="E82" s="584"/>
      <c r="F82" s="584"/>
      <c r="G82" s="583"/>
      <c r="H82" s="584"/>
      <c r="I82" s="584"/>
      <c r="J82" s="584"/>
      <c r="K82" s="584"/>
      <c r="L82" s="584"/>
      <c r="M82" s="627"/>
      <c r="N82" s="628">
        <f>SUM(C82:M82)</f>
        <v>0</v>
      </c>
    </row>
    <row r="83" ht="24" customHeight="1" spans="1:14">
      <c r="A83" s="607">
        <v>3</v>
      </c>
      <c r="B83" s="580" t="s">
        <v>66</v>
      </c>
      <c r="C83" s="475">
        <v>0</v>
      </c>
      <c r="D83" s="474">
        <v>0</v>
      </c>
      <c r="E83" s="474">
        <v>0</v>
      </c>
      <c r="F83" s="474">
        <v>0</v>
      </c>
      <c r="G83" s="475">
        <v>0</v>
      </c>
      <c r="H83" s="474">
        <v>0</v>
      </c>
      <c r="I83" s="474">
        <v>0</v>
      </c>
      <c r="J83" s="474">
        <v>0</v>
      </c>
      <c r="K83" s="474">
        <v>8</v>
      </c>
      <c r="L83" s="474">
        <v>0</v>
      </c>
      <c r="M83" s="636">
        <v>0</v>
      </c>
      <c r="N83" s="628">
        <v>8</v>
      </c>
    </row>
    <row r="84" ht="24" customHeight="1" spans="1:14">
      <c r="A84" s="607">
        <v>4</v>
      </c>
      <c r="B84" s="580" t="s">
        <v>67</v>
      </c>
      <c r="C84" s="583">
        <v>93</v>
      </c>
      <c r="D84" s="584">
        <v>89</v>
      </c>
      <c r="E84" s="584">
        <v>93</v>
      </c>
      <c r="F84" s="584">
        <v>101</v>
      </c>
      <c r="G84" s="583">
        <v>136</v>
      </c>
      <c r="H84" s="584">
        <v>110</v>
      </c>
      <c r="I84" s="584">
        <v>115</v>
      </c>
      <c r="J84" s="584">
        <v>105</v>
      </c>
      <c r="K84" s="584">
        <v>106</v>
      </c>
      <c r="L84" s="584">
        <v>92</v>
      </c>
      <c r="M84" s="627">
        <v>84</v>
      </c>
      <c r="N84" s="628">
        <v>1124</v>
      </c>
    </row>
    <row r="85" ht="24" customHeight="1" spans="1:14">
      <c r="A85" s="607">
        <v>5</v>
      </c>
      <c r="B85" s="580" t="s">
        <v>68</v>
      </c>
      <c r="C85" s="583">
        <v>801</v>
      </c>
      <c r="D85" s="584">
        <v>892</v>
      </c>
      <c r="E85" s="584">
        <v>878</v>
      </c>
      <c r="F85" s="584">
        <v>906</v>
      </c>
      <c r="G85" s="583">
        <v>780</v>
      </c>
      <c r="H85" s="584">
        <v>806</v>
      </c>
      <c r="I85" s="584">
        <v>810</v>
      </c>
      <c r="J85" s="584">
        <v>729</v>
      </c>
      <c r="K85" s="584">
        <v>872</v>
      </c>
      <c r="L85" s="584">
        <v>945</v>
      </c>
      <c r="M85" s="627">
        <v>858</v>
      </c>
      <c r="N85" s="628">
        <v>9277</v>
      </c>
    </row>
    <row r="86" ht="24" customHeight="1" spans="1:14">
      <c r="A86" s="607">
        <v>6</v>
      </c>
      <c r="B86" s="580" t="s">
        <v>69</v>
      </c>
      <c r="C86" s="583">
        <v>64</v>
      </c>
      <c r="D86" s="584">
        <v>66</v>
      </c>
      <c r="E86" s="584">
        <v>71</v>
      </c>
      <c r="F86" s="584">
        <v>81</v>
      </c>
      <c r="G86" s="583">
        <v>62</v>
      </c>
      <c r="H86" s="584">
        <v>58</v>
      </c>
      <c r="I86" s="584">
        <v>62</v>
      </c>
      <c r="J86" s="584">
        <v>98</v>
      </c>
      <c r="K86" s="584">
        <v>68</v>
      </c>
      <c r="L86" s="584">
        <v>80</v>
      </c>
      <c r="M86" s="627">
        <v>50</v>
      </c>
      <c r="N86" s="628">
        <v>760</v>
      </c>
    </row>
    <row r="87" ht="24" customHeight="1" spans="1:14">
      <c r="A87" s="607">
        <v>7</v>
      </c>
      <c r="B87" s="580" t="s">
        <v>70</v>
      </c>
      <c r="C87" s="583">
        <v>0</v>
      </c>
      <c r="D87" s="584">
        <v>44</v>
      </c>
      <c r="E87" s="584">
        <v>27</v>
      </c>
      <c r="F87" s="584">
        <v>59</v>
      </c>
      <c r="G87" s="583">
        <v>79</v>
      </c>
      <c r="H87" s="584">
        <v>107</v>
      </c>
      <c r="I87" s="584">
        <v>106</v>
      </c>
      <c r="J87" s="584">
        <v>65</v>
      </c>
      <c r="K87" s="584">
        <v>119</v>
      </c>
      <c r="L87" s="584">
        <v>224</v>
      </c>
      <c r="M87" s="627">
        <v>298</v>
      </c>
      <c r="N87" s="628">
        <v>1128</v>
      </c>
    </row>
    <row r="88" ht="24" customHeight="1" spans="1:14">
      <c r="A88" s="607">
        <v>8</v>
      </c>
      <c r="B88" s="580" t="s">
        <v>71</v>
      </c>
      <c r="C88" s="583">
        <v>615</v>
      </c>
      <c r="D88" s="584">
        <v>791</v>
      </c>
      <c r="E88" s="584">
        <v>797</v>
      </c>
      <c r="F88" s="584">
        <v>791</v>
      </c>
      <c r="G88" s="583">
        <v>770</v>
      </c>
      <c r="H88" s="584">
        <v>672</v>
      </c>
      <c r="I88" s="584">
        <v>854</v>
      </c>
      <c r="J88" s="584">
        <v>841</v>
      </c>
      <c r="K88" s="584">
        <v>799</v>
      </c>
      <c r="L88" s="584">
        <v>629</v>
      </c>
      <c r="M88" s="627">
        <v>846</v>
      </c>
      <c r="N88" s="628">
        <v>8405</v>
      </c>
    </row>
    <row r="89" ht="24" customHeight="1" spans="1:14">
      <c r="A89" s="607">
        <v>9</v>
      </c>
      <c r="B89" s="580" t="s">
        <v>72</v>
      </c>
      <c r="C89" s="583">
        <v>2441</v>
      </c>
      <c r="D89" s="584">
        <v>2425</v>
      </c>
      <c r="E89" s="584">
        <v>2326</v>
      </c>
      <c r="F89" s="584">
        <v>2396</v>
      </c>
      <c r="G89" s="583">
        <v>2074</v>
      </c>
      <c r="H89" s="584">
        <v>1341</v>
      </c>
      <c r="I89" s="584">
        <v>1071</v>
      </c>
      <c r="J89" s="584">
        <v>743</v>
      </c>
      <c r="K89" s="584">
        <v>707</v>
      </c>
      <c r="L89" s="584">
        <v>1717</v>
      </c>
      <c r="M89" s="627">
        <v>1673</v>
      </c>
      <c r="N89" s="628">
        <v>18914</v>
      </c>
    </row>
    <row r="90" ht="24" customHeight="1" spans="1:14">
      <c r="A90" s="607">
        <v>10</v>
      </c>
      <c r="B90" s="580" t="s">
        <v>73</v>
      </c>
      <c r="C90" s="583">
        <v>57</v>
      </c>
      <c r="D90" s="584">
        <v>61</v>
      </c>
      <c r="E90" s="584">
        <v>82</v>
      </c>
      <c r="F90" s="584">
        <v>62</v>
      </c>
      <c r="G90" s="583">
        <v>87</v>
      </c>
      <c r="H90" s="584">
        <v>83</v>
      </c>
      <c r="I90" s="584">
        <v>90</v>
      </c>
      <c r="J90" s="584">
        <v>69</v>
      </c>
      <c r="K90" s="584">
        <v>85</v>
      </c>
      <c r="L90" s="584">
        <v>89</v>
      </c>
      <c r="M90" s="627">
        <v>85</v>
      </c>
      <c r="N90" s="628">
        <v>850</v>
      </c>
    </row>
    <row r="91" ht="24" customHeight="1" spans="1:14">
      <c r="A91" s="607">
        <v>11</v>
      </c>
      <c r="B91" s="580" t="s">
        <v>74</v>
      </c>
      <c r="C91" s="583">
        <v>650</v>
      </c>
      <c r="D91" s="584">
        <v>657</v>
      </c>
      <c r="E91" s="584">
        <v>595</v>
      </c>
      <c r="F91" s="584">
        <v>651</v>
      </c>
      <c r="G91" s="583">
        <v>641</v>
      </c>
      <c r="H91" s="584">
        <v>721</v>
      </c>
      <c r="I91" s="584">
        <v>707</v>
      </c>
      <c r="J91" s="584">
        <v>709</v>
      </c>
      <c r="K91" s="584">
        <v>679</v>
      </c>
      <c r="L91" s="584">
        <v>522</v>
      </c>
      <c r="M91" s="627">
        <v>612</v>
      </c>
      <c r="N91" s="628">
        <v>7144</v>
      </c>
    </row>
    <row r="92" ht="24" customHeight="1" spans="1:14">
      <c r="A92" s="607">
        <v>12</v>
      </c>
      <c r="B92" s="580" t="s">
        <v>75</v>
      </c>
      <c r="C92" s="583">
        <v>1609</v>
      </c>
      <c r="D92" s="584">
        <v>1698</v>
      </c>
      <c r="E92" s="584">
        <v>1742</v>
      </c>
      <c r="F92" s="584">
        <v>1718</v>
      </c>
      <c r="G92" s="583">
        <v>1628</v>
      </c>
      <c r="H92" s="584">
        <v>1285</v>
      </c>
      <c r="I92" s="584">
        <v>1445</v>
      </c>
      <c r="J92" s="584">
        <v>1512</v>
      </c>
      <c r="K92" s="584">
        <v>1379</v>
      </c>
      <c r="L92" s="584">
        <v>1134</v>
      </c>
      <c r="M92" s="627">
        <v>868</v>
      </c>
      <c r="N92" s="628">
        <v>16018</v>
      </c>
    </row>
    <row r="93" ht="24" customHeight="1" spans="1:14">
      <c r="A93" s="607">
        <v>13</v>
      </c>
      <c r="B93" s="580" t="s">
        <v>76</v>
      </c>
      <c r="C93" s="583"/>
      <c r="D93" s="584"/>
      <c r="E93" s="584"/>
      <c r="F93" s="584"/>
      <c r="G93" s="583"/>
      <c r="H93" s="584"/>
      <c r="I93" s="584"/>
      <c r="J93" s="584"/>
      <c r="K93" s="584"/>
      <c r="L93" s="584"/>
      <c r="M93" s="627"/>
      <c r="N93" s="628">
        <f>SUM(C93:M93)</f>
        <v>0</v>
      </c>
    </row>
    <row r="94" ht="24" customHeight="1" spans="1:14">
      <c r="A94" s="608">
        <v>14</v>
      </c>
      <c r="B94" s="586" t="s">
        <v>77</v>
      </c>
      <c r="C94" s="643"/>
      <c r="D94" s="644"/>
      <c r="E94" s="644"/>
      <c r="F94" s="644"/>
      <c r="G94" s="643"/>
      <c r="H94" s="644"/>
      <c r="I94" s="644"/>
      <c r="J94" s="644"/>
      <c r="K94" s="644"/>
      <c r="L94" s="644"/>
      <c r="M94" s="654"/>
      <c r="N94" s="638">
        <f>SUM(C94:M94)</f>
        <v>0</v>
      </c>
    </row>
    <row r="95" s="568" customFormat="1" ht="32.25" customHeight="1" spans="1:14">
      <c r="A95" s="645" t="s">
        <v>78</v>
      </c>
      <c r="B95" s="646"/>
      <c r="C95" s="647">
        <f>SUM(C81:C94)</f>
        <v>6330</v>
      </c>
      <c r="D95" s="648">
        <f t="shared" ref="D95:N95" si="8">SUM(D81:D94)</f>
        <v>6723</v>
      </c>
      <c r="E95" s="648">
        <f t="shared" si="8"/>
        <v>6611</v>
      </c>
      <c r="F95" s="648">
        <f t="shared" si="8"/>
        <v>6765</v>
      </c>
      <c r="G95" s="647">
        <f t="shared" si="8"/>
        <v>6257</v>
      </c>
      <c r="H95" s="648">
        <f t="shared" si="8"/>
        <v>5183</v>
      </c>
      <c r="I95" s="648">
        <f t="shared" si="8"/>
        <v>5260</v>
      </c>
      <c r="J95" s="648">
        <f t="shared" si="8"/>
        <v>4871</v>
      </c>
      <c r="K95" s="648">
        <f t="shared" si="8"/>
        <v>4822</v>
      </c>
      <c r="L95" s="648">
        <f t="shared" si="8"/>
        <v>5432</v>
      </c>
      <c r="M95" s="655">
        <f t="shared" si="8"/>
        <v>5374</v>
      </c>
      <c r="N95" s="656">
        <f t="shared" si="8"/>
        <v>63628</v>
      </c>
    </row>
    <row r="96" spans="1:14">
      <c r="A96" s="651"/>
      <c r="B96" s="652"/>
      <c r="C96" s="650"/>
      <c r="D96" s="650"/>
      <c r="E96" s="650"/>
      <c r="F96" s="650"/>
      <c r="G96" s="650"/>
      <c r="H96" s="650"/>
      <c r="I96" s="650"/>
      <c r="J96" s="650"/>
      <c r="K96" s="650"/>
      <c r="L96" s="650"/>
      <c r="M96" s="650"/>
      <c r="N96" s="650"/>
    </row>
    <row r="97" ht="33.75" customHeight="1" spans="1:14">
      <c r="A97" s="570" t="s">
        <v>86</v>
      </c>
      <c r="B97" s="570"/>
      <c r="C97" s="570"/>
      <c r="D97" s="570"/>
      <c r="E97" s="570"/>
      <c r="F97" s="570"/>
      <c r="G97" s="570"/>
      <c r="H97" s="570"/>
      <c r="I97" s="570"/>
      <c r="J97" s="570"/>
      <c r="K97" s="570"/>
      <c r="L97" s="570"/>
      <c r="M97" s="570"/>
      <c r="N97" s="570"/>
    </row>
    <row r="98" ht="53.25" customHeight="1" spans="1:14">
      <c r="A98" s="571" t="s">
        <v>41</v>
      </c>
      <c r="B98" s="572" t="s">
        <v>51</v>
      </c>
      <c r="C98" s="573" t="s">
        <v>52</v>
      </c>
      <c r="D98" s="574" t="s">
        <v>53</v>
      </c>
      <c r="E98" s="574" t="s">
        <v>54</v>
      </c>
      <c r="F98" s="574" t="s">
        <v>55</v>
      </c>
      <c r="G98" s="573" t="s">
        <v>56</v>
      </c>
      <c r="H98" s="574" t="s">
        <v>57</v>
      </c>
      <c r="I98" s="574" t="s">
        <v>58</v>
      </c>
      <c r="J98" s="574" t="s">
        <v>59</v>
      </c>
      <c r="K98" s="574" t="s">
        <v>60</v>
      </c>
      <c r="L98" s="574" t="s">
        <v>84</v>
      </c>
      <c r="M98" s="621" t="s">
        <v>62</v>
      </c>
      <c r="N98" s="622" t="s">
        <v>63</v>
      </c>
    </row>
    <row r="99" ht="36" customHeight="1" spans="1:14">
      <c r="A99" s="604">
        <v>1</v>
      </c>
      <c r="B99" s="576" t="s">
        <v>64</v>
      </c>
      <c r="C99" s="605">
        <v>1733</v>
      </c>
      <c r="D99" s="606">
        <v>1915</v>
      </c>
      <c r="E99" s="606">
        <v>2090</v>
      </c>
      <c r="F99" s="606">
        <v>1938</v>
      </c>
      <c r="G99" s="605">
        <v>1995</v>
      </c>
      <c r="H99" s="606">
        <v>2074</v>
      </c>
      <c r="I99" s="606">
        <v>2010</v>
      </c>
      <c r="J99" s="606">
        <v>1987</v>
      </c>
      <c r="K99" s="606">
        <v>1694</v>
      </c>
      <c r="L99" s="606">
        <v>1417</v>
      </c>
      <c r="M99" s="634">
        <v>1396</v>
      </c>
      <c r="N99" s="635">
        <v>20249</v>
      </c>
    </row>
    <row r="100" ht="24" customHeight="1" spans="1:14">
      <c r="A100" s="607">
        <v>2</v>
      </c>
      <c r="B100" s="580" t="s">
        <v>65</v>
      </c>
      <c r="C100" s="583"/>
      <c r="D100" s="584"/>
      <c r="E100" s="584"/>
      <c r="F100" s="584"/>
      <c r="G100" s="583"/>
      <c r="H100" s="584"/>
      <c r="I100" s="584"/>
      <c r="J100" s="584"/>
      <c r="K100" s="584"/>
      <c r="L100" s="584"/>
      <c r="M100" s="627"/>
      <c r="N100" s="628">
        <f t="shared" ref="N100:N110" si="9">SUM(C100:M100)</f>
        <v>0</v>
      </c>
    </row>
    <row r="101" ht="24" customHeight="1" spans="1:14">
      <c r="A101" s="607">
        <v>3</v>
      </c>
      <c r="B101" s="580" t="s">
        <v>66</v>
      </c>
      <c r="C101" s="583">
        <v>48</v>
      </c>
      <c r="D101" s="584">
        <v>61</v>
      </c>
      <c r="E101" s="584">
        <v>75</v>
      </c>
      <c r="F101" s="584">
        <v>61</v>
      </c>
      <c r="G101" s="583">
        <v>67</v>
      </c>
      <c r="H101" s="584">
        <v>67</v>
      </c>
      <c r="I101" s="584">
        <v>60</v>
      </c>
      <c r="J101" s="584">
        <v>58</v>
      </c>
      <c r="K101" s="584">
        <v>69</v>
      </c>
      <c r="L101" s="584">
        <v>56</v>
      </c>
      <c r="M101" s="627">
        <v>59</v>
      </c>
      <c r="N101" s="628">
        <v>681</v>
      </c>
    </row>
    <row r="102" ht="24" customHeight="1" spans="1:14">
      <c r="A102" s="607">
        <v>4</v>
      </c>
      <c r="B102" s="580" t="s">
        <v>67</v>
      </c>
      <c r="C102" s="583">
        <v>3</v>
      </c>
      <c r="D102" s="584">
        <v>6</v>
      </c>
      <c r="E102" s="584">
        <v>4</v>
      </c>
      <c r="F102" s="584">
        <v>13</v>
      </c>
      <c r="G102" s="583">
        <v>8</v>
      </c>
      <c r="H102" s="584">
        <v>10</v>
      </c>
      <c r="I102" s="584">
        <v>8</v>
      </c>
      <c r="J102" s="584">
        <v>7</v>
      </c>
      <c r="K102" s="584">
        <v>8</v>
      </c>
      <c r="L102" s="584">
        <v>8</v>
      </c>
      <c r="M102" s="627">
        <v>8</v>
      </c>
      <c r="N102" s="628">
        <v>83</v>
      </c>
    </row>
    <row r="103" ht="24" customHeight="1" spans="1:14">
      <c r="A103" s="607">
        <v>5</v>
      </c>
      <c r="B103" s="580" t="s">
        <v>68</v>
      </c>
      <c r="C103" s="583"/>
      <c r="D103" s="584"/>
      <c r="E103" s="584"/>
      <c r="F103" s="584"/>
      <c r="G103" s="583"/>
      <c r="H103" s="584"/>
      <c r="I103" s="584"/>
      <c r="J103" s="584"/>
      <c r="K103" s="584"/>
      <c r="L103" s="584"/>
      <c r="M103" s="627"/>
      <c r="N103" s="628">
        <f t="shared" si="9"/>
        <v>0</v>
      </c>
    </row>
    <row r="104" ht="24" customHeight="1" spans="1:14">
      <c r="A104" s="607">
        <v>6</v>
      </c>
      <c r="B104" s="580" t="s">
        <v>69</v>
      </c>
      <c r="C104" s="583">
        <v>787</v>
      </c>
      <c r="D104" s="584">
        <v>910</v>
      </c>
      <c r="E104" s="584">
        <v>879</v>
      </c>
      <c r="F104" s="584">
        <v>835</v>
      </c>
      <c r="G104" s="583">
        <v>908</v>
      </c>
      <c r="H104" s="584">
        <v>806</v>
      </c>
      <c r="I104" s="584">
        <v>815</v>
      </c>
      <c r="J104" s="584">
        <v>762</v>
      </c>
      <c r="K104" s="584">
        <v>745</v>
      </c>
      <c r="L104" s="584">
        <v>609</v>
      </c>
      <c r="M104" s="627">
        <v>437</v>
      </c>
      <c r="N104" s="628">
        <v>8493</v>
      </c>
    </row>
    <row r="105" ht="24" customHeight="1" spans="1:14">
      <c r="A105" s="607">
        <v>7</v>
      </c>
      <c r="B105" s="580" t="s">
        <v>70</v>
      </c>
      <c r="C105" s="583"/>
      <c r="D105" s="584"/>
      <c r="E105" s="584"/>
      <c r="F105" s="584"/>
      <c r="G105" s="583"/>
      <c r="H105" s="584"/>
      <c r="I105" s="584"/>
      <c r="J105" s="584"/>
      <c r="K105" s="584"/>
      <c r="L105" s="584"/>
      <c r="M105" s="627"/>
      <c r="N105" s="628">
        <f t="shared" si="9"/>
        <v>0</v>
      </c>
    </row>
    <row r="106" ht="24" customHeight="1" spans="1:14">
      <c r="A106" s="607">
        <v>8</v>
      </c>
      <c r="B106" s="580" t="s">
        <v>71</v>
      </c>
      <c r="C106" s="583"/>
      <c r="D106" s="584"/>
      <c r="E106" s="584"/>
      <c r="F106" s="584"/>
      <c r="G106" s="583"/>
      <c r="H106" s="584"/>
      <c r="I106" s="584"/>
      <c r="J106" s="584"/>
      <c r="K106" s="584"/>
      <c r="L106" s="584"/>
      <c r="M106" s="627"/>
      <c r="N106" s="628">
        <f t="shared" si="9"/>
        <v>0</v>
      </c>
    </row>
    <row r="107" ht="24" customHeight="1" spans="1:14">
      <c r="A107" s="607">
        <v>9</v>
      </c>
      <c r="B107" s="580" t="s">
        <v>72</v>
      </c>
      <c r="C107" s="583"/>
      <c r="D107" s="584"/>
      <c r="E107" s="584"/>
      <c r="F107" s="584"/>
      <c r="G107" s="583"/>
      <c r="H107" s="584"/>
      <c r="I107" s="584"/>
      <c r="J107" s="584"/>
      <c r="K107" s="584"/>
      <c r="L107" s="584"/>
      <c r="M107" s="627"/>
      <c r="N107" s="628">
        <f t="shared" si="9"/>
        <v>0</v>
      </c>
    </row>
    <row r="108" ht="24" customHeight="1" spans="1:14">
      <c r="A108" s="607">
        <v>10</v>
      </c>
      <c r="B108" s="580" t="s">
        <v>73</v>
      </c>
      <c r="C108" s="583">
        <v>0</v>
      </c>
      <c r="D108" s="584">
        <v>7</v>
      </c>
      <c r="E108" s="584">
        <v>6</v>
      </c>
      <c r="F108" s="584">
        <v>10</v>
      </c>
      <c r="G108" s="583">
        <v>3</v>
      </c>
      <c r="H108" s="584">
        <v>6</v>
      </c>
      <c r="I108" s="584">
        <v>2</v>
      </c>
      <c r="J108" s="584">
        <v>4</v>
      </c>
      <c r="K108" s="584">
        <v>6</v>
      </c>
      <c r="L108" s="584">
        <v>9</v>
      </c>
      <c r="M108" s="627">
        <v>6</v>
      </c>
      <c r="N108" s="628">
        <v>59</v>
      </c>
    </row>
    <row r="109" ht="24" customHeight="1" spans="1:14">
      <c r="A109" s="607">
        <v>11</v>
      </c>
      <c r="B109" s="580" t="s">
        <v>74</v>
      </c>
      <c r="C109" s="583">
        <v>1881</v>
      </c>
      <c r="D109" s="584">
        <v>2253</v>
      </c>
      <c r="E109" s="584">
        <v>2141</v>
      </c>
      <c r="F109" s="584">
        <v>2274</v>
      </c>
      <c r="G109" s="583">
        <v>2339</v>
      </c>
      <c r="H109" s="584">
        <v>2544</v>
      </c>
      <c r="I109" s="584">
        <v>2474</v>
      </c>
      <c r="J109" s="584">
        <v>2291</v>
      </c>
      <c r="K109" s="584">
        <v>2183</v>
      </c>
      <c r="L109" s="584">
        <v>1799</v>
      </c>
      <c r="M109" s="627">
        <v>1801</v>
      </c>
      <c r="N109" s="628">
        <v>23980</v>
      </c>
    </row>
    <row r="110" ht="24" customHeight="1" spans="1:14">
      <c r="A110" s="607">
        <v>12</v>
      </c>
      <c r="B110" s="580" t="s">
        <v>75</v>
      </c>
      <c r="C110" s="583"/>
      <c r="D110" s="584"/>
      <c r="E110" s="584"/>
      <c r="F110" s="584"/>
      <c r="G110" s="583"/>
      <c r="H110" s="584"/>
      <c r="I110" s="584"/>
      <c r="J110" s="584"/>
      <c r="K110" s="584"/>
      <c r="L110" s="584"/>
      <c r="M110" s="627"/>
      <c r="N110" s="628">
        <f t="shared" si="9"/>
        <v>0</v>
      </c>
    </row>
    <row r="111" ht="24" customHeight="1" spans="1:14">
      <c r="A111" s="607">
        <v>13</v>
      </c>
      <c r="B111" s="580" t="s">
        <v>76</v>
      </c>
      <c r="C111" s="583">
        <v>12</v>
      </c>
      <c r="D111" s="584">
        <v>19</v>
      </c>
      <c r="E111" s="584">
        <v>15</v>
      </c>
      <c r="F111" s="584">
        <v>19</v>
      </c>
      <c r="G111" s="583">
        <v>21</v>
      </c>
      <c r="H111" s="584">
        <v>29</v>
      </c>
      <c r="I111" s="584">
        <v>19</v>
      </c>
      <c r="J111" s="584">
        <v>25</v>
      </c>
      <c r="K111" s="584">
        <v>14</v>
      </c>
      <c r="L111" s="584">
        <v>13</v>
      </c>
      <c r="M111" s="627">
        <v>13</v>
      </c>
      <c r="N111" s="628">
        <v>199</v>
      </c>
    </row>
    <row r="112" ht="24" customHeight="1" spans="1:14">
      <c r="A112" s="608">
        <v>14</v>
      </c>
      <c r="B112" s="586" t="s">
        <v>77</v>
      </c>
      <c r="C112" s="643">
        <v>0</v>
      </c>
      <c r="D112" s="644">
        <v>9</v>
      </c>
      <c r="E112" s="644">
        <v>9</v>
      </c>
      <c r="F112" s="644">
        <v>0</v>
      </c>
      <c r="G112" s="643">
        <v>0</v>
      </c>
      <c r="H112" s="644">
        <v>17</v>
      </c>
      <c r="I112" s="644">
        <v>20</v>
      </c>
      <c r="J112" s="644">
        <v>21</v>
      </c>
      <c r="K112" s="644">
        <v>16</v>
      </c>
      <c r="L112" s="644">
        <v>27</v>
      </c>
      <c r="M112" s="654">
        <v>20</v>
      </c>
      <c r="N112" s="638">
        <v>139</v>
      </c>
    </row>
    <row r="113" s="568" customFormat="1" ht="32.25" customHeight="1" spans="1:14">
      <c r="A113" s="645" t="s">
        <v>78</v>
      </c>
      <c r="B113" s="646"/>
      <c r="C113" s="647">
        <f>SUM(C99:C112)</f>
        <v>4464</v>
      </c>
      <c r="D113" s="648">
        <f t="shared" ref="D113:N113" si="10">SUM(D99:D112)</f>
        <v>5180</v>
      </c>
      <c r="E113" s="648">
        <f t="shared" si="10"/>
        <v>5219</v>
      </c>
      <c r="F113" s="648">
        <f t="shared" si="10"/>
        <v>5150</v>
      </c>
      <c r="G113" s="647">
        <f t="shared" si="10"/>
        <v>5341</v>
      </c>
      <c r="H113" s="648">
        <f t="shared" si="10"/>
        <v>5553</v>
      </c>
      <c r="I113" s="648">
        <f t="shared" si="10"/>
        <v>5408</v>
      </c>
      <c r="J113" s="648">
        <f t="shared" si="10"/>
        <v>5155</v>
      </c>
      <c r="K113" s="648">
        <f t="shared" si="10"/>
        <v>4735</v>
      </c>
      <c r="L113" s="648">
        <f t="shared" si="10"/>
        <v>3938</v>
      </c>
      <c r="M113" s="655">
        <f t="shared" si="10"/>
        <v>3740</v>
      </c>
      <c r="N113" s="656">
        <f t="shared" si="10"/>
        <v>53883</v>
      </c>
    </row>
    <row r="114" ht="21.75" customHeight="1" spans="2:14">
      <c r="B114" s="652"/>
      <c r="C114" s="650"/>
      <c r="D114" s="650"/>
      <c r="E114" s="650"/>
      <c r="F114" s="650"/>
      <c r="G114" s="650"/>
      <c r="H114" s="650"/>
      <c r="I114" s="650"/>
      <c r="J114" s="650"/>
      <c r="K114" s="650"/>
      <c r="L114" s="650"/>
      <c r="M114" s="650"/>
      <c r="N114" s="650"/>
    </row>
    <row r="115" ht="26.25" customHeight="1" spans="1:14">
      <c r="A115" s="570" t="s">
        <v>87</v>
      </c>
      <c r="B115" s="570"/>
      <c r="C115" s="570"/>
      <c r="D115" s="570"/>
      <c r="E115" s="570"/>
      <c r="F115" s="570"/>
      <c r="G115" s="570"/>
      <c r="H115" s="570"/>
      <c r="I115" s="570"/>
      <c r="J115" s="570"/>
      <c r="K115" s="570"/>
      <c r="L115" s="570"/>
      <c r="M115" s="570"/>
      <c r="N115" s="570"/>
    </row>
    <row r="116" ht="47.25" customHeight="1" spans="1:14">
      <c r="A116" s="571" t="s">
        <v>41</v>
      </c>
      <c r="B116" s="572" t="s">
        <v>51</v>
      </c>
      <c r="C116" s="573" t="s">
        <v>52</v>
      </c>
      <c r="D116" s="574" t="s">
        <v>53</v>
      </c>
      <c r="E116" s="574" t="s">
        <v>54</v>
      </c>
      <c r="F116" s="574" t="s">
        <v>55</v>
      </c>
      <c r="G116" s="573" t="s">
        <v>56</v>
      </c>
      <c r="H116" s="574" t="s">
        <v>57</v>
      </c>
      <c r="I116" s="574" t="s">
        <v>58</v>
      </c>
      <c r="J116" s="574" t="s">
        <v>59</v>
      </c>
      <c r="K116" s="574" t="s">
        <v>60</v>
      </c>
      <c r="L116" s="574" t="s">
        <v>84</v>
      </c>
      <c r="M116" s="621" t="s">
        <v>62</v>
      </c>
      <c r="N116" s="622" t="s">
        <v>63</v>
      </c>
    </row>
    <row r="117" ht="32.25" customHeight="1" spans="1:14">
      <c r="A117" s="604">
        <v>1</v>
      </c>
      <c r="B117" s="576" t="s">
        <v>64</v>
      </c>
      <c r="C117" s="605"/>
      <c r="D117" s="606"/>
      <c r="E117" s="606"/>
      <c r="F117" s="606"/>
      <c r="G117" s="605"/>
      <c r="H117" s="606"/>
      <c r="I117" s="606"/>
      <c r="J117" s="606"/>
      <c r="K117" s="606"/>
      <c r="L117" s="606"/>
      <c r="M117" s="634"/>
      <c r="N117" s="635">
        <f t="shared" ref="N117:N130" si="11">SUM(C117:M117)</f>
        <v>0</v>
      </c>
    </row>
    <row r="118" ht="24" customHeight="1" spans="1:14">
      <c r="A118" s="607">
        <v>2</v>
      </c>
      <c r="B118" s="580" t="s">
        <v>65</v>
      </c>
      <c r="C118" s="653">
        <v>250</v>
      </c>
      <c r="D118" s="466">
        <v>315</v>
      </c>
      <c r="E118" s="466">
        <v>268</v>
      </c>
      <c r="F118" s="466">
        <v>264</v>
      </c>
      <c r="G118" s="653">
        <v>259</v>
      </c>
      <c r="H118" s="466">
        <v>260</v>
      </c>
      <c r="I118" s="466">
        <v>278</v>
      </c>
      <c r="J118" s="466">
        <v>256</v>
      </c>
      <c r="K118" s="466">
        <v>258</v>
      </c>
      <c r="L118" s="466">
        <v>238</v>
      </c>
      <c r="M118" s="658">
        <v>216</v>
      </c>
      <c r="N118" s="628">
        <v>2862</v>
      </c>
    </row>
    <row r="119" ht="24" customHeight="1" spans="1:14">
      <c r="A119" s="607">
        <v>3</v>
      </c>
      <c r="B119" s="580" t="s">
        <v>66</v>
      </c>
      <c r="C119" s="583"/>
      <c r="D119" s="584"/>
      <c r="E119" s="584"/>
      <c r="F119" s="584"/>
      <c r="G119" s="583"/>
      <c r="H119" s="584"/>
      <c r="I119" s="584"/>
      <c r="J119" s="584"/>
      <c r="K119" s="584"/>
      <c r="L119" s="584"/>
      <c r="M119" s="627"/>
      <c r="N119" s="628">
        <f t="shared" si="11"/>
        <v>0</v>
      </c>
    </row>
    <row r="120" ht="24" customHeight="1" spans="1:14">
      <c r="A120" s="607">
        <v>4</v>
      </c>
      <c r="B120" s="580" t="s">
        <v>67</v>
      </c>
      <c r="C120" s="583">
        <v>354</v>
      </c>
      <c r="D120" s="584">
        <v>340</v>
      </c>
      <c r="E120" s="584">
        <v>322</v>
      </c>
      <c r="F120" s="584">
        <v>326</v>
      </c>
      <c r="G120" s="583">
        <v>306</v>
      </c>
      <c r="H120" s="584">
        <v>337</v>
      </c>
      <c r="I120" s="584">
        <v>319</v>
      </c>
      <c r="J120" s="584">
        <v>289</v>
      </c>
      <c r="K120" s="584">
        <v>297</v>
      </c>
      <c r="L120" s="584">
        <v>332</v>
      </c>
      <c r="M120" s="627">
        <v>255</v>
      </c>
      <c r="N120" s="628">
        <v>3477</v>
      </c>
    </row>
    <row r="121" ht="24" customHeight="1" spans="1:14">
      <c r="A121" s="607">
        <v>5</v>
      </c>
      <c r="B121" s="580" t="s">
        <v>68</v>
      </c>
      <c r="C121" s="583"/>
      <c r="D121" s="584"/>
      <c r="E121" s="584"/>
      <c r="F121" s="584"/>
      <c r="G121" s="583"/>
      <c r="H121" s="584"/>
      <c r="I121" s="584"/>
      <c r="J121" s="584"/>
      <c r="K121" s="584"/>
      <c r="L121" s="584"/>
      <c r="M121" s="627"/>
      <c r="N121" s="628">
        <f t="shared" si="11"/>
        <v>0</v>
      </c>
    </row>
    <row r="122" ht="24" customHeight="1" spans="1:14">
      <c r="A122" s="607">
        <v>6</v>
      </c>
      <c r="B122" s="580" t="s">
        <v>69</v>
      </c>
      <c r="C122" s="583"/>
      <c r="D122" s="584"/>
      <c r="E122" s="584"/>
      <c r="F122" s="584"/>
      <c r="G122" s="583"/>
      <c r="H122" s="584"/>
      <c r="I122" s="584"/>
      <c r="J122" s="584"/>
      <c r="K122" s="584"/>
      <c r="L122" s="584"/>
      <c r="M122" s="627"/>
      <c r="N122" s="628">
        <f t="shared" si="11"/>
        <v>0</v>
      </c>
    </row>
    <row r="123" ht="24" customHeight="1" spans="1:14">
      <c r="A123" s="607">
        <v>7</v>
      </c>
      <c r="B123" s="580" t="s">
        <v>70</v>
      </c>
      <c r="C123" s="583">
        <v>26</v>
      </c>
      <c r="D123" s="584">
        <v>21</v>
      </c>
      <c r="E123" s="584">
        <v>24</v>
      </c>
      <c r="F123" s="584">
        <v>24</v>
      </c>
      <c r="G123" s="583">
        <v>15</v>
      </c>
      <c r="H123" s="584">
        <v>30</v>
      </c>
      <c r="I123" s="584">
        <v>29</v>
      </c>
      <c r="J123" s="584">
        <v>23</v>
      </c>
      <c r="K123" s="584">
        <v>23</v>
      </c>
      <c r="L123" s="584">
        <v>26</v>
      </c>
      <c r="M123" s="627">
        <v>33</v>
      </c>
      <c r="N123" s="628">
        <v>274</v>
      </c>
    </row>
    <row r="124" ht="24" customHeight="1" spans="1:14">
      <c r="A124" s="607">
        <v>8</v>
      </c>
      <c r="B124" s="580" t="s">
        <v>71</v>
      </c>
      <c r="C124" s="583"/>
      <c r="D124" s="584"/>
      <c r="E124" s="584"/>
      <c r="F124" s="584"/>
      <c r="G124" s="583"/>
      <c r="H124" s="584"/>
      <c r="I124" s="584"/>
      <c r="J124" s="584"/>
      <c r="K124" s="584"/>
      <c r="L124" s="584"/>
      <c r="M124" s="627"/>
      <c r="N124" s="628">
        <f t="shared" si="11"/>
        <v>0</v>
      </c>
    </row>
    <row r="125" ht="24" customHeight="1" spans="1:14">
      <c r="A125" s="607">
        <v>9</v>
      </c>
      <c r="B125" s="580" t="s">
        <v>72</v>
      </c>
      <c r="C125" s="583"/>
      <c r="D125" s="584"/>
      <c r="E125" s="584"/>
      <c r="F125" s="584"/>
      <c r="G125" s="583"/>
      <c r="H125" s="584"/>
      <c r="I125" s="584"/>
      <c r="J125" s="584"/>
      <c r="K125" s="584"/>
      <c r="L125" s="584"/>
      <c r="M125" s="627"/>
      <c r="N125" s="628">
        <f t="shared" si="11"/>
        <v>0</v>
      </c>
    </row>
    <row r="126" ht="24" customHeight="1" spans="1:14">
      <c r="A126" s="607">
        <v>10</v>
      </c>
      <c r="B126" s="580" t="s">
        <v>73</v>
      </c>
      <c r="C126" s="583"/>
      <c r="D126" s="584"/>
      <c r="E126" s="584"/>
      <c r="F126" s="584"/>
      <c r="G126" s="583"/>
      <c r="H126" s="584"/>
      <c r="I126" s="584"/>
      <c r="J126" s="584"/>
      <c r="K126" s="584"/>
      <c r="L126" s="584"/>
      <c r="M126" s="627"/>
      <c r="N126" s="628">
        <f t="shared" si="11"/>
        <v>0</v>
      </c>
    </row>
    <row r="127" ht="24" customHeight="1" spans="1:14">
      <c r="A127" s="607">
        <v>11</v>
      </c>
      <c r="B127" s="580" t="s">
        <v>74</v>
      </c>
      <c r="C127" s="583">
        <v>86</v>
      </c>
      <c r="D127" s="584">
        <v>67</v>
      </c>
      <c r="E127" s="584">
        <v>56</v>
      </c>
      <c r="F127" s="584">
        <v>81</v>
      </c>
      <c r="G127" s="583">
        <v>73</v>
      </c>
      <c r="H127" s="584">
        <v>76</v>
      </c>
      <c r="I127" s="584">
        <v>72</v>
      </c>
      <c r="J127" s="584">
        <v>74</v>
      </c>
      <c r="K127" s="584">
        <v>68</v>
      </c>
      <c r="L127" s="584">
        <v>66</v>
      </c>
      <c r="M127" s="627">
        <v>73</v>
      </c>
      <c r="N127" s="628">
        <v>792</v>
      </c>
    </row>
    <row r="128" ht="24" customHeight="1" spans="1:14">
      <c r="A128" s="607">
        <v>12</v>
      </c>
      <c r="B128" s="580" t="s">
        <v>75</v>
      </c>
      <c r="C128" s="583">
        <v>56</v>
      </c>
      <c r="D128" s="584">
        <v>58</v>
      </c>
      <c r="E128" s="584">
        <v>47</v>
      </c>
      <c r="F128" s="584">
        <v>47</v>
      </c>
      <c r="G128" s="583">
        <v>51</v>
      </c>
      <c r="H128" s="584">
        <v>30</v>
      </c>
      <c r="I128" s="584">
        <v>19</v>
      </c>
      <c r="J128" s="584">
        <v>34</v>
      </c>
      <c r="K128" s="584">
        <v>52</v>
      </c>
      <c r="L128" s="584">
        <v>52</v>
      </c>
      <c r="M128" s="627">
        <v>39</v>
      </c>
      <c r="N128" s="628">
        <v>485</v>
      </c>
    </row>
    <row r="129" ht="24" customHeight="1" spans="1:14">
      <c r="A129" s="607">
        <v>13</v>
      </c>
      <c r="B129" s="580" t="s">
        <v>76</v>
      </c>
      <c r="C129" s="583"/>
      <c r="D129" s="584"/>
      <c r="E129" s="584"/>
      <c r="F129" s="584"/>
      <c r="G129" s="583"/>
      <c r="H129" s="584"/>
      <c r="I129" s="584"/>
      <c r="J129" s="584"/>
      <c r="K129" s="584"/>
      <c r="L129" s="584"/>
      <c r="M129" s="627"/>
      <c r="N129" s="628">
        <f t="shared" si="11"/>
        <v>0</v>
      </c>
    </row>
    <row r="130" ht="24" customHeight="1" spans="1:14">
      <c r="A130" s="608">
        <v>14</v>
      </c>
      <c r="B130" s="586" t="s">
        <v>77</v>
      </c>
      <c r="C130" s="643"/>
      <c r="D130" s="644"/>
      <c r="E130" s="644"/>
      <c r="F130" s="644"/>
      <c r="G130" s="643"/>
      <c r="H130" s="644"/>
      <c r="I130" s="644"/>
      <c r="J130" s="644"/>
      <c r="K130" s="644"/>
      <c r="L130" s="644"/>
      <c r="M130" s="654"/>
      <c r="N130" s="638">
        <f t="shared" si="11"/>
        <v>0</v>
      </c>
    </row>
    <row r="131" s="568" customFormat="1" ht="32.25" customHeight="1" spans="1:14">
      <c r="A131" s="645" t="s">
        <v>78</v>
      </c>
      <c r="B131" s="646"/>
      <c r="C131" s="647">
        <f>SUM(C117:C130)</f>
        <v>772</v>
      </c>
      <c r="D131" s="648">
        <f t="shared" ref="D131:N131" si="12">SUM(D117:D130)</f>
        <v>801</v>
      </c>
      <c r="E131" s="648">
        <f t="shared" si="12"/>
        <v>717</v>
      </c>
      <c r="F131" s="648">
        <f t="shared" si="12"/>
        <v>742</v>
      </c>
      <c r="G131" s="647">
        <f t="shared" si="12"/>
        <v>704</v>
      </c>
      <c r="H131" s="648">
        <f t="shared" si="12"/>
        <v>733</v>
      </c>
      <c r="I131" s="648">
        <f t="shared" si="12"/>
        <v>717</v>
      </c>
      <c r="J131" s="648">
        <f t="shared" si="12"/>
        <v>676</v>
      </c>
      <c r="K131" s="648">
        <f t="shared" si="12"/>
        <v>698</v>
      </c>
      <c r="L131" s="648">
        <f t="shared" si="12"/>
        <v>714</v>
      </c>
      <c r="M131" s="655">
        <f t="shared" si="12"/>
        <v>616</v>
      </c>
      <c r="N131" s="656">
        <f t="shared" si="12"/>
        <v>7890</v>
      </c>
    </row>
    <row r="132" spans="2:14">
      <c r="B132" s="652"/>
      <c r="C132" s="650"/>
      <c r="D132" s="650"/>
      <c r="E132" s="650"/>
      <c r="F132" s="650"/>
      <c r="G132" s="650"/>
      <c r="H132" s="650"/>
      <c r="I132" s="650"/>
      <c r="J132" s="650"/>
      <c r="K132" s="650"/>
      <c r="L132" s="650"/>
      <c r="M132" s="650"/>
      <c r="N132" s="650"/>
    </row>
    <row r="133" ht="30" customHeight="1" spans="1:14">
      <c r="A133" s="570" t="s">
        <v>88</v>
      </c>
      <c r="B133" s="570"/>
      <c r="C133" s="570"/>
      <c r="D133" s="570"/>
      <c r="E133" s="570"/>
      <c r="F133" s="570"/>
      <c r="G133" s="570"/>
      <c r="H133" s="570"/>
      <c r="I133" s="570"/>
      <c r="J133" s="570"/>
      <c r="K133" s="570"/>
      <c r="L133" s="570"/>
      <c r="M133" s="570"/>
      <c r="N133" s="570"/>
    </row>
    <row r="134" ht="63" customHeight="1" spans="1:14">
      <c r="A134" s="571" t="s">
        <v>41</v>
      </c>
      <c r="B134" s="572" t="s">
        <v>51</v>
      </c>
      <c r="C134" s="573" t="s">
        <v>52</v>
      </c>
      <c r="D134" s="574" t="s">
        <v>53</v>
      </c>
      <c r="E134" s="574" t="s">
        <v>54</v>
      </c>
      <c r="F134" s="574" t="s">
        <v>55</v>
      </c>
      <c r="G134" s="573" t="s">
        <v>56</v>
      </c>
      <c r="H134" s="574" t="s">
        <v>57</v>
      </c>
      <c r="I134" s="574" t="s">
        <v>58</v>
      </c>
      <c r="J134" s="574" t="s">
        <v>59</v>
      </c>
      <c r="K134" s="574" t="s">
        <v>60</v>
      </c>
      <c r="L134" s="574" t="s">
        <v>84</v>
      </c>
      <c r="M134" s="621" t="s">
        <v>62</v>
      </c>
      <c r="N134" s="622" t="s">
        <v>63</v>
      </c>
    </row>
    <row r="135" ht="36" customHeight="1" spans="1:14">
      <c r="A135" s="604">
        <v>1</v>
      </c>
      <c r="B135" s="576" t="s">
        <v>64</v>
      </c>
      <c r="C135" s="605">
        <v>984</v>
      </c>
      <c r="D135" s="606">
        <v>1129</v>
      </c>
      <c r="E135" s="606">
        <v>1006</v>
      </c>
      <c r="F135" s="606">
        <v>968</v>
      </c>
      <c r="G135" s="605">
        <v>903</v>
      </c>
      <c r="H135" s="606">
        <v>1050</v>
      </c>
      <c r="I135" s="606">
        <v>1047</v>
      </c>
      <c r="J135" s="606">
        <v>907</v>
      </c>
      <c r="K135" s="606">
        <v>917</v>
      </c>
      <c r="L135" s="606">
        <v>808</v>
      </c>
      <c r="M135" s="634">
        <v>697</v>
      </c>
      <c r="N135" s="635">
        <v>10416</v>
      </c>
    </row>
    <row r="136" ht="21" customHeight="1" spans="1:14">
      <c r="A136" s="607">
        <v>2</v>
      </c>
      <c r="B136" s="580" t="s">
        <v>65</v>
      </c>
      <c r="C136" s="583"/>
      <c r="D136" s="584"/>
      <c r="E136" s="584"/>
      <c r="F136" s="584"/>
      <c r="G136" s="583"/>
      <c r="H136" s="584"/>
      <c r="I136" s="584"/>
      <c r="J136" s="584"/>
      <c r="K136" s="584"/>
      <c r="L136" s="584"/>
      <c r="M136" s="627"/>
      <c r="N136" s="628">
        <f t="shared" ref="N136:N148" si="13">SUM(C136:M136)</f>
        <v>0</v>
      </c>
    </row>
    <row r="137" ht="21" customHeight="1" spans="1:14">
      <c r="A137" s="607">
        <v>3</v>
      </c>
      <c r="B137" s="580" t="s">
        <v>66</v>
      </c>
      <c r="C137" s="583"/>
      <c r="D137" s="584"/>
      <c r="E137" s="584"/>
      <c r="F137" s="584"/>
      <c r="G137" s="583"/>
      <c r="H137" s="584"/>
      <c r="I137" s="584"/>
      <c r="J137" s="584"/>
      <c r="K137" s="584"/>
      <c r="L137" s="584"/>
      <c r="M137" s="627"/>
      <c r="N137" s="628">
        <f t="shared" si="13"/>
        <v>0</v>
      </c>
    </row>
    <row r="138" ht="21" customHeight="1" spans="1:14">
      <c r="A138" s="607">
        <v>4</v>
      </c>
      <c r="B138" s="580" t="s">
        <v>67</v>
      </c>
      <c r="C138" s="583"/>
      <c r="D138" s="584"/>
      <c r="E138" s="584"/>
      <c r="F138" s="584"/>
      <c r="G138" s="583"/>
      <c r="H138" s="584"/>
      <c r="I138" s="584"/>
      <c r="J138" s="584"/>
      <c r="K138" s="584"/>
      <c r="L138" s="584"/>
      <c r="M138" s="627"/>
      <c r="N138" s="628">
        <f t="shared" si="13"/>
        <v>0</v>
      </c>
    </row>
    <row r="139" ht="21" customHeight="1" spans="1:14">
      <c r="A139" s="607">
        <v>5</v>
      </c>
      <c r="B139" s="580" t="s">
        <v>68</v>
      </c>
      <c r="C139" s="583"/>
      <c r="D139" s="584"/>
      <c r="E139" s="584"/>
      <c r="F139" s="584"/>
      <c r="G139" s="583"/>
      <c r="H139" s="584"/>
      <c r="I139" s="584"/>
      <c r="J139" s="584"/>
      <c r="K139" s="584"/>
      <c r="L139" s="584"/>
      <c r="M139" s="627"/>
      <c r="N139" s="628">
        <f t="shared" si="13"/>
        <v>0</v>
      </c>
    </row>
    <row r="140" ht="21" customHeight="1" spans="1:14">
      <c r="A140" s="607">
        <v>6</v>
      </c>
      <c r="B140" s="580" t="s">
        <v>69</v>
      </c>
      <c r="C140" s="583"/>
      <c r="D140" s="584"/>
      <c r="E140" s="584"/>
      <c r="F140" s="584"/>
      <c r="G140" s="583"/>
      <c r="H140" s="584"/>
      <c r="I140" s="584"/>
      <c r="J140" s="584"/>
      <c r="K140" s="584"/>
      <c r="L140" s="584"/>
      <c r="M140" s="627"/>
      <c r="N140" s="628">
        <f t="shared" si="13"/>
        <v>0</v>
      </c>
    </row>
    <row r="141" ht="21" customHeight="1" spans="1:14">
      <c r="A141" s="607">
        <v>7</v>
      </c>
      <c r="B141" s="580" t="s">
        <v>70</v>
      </c>
      <c r="C141" s="583"/>
      <c r="D141" s="584"/>
      <c r="E141" s="584"/>
      <c r="F141" s="584"/>
      <c r="G141" s="583"/>
      <c r="H141" s="584"/>
      <c r="I141" s="584"/>
      <c r="J141" s="584"/>
      <c r="K141" s="584"/>
      <c r="L141" s="584"/>
      <c r="M141" s="627"/>
      <c r="N141" s="628">
        <f t="shared" si="13"/>
        <v>0</v>
      </c>
    </row>
    <row r="142" ht="21" customHeight="1" spans="1:14">
      <c r="A142" s="607">
        <v>8</v>
      </c>
      <c r="B142" s="580" t="s">
        <v>71</v>
      </c>
      <c r="C142" s="583"/>
      <c r="D142" s="584"/>
      <c r="E142" s="584"/>
      <c r="F142" s="584"/>
      <c r="G142" s="583"/>
      <c r="H142" s="584"/>
      <c r="I142" s="584"/>
      <c r="J142" s="584"/>
      <c r="K142" s="584"/>
      <c r="L142" s="584"/>
      <c r="M142" s="627"/>
      <c r="N142" s="628">
        <f t="shared" si="13"/>
        <v>0</v>
      </c>
    </row>
    <row r="143" ht="21" customHeight="1" spans="1:14">
      <c r="A143" s="607">
        <v>9</v>
      </c>
      <c r="B143" s="580" t="s">
        <v>72</v>
      </c>
      <c r="C143" s="583"/>
      <c r="D143" s="584"/>
      <c r="E143" s="584"/>
      <c r="F143" s="584"/>
      <c r="G143" s="583"/>
      <c r="H143" s="584"/>
      <c r="I143" s="584"/>
      <c r="J143" s="584"/>
      <c r="K143" s="584"/>
      <c r="L143" s="584"/>
      <c r="M143" s="627"/>
      <c r="N143" s="628">
        <f t="shared" si="13"/>
        <v>0</v>
      </c>
    </row>
    <row r="144" ht="21" customHeight="1" spans="1:14">
      <c r="A144" s="607">
        <v>10</v>
      </c>
      <c r="B144" s="580" t="s">
        <v>73</v>
      </c>
      <c r="C144" s="583"/>
      <c r="D144" s="584"/>
      <c r="E144" s="584"/>
      <c r="F144" s="584"/>
      <c r="G144" s="583"/>
      <c r="H144" s="584"/>
      <c r="I144" s="584"/>
      <c r="J144" s="584"/>
      <c r="K144" s="584"/>
      <c r="L144" s="584"/>
      <c r="M144" s="627"/>
      <c r="N144" s="628">
        <f t="shared" si="13"/>
        <v>0</v>
      </c>
    </row>
    <row r="145" ht="21" customHeight="1" spans="1:14">
      <c r="A145" s="607">
        <v>11</v>
      </c>
      <c r="B145" s="580" t="s">
        <v>74</v>
      </c>
      <c r="C145" s="583"/>
      <c r="D145" s="584"/>
      <c r="E145" s="584"/>
      <c r="F145" s="584"/>
      <c r="G145" s="583"/>
      <c r="H145" s="584"/>
      <c r="I145" s="584"/>
      <c r="J145" s="584"/>
      <c r="K145" s="584"/>
      <c r="L145" s="584"/>
      <c r="M145" s="627"/>
      <c r="N145" s="628">
        <f t="shared" si="13"/>
        <v>0</v>
      </c>
    </row>
    <row r="146" ht="21" customHeight="1" spans="1:14">
      <c r="A146" s="607">
        <v>12</v>
      </c>
      <c r="B146" s="580" t="s">
        <v>75</v>
      </c>
      <c r="C146" s="583"/>
      <c r="D146" s="584"/>
      <c r="E146" s="584"/>
      <c r="F146" s="584"/>
      <c r="G146" s="583"/>
      <c r="H146" s="584"/>
      <c r="I146" s="584"/>
      <c r="J146" s="584"/>
      <c r="K146" s="584"/>
      <c r="L146" s="584"/>
      <c r="M146" s="627"/>
      <c r="N146" s="628">
        <f t="shared" si="13"/>
        <v>0</v>
      </c>
    </row>
    <row r="147" ht="21" customHeight="1" spans="1:14">
      <c r="A147" s="607">
        <v>13</v>
      </c>
      <c r="B147" s="580" t="s">
        <v>76</v>
      </c>
      <c r="C147" s="583">
        <v>36</v>
      </c>
      <c r="D147" s="584">
        <v>43</v>
      </c>
      <c r="E147" s="584">
        <v>62</v>
      </c>
      <c r="F147" s="584">
        <v>54</v>
      </c>
      <c r="G147" s="583">
        <v>49</v>
      </c>
      <c r="H147" s="584">
        <v>41</v>
      </c>
      <c r="I147" s="584">
        <v>51</v>
      </c>
      <c r="J147" s="584">
        <v>69</v>
      </c>
      <c r="K147" s="584">
        <v>42</v>
      </c>
      <c r="L147" s="584">
        <v>39</v>
      </c>
      <c r="M147" s="627">
        <v>63</v>
      </c>
      <c r="N147" s="628">
        <v>549</v>
      </c>
    </row>
    <row r="148" ht="21" customHeight="1" spans="1:14">
      <c r="A148" s="608">
        <v>14</v>
      </c>
      <c r="B148" s="586" t="s">
        <v>77</v>
      </c>
      <c r="C148" s="643"/>
      <c r="D148" s="644"/>
      <c r="E148" s="644"/>
      <c r="F148" s="644"/>
      <c r="G148" s="643"/>
      <c r="H148" s="644"/>
      <c r="I148" s="644"/>
      <c r="J148" s="644"/>
      <c r="K148" s="644"/>
      <c r="L148" s="644"/>
      <c r="M148" s="654"/>
      <c r="N148" s="638">
        <f t="shared" si="13"/>
        <v>0</v>
      </c>
    </row>
    <row r="149" s="568" customFormat="1" ht="33.75" customHeight="1" spans="1:14">
      <c r="A149" s="645" t="s">
        <v>78</v>
      </c>
      <c r="B149" s="646"/>
      <c r="C149" s="647">
        <f t="shared" ref="C149:N149" si="14">SUM(C135:C148)</f>
        <v>1020</v>
      </c>
      <c r="D149" s="648">
        <f t="shared" si="14"/>
        <v>1172</v>
      </c>
      <c r="E149" s="648">
        <f t="shared" si="14"/>
        <v>1068</v>
      </c>
      <c r="F149" s="648">
        <f t="shared" si="14"/>
        <v>1022</v>
      </c>
      <c r="G149" s="647">
        <f t="shared" si="14"/>
        <v>952</v>
      </c>
      <c r="H149" s="648">
        <f t="shared" si="14"/>
        <v>1091</v>
      </c>
      <c r="I149" s="648">
        <f t="shared" si="14"/>
        <v>1098</v>
      </c>
      <c r="J149" s="648">
        <f t="shared" si="14"/>
        <v>976</v>
      </c>
      <c r="K149" s="648">
        <f t="shared" si="14"/>
        <v>959</v>
      </c>
      <c r="L149" s="648">
        <f t="shared" si="14"/>
        <v>847</v>
      </c>
      <c r="M149" s="655">
        <f t="shared" si="14"/>
        <v>760</v>
      </c>
      <c r="N149" s="656">
        <f t="shared" si="14"/>
        <v>10965</v>
      </c>
    </row>
    <row r="150" ht="27.75" customHeight="1" spans="3:14">
      <c r="C150" s="659"/>
      <c r="D150" s="659"/>
      <c r="E150" s="659"/>
      <c r="F150" s="659"/>
      <c r="G150" s="659"/>
      <c r="H150" s="659"/>
      <c r="I150" s="659"/>
      <c r="J150" s="659"/>
      <c r="K150" s="659"/>
      <c r="L150" s="659"/>
      <c r="M150" s="659"/>
      <c r="N150" s="659"/>
    </row>
  </sheetData>
  <mergeCells count="19">
    <mergeCell ref="A1:N1"/>
    <mergeCell ref="A17:B17"/>
    <mergeCell ref="A19:B19"/>
    <mergeCell ref="A21:N21"/>
    <mergeCell ref="A37:B37"/>
    <mergeCell ref="A39:B39"/>
    <mergeCell ref="A41:N41"/>
    <mergeCell ref="A57:B57"/>
    <mergeCell ref="A59:B59"/>
    <mergeCell ref="A61:N61"/>
    <mergeCell ref="A77:B77"/>
    <mergeCell ref="A79:N79"/>
    <mergeCell ref="A95:B95"/>
    <mergeCell ref="A97:N97"/>
    <mergeCell ref="A113:B113"/>
    <mergeCell ref="A115:N115"/>
    <mergeCell ref="A131:B131"/>
    <mergeCell ref="A133:N133"/>
    <mergeCell ref="A149:B149"/>
  </mergeCells>
  <printOptions horizontalCentered="1"/>
  <pageMargins left="0.196850393700787" right="0.196850393700787" top="0.196850393700787" bottom="0.196850393700787" header="0.31496062992126" footer="0.31496062992126"/>
  <pageSetup paperSize="9" scale="74" orientation="landscape" horizontalDpi="600" verticalDpi="600"/>
  <headerFooter/>
  <rowBreaks count="3" manualBreakCount="3">
    <brk id="19" max="13" man="1"/>
    <brk id="39" max="13" man="1"/>
    <brk id="77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C1:AE22"/>
  <sheetViews>
    <sheetView view="pageBreakPreview" zoomScale="70" zoomScaleNormal="100" topLeftCell="D1" workbookViewId="0">
      <selection activeCell="I6" sqref="I6"/>
    </sheetView>
  </sheetViews>
  <sheetFormatPr defaultColWidth="9.33333333333333" defaultRowHeight="18.75"/>
  <cols>
    <col min="1" max="1" width="9.14444444444444" style="501"/>
    <col min="2" max="2" width="2" style="501" customWidth="1"/>
    <col min="3" max="3" width="6" style="501" customWidth="1"/>
    <col min="4" max="4" width="35.8555555555556" style="501" customWidth="1"/>
    <col min="5" max="5" width="16" style="501" customWidth="1"/>
    <col min="6" max="6" width="14.7111111111111" style="502" customWidth="1"/>
    <col min="7" max="7" width="14.4222222222222" style="502" customWidth="1"/>
    <col min="8" max="8" width="15.1444444444444" style="502" customWidth="1"/>
    <col min="9" max="9" width="14.1444444444444" style="502" customWidth="1"/>
    <col min="10" max="10" width="14" style="502" customWidth="1"/>
    <col min="11" max="11" width="16.1444444444444" style="502" customWidth="1"/>
    <col min="12" max="12" width="16" style="502" customWidth="1"/>
    <col min="13" max="13" width="14.5666666666667" style="502" customWidth="1"/>
    <col min="14" max="14" width="16.4222222222222" style="502" customWidth="1"/>
    <col min="15" max="15" width="14.2888888888889" style="502" customWidth="1"/>
    <col min="16" max="16" width="13.5666666666667" style="502" customWidth="1"/>
    <col min="17" max="17" width="16.2888888888889" style="502" customWidth="1"/>
    <col min="18" max="18" width="14.1444444444444" style="502" customWidth="1"/>
    <col min="19" max="19" width="14" style="502" customWidth="1"/>
    <col min="20" max="20" width="15.1444444444444" style="502" customWidth="1"/>
    <col min="21" max="21" width="14.5666666666667" style="502" customWidth="1"/>
    <col min="22" max="22" width="14.2888888888889" style="502" customWidth="1"/>
    <col min="23" max="23" width="14.8555555555556" style="502" customWidth="1"/>
    <col min="24" max="24" width="13.7111111111111" style="502" customWidth="1"/>
    <col min="25" max="25" width="14.2888888888889" style="502" customWidth="1"/>
    <col min="26" max="27" width="12.2888888888889" style="501" hidden="1" customWidth="1"/>
    <col min="28" max="28" width="11.8555555555556" style="501" hidden="1" customWidth="1"/>
    <col min="29" max="29" width="9.33333333333333" style="501" hidden="1" customWidth="1"/>
    <col min="30" max="30" width="1.56666666666667" style="501" customWidth="1"/>
    <col min="31" max="16384" width="9.14444444444444" style="501"/>
  </cols>
  <sheetData>
    <row r="1" ht="24" customHeight="1" spans="3:25">
      <c r="C1" s="395"/>
      <c r="D1" s="395"/>
      <c r="E1" s="395"/>
      <c r="F1" s="503"/>
      <c r="G1" s="503"/>
      <c r="H1" s="503"/>
      <c r="I1" s="503"/>
      <c r="J1" s="503"/>
      <c r="K1" s="503"/>
      <c r="L1" s="503"/>
      <c r="M1" s="503"/>
      <c r="N1" s="503"/>
      <c r="O1" s="503"/>
      <c r="P1" s="550"/>
      <c r="Q1" s="550"/>
      <c r="R1" s="550"/>
      <c r="S1" s="550"/>
      <c r="T1" s="550"/>
      <c r="U1" s="550"/>
      <c r="V1" s="550"/>
      <c r="W1" s="550"/>
      <c r="X1" s="550"/>
      <c r="Y1" s="550"/>
    </row>
    <row r="2" ht="24" customHeight="1" spans="3:25">
      <c r="C2" s="395"/>
      <c r="D2" s="395"/>
      <c r="E2" s="395"/>
      <c r="F2" s="503"/>
      <c r="G2" s="503"/>
      <c r="H2" s="503"/>
      <c r="I2" s="503"/>
      <c r="J2" s="503"/>
      <c r="K2" s="503"/>
      <c r="L2" s="503"/>
      <c r="M2" s="503"/>
      <c r="N2" s="503"/>
      <c r="O2" s="503"/>
      <c r="P2" s="550"/>
      <c r="Q2" s="550"/>
      <c r="R2" s="550"/>
      <c r="S2" s="550"/>
      <c r="T2" s="550"/>
      <c r="U2" s="550"/>
      <c r="V2" s="550"/>
      <c r="W2" s="550"/>
      <c r="X2" s="561"/>
      <c r="Y2" s="561"/>
    </row>
    <row r="3" ht="53.25" customHeight="1" spans="3:25">
      <c r="C3" s="504" t="s">
        <v>89</v>
      </c>
      <c r="D3" s="504"/>
      <c r="E3" s="504"/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</row>
    <row r="4" s="496" customFormat="1" ht="37.5" customHeight="1" spans="3:25">
      <c r="C4" s="505" t="s">
        <v>2</v>
      </c>
      <c r="D4" s="506" t="s">
        <v>3</v>
      </c>
      <c r="E4" s="507" t="s">
        <v>90</v>
      </c>
      <c r="F4" s="508"/>
      <c r="G4" s="509"/>
      <c r="H4" s="507" t="s">
        <v>91</v>
      </c>
      <c r="I4" s="508"/>
      <c r="J4" s="509"/>
      <c r="K4" s="507" t="s">
        <v>92</v>
      </c>
      <c r="L4" s="508"/>
      <c r="M4" s="509"/>
      <c r="N4" s="507" t="s">
        <v>93</v>
      </c>
      <c r="O4" s="508"/>
      <c r="P4" s="509"/>
      <c r="Q4" s="507" t="s">
        <v>94</v>
      </c>
      <c r="R4" s="508"/>
      <c r="S4" s="509"/>
      <c r="T4" s="507" t="s">
        <v>95</v>
      </c>
      <c r="U4" s="508"/>
      <c r="V4" s="509"/>
      <c r="W4" s="507" t="s">
        <v>96</v>
      </c>
      <c r="X4" s="508"/>
      <c r="Y4" s="509"/>
    </row>
    <row r="5" s="497" customFormat="1" ht="24.75" customHeight="1" spans="3:25">
      <c r="C5" s="510"/>
      <c r="D5" s="511"/>
      <c r="E5" s="512" t="s">
        <v>97</v>
      </c>
      <c r="F5" s="513" t="s">
        <v>98</v>
      </c>
      <c r="G5" s="514"/>
      <c r="H5" s="512" t="s">
        <v>97</v>
      </c>
      <c r="I5" s="513" t="s">
        <v>98</v>
      </c>
      <c r="J5" s="514"/>
      <c r="K5" s="512" t="s">
        <v>97</v>
      </c>
      <c r="L5" s="513" t="s">
        <v>98</v>
      </c>
      <c r="M5" s="514"/>
      <c r="N5" s="512" t="s">
        <v>97</v>
      </c>
      <c r="O5" s="513" t="s">
        <v>98</v>
      </c>
      <c r="P5" s="514"/>
      <c r="Q5" s="512" t="s">
        <v>97</v>
      </c>
      <c r="R5" s="513" t="s">
        <v>98</v>
      </c>
      <c r="S5" s="514"/>
      <c r="T5" s="512" t="s">
        <v>97</v>
      </c>
      <c r="U5" s="513" t="s">
        <v>98</v>
      </c>
      <c r="V5" s="514"/>
      <c r="W5" s="512" t="s">
        <v>97</v>
      </c>
      <c r="X5" s="513" t="s">
        <v>98</v>
      </c>
      <c r="Y5" s="514"/>
    </row>
    <row r="6" s="498" customFormat="1" ht="103.5" customHeight="1" spans="3:25">
      <c r="C6" s="515"/>
      <c r="D6" s="516"/>
      <c r="E6" s="517"/>
      <c r="F6" s="518" t="s">
        <v>99</v>
      </c>
      <c r="G6" s="519" t="s">
        <v>100</v>
      </c>
      <c r="H6" s="517"/>
      <c r="I6" s="518" t="s">
        <v>99</v>
      </c>
      <c r="J6" s="519" t="s">
        <v>100</v>
      </c>
      <c r="K6" s="517"/>
      <c r="L6" s="518" t="s">
        <v>99</v>
      </c>
      <c r="M6" s="519" t="s">
        <v>100</v>
      </c>
      <c r="N6" s="517"/>
      <c r="O6" s="518" t="s">
        <v>99</v>
      </c>
      <c r="P6" s="519" t="s">
        <v>100</v>
      </c>
      <c r="Q6" s="517"/>
      <c r="R6" s="518" t="s">
        <v>99</v>
      </c>
      <c r="S6" s="519" t="s">
        <v>100</v>
      </c>
      <c r="T6" s="517"/>
      <c r="U6" s="518" t="s">
        <v>99</v>
      </c>
      <c r="V6" s="519" t="s">
        <v>100</v>
      </c>
      <c r="W6" s="517"/>
      <c r="X6" s="518" t="s">
        <v>99</v>
      </c>
      <c r="Y6" s="519" t="s">
        <v>100</v>
      </c>
    </row>
    <row r="7" s="498" customFormat="1" ht="36" customHeight="1" spans="3:25">
      <c r="C7" s="520"/>
      <c r="D7" s="521" t="s">
        <v>10</v>
      </c>
      <c r="E7" s="522">
        <f>SUM(E8:E21)</f>
        <v>9429</v>
      </c>
      <c r="F7" s="523">
        <f t="shared" ref="F7:Y7" si="0">SUM(F8:F21)</f>
        <v>1202</v>
      </c>
      <c r="G7" s="521">
        <f t="shared" si="0"/>
        <v>8227</v>
      </c>
      <c r="H7" s="522">
        <f t="shared" si="0"/>
        <v>377</v>
      </c>
      <c r="I7" s="523">
        <f t="shared" si="0"/>
        <v>132</v>
      </c>
      <c r="J7" s="521">
        <f t="shared" si="0"/>
        <v>245</v>
      </c>
      <c r="K7" s="522">
        <f t="shared" si="0"/>
        <v>1003</v>
      </c>
      <c r="L7" s="523">
        <f t="shared" si="0"/>
        <v>915</v>
      </c>
      <c r="M7" s="521">
        <f t="shared" si="0"/>
        <v>88</v>
      </c>
      <c r="N7" s="522">
        <f t="shared" si="0"/>
        <v>253</v>
      </c>
      <c r="O7" s="523">
        <f t="shared" si="0"/>
        <v>161</v>
      </c>
      <c r="P7" s="521">
        <f t="shared" si="0"/>
        <v>92</v>
      </c>
      <c r="Q7" s="522">
        <f t="shared" si="0"/>
        <v>361</v>
      </c>
      <c r="R7" s="523">
        <f t="shared" si="0"/>
        <v>218</v>
      </c>
      <c r="S7" s="521">
        <f t="shared" si="0"/>
        <v>143</v>
      </c>
      <c r="T7" s="522">
        <f t="shared" si="0"/>
        <v>49</v>
      </c>
      <c r="U7" s="523">
        <f t="shared" si="0"/>
        <v>28</v>
      </c>
      <c r="V7" s="521">
        <f t="shared" si="0"/>
        <v>21</v>
      </c>
      <c r="W7" s="522">
        <f t="shared" si="0"/>
        <v>57</v>
      </c>
      <c r="X7" s="523">
        <f t="shared" si="0"/>
        <v>34</v>
      </c>
      <c r="Y7" s="521">
        <f t="shared" si="0"/>
        <v>23</v>
      </c>
    </row>
    <row r="8" s="499" customFormat="1" ht="39" customHeight="1" spans="3:31">
      <c r="C8" s="524">
        <v>1</v>
      </c>
      <c r="D8" s="525" t="s">
        <v>11</v>
      </c>
      <c r="E8" s="526">
        <v>346</v>
      </c>
      <c r="F8" s="527">
        <f>E8-G8</f>
        <v>121</v>
      </c>
      <c r="G8" s="528">
        <v>225</v>
      </c>
      <c r="H8" s="529">
        <v>374</v>
      </c>
      <c r="I8" s="529">
        <f>H8-J8</f>
        <v>132</v>
      </c>
      <c r="J8" s="528">
        <v>242</v>
      </c>
      <c r="K8" s="551">
        <v>77</v>
      </c>
      <c r="L8" s="527">
        <f>K8-M8</f>
        <v>76</v>
      </c>
      <c r="M8" s="528">
        <v>1</v>
      </c>
      <c r="N8" s="552"/>
      <c r="O8" s="553"/>
      <c r="P8" s="554"/>
      <c r="Q8" s="551">
        <v>153</v>
      </c>
      <c r="R8" s="529">
        <f>Q8-S8</f>
        <v>119</v>
      </c>
      <c r="S8" s="528">
        <v>34</v>
      </c>
      <c r="T8" s="552"/>
      <c r="U8" s="553"/>
      <c r="V8" s="554"/>
      <c r="W8" s="551">
        <v>54</v>
      </c>
      <c r="X8" s="529">
        <v>32</v>
      </c>
      <c r="Y8" s="528">
        <v>22</v>
      </c>
      <c r="Z8" s="565" t="e">
        <f>+(F8+I8+L8+O8+R8+U8+X8)=#REF!</f>
        <v>#REF!</v>
      </c>
      <c r="AA8" s="499" t="e">
        <f>+'[8]6-ж'!P4='E:\My Projects\baza-uz\public\excels\6 талик жадвалдаги ўзгаришлар\2020 АК\[13-жадвал рес-ка АК.xlsx]лист'!#REF!</f>
        <v>#REF!</v>
      </c>
      <c r="AB8" s="499">
        <f>+'[8]6-ж'!P4</f>
        <v>344042</v>
      </c>
      <c r="AC8" s="565" t="e">
        <f>+AB8-#REF!</f>
        <v>#REF!</v>
      </c>
      <c r="AE8" s="565"/>
    </row>
    <row r="9" s="499" customFormat="1" ht="39" customHeight="1" spans="3:31">
      <c r="C9" s="530">
        <v>2</v>
      </c>
      <c r="D9" s="531" t="s">
        <v>12</v>
      </c>
      <c r="E9" s="532">
        <v>758</v>
      </c>
      <c r="F9" s="533">
        <f t="shared" ref="F9:F21" si="1">E9-G9</f>
        <v>81</v>
      </c>
      <c r="G9" s="534">
        <v>677</v>
      </c>
      <c r="H9" s="535"/>
      <c r="I9" s="535"/>
      <c r="J9" s="555"/>
      <c r="K9" s="556">
        <v>69</v>
      </c>
      <c r="L9" s="533">
        <f t="shared" ref="L9:L21" si="2">K9-M9</f>
        <v>62</v>
      </c>
      <c r="M9" s="534">
        <v>7</v>
      </c>
      <c r="N9" s="557"/>
      <c r="O9" s="535"/>
      <c r="P9" s="555"/>
      <c r="Q9" s="557"/>
      <c r="R9" s="535"/>
      <c r="S9" s="555"/>
      <c r="T9" s="556">
        <v>22</v>
      </c>
      <c r="U9" s="536">
        <v>20</v>
      </c>
      <c r="V9" s="534">
        <v>2</v>
      </c>
      <c r="W9" s="557"/>
      <c r="X9" s="535"/>
      <c r="Y9" s="555"/>
      <c r="Z9" s="565" t="e">
        <f>+(F9+I9+L9+O9+R9+U9+X9)=#REF!</f>
        <v>#REF!</v>
      </c>
      <c r="AA9" s="499" t="e">
        <f>+'[8]6-ж'!P5='E:\My Projects\baza-uz\public\excels\6 талик жадвалдаги ўзгаришлар\2020 АК\[13-жадвал рес-ка АК.xlsx]лист'!#REF!</f>
        <v>#REF!</v>
      </c>
      <c r="AB9" s="499">
        <f>+'[8]6-ж'!P5</f>
        <v>555448</v>
      </c>
      <c r="AC9" s="565" t="e">
        <f>+AB9-#REF!</f>
        <v>#REF!</v>
      </c>
      <c r="AE9" s="565"/>
    </row>
    <row r="10" s="499" customFormat="1" ht="39" customHeight="1" spans="3:31">
      <c r="C10" s="530">
        <v>3</v>
      </c>
      <c r="D10" s="531" t="s">
        <v>13</v>
      </c>
      <c r="E10" s="532">
        <v>520</v>
      </c>
      <c r="F10" s="533">
        <f t="shared" si="1"/>
        <v>26</v>
      </c>
      <c r="G10" s="534">
        <v>494</v>
      </c>
      <c r="H10" s="536"/>
      <c r="I10" s="536"/>
      <c r="J10" s="534"/>
      <c r="K10" s="556">
        <v>34</v>
      </c>
      <c r="L10" s="533">
        <f t="shared" si="2"/>
        <v>27</v>
      </c>
      <c r="M10" s="534">
        <v>7</v>
      </c>
      <c r="N10" s="556">
        <v>1</v>
      </c>
      <c r="O10" s="536">
        <f>N10-P10</f>
        <v>1</v>
      </c>
      <c r="P10" s="534">
        <v>0</v>
      </c>
      <c r="Q10" s="556">
        <v>10</v>
      </c>
      <c r="R10" s="536">
        <f>Q10-S10</f>
        <v>2</v>
      </c>
      <c r="S10" s="534">
        <v>8</v>
      </c>
      <c r="T10" s="557"/>
      <c r="U10" s="535"/>
      <c r="V10" s="555"/>
      <c r="W10" s="557"/>
      <c r="X10" s="535"/>
      <c r="Y10" s="555"/>
      <c r="Z10" s="565" t="e">
        <f>+(F10+I10+L10+O10+R10+U10+X10)=#REF!</f>
        <v>#REF!</v>
      </c>
      <c r="AA10" s="499" t="e">
        <f>+'[8]6-ж'!P6='E:\My Projects\baza-uz\public\excels\6 талик жадвалдаги ўзгаришлар\2020 АК\[13-жадвал рес-ка АК.xlsx]лист'!#REF!</f>
        <v>#REF!</v>
      </c>
      <c r="AB10" s="499">
        <f>+'[8]6-ж'!P6</f>
        <v>323844</v>
      </c>
      <c r="AC10" s="565" t="e">
        <f>+AB10-#REF!</f>
        <v>#REF!</v>
      </c>
      <c r="AE10" s="565"/>
    </row>
    <row r="11" s="499" customFormat="1" ht="39" customHeight="1" spans="3:31">
      <c r="C11" s="530">
        <v>4</v>
      </c>
      <c r="D11" s="531" t="s">
        <v>14</v>
      </c>
      <c r="E11" s="537">
        <v>534</v>
      </c>
      <c r="F11" s="533">
        <f t="shared" si="1"/>
        <v>32</v>
      </c>
      <c r="G11" s="538">
        <v>502</v>
      </c>
      <c r="H11" s="539"/>
      <c r="I11" s="539"/>
      <c r="J11" s="558"/>
      <c r="K11" s="559">
        <v>27</v>
      </c>
      <c r="L11" s="533">
        <f t="shared" si="2"/>
        <v>26</v>
      </c>
      <c r="M11" s="538">
        <v>1</v>
      </c>
      <c r="N11" s="559">
        <v>6</v>
      </c>
      <c r="O11" s="536">
        <f t="shared" ref="O11:O19" si="3">N11-P11</f>
        <v>0</v>
      </c>
      <c r="P11" s="538">
        <v>6</v>
      </c>
      <c r="Q11" s="559">
        <v>3</v>
      </c>
      <c r="R11" s="536">
        <f t="shared" ref="R11:R21" si="4">Q11-S11</f>
        <v>3</v>
      </c>
      <c r="S11" s="538">
        <v>0</v>
      </c>
      <c r="T11" s="559">
        <v>15</v>
      </c>
      <c r="U11" s="562">
        <v>3</v>
      </c>
      <c r="V11" s="538">
        <v>12</v>
      </c>
      <c r="W11" s="563"/>
      <c r="X11" s="539"/>
      <c r="Y11" s="558"/>
      <c r="Z11" s="565">
        <v>0</v>
      </c>
      <c r="AA11" s="499" t="e">
        <f>+'[8]6-ж'!P7='E:\My Projects\baza-uz\public\excels\6 талик жадвалдаги ўзгаришлар\2020 АК\[13-жадвал рес-ка АК.xlsx]лист'!#REF!</f>
        <v>#REF!</v>
      </c>
      <c r="AB11" s="499">
        <f>+'[8]6-ж'!P7</f>
        <v>256634</v>
      </c>
      <c r="AC11" s="565" t="e">
        <f>+AB11-#REF!</f>
        <v>#REF!</v>
      </c>
      <c r="AE11" s="565"/>
    </row>
    <row r="12" s="499" customFormat="1" ht="39" customHeight="1" spans="3:31">
      <c r="C12" s="530">
        <v>5</v>
      </c>
      <c r="D12" s="531" t="s">
        <v>15</v>
      </c>
      <c r="E12" s="532">
        <v>1187</v>
      </c>
      <c r="F12" s="533">
        <f t="shared" si="1"/>
        <v>58</v>
      </c>
      <c r="G12" s="534">
        <v>1129</v>
      </c>
      <c r="H12" s="535"/>
      <c r="I12" s="535"/>
      <c r="J12" s="555"/>
      <c r="K12" s="556">
        <v>37</v>
      </c>
      <c r="L12" s="533">
        <f t="shared" si="2"/>
        <v>35</v>
      </c>
      <c r="M12" s="534">
        <v>2</v>
      </c>
      <c r="N12" s="556">
        <v>49</v>
      </c>
      <c r="O12" s="536">
        <f t="shared" si="3"/>
        <v>21</v>
      </c>
      <c r="P12" s="534">
        <v>28</v>
      </c>
      <c r="Q12" s="557"/>
      <c r="R12" s="535"/>
      <c r="S12" s="555"/>
      <c r="T12" s="557"/>
      <c r="U12" s="535"/>
      <c r="V12" s="555"/>
      <c r="W12" s="557"/>
      <c r="X12" s="535"/>
      <c r="Y12" s="555"/>
      <c r="Z12" s="565" t="e">
        <f>+(F12+I12+L12+O12+R12+U12+X12)=#REF!</f>
        <v>#REF!</v>
      </c>
      <c r="AA12" s="499" t="e">
        <f>+'[8]6-ж'!P8='E:\My Projects\baza-uz\public\excels\6 талик жадвалдаги ўзгаришлар\2020 АК\[13-жадвал рес-ка АК.xlsx]лист'!#REF!</f>
        <v>#REF!</v>
      </c>
      <c r="AB12" s="499">
        <f>+'[8]6-ж'!P8</f>
        <v>627328</v>
      </c>
      <c r="AC12" s="565" t="e">
        <f>+AB12-#REF!</f>
        <v>#REF!</v>
      </c>
      <c r="AE12" s="565"/>
    </row>
    <row r="13" s="499" customFormat="1" ht="39" customHeight="1" spans="3:31">
      <c r="C13" s="530">
        <v>6</v>
      </c>
      <c r="D13" s="531" t="s">
        <v>16</v>
      </c>
      <c r="E13" s="532">
        <v>300</v>
      </c>
      <c r="F13" s="533">
        <f t="shared" si="1"/>
        <v>26</v>
      </c>
      <c r="G13" s="534">
        <v>274</v>
      </c>
      <c r="H13" s="536">
        <v>3</v>
      </c>
      <c r="I13" s="536">
        <v>0</v>
      </c>
      <c r="J13" s="534">
        <v>3</v>
      </c>
      <c r="K13" s="556">
        <v>22</v>
      </c>
      <c r="L13" s="533">
        <f t="shared" si="2"/>
        <v>19</v>
      </c>
      <c r="M13" s="534">
        <v>3</v>
      </c>
      <c r="N13" s="556">
        <v>5</v>
      </c>
      <c r="O13" s="536">
        <f t="shared" si="3"/>
        <v>0</v>
      </c>
      <c r="P13" s="534">
        <v>5</v>
      </c>
      <c r="Q13" s="556">
        <v>66</v>
      </c>
      <c r="R13" s="536">
        <f t="shared" si="4"/>
        <v>9</v>
      </c>
      <c r="S13" s="534">
        <v>57</v>
      </c>
      <c r="T13" s="557"/>
      <c r="U13" s="535"/>
      <c r="V13" s="555"/>
      <c r="W13" s="557"/>
      <c r="X13" s="535"/>
      <c r="Y13" s="555"/>
      <c r="Z13" s="565" t="e">
        <f>+(F13+I13+L13+O13+R13+U13+X13)=#REF!</f>
        <v>#REF!</v>
      </c>
      <c r="AA13" s="499" t="e">
        <f>+'[8]6-ж'!P9='E:\My Projects\baza-uz\public\excels\6 талик жадвалдаги ўзгаришлар\2020 АК\[13-жадвал рес-ка АК.xlsx]лист'!#REF!</f>
        <v>#REF!</v>
      </c>
      <c r="AB13" s="499">
        <f>+'[8]6-ж'!P9</f>
        <v>178060</v>
      </c>
      <c r="AC13" s="565" t="e">
        <f>+AB13-#REF!</f>
        <v>#REF!</v>
      </c>
      <c r="AE13" s="565"/>
    </row>
    <row r="14" s="499" customFormat="1" ht="39" customHeight="1" spans="3:31">
      <c r="C14" s="530">
        <v>7</v>
      </c>
      <c r="D14" s="531" t="s">
        <v>17</v>
      </c>
      <c r="E14" s="532">
        <v>705</v>
      </c>
      <c r="F14" s="533">
        <f t="shared" si="1"/>
        <v>70</v>
      </c>
      <c r="G14" s="534">
        <v>635</v>
      </c>
      <c r="H14" s="536"/>
      <c r="I14" s="536"/>
      <c r="J14" s="534"/>
      <c r="K14" s="556">
        <v>62</v>
      </c>
      <c r="L14" s="533">
        <f t="shared" si="2"/>
        <v>57</v>
      </c>
      <c r="M14" s="534">
        <v>5</v>
      </c>
      <c r="N14" s="556">
        <v>12</v>
      </c>
      <c r="O14" s="536">
        <f t="shared" si="3"/>
        <v>12</v>
      </c>
      <c r="P14" s="534">
        <v>0</v>
      </c>
      <c r="Q14" s="556"/>
      <c r="R14" s="536"/>
      <c r="S14" s="534"/>
      <c r="T14" s="556">
        <v>3</v>
      </c>
      <c r="U14" s="536">
        <v>1</v>
      </c>
      <c r="V14" s="534">
        <v>2</v>
      </c>
      <c r="W14" s="557"/>
      <c r="X14" s="535"/>
      <c r="Y14" s="555"/>
      <c r="Z14" s="565" t="e">
        <f>+(F14+I14+L14+O14+R14+U14+X14)=#REF!</f>
        <v>#REF!</v>
      </c>
      <c r="AA14" s="499" t="e">
        <f>+'[8]6-ж'!P10='E:\My Projects\baza-uz\public\excels\6 талик жадвалдаги ўзгаришлар\2020 АК\[13-жадвал рес-ка АК.xlsx]лист'!#REF!</f>
        <v>#REF!</v>
      </c>
      <c r="AB14" s="499">
        <f>+'[8]6-ж'!P10</f>
        <v>499667</v>
      </c>
      <c r="AC14" s="565" t="e">
        <f>+AB14-#REF!</f>
        <v>#REF!</v>
      </c>
      <c r="AE14" s="565"/>
    </row>
    <row r="15" s="499" customFormat="1" ht="39" customHeight="1" spans="3:31">
      <c r="C15" s="530">
        <v>8</v>
      </c>
      <c r="D15" s="531" t="s">
        <v>18</v>
      </c>
      <c r="E15" s="532">
        <v>1266</v>
      </c>
      <c r="F15" s="533">
        <f t="shared" si="1"/>
        <v>130</v>
      </c>
      <c r="G15" s="534">
        <v>1136</v>
      </c>
      <c r="H15" s="536"/>
      <c r="I15" s="536"/>
      <c r="J15" s="534"/>
      <c r="K15" s="556">
        <v>105</v>
      </c>
      <c r="L15" s="533">
        <f t="shared" si="2"/>
        <v>105</v>
      </c>
      <c r="M15" s="534">
        <v>0</v>
      </c>
      <c r="N15" s="556">
        <v>36</v>
      </c>
      <c r="O15" s="536">
        <f t="shared" si="3"/>
        <v>35</v>
      </c>
      <c r="P15" s="534">
        <v>1</v>
      </c>
      <c r="Q15" s="556"/>
      <c r="R15" s="535"/>
      <c r="S15" s="534"/>
      <c r="T15" s="556"/>
      <c r="U15" s="536"/>
      <c r="V15" s="534"/>
      <c r="W15" s="556"/>
      <c r="X15" s="536"/>
      <c r="Y15" s="534"/>
      <c r="Z15" s="565" t="e">
        <f>+(F15+L15+O15+#REF!+R15+U15+X15)=#REF!</f>
        <v>#REF!</v>
      </c>
      <c r="AA15" s="499" t="e">
        <f>+'[8]6-ж'!P11='E:\My Projects\baza-uz\public\excels\6 талик жадвалдаги ўзгаришлар\2020 АК\[13-жадвал рес-ка АК.xlsx]лист'!#REF!</f>
        <v>#REF!</v>
      </c>
      <c r="AB15" s="499">
        <f>+'[8]6-ж'!P11</f>
        <v>719684</v>
      </c>
      <c r="AC15" s="565" t="e">
        <f>+AB15-#REF!</f>
        <v>#REF!</v>
      </c>
      <c r="AE15" s="565"/>
    </row>
    <row r="16" s="499" customFormat="1" ht="39" customHeight="1" spans="3:31">
      <c r="C16" s="530">
        <v>9</v>
      </c>
      <c r="D16" s="531" t="s">
        <v>19</v>
      </c>
      <c r="E16" s="532">
        <v>908</v>
      </c>
      <c r="F16" s="533">
        <f t="shared" si="1"/>
        <v>77</v>
      </c>
      <c r="G16" s="534">
        <v>831</v>
      </c>
      <c r="H16" s="536"/>
      <c r="I16" s="536"/>
      <c r="J16" s="534"/>
      <c r="K16" s="556">
        <v>24</v>
      </c>
      <c r="L16" s="533">
        <f t="shared" si="2"/>
        <v>24</v>
      </c>
      <c r="M16" s="534">
        <v>0</v>
      </c>
      <c r="N16" s="556">
        <v>79</v>
      </c>
      <c r="O16" s="536">
        <f t="shared" si="3"/>
        <v>54</v>
      </c>
      <c r="P16" s="534">
        <v>25</v>
      </c>
      <c r="Q16" s="557"/>
      <c r="R16" s="535"/>
      <c r="S16" s="555"/>
      <c r="T16" s="557"/>
      <c r="U16" s="535"/>
      <c r="V16" s="555"/>
      <c r="W16" s="557"/>
      <c r="X16" s="535"/>
      <c r="Y16" s="555"/>
      <c r="Z16" s="565" t="e">
        <f>+(F16+I16+L16+O16+R16+U16+X16)=#REF!</f>
        <v>#REF!</v>
      </c>
      <c r="AA16" s="499" t="e">
        <f>+'[8]6-ж'!P12='E:\My Projects\baza-uz\public\excels\6 талик жадвалдаги ўзгаришлар\2020 АК\[13-жадвал рес-ка АК.xlsx]лист'!#REF!</f>
        <v>#REF!</v>
      </c>
      <c r="AB16" s="499">
        <f>+'[8]6-ж'!P12</f>
        <v>493155</v>
      </c>
      <c r="AC16" s="565" t="e">
        <f>+AB16-#REF!</f>
        <v>#REF!</v>
      </c>
      <c r="AE16" s="565"/>
    </row>
    <row r="17" s="499" customFormat="1" ht="39" customHeight="1" spans="3:31">
      <c r="C17" s="530">
        <v>10</v>
      </c>
      <c r="D17" s="531" t="s">
        <v>20</v>
      </c>
      <c r="E17" s="532">
        <v>316</v>
      </c>
      <c r="F17" s="533">
        <f t="shared" si="1"/>
        <v>37</v>
      </c>
      <c r="G17" s="534">
        <v>279</v>
      </c>
      <c r="H17" s="536"/>
      <c r="I17" s="536"/>
      <c r="J17" s="534"/>
      <c r="K17" s="556">
        <v>33</v>
      </c>
      <c r="L17" s="533">
        <f t="shared" si="2"/>
        <v>33</v>
      </c>
      <c r="M17" s="534">
        <v>0</v>
      </c>
      <c r="N17" s="556">
        <v>6</v>
      </c>
      <c r="O17" s="536">
        <f t="shared" si="3"/>
        <v>4</v>
      </c>
      <c r="P17" s="534">
        <v>2</v>
      </c>
      <c r="Q17" s="556">
        <v>2</v>
      </c>
      <c r="R17" s="536">
        <f t="shared" si="4"/>
        <v>2</v>
      </c>
      <c r="S17" s="534">
        <v>0</v>
      </c>
      <c r="T17" s="556"/>
      <c r="U17" s="536"/>
      <c r="V17" s="534"/>
      <c r="W17" s="556"/>
      <c r="X17" s="536"/>
      <c r="Y17" s="534"/>
      <c r="Z17" s="565" t="e">
        <f>+(F17+I17+L17+O17+R17+U17+X17)=#REF!</f>
        <v>#REF!</v>
      </c>
      <c r="AA17" s="499" t="e">
        <f>+'[8]6-ж'!P13='E:\My Projects\baza-uz\public\excels\6 талик жадвалдаги ўзгаришлар\2020 АК\[13-жадвал рес-ка АК.xlsx]лист'!#REF!</f>
        <v>#REF!</v>
      </c>
      <c r="AB17" s="499">
        <f>+'[8]6-ж'!P13</f>
        <v>155981</v>
      </c>
      <c r="AC17" s="565" t="e">
        <f>+AB17-#REF!</f>
        <v>#REF!</v>
      </c>
      <c r="AE17" s="565"/>
    </row>
    <row r="18" s="499" customFormat="1" ht="39" customHeight="1" spans="3:31">
      <c r="C18" s="530">
        <v>11</v>
      </c>
      <c r="D18" s="531" t="s">
        <v>21</v>
      </c>
      <c r="E18" s="532">
        <v>813</v>
      </c>
      <c r="F18" s="533">
        <f t="shared" si="1"/>
        <v>220</v>
      </c>
      <c r="G18" s="534">
        <v>593</v>
      </c>
      <c r="H18" s="536"/>
      <c r="I18" s="536"/>
      <c r="J18" s="534"/>
      <c r="K18" s="556">
        <v>159</v>
      </c>
      <c r="L18" s="533">
        <f t="shared" si="2"/>
        <v>150</v>
      </c>
      <c r="M18" s="534">
        <v>9</v>
      </c>
      <c r="N18" s="556">
        <v>27</v>
      </c>
      <c r="O18" s="536">
        <f t="shared" si="3"/>
        <v>16</v>
      </c>
      <c r="P18" s="534">
        <v>11</v>
      </c>
      <c r="Q18" s="556">
        <v>123</v>
      </c>
      <c r="R18" s="536">
        <f t="shared" si="4"/>
        <v>80</v>
      </c>
      <c r="S18" s="534">
        <v>43</v>
      </c>
      <c r="T18" s="556">
        <v>5</v>
      </c>
      <c r="U18" s="536">
        <v>2</v>
      </c>
      <c r="V18" s="534">
        <v>3</v>
      </c>
      <c r="W18" s="556"/>
      <c r="X18" s="536"/>
      <c r="Y18" s="534"/>
      <c r="Z18" s="565" t="e">
        <f>+(F18+I18+L18+O18+R18+U18+X18)=#REF!</f>
        <v>#REF!</v>
      </c>
      <c r="AA18" s="499" t="e">
        <f>+'[8]6-ж'!P14='E:\My Projects\baza-uz\public\excels\6 талик жадвалдаги ўзгаришлар\2020 АК\[13-жадвал рес-ка АК.xlsx]лист'!#REF!</f>
        <v>#REF!</v>
      </c>
      <c r="AB18" s="499">
        <f>+'[8]6-ж'!P14</f>
        <v>509741</v>
      </c>
      <c r="AC18" s="565" t="e">
        <f>+AB18-#REF!</f>
        <v>#REF!</v>
      </c>
      <c r="AE18" s="565"/>
    </row>
    <row r="19" s="499" customFormat="1" ht="39" customHeight="1" spans="3:31">
      <c r="C19" s="530">
        <v>12</v>
      </c>
      <c r="D19" s="531" t="s">
        <v>22</v>
      </c>
      <c r="E19" s="532">
        <v>934</v>
      </c>
      <c r="F19" s="533">
        <f t="shared" si="1"/>
        <v>91</v>
      </c>
      <c r="G19" s="534">
        <v>843</v>
      </c>
      <c r="H19" s="536"/>
      <c r="I19" s="536"/>
      <c r="J19" s="534"/>
      <c r="K19" s="556">
        <v>80</v>
      </c>
      <c r="L19" s="533">
        <f t="shared" si="2"/>
        <v>71</v>
      </c>
      <c r="M19" s="534">
        <v>9</v>
      </c>
      <c r="N19" s="556">
        <v>32</v>
      </c>
      <c r="O19" s="536">
        <f t="shared" si="3"/>
        <v>18</v>
      </c>
      <c r="P19" s="534">
        <v>14</v>
      </c>
      <c r="Q19" s="556"/>
      <c r="R19" s="536"/>
      <c r="S19" s="534"/>
      <c r="T19" s="556">
        <v>4</v>
      </c>
      <c r="U19" s="536">
        <v>2</v>
      </c>
      <c r="V19" s="534">
        <v>2</v>
      </c>
      <c r="W19" s="556"/>
      <c r="X19" s="536"/>
      <c r="Y19" s="534"/>
      <c r="Z19" s="565" t="e">
        <f>+(F19+I19+L19+O19+R19+U19+X19)=#REF!</f>
        <v>#REF!</v>
      </c>
      <c r="AA19" s="499" t="e">
        <f>+'[8]6-ж'!#REF!='E:\My Projects\baza-uz\public\excels\6 талик жадвалдаги ўзгаришлар\2020 АК\[13-жадвал рес-ка АК.xlsx]лист'!#REF!</f>
        <v>#REF!</v>
      </c>
      <c r="AB19" s="499" t="e">
        <f>+'[8]6-ж'!#REF!</f>
        <v>#REF!</v>
      </c>
      <c r="AC19" s="565" t="e">
        <f>+AB19-#REF!</f>
        <v>#REF!</v>
      </c>
      <c r="AE19" s="565"/>
    </row>
    <row r="20" s="499" customFormat="1" ht="39" customHeight="1" spans="3:31">
      <c r="C20" s="530">
        <v>13</v>
      </c>
      <c r="D20" s="531" t="s">
        <v>23</v>
      </c>
      <c r="E20" s="532">
        <v>536</v>
      </c>
      <c r="F20" s="533">
        <f t="shared" si="1"/>
        <v>14</v>
      </c>
      <c r="G20" s="534">
        <v>522</v>
      </c>
      <c r="H20" s="536"/>
      <c r="I20" s="536"/>
      <c r="J20" s="534"/>
      <c r="K20" s="556">
        <v>23</v>
      </c>
      <c r="L20" s="533">
        <f t="shared" si="2"/>
        <v>12</v>
      </c>
      <c r="M20" s="534">
        <v>11</v>
      </c>
      <c r="N20" s="556"/>
      <c r="O20" s="536"/>
      <c r="P20" s="534"/>
      <c r="Q20" s="556">
        <v>1</v>
      </c>
      <c r="R20" s="536">
        <f t="shared" si="4"/>
        <v>0</v>
      </c>
      <c r="S20" s="534">
        <v>1</v>
      </c>
      <c r="T20" s="556"/>
      <c r="U20" s="536"/>
      <c r="V20" s="534"/>
      <c r="W20" s="556">
        <v>3</v>
      </c>
      <c r="X20" s="536">
        <f>W20-Y20</f>
        <v>2</v>
      </c>
      <c r="Y20" s="534">
        <v>1</v>
      </c>
      <c r="Z20" s="565" t="e">
        <f>+(F20+I20+L20+O20+R20+U20+X20)=#REF!</f>
        <v>#REF!</v>
      </c>
      <c r="AA20" s="499" t="e">
        <f>+'[8]6-ж'!P16='E:\My Projects\baza-uz\public\excels\6 талик жадвалдаги ўзгаришлар\2020 АК\[13-жадвал рес-ка АК.xlsx]лист'!#REF!</f>
        <v>#REF!</v>
      </c>
      <c r="AB20" s="499">
        <f>+'[8]6-ж'!P16</f>
        <v>349944</v>
      </c>
      <c r="AC20" s="565" t="e">
        <f>+AB20-#REF!</f>
        <v>#REF!</v>
      </c>
      <c r="AE20" s="565"/>
    </row>
    <row r="21" s="499" customFormat="1" ht="39" customHeight="1" spans="3:31">
      <c r="C21" s="540">
        <v>14</v>
      </c>
      <c r="D21" s="541" t="s">
        <v>101</v>
      </c>
      <c r="E21" s="542">
        <v>306</v>
      </c>
      <c r="F21" s="543">
        <f t="shared" si="1"/>
        <v>219</v>
      </c>
      <c r="G21" s="544">
        <v>87</v>
      </c>
      <c r="H21" s="545"/>
      <c r="I21" s="545"/>
      <c r="J21" s="544"/>
      <c r="K21" s="560">
        <v>251</v>
      </c>
      <c r="L21" s="543">
        <f t="shared" si="2"/>
        <v>218</v>
      </c>
      <c r="M21" s="544">
        <v>33</v>
      </c>
      <c r="N21" s="560"/>
      <c r="O21" s="545"/>
      <c r="P21" s="544"/>
      <c r="Q21" s="560">
        <v>3</v>
      </c>
      <c r="R21" s="545">
        <f t="shared" si="4"/>
        <v>3</v>
      </c>
      <c r="S21" s="544">
        <v>0</v>
      </c>
      <c r="T21" s="560"/>
      <c r="U21" s="545"/>
      <c r="V21" s="544"/>
      <c r="W21" s="560"/>
      <c r="X21" s="564"/>
      <c r="Y21" s="566"/>
      <c r="Z21" s="565" t="e">
        <f>+(F21+I21+L21+O21+R21+U21+X21)=#REF!</f>
        <v>#REF!</v>
      </c>
      <c r="AA21" s="499" t="e">
        <f>+'[8]6-ж'!P17='E:\My Projects\baza-uz\public\excels\6 талик жадвалдаги ўзгаришлар\2020 АК\[13-жадвал рес-ка АК.xlsx]лист'!#REF!</f>
        <v>#REF!</v>
      </c>
      <c r="AB21" s="499">
        <f>+'[8]6-ж'!P17</f>
        <v>436048</v>
      </c>
      <c r="AC21" s="565" t="e">
        <f>+AB21-#REF!</f>
        <v>#REF!</v>
      </c>
      <c r="AE21" s="565"/>
    </row>
    <row r="22" s="500" customFormat="1" ht="39" customHeight="1" spans="3:29">
      <c r="C22" s="546"/>
      <c r="D22" s="547"/>
      <c r="E22" s="548"/>
      <c r="F22" s="549"/>
      <c r="G22" s="549"/>
      <c r="H22" s="549"/>
      <c r="I22" s="549"/>
      <c r="J22" s="549"/>
      <c r="K22" s="549"/>
      <c r="L22" s="549"/>
      <c r="M22" s="549"/>
      <c r="N22" s="549"/>
      <c r="O22" s="549"/>
      <c r="P22" s="549"/>
      <c r="Q22" s="549"/>
      <c r="R22" s="549"/>
      <c r="S22" s="549"/>
      <c r="T22" s="549"/>
      <c r="U22" s="549"/>
      <c r="V22" s="549"/>
      <c r="W22" s="549"/>
      <c r="X22" s="549"/>
      <c r="Y22" s="549"/>
      <c r="Z22" s="567"/>
      <c r="AC22" s="567"/>
    </row>
  </sheetData>
  <mergeCells count="26">
    <mergeCell ref="X1:Y1"/>
    <mergeCell ref="X2:Y2"/>
    <mergeCell ref="C3:Y3"/>
    <mergeCell ref="E4:G4"/>
    <mergeCell ref="H4:J4"/>
    <mergeCell ref="K4:M4"/>
    <mergeCell ref="N4:P4"/>
    <mergeCell ref="Q4:S4"/>
    <mergeCell ref="T4:V4"/>
    <mergeCell ref="W4:Y4"/>
    <mergeCell ref="F5:G5"/>
    <mergeCell ref="I5:J5"/>
    <mergeCell ref="L5:M5"/>
    <mergeCell ref="O5:P5"/>
    <mergeCell ref="R5:S5"/>
    <mergeCell ref="U5:V5"/>
    <mergeCell ref="X5:Y5"/>
    <mergeCell ref="C4:C6"/>
    <mergeCell ref="D4:D6"/>
    <mergeCell ref="E5:E6"/>
    <mergeCell ref="H5:H6"/>
    <mergeCell ref="K5:K6"/>
    <mergeCell ref="N5:N6"/>
    <mergeCell ref="Q5:Q6"/>
    <mergeCell ref="T5:T6"/>
    <mergeCell ref="W5:W6"/>
  </mergeCells>
  <pageMargins left="0.35" right="0.31496062992126" top="0.433070866141732" bottom="0.31496062992126" header="0.31496062992126" footer="0.275590551181102"/>
  <pageSetup paperSize="9" scale="40" orientation="landscape" horizontalDpi="600" verticalDpi="600"/>
  <headerFooter/>
  <colBreaks count="1" manualBreakCount="1">
    <brk id="30" max="6553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AB21"/>
  <sheetViews>
    <sheetView zoomScale="70" zoomScaleNormal="70" zoomScaleSheetLayoutView="70" workbookViewId="0">
      <selection activeCell="E13" sqref="E13"/>
    </sheetView>
  </sheetViews>
  <sheetFormatPr defaultColWidth="9.33333333333333" defaultRowHeight="12.75"/>
  <cols>
    <col min="1" max="1" width="6.28888888888889" style="324" customWidth="1"/>
    <col min="2" max="2" width="31.2888888888889" style="324" customWidth="1"/>
    <col min="3" max="3" width="13.4222222222222" style="324" customWidth="1"/>
    <col min="4" max="5" width="9.56666666666667" style="324" customWidth="1"/>
    <col min="6" max="6" width="14" style="324" customWidth="1"/>
    <col min="7" max="7" width="11.4222222222222" style="324" customWidth="1"/>
    <col min="8" max="8" width="9.42222222222222" style="324" customWidth="1"/>
    <col min="9" max="9" width="11.4222222222222" style="324" customWidth="1"/>
    <col min="10" max="10" width="13.8555555555556" style="324" customWidth="1"/>
    <col min="11" max="11" width="7.71111111111111" style="324" customWidth="1"/>
    <col min="12" max="12" width="11.4222222222222" style="324" customWidth="1"/>
    <col min="13" max="13" width="13.5666666666667" style="324" customWidth="1"/>
    <col min="14" max="14" width="8.42222222222222" style="324" customWidth="1"/>
    <col min="15" max="15" width="11.4222222222222" style="324" customWidth="1"/>
    <col min="16" max="16" width="13.5666666666667" style="324" customWidth="1"/>
    <col min="17" max="17" width="8.85555555555556" style="324" customWidth="1"/>
    <col min="18" max="18" width="11.4222222222222" style="324" customWidth="1"/>
    <col min="19" max="19" width="14.7111111111111" style="324" customWidth="1"/>
    <col min="20" max="20" width="8.56666666666667" style="324" customWidth="1"/>
    <col min="21" max="21" width="11.4222222222222" style="324" customWidth="1"/>
    <col min="22" max="22" width="15" style="324" customWidth="1"/>
    <col min="23" max="23" width="20.5666666666667" style="324" customWidth="1"/>
    <col min="24" max="24" width="13.4222222222222" style="324" customWidth="1"/>
    <col min="25" max="25" width="12.1444444444444" style="324" customWidth="1"/>
    <col min="26" max="16384" width="9.14444444444444" style="324"/>
  </cols>
  <sheetData>
    <row r="1" ht="54.75" customHeight="1" spans="1:25">
      <c r="A1" s="325" t="s">
        <v>102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  <c r="W1" s="325"/>
      <c r="X1" s="325"/>
      <c r="Y1" s="325"/>
    </row>
    <row r="2" ht="30.75" customHeight="1" spans="1:25">
      <c r="A2" s="326" t="s">
        <v>50</v>
      </c>
      <c r="B2" s="327" t="s">
        <v>103</v>
      </c>
      <c r="C2" s="328" t="s">
        <v>104</v>
      </c>
      <c r="D2" s="327" t="s">
        <v>105</v>
      </c>
      <c r="E2" s="329"/>
      <c r="F2" s="330" t="s">
        <v>106</v>
      </c>
      <c r="G2" s="331" t="s">
        <v>107</v>
      </c>
      <c r="H2" s="332" t="s">
        <v>108</v>
      </c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86"/>
      <c r="W2" s="326" t="s">
        <v>109</v>
      </c>
      <c r="X2" s="330" t="s">
        <v>110</v>
      </c>
      <c r="Y2" s="331" t="s">
        <v>107</v>
      </c>
    </row>
    <row r="3" ht="10.5" customHeight="1" spans="1:25">
      <c r="A3" s="333"/>
      <c r="B3" s="334"/>
      <c r="C3" s="335"/>
      <c r="D3" s="489" t="s">
        <v>111</v>
      </c>
      <c r="E3" s="489" t="s">
        <v>112</v>
      </c>
      <c r="F3" s="337"/>
      <c r="G3" s="338"/>
      <c r="H3" s="339"/>
      <c r="I3" s="377"/>
      <c r="J3" s="377"/>
      <c r="K3" s="377"/>
      <c r="L3" s="377"/>
      <c r="M3" s="377"/>
      <c r="N3" s="377"/>
      <c r="O3" s="377"/>
      <c r="P3" s="377"/>
      <c r="Q3" s="377"/>
      <c r="R3" s="377"/>
      <c r="S3" s="377"/>
      <c r="T3" s="377"/>
      <c r="U3" s="377"/>
      <c r="V3" s="387"/>
      <c r="W3" s="333"/>
      <c r="X3" s="337"/>
      <c r="Y3" s="338"/>
    </row>
    <row r="4" ht="27.75" customHeight="1" spans="1:25">
      <c r="A4" s="333"/>
      <c r="B4" s="334"/>
      <c r="C4" s="335"/>
      <c r="D4" s="490"/>
      <c r="E4" s="490"/>
      <c r="F4" s="337"/>
      <c r="G4" s="338"/>
      <c r="H4" s="400" t="s">
        <v>113</v>
      </c>
      <c r="I4" s="401"/>
      <c r="J4" s="402"/>
      <c r="K4" s="400" t="s">
        <v>114</v>
      </c>
      <c r="L4" s="401"/>
      <c r="M4" s="402"/>
      <c r="N4" s="400" t="s">
        <v>115</v>
      </c>
      <c r="O4" s="401"/>
      <c r="P4" s="402"/>
      <c r="Q4" s="400" t="s">
        <v>116</v>
      </c>
      <c r="R4" s="401"/>
      <c r="S4" s="402"/>
      <c r="T4" s="400" t="s">
        <v>117</v>
      </c>
      <c r="U4" s="401"/>
      <c r="V4" s="402"/>
      <c r="W4" s="388"/>
      <c r="X4" s="337"/>
      <c r="Y4" s="338"/>
    </row>
    <row r="5" ht="130.5" customHeight="1" spans="1:25">
      <c r="A5" s="342"/>
      <c r="B5" s="343"/>
      <c r="C5" s="344"/>
      <c r="D5" s="491"/>
      <c r="E5" s="491"/>
      <c r="F5" s="346"/>
      <c r="G5" s="347"/>
      <c r="H5" s="344" t="s">
        <v>118</v>
      </c>
      <c r="I5" s="346" t="s">
        <v>110</v>
      </c>
      <c r="J5" s="347" t="s">
        <v>107</v>
      </c>
      <c r="K5" s="344" t="s">
        <v>118</v>
      </c>
      <c r="L5" s="346" t="s">
        <v>110</v>
      </c>
      <c r="M5" s="347" t="s">
        <v>107</v>
      </c>
      <c r="N5" s="344" t="s">
        <v>118</v>
      </c>
      <c r="O5" s="346" t="s">
        <v>110</v>
      </c>
      <c r="P5" s="347" t="s">
        <v>107</v>
      </c>
      <c r="Q5" s="344" t="s">
        <v>118</v>
      </c>
      <c r="R5" s="346" t="s">
        <v>110</v>
      </c>
      <c r="S5" s="347" t="s">
        <v>107</v>
      </c>
      <c r="T5" s="344" t="s">
        <v>118</v>
      </c>
      <c r="U5" s="346" t="s">
        <v>110</v>
      </c>
      <c r="V5" s="347" t="s">
        <v>107</v>
      </c>
      <c r="W5" s="389"/>
      <c r="X5" s="346"/>
      <c r="Y5" s="347"/>
    </row>
    <row r="6" ht="39" customHeight="1" spans="1:28">
      <c r="A6" s="348" t="s">
        <v>119</v>
      </c>
      <c r="B6" s="349"/>
      <c r="C6" s="350">
        <f>C7+C17+C8+C12+C16+C11+C9+C13+C10+C15+C18+C19+C14+C20</f>
        <v>791</v>
      </c>
      <c r="D6" s="351">
        <f>D7+D17+D8+D12+D16+D11+D9+D13+D10+D15+D18+D19+D14+D20</f>
        <v>656</v>
      </c>
      <c r="E6" s="351">
        <f>E7+E17+E8+E12+E16+E11+E9+E13+E10+E15+E18+E19+E14+E20</f>
        <v>135</v>
      </c>
      <c r="F6" s="352">
        <f>F7+F17+F8+F12+F16+F11+F9+F13+F10+F15+F18+F19+F14+F20</f>
        <v>718681</v>
      </c>
      <c r="G6" s="353">
        <f>G7+G17+G8+G12+G16+G11+G9+G13+G10+G15+G18+G19+G14+G20</f>
        <v>163758</v>
      </c>
      <c r="H6" s="350">
        <f t="shared" ref="H6:Y6" si="0">SUM(H7:H20)</f>
        <v>112</v>
      </c>
      <c r="I6" s="352">
        <f t="shared" si="0"/>
        <v>107958</v>
      </c>
      <c r="J6" s="353">
        <f t="shared" si="0"/>
        <v>17335</v>
      </c>
      <c r="K6" s="350">
        <f t="shared" si="0"/>
        <v>87</v>
      </c>
      <c r="L6" s="352">
        <f t="shared" si="0"/>
        <v>84919</v>
      </c>
      <c r="M6" s="353">
        <f t="shared" si="0"/>
        <v>11001</v>
      </c>
      <c r="N6" s="350">
        <f t="shared" si="0"/>
        <v>99</v>
      </c>
      <c r="O6" s="352">
        <f t="shared" si="0"/>
        <v>98843</v>
      </c>
      <c r="P6" s="353">
        <f t="shared" si="0"/>
        <v>5715</v>
      </c>
      <c r="Q6" s="350">
        <f t="shared" si="0"/>
        <v>14</v>
      </c>
      <c r="R6" s="352">
        <f t="shared" si="0"/>
        <v>11308</v>
      </c>
      <c r="S6" s="353">
        <f t="shared" si="0"/>
        <v>2053</v>
      </c>
      <c r="T6" s="350">
        <f t="shared" si="0"/>
        <v>207</v>
      </c>
      <c r="U6" s="352">
        <f t="shared" si="0"/>
        <v>188004</v>
      </c>
      <c r="V6" s="353">
        <f t="shared" si="0"/>
        <v>28288</v>
      </c>
      <c r="W6" s="390">
        <f t="shared" si="0"/>
        <v>272</v>
      </c>
      <c r="X6" s="352">
        <f t="shared" si="0"/>
        <v>227649</v>
      </c>
      <c r="Y6" s="353">
        <f t="shared" si="0"/>
        <v>99366</v>
      </c>
      <c r="Z6" s="394">
        <f t="shared" ref="Z6:Z20" si="1">H6+K6+N6+Q6+T6</f>
        <v>519</v>
      </c>
      <c r="AA6" s="394">
        <f t="shared" ref="AA6:AB20" si="2">X6+U6+R6+O6+L6+I6-F6</f>
        <v>0</v>
      </c>
      <c r="AB6" s="394">
        <f t="shared" si="2"/>
        <v>0</v>
      </c>
    </row>
    <row r="7" ht="45" customHeight="1" spans="1:28">
      <c r="A7" s="354">
        <v>1</v>
      </c>
      <c r="B7" s="355" t="s">
        <v>64</v>
      </c>
      <c r="C7" s="356">
        <v>57</v>
      </c>
      <c r="D7" s="492">
        <v>56</v>
      </c>
      <c r="E7" s="492">
        <v>1</v>
      </c>
      <c r="F7" s="358">
        <v>49084</v>
      </c>
      <c r="G7" s="359">
        <v>13553</v>
      </c>
      <c r="H7" s="360">
        <v>8</v>
      </c>
      <c r="I7" s="380">
        <v>5645</v>
      </c>
      <c r="J7" s="381">
        <v>1230</v>
      </c>
      <c r="K7" s="360">
        <v>4</v>
      </c>
      <c r="L7" s="380">
        <v>2562</v>
      </c>
      <c r="M7" s="381">
        <v>150</v>
      </c>
      <c r="N7" s="360">
        <v>8</v>
      </c>
      <c r="O7" s="380">
        <v>6675</v>
      </c>
      <c r="P7" s="381">
        <v>386</v>
      </c>
      <c r="Q7" s="360">
        <v>1</v>
      </c>
      <c r="R7" s="380">
        <v>2374</v>
      </c>
      <c r="S7" s="381">
        <v>60</v>
      </c>
      <c r="T7" s="360">
        <v>17</v>
      </c>
      <c r="U7" s="380">
        <v>14465</v>
      </c>
      <c r="V7" s="381">
        <v>3872</v>
      </c>
      <c r="W7" s="391">
        <v>19</v>
      </c>
      <c r="X7" s="380">
        <v>17363</v>
      </c>
      <c r="Y7" s="381">
        <v>7855</v>
      </c>
      <c r="Z7" s="394">
        <f t="shared" si="1"/>
        <v>38</v>
      </c>
      <c r="AA7" s="394">
        <f t="shared" si="2"/>
        <v>0</v>
      </c>
      <c r="AB7" s="394">
        <f t="shared" si="2"/>
        <v>0</v>
      </c>
    </row>
    <row r="8" ht="45" customHeight="1" spans="1:28">
      <c r="A8" s="361">
        <v>2</v>
      </c>
      <c r="B8" s="362" t="s">
        <v>65</v>
      </c>
      <c r="C8" s="363">
        <v>72</v>
      </c>
      <c r="D8" s="493">
        <v>46</v>
      </c>
      <c r="E8" s="493">
        <v>26</v>
      </c>
      <c r="F8" s="365">
        <v>43056</v>
      </c>
      <c r="G8" s="366">
        <v>14443</v>
      </c>
      <c r="H8" s="367">
        <v>8</v>
      </c>
      <c r="I8" s="382">
        <v>6123</v>
      </c>
      <c r="J8" s="383">
        <v>1354</v>
      </c>
      <c r="K8" s="367">
        <v>9</v>
      </c>
      <c r="L8" s="382">
        <v>4387</v>
      </c>
      <c r="M8" s="383">
        <v>1901</v>
      </c>
      <c r="N8" s="367">
        <v>7</v>
      </c>
      <c r="O8" s="382">
        <v>8414</v>
      </c>
      <c r="P8" s="383">
        <v>390</v>
      </c>
      <c r="Q8" s="367">
        <v>1</v>
      </c>
      <c r="R8" s="382">
        <v>330</v>
      </c>
      <c r="S8" s="383">
        <v>330</v>
      </c>
      <c r="T8" s="367">
        <v>15</v>
      </c>
      <c r="U8" s="382">
        <v>7936</v>
      </c>
      <c r="V8" s="383">
        <v>946</v>
      </c>
      <c r="W8" s="392">
        <v>32</v>
      </c>
      <c r="X8" s="382">
        <v>15866</v>
      </c>
      <c r="Y8" s="383">
        <v>9522</v>
      </c>
      <c r="Z8" s="394">
        <f t="shared" si="1"/>
        <v>40</v>
      </c>
      <c r="AA8" s="394">
        <f t="shared" si="2"/>
        <v>0</v>
      </c>
      <c r="AB8" s="394">
        <f t="shared" si="2"/>
        <v>0</v>
      </c>
    </row>
    <row r="9" ht="45" customHeight="1" spans="1:28">
      <c r="A9" s="361">
        <v>3</v>
      </c>
      <c r="B9" s="362" t="s">
        <v>66</v>
      </c>
      <c r="C9" s="363">
        <v>65</v>
      </c>
      <c r="D9" s="494">
        <v>51</v>
      </c>
      <c r="E9" s="494">
        <v>14</v>
      </c>
      <c r="F9" s="365">
        <v>46916</v>
      </c>
      <c r="G9" s="366">
        <v>11383</v>
      </c>
      <c r="H9" s="367">
        <v>10</v>
      </c>
      <c r="I9" s="382">
        <v>7561</v>
      </c>
      <c r="J9" s="383">
        <v>1246</v>
      </c>
      <c r="K9" s="367">
        <v>8</v>
      </c>
      <c r="L9" s="382">
        <v>7347</v>
      </c>
      <c r="M9" s="383">
        <v>1013</v>
      </c>
      <c r="N9" s="367">
        <v>6</v>
      </c>
      <c r="O9" s="382">
        <v>4519</v>
      </c>
      <c r="P9" s="383">
        <v>226</v>
      </c>
      <c r="Q9" s="367">
        <v>1</v>
      </c>
      <c r="R9" s="382">
        <v>1395</v>
      </c>
      <c r="S9" s="383">
        <v>30</v>
      </c>
      <c r="T9" s="367">
        <v>14</v>
      </c>
      <c r="U9" s="382">
        <v>11325</v>
      </c>
      <c r="V9" s="383">
        <v>1215</v>
      </c>
      <c r="W9" s="392">
        <v>26</v>
      </c>
      <c r="X9" s="382">
        <v>14769</v>
      </c>
      <c r="Y9" s="383">
        <v>7653</v>
      </c>
      <c r="Z9" s="394">
        <f t="shared" si="1"/>
        <v>39</v>
      </c>
      <c r="AA9" s="394">
        <f t="shared" si="2"/>
        <v>0</v>
      </c>
      <c r="AB9" s="394">
        <f t="shared" si="2"/>
        <v>0</v>
      </c>
    </row>
    <row r="10" ht="45" customHeight="1" spans="1:28">
      <c r="A10" s="361">
        <v>4</v>
      </c>
      <c r="B10" s="362" t="s">
        <v>67</v>
      </c>
      <c r="C10" s="363">
        <v>35</v>
      </c>
      <c r="D10" s="494">
        <v>34</v>
      </c>
      <c r="E10" s="494">
        <v>1</v>
      </c>
      <c r="F10" s="365">
        <v>28562</v>
      </c>
      <c r="G10" s="366">
        <v>3813</v>
      </c>
      <c r="H10" s="367">
        <v>8</v>
      </c>
      <c r="I10" s="382">
        <v>4857</v>
      </c>
      <c r="J10" s="383">
        <v>712</v>
      </c>
      <c r="K10" s="367">
        <v>2</v>
      </c>
      <c r="L10" s="382">
        <v>1820</v>
      </c>
      <c r="M10" s="383">
        <v>90</v>
      </c>
      <c r="N10" s="367">
        <v>6</v>
      </c>
      <c r="O10" s="382">
        <v>5073</v>
      </c>
      <c r="P10" s="383">
        <v>263</v>
      </c>
      <c r="Q10" s="367">
        <v>1</v>
      </c>
      <c r="R10" s="382">
        <v>1190</v>
      </c>
      <c r="S10" s="383">
        <v>54</v>
      </c>
      <c r="T10" s="367">
        <v>13</v>
      </c>
      <c r="U10" s="382">
        <v>9905</v>
      </c>
      <c r="V10" s="383">
        <v>1707</v>
      </c>
      <c r="W10" s="392">
        <v>5</v>
      </c>
      <c r="X10" s="382">
        <v>5717</v>
      </c>
      <c r="Y10" s="383">
        <v>987</v>
      </c>
      <c r="Z10" s="394">
        <f t="shared" si="1"/>
        <v>30</v>
      </c>
      <c r="AA10" s="394">
        <f t="shared" si="2"/>
        <v>0</v>
      </c>
      <c r="AB10" s="394">
        <f t="shared" si="2"/>
        <v>0</v>
      </c>
    </row>
    <row r="11" ht="45" customHeight="1" spans="1:28">
      <c r="A11" s="361">
        <v>5</v>
      </c>
      <c r="B11" s="362" t="s">
        <v>68</v>
      </c>
      <c r="C11" s="363">
        <v>61</v>
      </c>
      <c r="D11" s="494">
        <v>49</v>
      </c>
      <c r="E11" s="494">
        <v>12</v>
      </c>
      <c r="F11" s="365">
        <v>55187</v>
      </c>
      <c r="G11" s="366">
        <v>11712</v>
      </c>
      <c r="H11" s="367">
        <v>8</v>
      </c>
      <c r="I11" s="382">
        <v>7380</v>
      </c>
      <c r="J11" s="383">
        <v>790</v>
      </c>
      <c r="K11" s="367">
        <v>5</v>
      </c>
      <c r="L11" s="382">
        <v>6298</v>
      </c>
      <c r="M11" s="383">
        <v>150</v>
      </c>
      <c r="N11" s="367">
        <v>7</v>
      </c>
      <c r="O11" s="382">
        <v>8217</v>
      </c>
      <c r="P11" s="383">
        <v>266</v>
      </c>
      <c r="Q11" s="367">
        <v>1</v>
      </c>
      <c r="R11" s="382">
        <v>956</v>
      </c>
      <c r="S11" s="383">
        <v>30</v>
      </c>
      <c r="T11" s="367">
        <v>15</v>
      </c>
      <c r="U11" s="382">
        <v>13715</v>
      </c>
      <c r="V11" s="383">
        <v>1184</v>
      </c>
      <c r="W11" s="392">
        <v>25</v>
      </c>
      <c r="X11" s="382">
        <v>18621</v>
      </c>
      <c r="Y11" s="383">
        <v>9292</v>
      </c>
      <c r="Z11" s="394">
        <f t="shared" si="1"/>
        <v>36</v>
      </c>
      <c r="AA11" s="394">
        <f t="shared" si="2"/>
        <v>0</v>
      </c>
      <c r="AB11" s="394">
        <f t="shared" si="2"/>
        <v>0</v>
      </c>
    </row>
    <row r="12" ht="45" customHeight="1" spans="1:28">
      <c r="A12" s="361">
        <v>6</v>
      </c>
      <c r="B12" s="362" t="s">
        <v>69</v>
      </c>
      <c r="C12" s="363">
        <v>36</v>
      </c>
      <c r="D12" s="494">
        <v>31</v>
      </c>
      <c r="E12" s="494">
        <v>5</v>
      </c>
      <c r="F12" s="365">
        <v>53271</v>
      </c>
      <c r="G12" s="366">
        <v>10404</v>
      </c>
      <c r="H12" s="367">
        <v>6</v>
      </c>
      <c r="I12" s="382">
        <v>6558</v>
      </c>
      <c r="J12" s="383">
        <v>1236</v>
      </c>
      <c r="K12" s="367">
        <v>3</v>
      </c>
      <c r="L12" s="382">
        <v>3178</v>
      </c>
      <c r="M12" s="383">
        <v>169</v>
      </c>
      <c r="N12" s="367">
        <v>5</v>
      </c>
      <c r="O12" s="382">
        <v>8891</v>
      </c>
      <c r="P12" s="383">
        <v>270</v>
      </c>
      <c r="Q12" s="367">
        <v>1</v>
      </c>
      <c r="R12" s="382">
        <v>881</v>
      </c>
      <c r="S12" s="383">
        <v>30</v>
      </c>
      <c r="T12" s="367">
        <v>10</v>
      </c>
      <c r="U12" s="382">
        <v>10379</v>
      </c>
      <c r="V12" s="383">
        <v>954</v>
      </c>
      <c r="W12" s="392">
        <v>11</v>
      </c>
      <c r="X12" s="382">
        <v>23384</v>
      </c>
      <c r="Y12" s="383">
        <v>7745</v>
      </c>
      <c r="Z12" s="394">
        <f t="shared" si="1"/>
        <v>25</v>
      </c>
      <c r="AA12" s="394">
        <f t="shared" si="2"/>
        <v>0</v>
      </c>
      <c r="AB12" s="394">
        <f t="shared" si="2"/>
        <v>0</v>
      </c>
    </row>
    <row r="13" ht="45" customHeight="1" spans="1:28">
      <c r="A13" s="361">
        <v>7</v>
      </c>
      <c r="B13" s="362" t="s">
        <v>70</v>
      </c>
      <c r="C13" s="363">
        <v>68</v>
      </c>
      <c r="D13" s="494">
        <v>48</v>
      </c>
      <c r="E13" s="494">
        <v>20</v>
      </c>
      <c r="F13" s="365">
        <v>55836</v>
      </c>
      <c r="G13" s="366">
        <v>15505</v>
      </c>
      <c r="H13" s="367">
        <v>8</v>
      </c>
      <c r="I13" s="382">
        <v>8193</v>
      </c>
      <c r="J13" s="383">
        <v>565</v>
      </c>
      <c r="K13" s="367">
        <v>5</v>
      </c>
      <c r="L13" s="382">
        <v>3931</v>
      </c>
      <c r="M13" s="383">
        <v>736</v>
      </c>
      <c r="N13" s="367">
        <v>7</v>
      </c>
      <c r="O13" s="382">
        <v>5706</v>
      </c>
      <c r="P13" s="383">
        <v>268</v>
      </c>
      <c r="Q13" s="367">
        <v>1</v>
      </c>
      <c r="R13" s="382">
        <v>327</v>
      </c>
      <c r="S13" s="383">
        <v>327</v>
      </c>
      <c r="T13" s="367">
        <v>14</v>
      </c>
      <c r="U13" s="382">
        <v>14149</v>
      </c>
      <c r="V13" s="383">
        <v>1053</v>
      </c>
      <c r="W13" s="392">
        <v>33</v>
      </c>
      <c r="X13" s="382">
        <v>23530</v>
      </c>
      <c r="Y13" s="383">
        <v>12556</v>
      </c>
      <c r="Z13" s="394">
        <f t="shared" si="1"/>
        <v>35</v>
      </c>
      <c r="AA13" s="394">
        <f t="shared" si="2"/>
        <v>0</v>
      </c>
      <c r="AB13" s="394">
        <f t="shared" si="2"/>
        <v>0</v>
      </c>
    </row>
    <row r="14" ht="45" customHeight="1" spans="1:28">
      <c r="A14" s="361">
        <v>8</v>
      </c>
      <c r="B14" s="362" t="s">
        <v>71</v>
      </c>
      <c r="C14" s="363">
        <v>60</v>
      </c>
      <c r="D14" s="494">
        <v>55</v>
      </c>
      <c r="E14" s="494">
        <v>5</v>
      </c>
      <c r="F14" s="365">
        <v>55150</v>
      </c>
      <c r="G14" s="366">
        <v>8930</v>
      </c>
      <c r="H14" s="367">
        <v>8</v>
      </c>
      <c r="I14" s="382">
        <v>7495</v>
      </c>
      <c r="J14" s="383">
        <v>478</v>
      </c>
      <c r="K14" s="367">
        <v>9</v>
      </c>
      <c r="L14" s="382">
        <v>10658</v>
      </c>
      <c r="M14" s="383">
        <v>301</v>
      </c>
      <c r="N14" s="367">
        <v>8</v>
      </c>
      <c r="O14" s="382">
        <v>6934</v>
      </c>
      <c r="P14" s="383">
        <v>331</v>
      </c>
      <c r="Q14" s="367">
        <v>1</v>
      </c>
      <c r="R14" s="382">
        <v>168</v>
      </c>
      <c r="S14" s="383">
        <v>168</v>
      </c>
      <c r="T14" s="367">
        <v>18</v>
      </c>
      <c r="U14" s="382">
        <v>16420</v>
      </c>
      <c r="V14" s="383">
        <v>1949</v>
      </c>
      <c r="W14" s="392">
        <v>16</v>
      </c>
      <c r="X14" s="382">
        <v>13475</v>
      </c>
      <c r="Y14" s="383">
        <v>5703</v>
      </c>
      <c r="Z14" s="394">
        <f t="shared" si="1"/>
        <v>44</v>
      </c>
      <c r="AA14" s="394">
        <f t="shared" si="2"/>
        <v>0</v>
      </c>
      <c r="AB14" s="394">
        <f t="shared" si="2"/>
        <v>0</v>
      </c>
    </row>
    <row r="15" ht="45" customHeight="1" spans="1:28">
      <c r="A15" s="361">
        <v>9</v>
      </c>
      <c r="B15" s="362" t="s">
        <v>72</v>
      </c>
      <c r="C15" s="363">
        <v>50</v>
      </c>
      <c r="D15" s="494">
        <v>38</v>
      </c>
      <c r="E15" s="494">
        <v>12</v>
      </c>
      <c r="F15" s="365">
        <v>34887</v>
      </c>
      <c r="G15" s="366">
        <v>7509</v>
      </c>
      <c r="H15" s="367">
        <v>9</v>
      </c>
      <c r="I15" s="382">
        <v>8473</v>
      </c>
      <c r="J15" s="383">
        <v>540</v>
      </c>
      <c r="K15" s="367">
        <v>6</v>
      </c>
      <c r="L15" s="382">
        <v>3131</v>
      </c>
      <c r="M15" s="383">
        <v>990</v>
      </c>
      <c r="N15" s="367">
        <v>7</v>
      </c>
      <c r="O15" s="382">
        <v>6481</v>
      </c>
      <c r="P15" s="383">
        <v>304</v>
      </c>
      <c r="Q15" s="367">
        <v>1</v>
      </c>
      <c r="R15" s="382">
        <v>492</v>
      </c>
      <c r="S15" s="383">
        <v>492</v>
      </c>
      <c r="T15" s="367">
        <v>15</v>
      </c>
      <c r="U15" s="382">
        <v>10753</v>
      </c>
      <c r="V15" s="383">
        <v>1766</v>
      </c>
      <c r="W15" s="392">
        <v>12</v>
      </c>
      <c r="X15" s="382">
        <v>5557</v>
      </c>
      <c r="Y15" s="383">
        <v>3417</v>
      </c>
      <c r="Z15" s="394">
        <f t="shared" si="1"/>
        <v>38</v>
      </c>
      <c r="AA15" s="394">
        <f t="shared" si="2"/>
        <v>0</v>
      </c>
      <c r="AB15" s="394">
        <f t="shared" si="2"/>
        <v>0</v>
      </c>
    </row>
    <row r="16" ht="45" customHeight="1" spans="1:28">
      <c r="A16" s="361">
        <v>10</v>
      </c>
      <c r="B16" s="362" t="s">
        <v>73</v>
      </c>
      <c r="C16" s="363">
        <v>29</v>
      </c>
      <c r="D16" s="494">
        <v>23</v>
      </c>
      <c r="E16" s="494">
        <v>6</v>
      </c>
      <c r="F16" s="365">
        <v>18751</v>
      </c>
      <c r="G16" s="366">
        <v>3367</v>
      </c>
      <c r="H16" s="367">
        <v>7</v>
      </c>
      <c r="I16" s="382">
        <v>5010</v>
      </c>
      <c r="J16" s="383">
        <v>885</v>
      </c>
      <c r="K16" s="367">
        <v>3</v>
      </c>
      <c r="L16" s="382">
        <v>1251</v>
      </c>
      <c r="M16" s="383">
        <v>325</v>
      </c>
      <c r="N16" s="367">
        <v>6</v>
      </c>
      <c r="O16" s="382">
        <v>4296</v>
      </c>
      <c r="P16" s="383">
        <v>590</v>
      </c>
      <c r="Q16" s="367">
        <v>1</v>
      </c>
      <c r="R16" s="382">
        <v>198</v>
      </c>
      <c r="S16" s="383">
        <v>28</v>
      </c>
      <c r="T16" s="367">
        <v>10</v>
      </c>
      <c r="U16" s="382">
        <v>6923</v>
      </c>
      <c r="V16" s="383">
        <v>1162</v>
      </c>
      <c r="W16" s="392">
        <v>2</v>
      </c>
      <c r="X16" s="382">
        <v>1073</v>
      </c>
      <c r="Y16" s="383">
        <v>377</v>
      </c>
      <c r="Z16" s="394">
        <f t="shared" si="1"/>
        <v>27</v>
      </c>
      <c r="AA16" s="394">
        <f t="shared" si="2"/>
        <v>0</v>
      </c>
      <c r="AB16" s="394">
        <f t="shared" si="2"/>
        <v>0</v>
      </c>
    </row>
    <row r="17" ht="45" customHeight="1" spans="1:28">
      <c r="A17" s="361">
        <v>11</v>
      </c>
      <c r="B17" s="362" t="s">
        <v>74</v>
      </c>
      <c r="C17" s="363">
        <v>56</v>
      </c>
      <c r="D17" s="494">
        <v>54</v>
      </c>
      <c r="E17" s="494">
        <v>2</v>
      </c>
      <c r="F17" s="365">
        <v>66273</v>
      </c>
      <c r="G17" s="366">
        <v>5600</v>
      </c>
      <c r="H17" s="367">
        <v>8</v>
      </c>
      <c r="I17" s="382">
        <v>11323</v>
      </c>
      <c r="J17" s="383">
        <v>457</v>
      </c>
      <c r="K17" s="367">
        <v>6</v>
      </c>
      <c r="L17" s="382">
        <v>10165</v>
      </c>
      <c r="M17" s="383">
        <v>177</v>
      </c>
      <c r="N17" s="367">
        <v>9</v>
      </c>
      <c r="O17" s="382">
        <v>8938</v>
      </c>
      <c r="P17" s="383">
        <v>323</v>
      </c>
      <c r="Q17" s="367">
        <v>1</v>
      </c>
      <c r="R17" s="382">
        <v>801</v>
      </c>
      <c r="S17" s="383">
        <v>30</v>
      </c>
      <c r="T17" s="367">
        <v>21</v>
      </c>
      <c r="U17" s="382">
        <v>23637</v>
      </c>
      <c r="V17" s="383">
        <v>651</v>
      </c>
      <c r="W17" s="392">
        <v>11</v>
      </c>
      <c r="X17" s="382">
        <v>11409</v>
      </c>
      <c r="Y17" s="383">
        <v>3962</v>
      </c>
      <c r="Z17" s="394">
        <f t="shared" si="1"/>
        <v>45</v>
      </c>
      <c r="AA17" s="394">
        <f t="shared" si="2"/>
        <v>0</v>
      </c>
      <c r="AB17" s="394">
        <f t="shared" si="2"/>
        <v>0</v>
      </c>
    </row>
    <row r="18" ht="45" customHeight="1" spans="1:28">
      <c r="A18" s="361">
        <v>12</v>
      </c>
      <c r="B18" s="362" t="s">
        <v>75</v>
      </c>
      <c r="C18" s="363">
        <v>92</v>
      </c>
      <c r="D18" s="494">
        <v>74</v>
      </c>
      <c r="E18" s="494">
        <v>18</v>
      </c>
      <c r="F18" s="365">
        <v>76963</v>
      </c>
      <c r="G18" s="366">
        <v>24024</v>
      </c>
      <c r="H18" s="367">
        <v>8</v>
      </c>
      <c r="I18" s="382">
        <v>8467</v>
      </c>
      <c r="J18" s="383">
        <v>5066</v>
      </c>
      <c r="K18" s="367">
        <v>15</v>
      </c>
      <c r="L18" s="382">
        <v>10263</v>
      </c>
      <c r="M18" s="383">
        <v>3153</v>
      </c>
      <c r="N18" s="367">
        <v>10</v>
      </c>
      <c r="O18" s="382">
        <v>11132</v>
      </c>
      <c r="P18" s="383">
        <v>723</v>
      </c>
      <c r="Q18" s="367">
        <v>1</v>
      </c>
      <c r="R18" s="382">
        <v>1694</v>
      </c>
      <c r="S18" s="383">
        <v>31</v>
      </c>
      <c r="T18" s="367">
        <v>19</v>
      </c>
      <c r="U18" s="382">
        <v>18684</v>
      </c>
      <c r="V18" s="383">
        <v>2920</v>
      </c>
      <c r="W18" s="392">
        <v>39</v>
      </c>
      <c r="X18" s="382">
        <v>26723</v>
      </c>
      <c r="Y18" s="383">
        <v>12131</v>
      </c>
      <c r="Z18" s="394">
        <f t="shared" si="1"/>
        <v>53</v>
      </c>
      <c r="AA18" s="394">
        <f t="shared" si="2"/>
        <v>0</v>
      </c>
      <c r="AB18" s="394">
        <f t="shared" si="2"/>
        <v>0</v>
      </c>
    </row>
    <row r="19" s="323" customFormat="1" ht="45" customHeight="1" spans="1:28">
      <c r="A19" s="361">
        <v>13</v>
      </c>
      <c r="B19" s="362" t="s">
        <v>76</v>
      </c>
      <c r="C19" s="363">
        <v>57</v>
      </c>
      <c r="D19" s="494">
        <v>44</v>
      </c>
      <c r="E19" s="494">
        <v>13</v>
      </c>
      <c r="F19" s="365">
        <v>39187</v>
      </c>
      <c r="G19" s="366">
        <v>12286</v>
      </c>
      <c r="H19" s="367">
        <v>7</v>
      </c>
      <c r="I19" s="382">
        <v>4928</v>
      </c>
      <c r="J19" s="383">
        <v>480</v>
      </c>
      <c r="K19" s="367">
        <v>6</v>
      </c>
      <c r="L19" s="382">
        <v>4726</v>
      </c>
      <c r="M19" s="383">
        <v>520</v>
      </c>
      <c r="N19" s="367">
        <v>6</v>
      </c>
      <c r="O19" s="382">
        <v>4195</v>
      </c>
      <c r="P19" s="383">
        <v>745</v>
      </c>
      <c r="Q19" s="367">
        <v>1</v>
      </c>
      <c r="R19" s="382">
        <v>382</v>
      </c>
      <c r="S19" s="383">
        <v>382</v>
      </c>
      <c r="T19" s="367">
        <v>14</v>
      </c>
      <c r="U19" s="382">
        <v>10408</v>
      </c>
      <c r="V19" s="383">
        <v>1377</v>
      </c>
      <c r="W19" s="392">
        <v>23</v>
      </c>
      <c r="X19" s="382">
        <v>14548</v>
      </c>
      <c r="Y19" s="383">
        <v>8782</v>
      </c>
      <c r="Z19" s="394">
        <f t="shared" si="1"/>
        <v>34</v>
      </c>
      <c r="AA19" s="394">
        <f t="shared" si="2"/>
        <v>0</v>
      </c>
      <c r="AB19" s="394">
        <f t="shared" si="2"/>
        <v>0</v>
      </c>
    </row>
    <row r="20" ht="45" customHeight="1" spans="1:28">
      <c r="A20" s="369">
        <v>14</v>
      </c>
      <c r="B20" s="370" t="s">
        <v>120</v>
      </c>
      <c r="C20" s="371">
        <v>53</v>
      </c>
      <c r="D20" s="495">
        <v>53</v>
      </c>
      <c r="E20" s="495">
        <v>0</v>
      </c>
      <c r="F20" s="373">
        <v>95558</v>
      </c>
      <c r="G20" s="374">
        <v>21229</v>
      </c>
      <c r="H20" s="375">
        <v>9</v>
      </c>
      <c r="I20" s="384">
        <v>15945</v>
      </c>
      <c r="J20" s="385">
        <v>2296</v>
      </c>
      <c r="K20" s="375">
        <v>6</v>
      </c>
      <c r="L20" s="384">
        <v>15202</v>
      </c>
      <c r="M20" s="385">
        <v>1326</v>
      </c>
      <c r="N20" s="375">
        <v>7</v>
      </c>
      <c r="O20" s="384">
        <v>9372</v>
      </c>
      <c r="P20" s="385">
        <v>630</v>
      </c>
      <c r="Q20" s="375">
        <v>1</v>
      </c>
      <c r="R20" s="384">
        <v>120</v>
      </c>
      <c r="S20" s="385">
        <v>61</v>
      </c>
      <c r="T20" s="375">
        <v>12</v>
      </c>
      <c r="U20" s="384">
        <v>19305</v>
      </c>
      <c r="V20" s="385">
        <v>7532</v>
      </c>
      <c r="W20" s="393">
        <v>18</v>
      </c>
      <c r="X20" s="384">
        <v>35614</v>
      </c>
      <c r="Y20" s="385">
        <v>9384</v>
      </c>
      <c r="Z20" s="394">
        <f t="shared" si="1"/>
        <v>35</v>
      </c>
      <c r="AA20" s="394">
        <f t="shared" si="2"/>
        <v>0</v>
      </c>
      <c r="AB20" s="394">
        <f t="shared" si="2"/>
        <v>0</v>
      </c>
    </row>
    <row r="21" ht="18.75" spans="27:27">
      <c r="AA21" s="395"/>
    </row>
  </sheetData>
  <mergeCells count="19">
    <mergeCell ref="A1:Y1"/>
    <mergeCell ref="D2:E2"/>
    <mergeCell ref="H4:J4"/>
    <mergeCell ref="K4:M4"/>
    <mergeCell ref="N4:P4"/>
    <mergeCell ref="Q4:S4"/>
    <mergeCell ref="T4:V4"/>
    <mergeCell ref="A6:B6"/>
    <mergeCell ref="A2:A5"/>
    <mergeCell ref="B2:B5"/>
    <mergeCell ref="C2:C5"/>
    <mergeCell ref="D3:D5"/>
    <mergeCell ref="E3:E5"/>
    <mergeCell ref="F2:F5"/>
    <mergeCell ref="G2:G5"/>
    <mergeCell ref="W2:W5"/>
    <mergeCell ref="X2:X5"/>
    <mergeCell ref="Y2:Y5"/>
    <mergeCell ref="H2:V3"/>
  </mergeCells>
  <pageMargins left="0.196850393700787" right="0.196850393700787" top="0.196850393700787" bottom="0.196850393700787" header="0.31496062992126" footer="0.31496062992126"/>
  <pageSetup paperSize="9" scale="47" orientation="landscape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Z35"/>
  <sheetViews>
    <sheetView view="pageBreakPreview" zoomScale="70" zoomScaleNormal="70" workbookViewId="0">
      <selection activeCell="E13" sqref="E13"/>
    </sheetView>
  </sheetViews>
  <sheetFormatPr defaultColWidth="9.33333333333333" defaultRowHeight="12.75"/>
  <cols>
    <col min="1" max="1" width="6.28888888888889" style="324" customWidth="1"/>
    <col min="2" max="2" width="31.2888888888889" style="324" customWidth="1"/>
    <col min="3" max="3" width="13.4222222222222" style="324" customWidth="1"/>
    <col min="4" max="4" width="14" style="324" customWidth="1"/>
    <col min="5" max="7" width="11.4222222222222" style="324" customWidth="1"/>
    <col min="8" max="8" width="13.8555555555556" style="324" customWidth="1"/>
    <col min="9" max="10" width="11.4222222222222" style="324" customWidth="1"/>
    <col min="11" max="11" width="13.5666666666667" style="324" customWidth="1"/>
    <col min="12" max="13" width="11.4222222222222" style="324" customWidth="1"/>
    <col min="14" max="14" width="13.5666666666667" style="324" customWidth="1"/>
    <col min="15" max="16" width="11.4222222222222" style="324" customWidth="1"/>
    <col min="17" max="17" width="14.7111111111111" style="324" customWidth="1"/>
    <col min="18" max="19" width="11.4222222222222" style="324" customWidth="1"/>
    <col min="20" max="20" width="15" style="324" customWidth="1"/>
    <col min="21" max="21" width="28.7111111111111" style="324" customWidth="1"/>
    <col min="22" max="22" width="13.4222222222222" style="324" customWidth="1"/>
    <col min="23" max="23" width="12.1444444444444" style="324" customWidth="1"/>
    <col min="24" max="16384" width="9.14444444444444" style="324"/>
  </cols>
  <sheetData>
    <row r="1" ht="57" customHeight="1" spans="1:23">
      <c r="A1" s="325" t="s">
        <v>121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  <c r="W1" s="325"/>
    </row>
    <row r="2" ht="30.75" customHeight="1" spans="1:23">
      <c r="A2" s="326" t="s">
        <v>50</v>
      </c>
      <c r="B2" s="398" t="s">
        <v>103</v>
      </c>
      <c r="C2" s="330" t="s">
        <v>104</v>
      </c>
      <c r="D2" s="330" t="s">
        <v>122</v>
      </c>
      <c r="E2" s="331" t="s">
        <v>107</v>
      </c>
      <c r="F2" s="332" t="s">
        <v>108</v>
      </c>
      <c r="G2" s="376"/>
      <c r="H2" s="376"/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86"/>
      <c r="U2" s="326" t="s">
        <v>109</v>
      </c>
      <c r="V2" s="330" t="s">
        <v>110</v>
      </c>
      <c r="W2" s="331" t="s">
        <v>107</v>
      </c>
    </row>
    <row r="3" ht="10.5" customHeight="1" spans="1:23">
      <c r="A3" s="333"/>
      <c r="B3" s="399"/>
      <c r="C3" s="337"/>
      <c r="D3" s="337"/>
      <c r="E3" s="338"/>
      <c r="F3" s="339"/>
      <c r="G3" s="377"/>
      <c r="H3" s="377"/>
      <c r="I3" s="377"/>
      <c r="J3" s="377"/>
      <c r="K3" s="377"/>
      <c r="L3" s="377"/>
      <c r="M3" s="377"/>
      <c r="N3" s="377"/>
      <c r="O3" s="377"/>
      <c r="P3" s="377"/>
      <c r="Q3" s="377"/>
      <c r="R3" s="377"/>
      <c r="S3" s="377"/>
      <c r="T3" s="387"/>
      <c r="U3" s="333"/>
      <c r="V3" s="337"/>
      <c r="W3" s="338"/>
    </row>
    <row r="4" ht="27.75" customHeight="1" spans="1:23">
      <c r="A4" s="333"/>
      <c r="B4" s="399"/>
      <c r="C4" s="337"/>
      <c r="D4" s="337"/>
      <c r="E4" s="338"/>
      <c r="F4" s="400" t="s">
        <v>113</v>
      </c>
      <c r="G4" s="401"/>
      <c r="H4" s="402"/>
      <c r="I4" s="400" t="s">
        <v>114</v>
      </c>
      <c r="J4" s="401"/>
      <c r="K4" s="402"/>
      <c r="L4" s="400" t="s">
        <v>115</v>
      </c>
      <c r="M4" s="401"/>
      <c r="N4" s="402"/>
      <c r="O4" s="400" t="s">
        <v>116</v>
      </c>
      <c r="P4" s="401"/>
      <c r="Q4" s="402"/>
      <c r="R4" s="400" t="s">
        <v>117</v>
      </c>
      <c r="S4" s="401"/>
      <c r="T4" s="433"/>
      <c r="U4" s="333"/>
      <c r="V4" s="337"/>
      <c r="W4" s="338"/>
    </row>
    <row r="5" ht="130.5" customHeight="1" spans="1:23">
      <c r="A5" s="342"/>
      <c r="B5" s="403"/>
      <c r="C5" s="346"/>
      <c r="D5" s="346"/>
      <c r="E5" s="347"/>
      <c r="F5" s="344" t="s">
        <v>118</v>
      </c>
      <c r="G5" s="346" t="s">
        <v>110</v>
      </c>
      <c r="H5" s="347" t="s">
        <v>107</v>
      </c>
      <c r="I5" s="344" t="s">
        <v>118</v>
      </c>
      <c r="J5" s="346" t="s">
        <v>110</v>
      </c>
      <c r="K5" s="347" t="s">
        <v>107</v>
      </c>
      <c r="L5" s="344" t="s">
        <v>118</v>
      </c>
      <c r="M5" s="346" t="s">
        <v>110</v>
      </c>
      <c r="N5" s="347" t="s">
        <v>107</v>
      </c>
      <c r="O5" s="344" t="s">
        <v>118</v>
      </c>
      <c r="P5" s="346" t="s">
        <v>110</v>
      </c>
      <c r="Q5" s="347" t="s">
        <v>107</v>
      </c>
      <c r="R5" s="344" t="s">
        <v>118</v>
      </c>
      <c r="S5" s="346" t="s">
        <v>110</v>
      </c>
      <c r="T5" s="434" t="s">
        <v>107</v>
      </c>
      <c r="U5" s="342"/>
      <c r="V5" s="346"/>
      <c r="W5" s="347"/>
    </row>
    <row r="6" ht="33.75" customHeight="1" spans="1:26">
      <c r="A6" s="348" t="s">
        <v>119</v>
      </c>
      <c r="B6" s="404"/>
      <c r="C6" s="351">
        <f>SUM(C7:C20)</f>
        <v>656</v>
      </c>
      <c r="D6" s="351">
        <f t="shared" ref="D6:W6" si="0">SUM(D7:D20)</f>
        <v>674967</v>
      </c>
      <c r="E6" s="444">
        <f t="shared" si="0"/>
        <v>120044</v>
      </c>
      <c r="F6" s="350">
        <f t="shared" si="0"/>
        <v>108</v>
      </c>
      <c r="G6" s="352">
        <f t="shared" si="0"/>
        <v>106832</v>
      </c>
      <c r="H6" s="353">
        <f t="shared" si="0"/>
        <v>16209</v>
      </c>
      <c r="I6" s="350">
        <f t="shared" si="0"/>
        <v>70</v>
      </c>
      <c r="J6" s="352">
        <f t="shared" si="0"/>
        <v>79793</v>
      </c>
      <c r="K6" s="353">
        <f t="shared" si="0"/>
        <v>5875</v>
      </c>
      <c r="L6" s="350">
        <f t="shared" si="0"/>
        <v>97</v>
      </c>
      <c r="M6" s="352">
        <f t="shared" si="0"/>
        <v>98017</v>
      </c>
      <c r="N6" s="353">
        <f t="shared" si="0"/>
        <v>4889</v>
      </c>
      <c r="O6" s="350">
        <f t="shared" si="0"/>
        <v>9</v>
      </c>
      <c r="P6" s="352">
        <f t="shared" si="0"/>
        <v>9609</v>
      </c>
      <c r="Q6" s="353">
        <f t="shared" si="0"/>
        <v>354</v>
      </c>
      <c r="R6" s="350">
        <f t="shared" si="0"/>
        <v>194</v>
      </c>
      <c r="S6" s="352">
        <f t="shared" si="0"/>
        <v>183372</v>
      </c>
      <c r="T6" s="476">
        <f t="shared" si="0"/>
        <v>23656</v>
      </c>
      <c r="U6" s="350">
        <f t="shared" si="0"/>
        <v>178</v>
      </c>
      <c r="V6" s="352">
        <f t="shared" si="0"/>
        <v>197344</v>
      </c>
      <c r="W6" s="353">
        <f t="shared" si="0"/>
        <v>69061</v>
      </c>
      <c r="X6" s="394">
        <f t="shared" ref="X6:Z20" si="1">U6+R6+O6+L6+I6+F6-C6</f>
        <v>0</v>
      </c>
      <c r="Y6" s="394">
        <f t="shared" si="1"/>
        <v>0</v>
      </c>
      <c r="Z6" s="394">
        <f t="shared" si="1"/>
        <v>0</v>
      </c>
    </row>
    <row r="7" ht="42.75" customHeight="1" spans="1:26">
      <c r="A7" s="445">
        <v>1</v>
      </c>
      <c r="B7" s="446" t="s">
        <v>64</v>
      </c>
      <c r="C7" s="447">
        <f>F7+I7+L7+O7+R7+U7</f>
        <v>56</v>
      </c>
      <c r="D7" s="448">
        <f>G7+J7+M7+P7+S7+V7</f>
        <v>48837</v>
      </c>
      <c r="E7" s="449">
        <f>H7+K7+N7+Q7+T7+W7</f>
        <v>13306</v>
      </c>
      <c r="F7" s="450">
        <v>8</v>
      </c>
      <c r="G7" s="448">
        <v>5645</v>
      </c>
      <c r="H7" s="449">
        <v>1230</v>
      </c>
      <c r="I7" s="450">
        <v>4</v>
      </c>
      <c r="J7" s="448">
        <v>2562</v>
      </c>
      <c r="K7" s="449">
        <v>150</v>
      </c>
      <c r="L7" s="450">
        <v>8</v>
      </c>
      <c r="M7" s="448">
        <v>6675</v>
      </c>
      <c r="N7" s="449">
        <v>386</v>
      </c>
      <c r="O7" s="450">
        <v>1</v>
      </c>
      <c r="P7" s="448">
        <v>2374</v>
      </c>
      <c r="Q7" s="449">
        <v>60</v>
      </c>
      <c r="R7" s="450">
        <v>17</v>
      </c>
      <c r="S7" s="448">
        <v>14465</v>
      </c>
      <c r="T7" s="477">
        <v>3872</v>
      </c>
      <c r="U7" s="450">
        <v>18</v>
      </c>
      <c r="V7" s="448">
        <v>17116</v>
      </c>
      <c r="W7" s="449">
        <v>7608</v>
      </c>
      <c r="X7" s="394">
        <f t="shared" si="1"/>
        <v>0</v>
      </c>
      <c r="Y7" s="394">
        <f t="shared" si="1"/>
        <v>0</v>
      </c>
      <c r="Z7" s="394">
        <f t="shared" si="1"/>
        <v>0</v>
      </c>
    </row>
    <row r="8" ht="42.75" customHeight="1" spans="1:26">
      <c r="A8" s="451">
        <v>2</v>
      </c>
      <c r="B8" s="415" t="s">
        <v>65</v>
      </c>
      <c r="C8" s="452">
        <v>46</v>
      </c>
      <c r="D8" s="453">
        <v>35134</v>
      </c>
      <c r="E8" s="454">
        <v>6521</v>
      </c>
      <c r="F8" s="455">
        <v>8</v>
      </c>
      <c r="G8" s="456">
        <v>6123</v>
      </c>
      <c r="H8" s="457">
        <v>1354</v>
      </c>
      <c r="I8" s="455">
        <v>4</v>
      </c>
      <c r="J8" s="456">
        <v>3038</v>
      </c>
      <c r="K8" s="457">
        <v>552</v>
      </c>
      <c r="L8" s="455">
        <v>7</v>
      </c>
      <c r="M8" s="456">
        <v>8414</v>
      </c>
      <c r="N8" s="457">
        <v>390</v>
      </c>
      <c r="O8" s="455">
        <v>0</v>
      </c>
      <c r="P8" s="456">
        <v>0</v>
      </c>
      <c r="Q8" s="457">
        <v>0</v>
      </c>
      <c r="R8" s="455">
        <v>13</v>
      </c>
      <c r="S8" s="456">
        <v>7380</v>
      </c>
      <c r="T8" s="478">
        <v>390</v>
      </c>
      <c r="U8" s="455">
        <v>14</v>
      </c>
      <c r="V8" s="456">
        <v>10179</v>
      </c>
      <c r="W8" s="457">
        <v>3835</v>
      </c>
      <c r="X8" s="394">
        <f t="shared" si="1"/>
        <v>0</v>
      </c>
      <c r="Y8" s="394">
        <f t="shared" si="1"/>
        <v>0</v>
      </c>
      <c r="Z8" s="394">
        <f t="shared" si="1"/>
        <v>0</v>
      </c>
    </row>
    <row r="9" ht="42.75" customHeight="1" spans="1:26">
      <c r="A9" s="451">
        <v>3</v>
      </c>
      <c r="B9" s="415" t="s">
        <v>66</v>
      </c>
      <c r="C9" s="452">
        <f t="shared" ref="C9:E20" si="2">F9+I9+L9+O9+R9+U9</f>
        <v>51</v>
      </c>
      <c r="D9" s="453">
        <f t="shared" si="2"/>
        <v>42721</v>
      </c>
      <c r="E9" s="454">
        <f t="shared" si="2"/>
        <v>7188</v>
      </c>
      <c r="F9" s="458">
        <v>10</v>
      </c>
      <c r="G9" s="365">
        <v>7561</v>
      </c>
      <c r="H9" s="366">
        <v>1246</v>
      </c>
      <c r="I9" s="458">
        <v>6</v>
      </c>
      <c r="J9" s="365">
        <v>6795</v>
      </c>
      <c r="K9" s="366">
        <v>461</v>
      </c>
      <c r="L9" s="458">
        <v>6</v>
      </c>
      <c r="M9" s="365">
        <v>4519</v>
      </c>
      <c r="N9" s="366">
        <v>226</v>
      </c>
      <c r="O9" s="458">
        <v>1</v>
      </c>
      <c r="P9" s="365">
        <v>1395</v>
      </c>
      <c r="Q9" s="366">
        <v>30</v>
      </c>
      <c r="R9" s="458">
        <v>13</v>
      </c>
      <c r="S9" s="365">
        <v>10987</v>
      </c>
      <c r="T9" s="479">
        <v>877</v>
      </c>
      <c r="U9" s="480">
        <v>15</v>
      </c>
      <c r="V9" s="453">
        <v>11464</v>
      </c>
      <c r="W9" s="481">
        <v>4348</v>
      </c>
      <c r="X9" s="394">
        <f t="shared" si="1"/>
        <v>0</v>
      </c>
      <c r="Y9" s="394">
        <f t="shared" si="1"/>
        <v>0</v>
      </c>
      <c r="Z9" s="394">
        <f t="shared" si="1"/>
        <v>0</v>
      </c>
    </row>
    <row r="10" ht="42.75" customHeight="1" spans="1:26">
      <c r="A10" s="451">
        <v>4</v>
      </c>
      <c r="B10" s="415" t="s">
        <v>67</v>
      </c>
      <c r="C10" s="452">
        <f t="shared" si="2"/>
        <v>34</v>
      </c>
      <c r="D10" s="453">
        <f t="shared" si="2"/>
        <v>27631</v>
      </c>
      <c r="E10" s="454">
        <f t="shared" si="2"/>
        <v>2882</v>
      </c>
      <c r="F10" s="458">
        <v>8</v>
      </c>
      <c r="G10" s="365">
        <v>4857</v>
      </c>
      <c r="H10" s="366">
        <v>712</v>
      </c>
      <c r="I10" s="458">
        <v>2</v>
      </c>
      <c r="J10" s="365">
        <v>1820</v>
      </c>
      <c r="K10" s="366">
        <v>90</v>
      </c>
      <c r="L10" s="458">
        <v>6</v>
      </c>
      <c r="M10" s="365">
        <v>5073</v>
      </c>
      <c r="N10" s="366">
        <v>263</v>
      </c>
      <c r="O10" s="458">
        <v>1</v>
      </c>
      <c r="P10" s="365">
        <v>1190</v>
      </c>
      <c r="Q10" s="366">
        <v>54</v>
      </c>
      <c r="R10" s="458">
        <v>12</v>
      </c>
      <c r="S10" s="365">
        <v>8974</v>
      </c>
      <c r="T10" s="479">
        <v>776</v>
      </c>
      <c r="U10" s="480">
        <v>5</v>
      </c>
      <c r="V10" s="453">
        <v>5717</v>
      </c>
      <c r="W10" s="481">
        <v>987</v>
      </c>
      <c r="X10" s="394">
        <f t="shared" si="1"/>
        <v>0</v>
      </c>
      <c r="Y10" s="394">
        <f t="shared" si="1"/>
        <v>0</v>
      </c>
      <c r="Z10" s="394">
        <f t="shared" si="1"/>
        <v>0</v>
      </c>
    </row>
    <row r="11" ht="42.75" customHeight="1" spans="1:26">
      <c r="A11" s="451">
        <v>5</v>
      </c>
      <c r="B11" s="415" t="s">
        <v>68</v>
      </c>
      <c r="C11" s="452">
        <f t="shared" si="2"/>
        <v>49</v>
      </c>
      <c r="D11" s="453">
        <f t="shared" si="2"/>
        <v>50501</v>
      </c>
      <c r="E11" s="454">
        <f t="shared" si="2"/>
        <v>7026</v>
      </c>
      <c r="F11" s="458">
        <v>7</v>
      </c>
      <c r="G11" s="365">
        <v>6912</v>
      </c>
      <c r="H11" s="366">
        <v>322</v>
      </c>
      <c r="I11" s="458">
        <v>5</v>
      </c>
      <c r="J11" s="365">
        <v>6298</v>
      </c>
      <c r="K11" s="366">
        <v>150</v>
      </c>
      <c r="L11" s="458">
        <v>7</v>
      </c>
      <c r="M11" s="365">
        <v>8217</v>
      </c>
      <c r="N11" s="366">
        <v>266</v>
      </c>
      <c r="O11" s="458">
        <v>1</v>
      </c>
      <c r="P11" s="365">
        <v>956</v>
      </c>
      <c r="Q11" s="366">
        <v>30</v>
      </c>
      <c r="R11" s="458">
        <v>13</v>
      </c>
      <c r="S11" s="365">
        <v>12921</v>
      </c>
      <c r="T11" s="479">
        <v>390</v>
      </c>
      <c r="U11" s="480">
        <v>16</v>
      </c>
      <c r="V11" s="453">
        <v>15197</v>
      </c>
      <c r="W11" s="481">
        <v>5868</v>
      </c>
      <c r="X11" s="394">
        <f t="shared" si="1"/>
        <v>0</v>
      </c>
      <c r="Y11" s="394">
        <f t="shared" si="1"/>
        <v>0</v>
      </c>
      <c r="Z11" s="394">
        <f t="shared" si="1"/>
        <v>0</v>
      </c>
    </row>
    <row r="12" ht="42.75" customHeight="1" spans="1:26">
      <c r="A12" s="451">
        <v>6</v>
      </c>
      <c r="B12" s="415" t="s">
        <v>69</v>
      </c>
      <c r="C12" s="452">
        <f t="shared" si="2"/>
        <v>31</v>
      </c>
      <c r="D12" s="453">
        <f t="shared" si="2"/>
        <v>52315</v>
      </c>
      <c r="E12" s="454">
        <f t="shared" si="2"/>
        <v>9448</v>
      </c>
      <c r="F12" s="458">
        <v>6</v>
      </c>
      <c r="G12" s="365">
        <v>6558</v>
      </c>
      <c r="H12" s="366">
        <v>1236</v>
      </c>
      <c r="I12" s="458">
        <v>2</v>
      </c>
      <c r="J12" s="365">
        <v>3099</v>
      </c>
      <c r="K12" s="366">
        <v>90</v>
      </c>
      <c r="L12" s="458">
        <v>5</v>
      </c>
      <c r="M12" s="365">
        <v>8891</v>
      </c>
      <c r="N12" s="366">
        <v>270</v>
      </c>
      <c r="O12" s="458">
        <v>1</v>
      </c>
      <c r="P12" s="365">
        <v>881</v>
      </c>
      <c r="Q12" s="366">
        <v>30</v>
      </c>
      <c r="R12" s="458">
        <v>10</v>
      </c>
      <c r="S12" s="365">
        <v>10379</v>
      </c>
      <c r="T12" s="479">
        <v>954</v>
      </c>
      <c r="U12" s="458">
        <v>7</v>
      </c>
      <c r="V12" s="365">
        <v>22507</v>
      </c>
      <c r="W12" s="481">
        <v>6868</v>
      </c>
      <c r="X12" s="394">
        <f t="shared" si="1"/>
        <v>0</v>
      </c>
      <c r="Y12" s="394">
        <f t="shared" si="1"/>
        <v>0</v>
      </c>
      <c r="Z12" s="394">
        <f t="shared" si="1"/>
        <v>0</v>
      </c>
    </row>
    <row r="13" ht="42.75" customHeight="1" spans="1:26">
      <c r="A13" s="451">
        <v>7</v>
      </c>
      <c r="B13" s="415" t="s">
        <v>70</v>
      </c>
      <c r="C13" s="452">
        <f t="shared" si="2"/>
        <v>48</v>
      </c>
      <c r="D13" s="453">
        <f t="shared" si="2"/>
        <v>48948</v>
      </c>
      <c r="E13" s="454">
        <f t="shared" si="2"/>
        <v>8617</v>
      </c>
      <c r="F13" s="458">
        <v>8</v>
      </c>
      <c r="G13" s="365">
        <v>8193</v>
      </c>
      <c r="H13" s="366">
        <v>565</v>
      </c>
      <c r="I13" s="458">
        <v>4</v>
      </c>
      <c r="J13" s="365">
        <v>3405</v>
      </c>
      <c r="K13" s="366">
        <v>210</v>
      </c>
      <c r="L13" s="458">
        <v>7</v>
      </c>
      <c r="M13" s="365">
        <v>5706</v>
      </c>
      <c r="N13" s="366">
        <v>268</v>
      </c>
      <c r="O13" s="458">
        <v>0</v>
      </c>
      <c r="P13" s="365">
        <v>0</v>
      </c>
      <c r="Q13" s="366">
        <v>0</v>
      </c>
      <c r="R13" s="458">
        <v>14</v>
      </c>
      <c r="S13" s="365">
        <v>14149</v>
      </c>
      <c r="T13" s="479">
        <v>1053</v>
      </c>
      <c r="U13" s="480">
        <v>15</v>
      </c>
      <c r="V13" s="453">
        <v>17495</v>
      </c>
      <c r="W13" s="481">
        <v>6521</v>
      </c>
      <c r="X13" s="394">
        <f t="shared" si="1"/>
        <v>0</v>
      </c>
      <c r="Y13" s="394">
        <f t="shared" si="1"/>
        <v>0</v>
      </c>
      <c r="Z13" s="394">
        <f t="shared" si="1"/>
        <v>0</v>
      </c>
    </row>
    <row r="14" ht="42.75" customHeight="1" spans="1:26">
      <c r="A14" s="451">
        <v>8</v>
      </c>
      <c r="B14" s="415" t="s">
        <v>71</v>
      </c>
      <c r="C14" s="452">
        <f t="shared" si="2"/>
        <v>55</v>
      </c>
      <c r="D14" s="453">
        <f t="shared" si="2"/>
        <v>53588</v>
      </c>
      <c r="E14" s="454">
        <f t="shared" si="2"/>
        <v>7368</v>
      </c>
      <c r="F14" s="458">
        <v>7</v>
      </c>
      <c r="G14" s="365">
        <v>7372</v>
      </c>
      <c r="H14" s="366">
        <v>355</v>
      </c>
      <c r="I14" s="458">
        <v>9</v>
      </c>
      <c r="J14" s="365">
        <v>10658</v>
      </c>
      <c r="K14" s="366">
        <v>301</v>
      </c>
      <c r="L14" s="458">
        <v>8</v>
      </c>
      <c r="M14" s="365">
        <v>6934</v>
      </c>
      <c r="N14" s="366">
        <v>331</v>
      </c>
      <c r="O14" s="458">
        <v>0</v>
      </c>
      <c r="P14" s="365">
        <v>0</v>
      </c>
      <c r="Q14" s="366">
        <v>0</v>
      </c>
      <c r="R14" s="458">
        <v>18</v>
      </c>
      <c r="S14" s="365">
        <v>16420</v>
      </c>
      <c r="T14" s="479">
        <v>1949</v>
      </c>
      <c r="U14" s="480">
        <v>13</v>
      </c>
      <c r="V14" s="453">
        <v>12204</v>
      </c>
      <c r="W14" s="481">
        <v>4432</v>
      </c>
      <c r="X14" s="394">
        <f t="shared" si="1"/>
        <v>0</v>
      </c>
      <c r="Y14" s="394">
        <f t="shared" si="1"/>
        <v>0</v>
      </c>
      <c r="Z14" s="394">
        <f t="shared" si="1"/>
        <v>0</v>
      </c>
    </row>
    <row r="15" ht="42.75" customHeight="1" spans="1:26">
      <c r="A15" s="451">
        <v>9</v>
      </c>
      <c r="B15" s="415" t="s">
        <v>72</v>
      </c>
      <c r="C15" s="452">
        <f t="shared" si="2"/>
        <v>38</v>
      </c>
      <c r="D15" s="453">
        <f t="shared" si="2"/>
        <v>31194</v>
      </c>
      <c r="E15" s="454">
        <f t="shared" si="2"/>
        <v>3816</v>
      </c>
      <c r="F15" s="458">
        <v>9</v>
      </c>
      <c r="G15" s="365">
        <v>8473</v>
      </c>
      <c r="H15" s="366">
        <v>540</v>
      </c>
      <c r="I15" s="458">
        <v>3</v>
      </c>
      <c r="J15" s="365">
        <v>2232</v>
      </c>
      <c r="K15" s="366">
        <v>91</v>
      </c>
      <c r="L15" s="458">
        <v>7</v>
      </c>
      <c r="M15" s="365">
        <v>6481</v>
      </c>
      <c r="N15" s="366">
        <v>304</v>
      </c>
      <c r="O15" s="458">
        <v>0</v>
      </c>
      <c r="P15" s="365">
        <v>0</v>
      </c>
      <c r="Q15" s="366">
        <v>0</v>
      </c>
      <c r="R15" s="458">
        <v>13</v>
      </c>
      <c r="S15" s="365">
        <v>10273</v>
      </c>
      <c r="T15" s="479">
        <v>1286</v>
      </c>
      <c r="U15" s="480">
        <v>6</v>
      </c>
      <c r="V15" s="453">
        <v>3735</v>
      </c>
      <c r="W15" s="481">
        <v>1595</v>
      </c>
      <c r="X15" s="394">
        <f t="shared" si="1"/>
        <v>0</v>
      </c>
      <c r="Y15" s="394">
        <f t="shared" si="1"/>
        <v>0</v>
      </c>
      <c r="Z15" s="394">
        <f t="shared" si="1"/>
        <v>0</v>
      </c>
    </row>
    <row r="16" ht="42.75" customHeight="1" spans="1:26">
      <c r="A16" s="451">
        <v>10</v>
      </c>
      <c r="B16" s="415" t="s">
        <v>73</v>
      </c>
      <c r="C16" s="452">
        <f t="shared" si="2"/>
        <v>23</v>
      </c>
      <c r="D16" s="453">
        <f t="shared" si="2"/>
        <v>16977</v>
      </c>
      <c r="E16" s="454">
        <f t="shared" si="2"/>
        <v>1593</v>
      </c>
      <c r="F16" s="458">
        <v>5</v>
      </c>
      <c r="G16" s="365">
        <v>4475</v>
      </c>
      <c r="H16" s="366">
        <v>350</v>
      </c>
      <c r="I16" s="458">
        <v>3</v>
      </c>
      <c r="J16" s="365">
        <v>1251</v>
      </c>
      <c r="K16" s="366">
        <v>325</v>
      </c>
      <c r="L16" s="458">
        <v>5</v>
      </c>
      <c r="M16" s="365">
        <v>3857</v>
      </c>
      <c r="N16" s="366">
        <v>151</v>
      </c>
      <c r="O16" s="458">
        <v>1</v>
      </c>
      <c r="P16" s="365">
        <v>198</v>
      </c>
      <c r="Q16" s="366">
        <v>28</v>
      </c>
      <c r="R16" s="458">
        <v>7</v>
      </c>
      <c r="S16" s="365">
        <v>6123</v>
      </c>
      <c r="T16" s="479">
        <v>362</v>
      </c>
      <c r="U16" s="458">
        <v>2</v>
      </c>
      <c r="V16" s="365">
        <v>1073</v>
      </c>
      <c r="W16" s="481">
        <v>377</v>
      </c>
      <c r="X16" s="394">
        <f t="shared" si="1"/>
        <v>0</v>
      </c>
      <c r="Y16" s="394">
        <f t="shared" si="1"/>
        <v>0</v>
      </c>
      <c r="Z16" s="394">
        <f t="shared" si="1"/>
        <v>0</v>
      </c>
    </row>
    <row r="17" ht="42.75" customHeight="1" spans="1:26">
      <c r="A17" s="451">
        <v>11</v>
      </c>
      <c r="B17" s="415" t="s">
        <v>74</v>
      </c>
      <c r="C17" s="452">
        <f t="shared" si="2"/>
        <v>54</v>
      </c>
      <c r="D17" s="453">
        <f t="shared" si="2"/>
        <v>65610</v>
      </c>
      <c r="E17" s="454">
        <f t="shared" si="2"/>
        <v>4937</v>
      </c>
      <c r="F17" s="458">
        <v>8</v>
      </c>
      <c r="G17" s="365">
        <v>11323</v>
      </c>
      <c r="H17" s="366">
        <v>457</v>
      </c>
      <c r="I17" s="458">
        <v>6</v>
      </c>
      <c r="J17" s="365">
        <v>10165</v>
      </c>
      <c r="K17" s="366">
        <v>177</v>
      </c>
      <c r="L17" s="458">
        <v>9</v>
      </c>
      <c r="M17" s="365">
        <v>8938</v>
      </c>
      <c r="N17" s="366">
        <v>323</v>
      </c>
      <c r="O17" s="458">
        <v>1</v>
      </c>
      <c r="P17" s="365">
        <v>801</v>
      </c>
      <c r="Q17" s="366">
        <v>30</v>
      </c>
      <c r="R17" s="458">
        <v>21</v>
      </c>
      <c r="S17" s="365">
        <v>23637</v>
      </c>
      <c r="T17" s="479">
        <v>651</v>
      </c>
      <c r="U17" s="458">
        <v>9</v>
      </c>
      <c r="V17" s="365">
        <v>10746</v>
      </c>
      <c r="W17" s="481">
        <v>3299</v>
      </c>
      <c r="X17" s="394">
        <f t="shared" si="1"/>
        <v>0</v>
      </c>
      <c r="Y17" s="394">
        <f t="shared" si="1"/>
        <v>0</v>
      </c>
      <c r="Z17" s="394">
        <f t="shared" si="1"/>
        <v>0</v>
      </c>
    </row>
    <row r="18" ht="42.75" customHeight="1" spans="1:26">
      <c r="A18" s="451">
        <v>12</v>
      </c>
      <c r="B18" s="415" t="s">
        <v>75</v>
      </c>
      <c r="C18" s="452">
        <f t="shared" si="2"/>
        <v>74</v>
      </c>
      <c r="D18" s="453">
        <f t="shared" si="2"/>
        <v>70992</v>
      </c>
      <c r="E18" s="454">
        <f t="shared" si="2"/>
        <v>18053</v>
      </c>
      <c r="F18" s="458">
        <v>8</v>
      </c>
      <c r="G18" s="365">
        <v>8467</v>
      </c>
      <c r="H18" s="366">
        <v>5066</v>
      </c>
      <c r="I18" s="458">
        <v>11</v>
      </c>
      <c r="J18" s="365">
        <v>8811</v>
      </c>
      <c r="K18" s="366">
        <v>1701</v>
      </c>
      <c r="L18" s="458">
        <v>10</v>
      </c>
      <c r="M18" s="365">
        <v>11132</v>
      </c>
      <c r="N18" s="366">
        <v>723</v>
      </c>
      <c r="O18" s="458">
        <v>1</v>
      </c>
      <c r="P18" s="365">
        <v>1694</v>
      </c>
      <c r="Q18" s="366">
        <v>31</v>
      </c>
      <c r="R18" s="458">
        <v>18</v>
      </c>
      <c r="S18" s="365">
        <v>18183</v>
      </c>
      <c r="T18" s="482">
        <v>2419</v>
      </c>
      <c r="U18" s="480">
        <v>26</v>
      </c>
      <c r="V18" s="456">
        <v>22705</v>
      </c>
      <c r="W18" s="483">
        <v>8113</v>
      </c>
      <c r="X18" s="394">
        <f t="shared" si="1"/>
        <v>0</v>
      </c>
      <c r="Y18" s="394">
        <f t="shared" si="1"/>
        <v>0</v>
      </c>
      <c r="Z18" s="394">
        <f t="shared" si="1"/>
        <v>0</v>
      </c>
    </row>
    <row r="19" s="323" customFormat="1" ht="42.75" customHeight="1" spans="1:26">
      <c r="A19" s="451">
        <v>13</v>
      </c>
      <c r="B19" s="415" t="s">
        <v>76</v>
      </c>
      <c r="C19" s="452">
        <f t="shared" si="2"/>
        <v>44</v>
      </c>
      <c r="D19" s="453">
        <f t="shared" si="2"/>
        <v>34961</v>
      </c>
      <c r="E19" s="454">
        <f t="shared" si="2"/>
        <v>8060</v>
      </c>
      <c r="F19" s="455">
        <v>7</v>
      </c>
      <c r="G19" s="456">
        <v>4928</v>
      </c>
      <c r="H19" s="457">
        <v>480</v>
      </c>
      <c r="I19" s="455">
        <v>5</v>
      </c>
      <c r="J19" s="456">
        <v>4457</v>
      </c>
      <c r="K19" s="457">
        <v>251</v>
      </c>
      <c r="L19" s="455">
        <v>5</v>
      </c>
      <c r="M19" s="456">
        <v>3808</v>
      </c>
      <c r="N19" s="457">
        <v>358</v>
      </c>
      <c r="O19" s="455">
        <v>0</v>
      </c>
      <c r="P19" s="456">
        <v>0</v>
      </c>
      <c r="Q19" s="457">
        <v>0</v>
      </c>
      <c r="R19" s="455">
        <v>13</v>
      </c>
      <c r="S19" s="456">
        <v>10176</v>
      </c>
      <c r="T19" s="478">
        <v>1145</v>
      </c>
      <c r="U19" s="455">
        <v>14</v>
      </c>
      <c r="V19" s="456">
        <v>11592</v>
      </c>
      <c r="W19" s="481">
        <v>5826</v>
      </c>
      <c r="X19" s="394">
        <f t="shared" si="1"/>
        <v>0</v>
      </c>
      <c r="Y19" s="394">
        <f t="shared" si="1"/>
        <v>0</v>
      </c>
      <c r="Z19" s="394">
        <f t="shared" si="1"/>
        <v>0</v>
      </c>
    </row>
    <row r="20" ht="42.75" customHeight="1" spans="1:26">
      <c r="A20" s="459">
        <v>14</v>
      </c>
      <c r="B20" s="425" t="s">
        <v>120</v>
      </c>
      <c r="C20" s="460">
        <f t="shared" si="2"/>
        <v>53</v>
      </c>
      <c r="D20" s="461">
        <f t="shared" si="2"/>
        <v>95558</v>
      </c>
      <c r="E20" s="462">
        <f t="shared" si="2"/>
        <v>21229</v>
      </c>
      <c r="F20" s="463">
        <f t="shared" ref="F20:W20" si="3">F22+F29</f>
        <v>9</v>
      </c>
      <c r="G20" s="464">
        <f t="shared" si="3"/>
        <v>15945</v>
      </c>
      <c r="H20" s="465">
        <f t="shared" si="3"/>
        <v>2296</v>
      </c>
      <c r="I20" s="463">
        <f t="shared" si="3"/>
        <v>6</v>
      </c>
      <c r="J20" s="464">
        <f t="shared" si="3"/>
        <v>15202</v>
      </c>
      <c r="K20" s="465">
        <f t="shared" si="3"/>
        <v>1326</v>
      </c>
      <c r="L20" s="463">
        <f t="shared" si="3"/>
        <v>7</v>
      </c>
      <c r="M20" s="464">
        <f t="shared" si="3"/>
        <v>9372</v>
      </c>
      <c r="N20" s="465">
        <f t="shared" si="3"/>
        <v>630</v>
      </c>
      <c r="O20" s="463">
        <f t="shared" si="3"/>
        <v>1</v>
      </c>
      <c r="P20" s="464">
        <f t="shared" si="3"/>
        <v>120</v>
      </c>
      <c r="Q20" s="465">
        <f t="shared" si="3"/>
        <v>61</v>
      </c>
      <c r="R20" s="463">
        <f t="shared" si="3"/>
        <v>12</v>
      </c>
      <c r="S20" s="464">
        <f t="shared" si="3"/>
        <v>19305</v>
      </c>
      <c r="T20" s="484">
        <f t="shared" si="3"/>
        <v>7532</v>
      </c>
      <c r="U20" s="463">
        <f t="shared" si="3"/>
        <v>18</v>
      </c>
      <c r="V20" s="464">
        <f t="shared" si="3"/>
        <v>35614</v>
      </c>
      <c r="W20" s="465">
        <f t="shared" si="3"/>
        <v>9384</v>
      </c>
      <c r="X20" s="394">
        <f t="shared" si="1"/>
        <v>0</v>
      </c>
      <c r="Y20" s="394">
        <f t="shared" si="1"/>
        <v>0</v>
      </c>
      <c r="Z20" s="394">
        <f t="shared" si="1"/>
        <v>0</v>
      </c>
    </row>
    <row r="21" ht="18.75" hidden="1" spans="25:25">
      <c r="Y21" s="395"/>
    </row>
    <row r="22" ht="15.75" hidden="1" spans="3:23">
      <c r="C22" s="466">
        <v>47</v>
      </c>
      <c r="D22" s="466">
        <v>86004</v>
      </c>
      <c r="E22" s="466">
        <v>17743</v>
      </c>
      <c r="F22" s="466">
        <v>9</v>
      </c>
      <c r="G22" s="466">
        <v>15945</v>
      </c>
      <c r="H22" s="466">
        <v>2296</v>
      </c>
      <c r="I22" s="466">
        <v>5</v>
      </c>
      <c r="J22" s="466">
        <v>14075</v>
      </c>
      <c r="K22" s="466">
        <v>931</v>
      </c>
      <c r="L22" s="466">
        <v>7</v>
      </c>
      <c r="M22" s="466">
        <v>9372</v>
      </c>
      <c r="N22" s="466">
        <v>630</v>
      </c>
      <c r="O22" s="466">
        <v>1</v>
      </c>
      <c r="P22" s="466">
        <v>120</v>
      </c>
      <c r="Q22" s="466">
        <v>61</v>
      </c>
      <c r="R22" s="466">
        <v>11</v>
      </c>
      <c r="S22" s="466">
        <v>18059</v>
      </c>
      <c r="T22" s="466">
        <v>6877</v>
      </c>
      <c r="U22" s="466">
        <v>14</v>
      </c>
      <c r="V22" s="466">
        <v>28433</v>
      </c>
      <c r="W22" s="485">
        <v>6948</v>
      </c>
    </row>
    <row r="23" hidden="1"/>
    <row r="24" hidden="1"/>
    <row r="25" ht="30.75" hidden="1" customHeight="1" spans="1:23">
      <c r="A25" s="467" t="s">
        <v>50</v>
      </c>
      <c r="B25" s="467" t="s">
        <v>103</v>
      </c>
      <c r="C25" s="468" t="s">
        <v>123</v>
      </c>
      <c r="D25" s="469" t="s">
        <v>122</v>
      </c>
      <c r="E25" s="469" t="s">
        <v>107</v>
      </c>
      <c r="F25" s="470" t="s">
        <v>124</v>
      </c>
      <c r="G25" s="470"/>
      <c r="H25" s="470"/>
      <c r="I25" s="470"/>
      <c r="J25" s="470"/>
      <c r="K25" s="470"/>
      <c r="L25" s="470"/>
      <c r="M25" s="470"/>
      <c r="N25" s="470"/>
      <c r="O25" s="470"/>
      <c r="P25" s="470"/>
      <c r="Q25" s="470"/>
      <c r="R25" s="470"/>
      <c r="S25" s="470"/>
      <c r="T25" s="470"/>
      <c r="U25" s="486" t="s">
        <v>109</v>
      </c>
      <c r="V25" s="469" t="s">
        <v>110</v>
      </c>
      <c r="W25" s="469" t="s">
        <v>107</v>
      </c>
    </row>
    <row r="26" ht="10.5" hidden="1" customHeight="1" spans="1:23">
      <c r="A26" s="467"/>
      <c r="B26" s="467"/>
      <c r="C26" s="468"/>
      <c r="D26" s="469"/>
      <c r="E26" s="469"/>
      <c r="F26" s="470"/>
      <c r="G26" s="470"/>
      <c r="H26" s="470"/>
      <c r="I26" s="470"/>
      <c r="J26" s="470"/>
      <c r="K26" s="470"/>
      <c r="L26" s="470"/>
      <c r="M26" s="470"/>
      <c r="N26" s="470"/>
      <c r="O26" s="470"/>
      <c r="P26" s="470"/>
      <c r="Q26" s="470"/>
      <c r="R26" s="470"/>
      <c r="S26" s="470"/>
      <c r="T26" s="470"/>
      <c r="U26" s="486"/>
      <c r="V26" s="469"/>
      <c r="W26" s="469"/>
    </row>
    <row r="27" ht="27.75" hidden="1" customHeight="1" spans="1:23">
      <c r="A27" s="467"/>
      <c r="B27" s="467"/>
      <c r="C27" s="468"/>
      <c r="D27" s="469"/>
      <c r="E27" s="469"/>
      <c r="F27" s="471" t="s">
        <v>113</v>
      </c>
      <c r="G27" s="471"/>
      <c r="H27" s="471"/>
      <c r="I27" s="471" t="s">
        <v>114</v>
      </c>
      <c r="J27" s="471"/>
      <c r="K27" s="471"/>
      <c r="L27" s="471" t="s">
        <v>115</v>
      </c>
      <c r="M27" s="471"/>
      <c r="N27" s="471"/>
      <c r="O27" s="471" t="s">
        <v>116</v>
      </c>
      <c r="P27" s="471"/>
      <c r="Q27" s="471"/>
      <c r="R27" s="471" t="s">
        <v>117</v>
      </c>
      <c r="S27" s="471"/>
      <c r="T27" s="471"/>
      <c r="U27" s="486"/>
      <c r="V27" s="469"/>
      <c r="W27" s="469"/>
    </row>
    <row r="28" ht="130.5" hidden="1" customHeight="1" spans="1:23">
      <c r="A28" s="467"/>
      <c r="B28" s="467"/>
      <c r="C28" s="468"/>
      <c r="D28" s="469"/>
      <c r="E28" s="469"/>
      <c r="F28" s="468" t="s">
        <v>118</v>
      </c>
      <c r="G28" s="469" t="s">
        <v>110</v>
      </c>
      <c r="H28" s="469" t="s">
        <v>107</v>
      </c>
      <c r="I28" s="468" t="s">
        <v>118</v>
      </c>
      <c r="J28" s="469" t="s">
        <v>110</v>
      </c>
      <c r="K28" s="469" t="s">
        <v>107</v>
      </c>
      <c r="L28" s="468" t="s">
        <v>118</v>
      </c>
      <c r="M28" s="469" t="s">
        <v>110</v>
      </c>
      <c r="N28" s="469" t="s">
        <v>107</v>
      </c>
      <c r="O28" s="468" t="s">
        <v>118</v>
      </c>
      <c r="P28" s="469" t="s">
        <v>110</v>
      </c>
      <c r="Q28" s="469" t="s">
        <v>107</v>
      </c>
      <c r="R28" s="468" t="s">
        <v>118</v>
      </c>
      <c r="S28" s="469" t="s">
        <v>110</v>
      </c>
      <c r="T28" s="469" t="s">
        <v>107</v>
      </c>
      <c r="U28" s="486"/>
      <c r="V28" s="469"/>
      <c r="W28" s="469"/>
    </row>
    <row r="29" s="442" customFormat="1" ht="31.5" customHeight="1" spans="1:26">
      <c r="A29" s="472" t="s">
        <v>119</v>
      </c>
      <c r="B29" s="472"/>
      <c r="C29" s="473">
        <f t="shared" ref="C29:W29" si="4">C30+C31+C32+C34+C33+C35+C36+C37+C38+C39+C40+C41+C42+C43</f>
        <v>6</v>
      </c>
      <c r="D29" s="473">
        <f t="shared" si="4"/>
        <v>9554</v>
      </c>
      <c r="E29" s="473">
        <f t="shared" si="4"/>
        <v>3486</v>
      </c>
      <c r="F29" s="473">
        <f t="shared" si="4"/>
        <v>0</v>
      </c>
      <c r="G29" s="473">
        <f t="shared" si="4"/>
        <v>0</v>
      </c>
      <c r="H29" s="473">
        <f t="shared" si="4"/>
        <v>0</v>
      </c>
      <c r="I29" s="473">
        <f t="shared" si="4"/>
        <v>1</v>
      </c>
      <c r="J29" s="473">
        <f t="shared" si="4"/>
        <v>1127</v>
      </c>
      <c r="K29" s="473">
        <f t="shared" si="4"/>
        <v>395</v>
      </c>
      <c r="L29" s="473">
        <f t="shared" si="4"/>
        <v>0</v>
      </c>
      <c r="M29" s="473">
        <f t="shared" si="4"/>
        <v>0</v>
      </c>
      <c r="N29" s="473">
        <f t="shared" si="4"/>
        <v>0</v>
      </c>
      <c r="O29" s="473">
        <f t="shared" si="4"/>
        <v>0</v>
      </c>
      <c r="P29" s="473">
        <f t="shared" si="4"/>
        <v>0</v>
      </c>
      <c r="Q29" s="473">
        <f t="shared" si="4"/>
        <v>0</v>
      </c>
      <c r="R29" s="473">
        <f t="shared" si="4"/>
        <v>1</v>
      </c>
      <c r="S29" s="473">
        <f t="shared" si="4"/>
        <v>1246</v>
      </c>
      <c r="T29" s="473">
        <f t="shared" si="4"/>
        <v>655</v>
      </c>
      <c r="U29" s="473">
        <f t="shared" si="4"/>
        <v>4</v>
      </c>
      <c r="V29" s="473">
        <f t="shared" si="4"/>
        <v>7181</v>
      </c>
      <c r="W29" s="473">
        <f t="shared" si="4"/>
        <v>2436</v>
      </c>
      <c r="X29" s="487">
        <f>U29+R29+O29+L29+I29+F29-C29</f>
        <v>0</v>
      </c>
      <c r="Y29" s="487">
        <f>V29+S29+P29+M29+J29+G29-D29</f>
        <v>0</v>
      </c>
      <c r="Z29" s="487">
        <f>W29+T29+Q29+N29+K29+H29-E29</f>
        <v>0</v>
      </c>
    </row>
    <row r="30" ht="43.5" customHeight="1" spans="1:26">
      <c r="A30" s="423">
        <v>1</v>
      </c>
      <c r="B30" s="420" t="s">
        <v>125</v>
      </c>
      <c r="C30" s="474">
        <v>1</v>
      </c>
      <c r="D30" s="474">
        <v>1127</v>
      </c>
      <c r="E30" s="474">
        <v>395</v>
      </c>
      <c r="F30" s="474"/>
      <c r="G30" s="474"/>
      <c r="H30" s="474"/>
      <c r="I30" s="474">
        <v>1</v>
      </c>
      <c r="J30" s="474">
        <v>1127</v>
      </c>
      <c r="K30" s="474">
        <v>395</v>
      </c>
      <c r="L30" s="474"/>
      <c r="M30" s="474"/>
      <c r="N30" s="474"/>
      <c r="O30" s="474"/>
      <c r="P30" s="474"/>
      <c r="Q30" s="474"/>
      <c r="R30" s="474"/>
      <c r="S30" s="474"/>
      <c r="T30" s="474"/>
      <c r="U30" s="474"/>
      <c r="V30" s="474"/>
      <c r="W30" s="485"/>
      <c r="X30" s="394">
        <f t="shared" ref="X30:Z35" si="5">U30+R30+O30+L30+I30+F30-C30</f>
        <v>0</v>
      </c>
      <c r="Y30" s="394">
        <f t="shared" si="5"/>
        <v>0</v>
      </c>
      <c r="Z30" s="394">
        <f t="shared" si="5"/>
        <v>0</v>
      </c>
    </row>
    <row r="31" s="443" customFormat="1" ht="65.25" customHeight="1" spans="1:26">
      <c r="A31" s="423">
        <v>2</v>
      </c>
      <c r="B31" s="420" t="s">
        <v>126</v>
      </c>
      <c r="C31" s="474">
        <v>1</v>
      </c>
      <c r="D31" s="474">
        <v>2236</v>
      </c>
      <c r="E31" s="474">
        <v>239</v>
      </c>
      <c r="F31" s="474"/>
      <c r="G31" s="474"/>
      <c r="H31" s="474"/>
      <c r="I31" s="474"/>
      <c r="J31" s="474"/>
      <c r="K31" s="474"/>
      <c r="L31" s="474"/>
      <c r="M31" s="474"/>
      <c r="N31" s="474"/>
      <c r="O31" s="474"/>
      <c r="P31" s="474"/>
      <c r="Q31" s="474"/>
      <c r="R31" s="474"/>
      <c r="S31" s="474"/>
      <c r="T31" s="474"/>
      <c r="U31" s="474">
        <v>1</v>
      </c>
      <c r="V31" s="474">
        <v>2236</v>
      </c>
      <c r="W31" s="485">
        <v>239</v>
      </c>
      <c r="X31" s="488">
        <f t="shared" si="5"/>
        <v>0</v>
      </c>
      <c r="Y31" s="488">
        <f t="shared" si="5"/>
        <v>0</v>
      </c>
      <c r="Z31" s="488">
        <f t="shared" si="5"/>
        <v>0</v>
      </c>
    </row>
    <row r="32" s="443" customFormat="1" ht="43.5" customHeight="1" spans="1:26">
      <c r="A32" s="423">
        <v>3</v>
      </c>
      <c r="B32" s="420" t="s">
        <v>127</v>
      </c>
      <c r="C32" s="474">
        <v>1</v>
      </c>
      <c r="D32" s="474">
        <v>1501</v>
      </c>
      <c r="E32" s="474">
        <v>801</v>
      </c>
      <c r="F32" s="474"/>
      <c r="G32" s="474"/>
      <c r="H32" s="474"/>
      <c r="I32" s="474"/>
      <c r="J32" s="474"/>
      <c r="K32" s="474"/>
      <c r="L32" s="474"/>
      <c r="M32" s="474"/>
      <c r="N32" s="474"/>
      <c r="O32" s="474"/>
      <c r="P32" s="474"/>
      <c r="Q32" s="474"/>
      <c r="R32" s="474"/>
      <c r="S32" s="474"/>
      <c r="T32" s="474"/>
      <c r="U32" s="474">
        <v>1</v>
      </c>
      <c r="V32" s="474">
        <v>1501</v>
      </c>
      <c r="W32" s="485">
        <v>801</v>
      </c>
      <c r="X32" s="488">
        <f t="shared" si="5"/>
        <v>0</v>
      </c>
      <c r="Y32" s="488">
        <f t="shared" si="5"/>
        <v>0</v>
      </c>
      <c r="Z32" s="488">
        <f t="shared" si="5"/>
        <v>0</v>
      </c>
    </row>
    <row r="33" ht="43.5" customHeight="1" spans="1:26">
      <c r="A33" s="423">
        <v>4</v>
      </c>
      <c r="B33" s="420" t="s">
        <v>128</v>
      </c>
      <c r="C33" s="475">
        <v>1</v>
      </c>
      <c r="D33" s="474">
        <v>1246</v>
      </c>
      <c r="E33" s="474">
        <v>655</v>
      </c>
      <c r="F33" s="474"/>
      <c r="G33" s="474"/>
      <c r="H33" s="474"/>
      <c r="I33" s="474"/>
      <c r="J33" s="474"/>
      <c r="K33" s="474"/>
      <c r="L33" s="474"/>
      <c r="M33" s="474"/>
      <c r="N33" s="474"/>
      <c r="O33" s="474"/>
      <c r="P33" s="474"/>
      <c r="Q33" s="474"/>
      <c r="R33" s="474">
        <v>1</v>
      </c>
      <c r="S33" s="474">
        <v>1246</v>
      </c>
      <c r="T33" s="474">
        <v>655</v>
      </c>
      <c r="U33" s="474"/>
      <c r="V33" s="474"/>
      <c r="W33" s="485"/>
      <c r="X33" s="394">
        <f>U33+R33+O33+L33+I33+F33-C33</f>
        <v>0</v>
      </c>
      <c r="Y33" s="394">
        <f>V33+S33+P33+M33+J33+G33-D33</f>
        <v>0</v>
      </c>
      <c r="Z33" s="394">
        <f>W33+T33+Q33+N33+K33+H33-E33</f>
        <v>0</v>
      </c>
    </row>
    <row r="34" s="443" customFormat="1" ht="43.5" customHeight="1" spans="1:26">
      <c r="A34" s="423">
        <v>5</v>
      </c>
      <c r="B34" s="420" t="s">
        <v>129</v>
      </c>
      <c r="C34" s="474">
        <v>1</v>
      </c>
      <c r="D34" s="474">
        <v>1394</v>
      </c>
      <c r="E34" s="474">
        <v>525</v>
      </c>
      <c r="F34" s="474"/>
      <c r="G34" s="474"/>
      <c r="H34" s="474"/>
      <c r="I34" s="474"/>
      <c r="J34" s="474"/>
      <c r="K34" s="474"/>
      <c r="L34" s="474"/>
      <c r="M34" s="474"/>
      <c r="N34" s="474"/>
      <c r="O34" s="474"/>
      <c r="P34" s="474"/>
      <c r="Q34" s="474"/>
      <c r="R34" s="474"/>
      <c r="S34" s="474"/>
      <c r="T34" s="474"/>
      <c r="U34" s="474">
        <v>1</v>
      </c>
      <c r="V34" s="474">
        <v>1394</v>
      </c>
      <c r="W34" s="485">
        <v>525</v>
      </c>
      <c r="X34" s="488">
        <f t="shared" si="5"/>
        <v>0</v>
      </c>
      <c r="Y34" s="488">
        <f t="shared" si="5"/>
        <v>0</v>
      </c>
      <c r="Z34" s="488">
        <f t="shared" si="5"/>
        <v>0</v>
      </c>
    </row>
    <row r="35" s="443" customFormat="1" ht="43.5" customHeight="1" spans="1:26">
      <c r="A35" s="423">
        <v>6</v>
      </c>
      <c r="B35" s="420" t="s">
        <v>130</v>
      </c>
      <c r="C35" s="474">
        <v>1</v>
      </c>
      <c r="D35" s="474">
        <v>2050</v>
      </c>
      <c r="E35" s="474">
        <v>871</v>
      </c>
      <c r="F35" s="474"/>
      <c r="G35" s="474"/>
      <c r="H35" s="474"/>
      <c r="I35" s="474"/>
      <c r="J35" s="474"/>
      <c r="K35" s="474"/>
      <c r="L35" s="474"/>
      <c r="M35" s="474"/>
      <c r="N35" s="474"/>
      <c r="O35" s="474"/>
      <c r="P35" s="474"/>
      <c r="Q35" s="474"/>
      <c r="R35" s="474"/>
      <c r="S35" s="474"/>
      <c r="T35" s="474"/>
      <c r="U35" s="466">
        <v>1</v>
      </c>
      <c r="V35" s="466">
        <v>2050</v>
      </c>
      <c r="W35" s="485">
        <v>871</v>
      </c>
      <c r="X35" s="488">
        <f t="shared" si="5"/>
        <v>0</v>
      </c>
      <c r="Y35" s="488">
        <f t="shared" si="5"/>
        <v>0</v>
      </c>
      <c r="Z35" s="488">
        <f t="shared" si="5"/>
        <v>0</v>
      </c>
    </row>
  </sheetData>
  <mergeCells count="31">
    <mergeCell ref="A1:W1"/>
    <mergeCell ref="F4:H4"/>
    <mergeCell ref="I4:K4"/>
    <mergeCell ref="L4:N4"/>
    <mergeCell ref="O4:Q4"/>
    <mergeCell ref="R4:T4"/>
    <mergeCell ref="A6:B6"/>
    <mergeCell ref="F27:H27"/>
    <mergeCell ref="I27:K27"/>
    <mergeCell ref="L27:N27"/>
    <mergeCell ref="O27:Q27"/>
    <mergeCell ref="R27:T27"/>
    <mergeCell ref="A29:B29"/>
    <mergeCell ref="A2:A5"/>
    <mergeCell ref="A25:A28"/>
    <mergeCell ref="B2:B5"/>
    <mergeCell ref="B25:B28"/>
    <mergeCell ref="C2:C5"/>
    <mergeCell ref="C25:C28"/>
    <mergeCell ref="D2:D5"/>
    <mergeCell ref="D25:D28"/>
    <mergeCell ref="E2:E5"/>
    <mergeCell ref="E25:E28"/>
    <mergeCell ref="U2:U5"/>
    <mergeCell ref="U25:U28"/>
    <mergeCell ref="V2:V5"/>
    <mergeCell ref="V25:V28"/>
    <mergeCell ref="W2:W5"/>
    <mergeCell ref="W25:W28"/>
    <mergeCell ref="F2:T3"/>
    <mergeCell ref="F25:T26"/>
  </mergeCells>
  <pageMargins left="0.196850393700787" right="0.196850393700787" top="0.196850393700787" bottom="0.196850393700787" header="0.31496062992126" footer="0.31496062992126"/>
  <pageSetup paperSize="9" scale="46" orientation="landscape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Z24"/>
  <sheetViews>
    <sheetView view="pageBreakPreview" zoomScale="70" zoomScaleNormal="70" workbookViewId="0">
      <selection activeCell="E13" sqref="E13"/>
    </sheetView>
  </sheetViews>
  <sheetFormatPr defaultColWidth="9.33333333333333" defaultRowHeight="12.75"/>
  <cols>
    <col min="1" max="1" width="6.28888888888889" style="324" customWidth="1"/>
    <col min="2" max="2" width="30.7111111111111" style="324" customWidth="1"/>
    <col min="3" max="3" width="13.4222222222222" style="324" customWidth="1"/>
    <col min="4" max="4" width="14" style="324" customWidth="1"/>
    <col min="5" max="7" width="11.4222222222222" style="324" customWidth="1"/>
    <col min="8" max="8" width="13.5666666666667" style="324" customWidth="1"/>
    <col min="9" max="10" width="11.4222222222222" style="324" customWidth="1"/>
    <col min="11" max="11" width="12.8555555555556" style="324" customWidth="1"/>
    <col min="12" max="13" width="11.4222222222222" style="324" customWidth="1"/>
    <col min="14" max="14" width="12.5666666666667" style="324" customWidth="1"/>
    <col min="15" max="16" width="11.4222222222222" style="324" customWidth="1"/>
    <col min="17" max="17" width="13.2888888888889" style="324" customWidth="1"/>
    <col min="18" max="19" width="11.4222222222222" style="324" customWidth="1"/>
    <col min="20" max="20" width="13.5666666666667" style="324" customWidth="1"/>
    <col min="21" max="21" width="28.7111111111111" style="324" customWidth="1"/>
    <col min="22" max="22" width="13.4222222222222" style="324" customWidth="1"/>
    <col min="23" max="23" width="12.1444444444444" style="324" customWidth="1"/>
    <col min="24" max="16384" width="9.14444444444444" style="324"/>
  </cols>
  <sheetData>
    <row r="1" ht="18" customHeight="1" spans="21:22">
      <c r="U1" s="432"/>
      <c r="V1" s="432"/>
    </row>
    <row r="2" ht="57.75" customHeight="1" spans="1:23">
      <c r="A2" s="325" t="s">
        <v>131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</row>
    <row r="3" ht="10.5" customHeight="1" spans="1:22">
      <c r="A3" s="397"/>
      <c r="B3" s="397"/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397"/>
      <c r="N3" s="397"/>
      <c r="O3" s="397"/>
      <c r="P3" s="397"/>
      <c r="Q3" s="397"/>
      <c r="R3" s="397"/>
      <c r="S3" s="397"/>
      <c r="T3" s="397"/>
      <c r="U3" s="397"/>
      <c r="V3" s="397"/>
    </row>
    <row r="4" ht="30.75" customHeight="1" spans="1:23">
      <c r="A4" s="326" t="s">
        <v>50</v>
      </c>
      <c r="B4" s="398" t="s">
        <v>103</v>
      </c>
      <c r="C4" s="330" t="s">
        <v>132</v>
      </c>
      <c r="D4" s="330" t="s">
        <v>106</v>
      </c>
      <c r="E4" s="331" t="s">
        <v>107</v>
      </c>
      <c r="F4" s="332" t="s">
        <v>108</v>
      </c>
      <c r="G4" s="376"/>
      <c r="H4" s="376"/>
      <c r="I4" s="376"/>
      <c r="J4" s="376"/>
      <c r="K4" s="376"/>
      <c r="L4" s="376"/>
      <c r="M4" s="376"/>
      <c r="N4" s="376"/>
      <c r="O4" s="376"/>
      <c r="P4" s="376"/>
      <c r="Q4" s="376"/>
      <c r="R4" s="376"/>
      <c r="S4" s="376"/>
      <c r="T4" s="386"/>
      <c r="U4" s="326" t="s">
        <v>133</v>
      </c>
      <c r="V4" s="330" t="s">
        <v>110</v>
      </c>
      <c r="W4" s="331" t="s">
        <v>107</v>
      </c>
    </row>
    <row r="5" ht="10.5" customHeight="1" spans="1:23">
      <c r="A5" s="333"/>
      <c r="B5" s="399"/>
      <c r="C5" s="337"/>
      <c r="D5" s="337"/>
      <c r="E5" s="338"/>
      <c r="F5" s="339"/>
      <c r="G5" s="377"/>
      <c r="H5" s="377"/>
      <c r="I5" s="377"/>
      <c r="J5" s="377"/>
      <c r="K5" s="377"/>
      <c r="L5" s="377"/>
      <c r="M5" s="377"/>
      <c r="N5" s="377"/>
      <c r="O5" s="377"/>
      <c r="P5" s="377"/>
      <c r="Q5" s="377"/>
      <c r="R5" s="377"/>
      <c r="S5" s="377"/>
      <c r="T5" s="387"/>
      <c r="U5" s="333"/>
      <c r="V5" s="337"/>
      <c r="W5" s="338"/>
    </row>
    <row r="6" ht="23.25" customHeight="1" spans="1:23">
      <c r="A6" s="333"/>
      <c r="B6" s="399"/>
      <c r="C6" s="337"/>
      <c r="D6" s="337"/>
      <c r="E6" s="338"/>
      <c r="F6" s="400" t="s">
        <v>113</v>
      </c>
      <c r="G6" s="401"/>
      <c r="H6" s="402"/>
      <c r="I6" s="400" t="s">
        <v>114</v>
      </c>
      <c r="J6" s="401"/>
      <c r="K6" s="402"/>
      <c r="L6" s="400" t="s">
        <v>115</v>
      </c>
      <c r="M6" s="401"/>
      <c r="N6" s="402"/>
      <c r="O6" s="400" t="s">
        <v>116</v>
      </c>
      <c r="P6" s="401"/>
      <c r="Q6" s="402"/>
      <c r="R6" s="400" t="s">
        <v>117</v>
      </c>
      <c r="S6" s="401"/>
      <c r="T6" s="433"/>
      <c r="U6" s="333"/>
      <c r="V6" s="337"/>
      <c r="W6" s="338"/>
    </row>
    <row r="7" ht="130.5" customHeight="1" spans="1:23">
      <c r="A7" s="342"/>
      <c r="B7" s="403"/>
      <c r="C7" s="346"/>
      <c r="D7" s="346"/>
      <c r="E7" s="347"/>
      <c r="F7" s="344" t="s">
        <v>118</v>
      </c>
      <c r="G7" s="346" t="s">
        <v>110</v>
      </c>
      <c r="H7" s="347" t="s">
        <v>107</v>
      </c>
      <c r="I7" s="344" t="s">
        <v>118</v>
      </c>
      <c r="J7" s="346" t="s">
        <v>110</v>
      </c>
      <c r="K7" s="347" t="s">
        <v>107</v>
      </c>
      <c r="L7" s="344" t="s">
        <v>118</v>
      </c>
      <c r="M7" s="346" t="s">
        <v>110</v>
      </c>
      <c r="N7" s="347" t="s">
        <v>107</v>
      </c>
      <c r="O7" s="344" t="s">
        <v>118</v>
      </c>
      <c r="P7" s="346" t="s">
        <v>110</v>
      </c>
      <c r="Q7" s="347" t="s">
        <v>107</v>
      </c>
      <c r="R7" s="344" t="s">
        <v>118</v>
      </c>
      <c r="S7" s="346" t="s">
        <v>110</v>
      </c>
      <c r="T7" s="434" t="s">
        <v>107</v>
      </c>
      <c r="U7" s="342"/>
      <c r="V7" s="346"/>
      <c r="W7" s="347"/>
    </row>
    <row r="8" ht="51.75" customHeight="1" spans="1:26">
      <c r="A8" s="348" t="s">
        <v>119</v>
      </c>
      <c r="B8" s="404"/>
      <c r="C8" s="405">
        <f>SUM(C9:C22)</f>
        <v>135</v>
      </c>
      <c r="D8" s="405">
        <f t="shared" ref="D8:W8" si="0">SUM(D9:D22)</f>
        <v>43714</v>
      </c>
      <c r="E8" s="406">
        <f t="shared" si="0"/>
        <v>43714</v>
      </c>
      <c r="F8" s="407">
        <f t="shared" si="0"/>
        <v>4</v>
      </c>
      <c r="G8" s="408">
        <f t="shared" si="0"/>
        <v>1126</v>
      </c>
      <c r="H8" s="409">
        <f t="shared" si="0"/>
        <v>1126</v>
      </c>
      <c r="I8" s="407">
        <f t="shared" si="0"/>
        <v>17</v>
      </c>
      <c r="J8" s="408">
        <f t="shared" si="0"/>
        <v>5126</v>
      </c>
      <c r="K8" s="409">
        <f t="shared" si="0"/>
        <v>5126</v>
      </c>
      <c r="L8" s="407">
        <f t="shared" si="0"/>
        <v>2</v>
      </c>
      <c r="M8" s="408">
        <f t="shared" si="0"/>
        <v>826</v>
      </c>
      <c r="N8" s="409">
        <f t="shared" si="0"/>
        <v>826</v>
      </c>
      <c r="O8" s="407">
        <f t="shared" si="0"/>
        <v>5</v>
      </c>
      <c r="P8" s="408">
        <f t="shared" si="0"/>
        <v>1699</v>
      </c>
      <c r="Q8" s="409">
        <f t="shared" si="0"/>
        <v>1699</v>
      </c>
      <c r="R8" s="407">
        <f t="shared" si="0"/>
        <v>13</v>
      </c>
      <c r="S8" s="408">
        <f t="shared" si="0"/>
        <v>4632</v>
      </c>
      <c r="T8" s="435">
        <f t="shared" si="0"/>
        <v>4632</v>
      </c>
      <c r="U8" s="407">
        <f t="shared" si="0"/>
        <v>94</v>
      </c>
      <c r="V8" s="408">
        <f t="shared" si="0"/>
        <v>30305</v>
      </c>
      <c r="W8" s="409">
        <f t="shared" si="0"/>
        <v>30305</v>
      </c>
      <c r="X8" s="394">
        <f t="shared" ref="X8:Z22" si="1">U8+R8+O8+L8+I8+F8-C8</f>
        <v>0</v>
      </c>
      <c r="Y8" s="394">
        <f t="shared" si="1"/>
        <v>0</v>
      </c>
      <c r="Z8" s="394">
        <f t="shared" si="1"/>
        <v>0</v>
      </c>
    </row>
    <row r="9" ht="44.25" customHeight="1" spans="1:26">
      <c r="A9" s="45">
        <v>1</v>
      </c>
      <c r="B9" s="410" t="s">
        <v>64</v>
      </c>
      <c r="C9" s="411">
        <f>F9+I9+L9+O9+R9+U9</f>
        <v>1</v>
      </c>
      <c r="D9" s="412">
        <f>G9+J9+M9+P9+S9+V9</f>
        <v>247</v>
      </c>
      <c r="E9" s="413">
        <f>H9+K9+N9+Q9+T9+W9</f>
        <v>247</v>
      </c>
      <c r="F9" s="414"/>
      <c r="G9" s="412"/>
      <c r="H9" s="413"/>
      <c r="I9" s="414"/>
      <c r="J9" s="412"/>
      <c r="K9" s="413"/>
      <c r="L9" s="414"/>
      <c r="M9" s="412"/>
      <c r="N9" s="413"/>
      <c r="O9" s="430"/>
      <c r="P9" s="412"/>
      <c r="Q9" s="413"/>
      <c r="R9" s="414"/>
      <c r="S9" s="412"/>
      <c r="T9" s="436"/>
      <c r="U9" s="430">
        <v>1</v>
      </c>
      <c r="V9" s="412">
        <v>247</v>
      </c>
      <c r="W9" s="413">
        <v>247</v>
      </c>
      <c r="X9" s="394">
        <f t="shared" si="1"/>
        <v>0</v>
      </c>
      <c r="Y9" s="394">
        <f t="shared" si="1"/>
        <v>0</v>
      </c>
      <c r="Z9" s="394">
        <f t="shared" si="1"/>
        <v>0</v>
      </c>
    </row>
    <row r="10" ht="44.25" customHeight="1" spans="1:26">
      <c r="A10" s="52">
        <v>2</v>
      </c>
      <c r="B10" s="415" t="s">
        <v>65</v>
      </c>
      <c r="C10" s="411">
        <v>26</v>
      </c>
      <c r="D10" s="412">
        <v>7922</v>
      </c>
      <c r="E10" s="413">
        <v>7922</v>
      </c>
      <c r="F10" s="414"/>
      <c r="G10" s="412"/>
      <c r="H10" s="413"/>
      <c r="I10" s="430">
        <v>5</v>
      </c>
      <c r="J10" s="412">
        <v>1349</v>
      </c>
      <c r="K10" s="413">
        <v>1349</v>
      </c>
      <c r="L10" s="414"/>
      <c r="M10" s="412"/>
      <c r="N10" s="413"/>
      <c r="O10" s="430">
        <v>1</v>
      </c>
      <c r="P10" s="412">
        <v>330</v>
      </c>
      <c r="Q10" s="413">
        <v>330</v>
      </c>
      <c r="R10" s="430">
        <v>2</v>
      </c>
      <c r="S10" s="412">
        <v>556</v>
      </c>
      <c r="T10" s="436">
        <v>556</v>
      </c>
      <c r="U10" s="430">
        <v>18</v>
      </c>
      <c r="V10" s="412">
        <v>5687</v>
      </c>
      <c r="W10" s="413">
        <v>5687</v>
      </c>
      <c r="X10" s="394">
        <f t="shared" si="1"/>
        <v>0</v>
      </c>
      <c r="Y10" s="394">
        <f t="shared" si="1"/>
        <v>0</v>
      </c>
      <c r="Z10" s="394">
        <f t="shared" si="1"/>
        <v>0</v>
      </c>
    </row>
    <row r="11" ht="44.25" customHeight="1" spans="1:26">
      <c r="A11" s="52">
        <v>3</v>
      </c>
      <c r="B11" s="415" t="s">
        <v>66</v>
      </c>
      <c r="C11" s="411">
        <f t="shared" ref="C11:E21" si="2">F11+I11+L11+O11+R11+U11</f>
        <v>14</v>
      </c>
      <c r="D11" s="412">
        <f t="shared" si="2"/>
        <v>4195</v>
      </c>
      <c r="E11" s="413">
        <f t="shared" si="2"/>
        <v>4195</v>
      </c>
      <c r="F11" s="416"/>
      <c r="G11" s="417"/>
      <c r="H11" s="418"/>
      <c r="I11" s="419">
        <v>2</v>
      </c>
      <c r="J11" s="420">
        <v>552</v>
      </c>
      <c r="K11" s="421">
        <v>552</v>
      </c>
      <c r="L11" s="416"/>
      <c r="M11" s="417"/>
      <c r="N11" s="418"/>
      <c r="O11" s="419"/>
      <c r="P11" s="417"/>
      <c r="Q11" s="418"/>
      <c r="R11" s="419">
        <v>1</v>
      </c>
      <c r="S11" s="417">
        <v>338</v>
      </c>
      <c r="T11" s="54">
        <v>338</v>
      </c>
      <c r="U11" s="437">
        <v>11</v>
      </c>
      <c r="V11" s="438">
        <v>3305</v>
      </c>
      <c r="W11" s="424">
        <v>3305</v>
      </c>
      <c r="X11" s="394">
        <f t="shared" si="1"/>
        <v>0</v>
      </c>
      <c r="Y11" s="394">
        <f t="shared" si="1"/>
        <v>0</v>
      </c>
      <c r="Z11" s="394">
        <f t="shared" si="1"/>
        <v>0</v>
      </c>
    </row>
    <row r="12" ht="44.25" customHeight="1" spans="1:26">
      <c r="A12" s="52">
        <v>4</v>
      </c>
      <c r="B12" s="415" t="s">
        <v>67</v>
      </c>
      <c r="C12" s="411">
        <f t="shared" si="2"/>
        <v>1</v>
      </c>
      <c r="D12" s="412">
        <f t="shared" si="2"/>
        <v>931</v>
      </c>
      <c r="E12" s="413">
        <f t="shared" si="2"/>
        <v>931</v>
      </c>
      <c r="F12" s="416"/>
      <c r="G12" s="417"/>
      <c r="H12" s="418"/>
      <c r="I12" s="419"/>
      <c r="J12" s="417"/>
      <c r="K12" s="418"/>
      <c r="L12" s="416"/>
      <c r="M12" s="417"/>
      <c r="N12" s="418"/>
      <c r="O12" s="419"/>
      <c r="P12" s="417"/>
      <c r="Q12" s="418"/>
      <c r="R12" s="419">
        <v>1</v>
      </c>
      <c r="S12" s="420">
        <v>931</v>
      </c>
      <c r="T12" s="439">
        <v>931</v>
      </c>
      <c r="U12" s="437"/>
      <c r="V12" s="438"/>
      <c r="W12" s="424"/>
      <c r="X12" s="394">
        <f t="shared" si="1"/>
        <v>0</v>
      </c>
      <c r="Y12" s="394">
        <f t="shared" si="1"/>
        <v>0</v>
      </c>
      <c r="Z12" s="394">
        <f t="shared" si="1"/>
        <v>0</v>
      </c>
    </row>
    <row r="13" ht="44.25" customHeight="1" spans="1:26">
      <c r="A13" s="52">
        <v>5</v>
      </c>
      <c r="B13" s="415" t="s">
        <v>68</v>
      </c>
      <c r="C13" s="411">
        <f t="shared" si="2"/>
        <v>12</v>
      </c>
      <c r="D13" s="412">
        <f t="shared" si="2"/>
        <v>4686</v>
      </c>
      <c r="E13" s="413">
        <f t="shared" si="2"/>
        <v>4686</v>
      </c>
      <c r="F13" s="419">
        <v>1</v>
      </c>
      <c r="G13" s="417">
        <v>468</v>
      </c>
      <c r="H13" s="418">
        <v>468</v>
      </c>
      <c r="I13" s="419"/>
      <c r="J13" s="417"/>
      <c r="K13" s="418"/>
      <c r="L13" s="416"/>
      <c r="M13" s="417"/>
      <c r="N13" s="418"/>
      <c r="O13" s="419"/>
      <c r="P13" s="417"/>
      <c r="Q13" s="418"/>
      <c r="R13" s="419">
        <v>2</v>
      </c>
      <c r="S13" s="417">
        <v>794</v>
      </c>
      <c r="T13" s="54">
        <v>794</v>
      </c>
      <c r="U13" s="437">
        <v>9</v>
      </c>
      <c r="V13" s="438">
        <v>3424</v>
      </c>
      <c r="W13" s="424">
        <v>3424</v>
      </c>
      <c r="X13" s="394">
        <f t="shared" si="1"/>
        <v>0</v>
      </c>
      <c r="Y13" s="394">
        <f t="shared" si="1"/>
        <v>0</v>
      </c>
      <c r="Z13" s="394">
        <f t="shared" si="1"/>
        <v>0</v>
      </c>
    </row>
    <row r="14" ht="44.25" customHeight="1" spans="1:26">
      <c r="A14" s="52">
        <v>6</v>
      </c>
      <c r="B14" s="415" t="s">
        <v>69</v>
      </c>
      <c r="C14" s="411">
        <f t="shared" si="2"/>
        <v>5</v>
      </c>
      <c r="D14" s="412">
        <f t="shared" si="2"/>
        <v>956</v>
      </c>
      <c r="E14" s="413">
        <f t="shared" si="2"/>
        <v>956</v>
      </c>
      <c r="F14" s="419"/>
      <c r="G14" s="417"/>
      <c r="H14" s="418"/>
      <c r="I14" s="419">
        <v>1</v>
      </c>
      <c r="J14" s="417">
        <v>79</v>
      </c>
      <c r="K14" s="418">
        <v>79</v>
      </c>
      <c r="L14" s="416"/>
      <c r="M14" s="417"/>
      <c r="N14" s="418"/>
      <c r="O14" s="419"/>
      <c r="P14" s="417"/>
      <c r="Q14" s="418"/>
      <c r="R14" s="419"/>
      <c r="S14" s="417"/>
      <c r="T14" s="54"/>
      <c r="U14" s="419">
        <v>4</v>
      </c>
      <c r="V14" s="417">
        <v>877</v>
      </c>
      <c r="W14" s="424">
        <v>877</v>
      </c>
      <c r="X14" s="394">
        <f t="shared" si="1"/>
        <v>0</v>
      </c>
      <c r="Y14" s="394">
        <f t="shared" si="1"/>
        <v>0</v>
      </c>
      <c r="Z14" s="394">
        <f t="shared" si="1"/>
        <v>0</v>
      </c>
    </row>
    <row r="15" ht="44.25" customHeight="1" spans="1:26">
      <c r="A15" s="52">
        <v>7</v>
      </c>
      <c r="B15" s="415" t="s">
        <v>70</v>
      </c>
      <c r="C15" s="411">
        <f t="shared" si="2"/>
        <v>20</v>
      </c>
      <c r="D15" s="412">
        <f t="shared" si="2"/>
        <v>6888</v>
      </c>
      <c r="E15" s="413">
        <f t="shared" si="2"/>
        <v>6888</v>
      </c>
      <c r="F15" s="419"/>
      <c r="G15" s="417"/>
      <c r="H15" s="418"/>
      <c r="I15" s="419">
        <v>1</v>
      </c>
      <c r="J15" s="417">
        <v>526</v>
      </c>
      <c r="K15" s="418">
        <v>526</v>
      </c>
      <c r="L15" s="416"/>
      <c r="M15" s="417"/>
      <c r="N15" s="418"/>
      <c r="O15" s="419">
        <v>1</v>
      </c>
      <c r="P15" s="417">
        <v>327</v>
      </c>
      <c r="Q15" s="418">
        <v>327</v>
      </c>
      <c r="R15" s="419"/>
      <c r="S15" s="417"/>
      <c r="T15" s="54"/>
      <c r="U15" s="437">
        <v>18</v>
      </c>
      <c r="V15" s="438">
        <v>6035</v>
      </c>
      <c r="W15" s="424">
        <v>6035</v>
      </c>
      <c r="X15" s="394">
        <f t="shared" si="1"/>
        <v>0</v>
      </c>
      <c r="Y15" s="394">
        <f t="shared" si="1"/>
        <v>0</v>
      </c>
      <c r="Z15" s="394">
        <f t="shared" si="1"/>
        <v>0</v>
      </c>
    </row>
    <row r="16" s="396" customFormat="1" ht="44.25" customHeight="1" spans="1:26">
      <c r="A16" s="52">
        <v>8</v>
      </c>
      <c r="B16" s="415" t="s">
        <v>71</v>
      </c>
      <c r="C16" s="411">
        <f t="shared" si="2"/>
        <v>5</v>
      </c>
      <c r="D16" s="412">
        <f t="shared" si="2"/>
        <v>1562</v>
      </c>
      <c r="E16" s="413">
        <f t="shared" si="2"/>
        <v>1562</v>
      </c>
      <c r="F16" s="419">
        <v>1</v>
      </c>
      <c r="G16" s="417">
        <v>123</v>
      </c>
      <c r="H16" s="418">
        <v>123</v>
      </c>
      <c r="I16" s="419"/>
      <c r="J16" s="417"/>
      <c r="K16" s="418"/>
      <c r="L16" s="416"/>
      <c r="M16" s="417"/>
      <c r="N16" s="418"/>
      <c r="O16" s="419">
        <v>1</v>
      </c>
      <c r="P16" s="417">
        <v>168</v>
      </c>
      <c r="Q16" s="418">
        <v>168</v>
      </c>
      <c r="R16" s="419"/>
      <c r="S16" s="417"/>
      <c r="T16" s="54"/>
      <c r="U16" s="437">
        <v>3</v>
      </c>
      <c r="V16" s="438">
        <v>1271</v>
      </c>
      <c r="W16" s="424">
        <v>1271</v>
      </c>
      <c r="X16" s="394">
        <f t="shared" si="1"/>
        <v>0</v>
      </c>
      <c r="Y16" s="394">
        <f t="shared" si="1"/>
        <v>0</v>
      </c>
      <c r="Z16" s="394">
        <f t="shared" si="1"/>
        <v>0</v>
      </c>
    </row>
    <row r="17" ht="44.25" customHeight="1" spans="1:26">
      <c r="A17" s="52">
        <v>9</v>
      </c>
      <c r="B17" s="415" t="s">
        <v>72</v>
      </c>
      <c r="C17" s="411">
        <f t="shared" si="2"/>
        <v>12</v>
      </c>
      <c r="D17" s="412">
        <f t="shared" si="2"/>
        <v>3693</v>
      </c>
      <c r="E17" s="413">
        <f t="shared" si="2"/>
        <v>3693</v>
      </c>
      <c r="F17" s="419"/>
      <c r="G17" s="417"/>
      <c r="H17" s="418"/>
      <c r="I17" s="419">
        <v>3</v>
      </c>
      <c r="J17" s="417">
        <v>899</v>
      </c>
      <c r="K17" s="418">
        <v>899</v>
      </c>
      <c r="L17" s="416"/>
      <c r="M17" s="417"/>
      <c r="N17" s="418"/>
      <c r="O17" s="419">
        <v>1</v>
      </c>
      <c r="P17" s="417">
        <v>492</v>
      </c>
      <c r="Q17" s="418">
        <v>492</v>
      </c>
      <c r="R17" s="419">
        <v>2</v>
      </c>
      <c r="S17" s="417">
        <v>480</v>
      </c>
      <c r="T17" s="54">
        <v>480</v>
      </c>
      <c r="U17" s="437">
        <v>6</v>
      </c>
      <c r="V17" s="438">
        <v>1822</v>
      </c>
      <c r="W17" s="424">
        <v>1822</v>
      </c>
      <c r="X17" s="394">
        <f t="shared" si="1"/>
        <v>0</v>
      </c>
      <c r="Y17" s="394">
        <f t="shared" si="1"/>
        <v>0</v>
      </c>
      <c r="Z17" s="394">
        <f t="shared" si="1"/>
        <v>0</v>
      </c>
    </row>
    <row r="18" ht="44.25" customHeight="1" spans="1:26">
      <c r="A18" s="52">
        <v>10</v>
      </c>
      <c r="B18" s="415" t="s">
        <v>73</v>
      </c>
      <c r="C18" s="411">
        <f t="shared" si="2"/>
        <v>6</v>
      </c>
      <c r="D18" s="412">
        <f t="shared" si="2"/>
        <v>1774</v>
      </c>
      <c r="E18" s="413">
        <f t="shared" si="2"/>
        <v>1774</v>
      </c>
      <c r="F18" s="419">
        <v>2</v>
      </c>
      <c r="G18" s="420">
        <v>535</v>
      </c>
      <c r="H18" s="421">
        <v>535</v>
      </c>
      <c r="I18" s="419"/>
      <c r="J18" s="417"/>
      <c r="K18" s="418"/>
      <c r="L18" s="419">
        <v>1</v>
      </c>
      <c r="M18" s="417">
        <v>439</v>
      </c>
      <c r="N18" s="418">
        <v>439</v>
      </c>
      <c r="O18" s="419"/>
      <c r="P18" s="417"/>
      <c r="Q18" s="418"/>
      <c r="R18" s="419">
        <v>3</v>
      </c>
      <c r="S18" s="420">
        <v>800</v>
      </c>
      <c r="T18" s="439">
        <v>800</v>
      </c>
      <c r="U18" s="419"/>
      <c r="V18" s="417"/>
      <c r="W18" s="424"/>
      <c r="X18" s="394">
        <f t="shared" si="1"/>
        <v>0</v>
      </c>
      <c r="Y18" s="394">
        <f t="shared" si="1"/>
        <v>0</v>
      </c>
      <c r="Z18" s="394">
        <f t="shared" si="1"/>
        <v>0</v>
      </c>
    </row>
    <row r="19" ht="44.25" customHeight="1" spans="1:26">
      <c r="A19" s="52">
        <v>11</v>
      </c>
      <c r="B19" s="415" t="s">
        <v>74</v>
      </c>
      <c r="C19" s="411">
        <f t="shared" si="2"/>
        <v>2</v>
      </c>
      <c r="D19" s="412">
        <f t="shared" si="2"/>
        <v>663</v>
      </c>
      <c r="E19" s="413">
        <f t="shared" si="2"/>
        <v>663</v>
      </c>
      <c r="F19" s="416"/>
      <c r="G19" s="417"/>
      <c r="H19" s="418"/>
      <c r="I19" s="419"/>
      <c r="J19" s="417"/>
      <c r="K19" s="418"/>
      <c r="L19" s="419"/>
      <c r="M19" s="417"/>
      <c r="N19" s="418"/>
      <c r="O19" s="419"/>
      <c r="P19" s="417"/>
      <c r="Q19" s="418"/>
      <c r="R19" s="419"/>
      <c r="S19" s="417"/>
      <c r="T19" s="54"/>
      <c r="U19" s="419">
        <v>2</v>
      </c>
      <c r="V19" s="417">
        <v>663</v>
      </c>
      <c r="W19" s="424">
        <v>663</v>
      </c>
      <c r="X19" s="394">
        <f t="shared" si="1"/>
        <v>0</v>
      </c>
      <c r="Y19" s="394">
        <f t="shared" si="1"/>
        <v>0</v>
      </c>
      <c r="Z19" s="394">
        <f t="shared" si="1"/>
        <v>0</v>
      </c>
    </row>
    <row r="20" ht="44.25" customHeight="1" spans="1:26">
      <c r="A20" s="52">
        <v>12</v>
      </c>
      <c r="B20" s="415" t="s">
        <v>75</v>
      </c>
      <c r="C20" s="411">
        <f t="shared" si="2"/>
        <v>18</v>
      </c>
      <c r="D20" s="412">
        <f t="shared" si="2"/>
        <v>5971</v>
      </c>
      <c r="E20" s="413">
        <f t="shared" si="2"/>
        <v>5971</v>
      </c>
      <c r="F20" s="422"/>
      <c r="G20" s="423"/>
      <c r="H20" s="424"/>
      <c r="I20" s="431">
        <v>4</v>
      </c>
      <c r="J20" s="423">
        <v>1452</v>
      </c>
      <c r="K20" s="424">
        <v>1452</v>
      </c>
      <c r="L20" s="431"/>
      <c r="M20" s="423"/>
      <c r="N20" s="424"/>
      <c r="O20" s="431"/>
      <c r="P20" s="423"/>
      <c r="Q20" s="424"/>
      <c r="R20" s="431">
        <v>1</v>
      </c>
      <c r="S20" s="423">
        <v>501</v>
      </c>
      <c r="T20" s="440">
        <v>501</v>
      </c>
      <c r="U20" s="431">
        <v>13</v>
      </c>
      <c r="V20" s="423">
        <v>4018</v>
      </c>
      <c r="W20" s="424">
        <v>4018</v>
      </c>
      <c r="X20" s="394">
        <f t="shared" si="1"/>
        <v>0</v>
      </c>
      <c r="Y20" s="394">
        <f t="shared" si="1"/>
        <v>0</v>
      </c>
      <c r="Z20" s="394">
        <f t="shared" si="1"/>
        <v>0</v>
      </c>
    </row>
    <row r="21" ht="44.25" customHeight="1" spans="1:26">
      <c r="A21" s="52">
        <v>13</v>
      </c>
      <c r="B21" s="415" t="s">
        <v>76</v>
      </c>
      <c r="C21" s="411">
        <f t="shared" si="2"/>
        <v>13</v>
      </c>
      <c r="D21" s="412">
        <f t="shared" si="2"/>
        <v>4226</v>
      </c>
      <c r="E21" s="413">
        <f t="shared" si="2"/>
        <v>4226</v>
      </c>
      <c r="F21" s="422"/>
      <c r="G21" s="423"/>
      <c r="H21" s="424"/>
      <c r="I21" s="431">
        <v>1</v>
      </c>
      <c r="J21" s="423">
        <v>269</v>
      </c>
      <c r="K21" s="424">
        <v>269</v>
      </c>
      <c r="L21" s="431">
        <v>1</v>
      </c>
      <c r="M21" s="423">
        <v>387</v>
      </c>
      <c r="N21" s="424">
        <v>387</v>
      </c>
      <c r="O21" s="431">
        <v>1</v>
      </c>
      <c r="P21" s="423">
        <v>382</v>
      </c>
      <c r="Q21" s="424">
        <v>382</v>
      </c>
      <c r="R21" s="431">
        <v>1</v>
      </c>
      <c r="S21" s="423">
        <v>232</v>
      </c>
      <c r="T21" s="440">
        <v>232</v>
      </c>
      <c r="U21" s="431">
        <v>9</v>
      </c>
      <c r="V21" s="423">
        <v>2956</v>
      </c>
      <c r="W21" s="424">
        <v>2956</v>
      </c>
      <c r="X21" s="394">
        <f t="shared" si="1"/>
        <v>0</v>
      </c>
      <c r="Y21" s="394">
        <f t="shared" si="1"/>
        <v>0</v>
      </c>
      <c r="Z21" s="394">
        <f t="shared" si="1"/>
        <v>0</v>
      </c>
    </row>
    <row r="22" ht="44.25" customHeight="1" spans="1:26">
      <c r="A22" s="59">
        <v>14</v>
      </c>
      <c r="B22" s="425" t="s">
        <v>120</v>
      </c>
      <c r="C22" s="426"/>
      <c r="D22" s="427"/>
      <c r="E22" s="428"/>
      <c r="F22" s="429"/>
      <c r="G22" s="427"/>
      <c r="H22" s="428"/>
      <c r="I22" s="429"/>
      <c r="J22" s="427"/>
      <c r="K22" s="428"/>
      <c r="L22" s="429"/>
      <c r="M22" s="427"/>
      <c r="N22" s="428"/>
      <c r="O22" s="429"/>
      <c r="P22" s="427"/>
      <c r="Q22" s="428"/>
      <c r="R22" s="429"/>
      <c r="S22" s="427"/>
      <c r="T22" s="441"/>
      <c r="U22" s="429"/>
      <c r="V22" s="427"/>
      <c r="W22" s="428"/>
      <c r="X22" s="394">
        <f t="shared" si="1"/>
        <v>0</v>
      </c>
      <c r="Y22" s="394">
        <f t="shared" si="1"/>
        <v>0</v>
      </c>
      <c r="Z22" s="394">
        <f t="shared" si="1"/>
        <v>0</v>
      </c>
    </row>
    <row r="24" ht="18.75" spans="3:23">
      <c r="C24" s="394">
        <f t="shared" ref="C24:W24" si="3">C22+C16+C21+C20+C17+C12+C15+C11+C13+C14+C18+C10+C19+C9-C8</f>
        <v>0</v>
      </c>
      <c r="D24" s="394">
        <f t="shared" si="3"/>
        <v>0</v>
      </c>
      <c r="E24" s="394">
        <f t="shared" si="3"/>
        <v>0</v>
      </c>
      <c r="F24" s="394">
        <f t="shared" si="3"/>
        <v>0</v>
      </c>
      <c r="G24" s="394">
        <f t="shared" si="3"/>
        <v>0</v>
      </c>
      <c r="H24" s="394">
        <f t="shared" si="3"/>
        <v>0</v>
      </c>
      <c r="I24" s="394">
        <f t="shared" si="3"/>
        <v>0</v>
      </c>
      <c r="J24" s="394">
        <f t="shared" si="3"/>
        <v>0</v>
      </c>
      <c r="K24" s="394">
        <f t="shared" si="3"/>
        <v>0</v>
      </c>
      <c r="L24" s="394">
        <f t="shared" si="3"/>
        <v>0</v>
      </c>
      <c r="M24" s="394">
        <f t="shared" si="3"/>
        <v>0</v>
      </c>
      <c r="N24" s="394">
        <f t="shared" si="3"/>
        <v>0</v>
      </c>
      <c r="O24" s="394">
        <f t="shared" si="3"/>
        <v>0</v>
      </c>
      <c r="P24" s="394">
        <f t="shared" si="3"/>
        <v>0</v>
      </c>
      <c r="Q24" s="394">
        <f t="shared" si="3"/>
        <v>0</v>
      </c>
      <c r="R24" s="394">
        <f t="shared" si="3"/>
        <v>0</v>
      </c>
      <c r="S24" s="394">
        <f t="shared" si="3"/>
        <v>0</v>
      </c>
      <c r="T24" s="394">
        <f t="shared" si="3"/>
        <v>0</v>
      </c>
      <c r="U24" s="394">
        <f t="shared" si="3"/>
        <v>0</v>
      </c>
      <c r="V24" s="394">
        <f t="shared" si="3"/>
        <v>0</v>
      </c>
      <c r="W24" s="394">
        <f t="shared" si="3"/>
        <v>0</v>
      </c>
    </row>
  </sheetData>
  <mergeCells count="16">
    <mergeCell ref="A2:W2"/>
    <mergeCell ref="F6:H6"/>
    <mergeCell ref="I6:K6"/>
    <mergeCell ref="L6:N6"/>
    <mergeCell ref="O6:Q6"/>
    <mergeCell ref="R6:T6"/>
    <mergeCell ref="A8:B8"/>
    <mergeCell ref="A4:A7"/>
    <mergeCell ref="B4:B7"/>
    <mergeCell ref="C4:C7"/>
    <mergeCell ref="D4:D7"/>
    <mergeCell ref="E4:E7"/>
    <mergeCell ref="U4:U7"/>
    <mergeCell ref="V4:V7"/>
    <mergeCell ref="W4:W7"/>
    <mergeCell ref="F4:T5"/>
  </mergeCells>
  <pageMargins left="0.196850393700787" right="0.196850393700787" top="0.196850393700787" bottom="0.196850393700787" header="0.31496062992126" footer="0.31496062992126"/>
  <pageSetup paperSize="9" scale="47" orientation="landscape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AB21"/>
  <sheetViews>
    <sheetView view="pageBreakPreview" zoomScale="55" zoomScaleNormal="55" workbookViewId="0">
      <selection activeCell="F13" sqref="A1:Y20"/>
    </sheetView>
  </sheetViews>
  <sheetFormatPr defaultColWidth="9.33333333333333" defaultRowHeight="12.75"/>
  <cols>
    <col min="1" max="1" width="6.28888888888889" style="324" customWidth="1"/>
    <col min="2" max="2" width="31.2888888888889" style="324" customWidth="1"/>
    <col min="3" max="3" width="13.4222222222222" style="324" customWidth="1"/>
    <col min="4" max="5" width="9.56666666666667" style="324" customWidth="1"/>
    <col min="6" max="6" width="14" style="324" customWidth="1"/>
    <col min="7" max="7" width="11.4222222222222" style="324" customWidth="1"/>
    <col min="8" max="8" width="9.42222222222222" style="324" customWidth="1"/>
    <col min="9" max="9" width="11.4222222222222" style="324" customWidth="1"/>
    <col min="10" max="10" width="13.8555555555556" style="324" customWidth="1"/>
    <col min="11" max="11" width="7.71111111111111" style="324" customWidth="1"/>
    <col min="12" max="12" width="11.4222222222222" style="324" customWidth="1"/>
    <col min="13" max="13" width="13.5666666666667" style="324" customWidth="1"/>
    <col min="14" max="14" width="8.42222222222222" style="324" customWidth="1"/>
    <col min="15" max="15" width="11.4222222222222" style="324" customWidth="1"/>
    <col min="16" max="16" width="13.5666666666667" style="324" customWidth="1"/>
    <col min="17" max="17" width="8.85555555555556" style="324" customWidth="1"/>
    <col min="18" max="18" width="11.4222222222222" style="324" customWidth="1"/>
    <col min="19" max="19" width="14.7111111111111" style="324" customWidth="1"/>
    <col min="20" max="20" width="8.56666666666667" style="324" customWidth="1"/>
    <col min="21" max="21" width="11.4222222222222" style="324" customWidth="1"/>
    <col min="22" max="22" width="15" style="324" customWidth="1"/>
    <col min="23" max="23" width="20.5666666666667" style="324" customWidth="1"/>
    <col min="24" max="24" width="13.4222222222222" style="324" customWidth="1"/>
    <col min="25" max="25" width="12.1444444444444" style="324" customWidth="1"/>
    <col min="26" max="16384" width="9.14444444444444" style="324"/>
  </cols>
  <sheetData>
    <row r="1" ht="54.75" customHeight="1" spans="1:25">
      <c r="A1" s="325" t="s">
        <v>134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  <c r="W1" s="325"/>
      <c r="X1" s="325"/>
      <c r="Y1" s="325"/>
    </row>
    <row r="2" ht="30.75" customHeight="1" spans="1:25">
      <c r="A2" s="326" t="s">
        <v>2</v>
      </c>
      <c r="B2" s="327" t="s">
        <v>3</v>
      </c>
      <c r="C2" s="328" t="s">
        <v>135</v>
      </c>
      <c r="D2" s="327" t="s">
        <v>136</v>
      </c>
      <c r="E2" s="329"/>
      <c r="F2" s="330" t="s">
        <v>137</v>
      </c>
      <c r="G2" s="331" t="s">
        <v>138</v>
      </c>
      <c r="H2" s="332" t="s">
        <v>139</v>
      </c>
      <c r="I2" s="376"/>
      <c r="J2" s="376"/>
      <c r="K2" s="376"/>
      <c r="L2" s="376"/>
      <c r="M2" s="376"/>
      <c r="N2" s="376"/>
      <c r="O2" s="376"/>
      <c r="P2" s="376"/>
      <c r="Q2" s="376"/>
      <c r="R2" s="376"/>
      <c r="S2" s="376"/>
      <c r="T2" s="376"/>
      <c r="U2" s="376"/>
      <c r="V2" s="386"/>
      <c r="W2" s="326" t="s">
        <v>140</v>
      </c>
      <c r="X2" s="330" t="s">
        <v>141</v>
      </c>
      <c r="Y2" s="331" t="s">
        <v>138</v>
      </c>
    </row>
    <row r="3" ht="10.5" customHeight="1" spans="1:25">
      <c r="A3" s="333"/>
      <c r="B3" s="334"/>
      <c r="C3" s="335"/>
      <c r="D3" s="336" t="s">
        <v>142</v>
      </c>
      <c r="E3" s="336" t="s">
        <v>143</v>
      </c>
      <c r="F3" s="337"/>
      <c r="G3" s="338"/>
      <c r="H3" s="339"/>
      <c r="I3" s="377"/>
      <c r="J3" s="377"/>
      <c r="K3" s="377"/>
      <c r="L3" s="377"/>
      <c r="M3" s="377"/>
      <c r="N3" s="377"/>
      <c r="O3" s="377"/>
      <c r="P3" s="377"/>
      <c r="Q3" s="377"/>
      <c r="R3" s="377"/>
      <c r="S3" s="377"/>
      <c r="T3" s="377"/>
      <c r="U3" s="377"/>
      <c r="V3" s="387"/>
      <c r="W3" s="333"/>
      <c r="X3" s="337"/>
      <c r="Y3" s="338"/>
    </row>
    <row r="4" ht="27.75" customHeight="1" spans="1:25">
      <c r="A4" s="333"/>
      <c r="B4" s="334"/>
      <c r="C4" s="335"/>
      <c r="D4" s="340"/>
      <c r="E4" s="340"/>
      <c r="F4" s="337"/>
      <c r="G4" s="338"/>
      <c r="H4" s="341" t="s">
        <v>144</v>
      </c>
      <c r="I4" s="378"/>
      <c r="J4" s="379"/>
      <c r="K4" s="341" t="s">
        <v>145</v>
      </c>
      <c r="L4" s="378"/>
      <c r="M4" s="379"/>
      <c r="N4" s="341" t="s">
        <v>146</v>
      </c>
      <c r="O4" s="378"/>
      <c r="P4" s="379"/>
      <c r="Q4" s="341" t="s">
        <v>147</v>
      </c>
      <c r="R4" s="378"/>
      <c r="S4" s="379"/>
      <c r="T4" s="341" t="s">
        <v>148</v>
      </c>
      <c r="U4" s="378"/>
      <c r="V4" s="379"/>
      <c r="W4" s="388"/>
      <c r="X4" s="337"/>
      <c r="Y4" s="338"/>
    </row>
    <row r="5" ht="130.5" customHeight="1" spans="1:25">
      <c r="A5" s="342"/>
      <c r="B5" s="343"/>
      <c r="C5" s="344"/>
      <c r="D5" s="345"/>
      <c r="E5" s="345"/>
      <c r="F5" s="346"/>
      <c r="G5" s="347"/>
      <c r="H5" s="344" t="s">
        <v>149</v>
      </c>
      <c r="I5" s="346" t="s">
        <v>141</v>
      </c>
      <c r="J5" s="347" t="s">
        <v>138</v>
      </c>
      <c r="K5" s="344" t="s">
        <v>149</v>
      </c>
      <c r="L5" s="346" t="s">
        <v>141</v>
      </c>
      <c r="M5" s="347" t="s">
        <v>138</v>
      </c>
      <c r="N5" s="344" t="s">
        <v>149</v>
      </c>
      <c r="O5" s="346" t="s">
        <v>141</v>
      </c>
      <c r="P5" s="347" t="s">
        <v>138</v>
      </c>
      <c r="Q5" s="344" t="s">
        <v>149</v>
      </c>
      <c r="R5" s="346" t="s">
        <v>141</v>
      </c>
      <c r="S5" s="347" t="s">
        <v>138</v>
      </c>
      <c r="T5" s="344" t="s">
        <v>149</v>
      </c>
      <c r="U5" s="346" t="s">
        <v>141</v>
      </c>
      <c r="V5" s="347" t="s">
        <v>138</v>
      </c>
      <c r="W5" s="389"/>
      <c r="X5" s="346"/>
      <c r="Y5" s="347"/>
    </row>
    <row r="6" ht="39" customHeight="1" spans="1:28">
      <c r="A6" s="348" t="s">
        <v>10</v>
      </c>
      <c r="B6" s="349"/>
      <c r="C6" s="350">
        <f>C7+C17+C8+C12+C16+C11+C9+C13+C10+C15+C18+C19+C14+C20</f>
        <v>791</v>
      </c>
      <c r="D6" s="351">
        <f>D7+D17+D8+D12+D16+D11+D9+D13+D10+D15+D18+D19+D14+D20</f>
        <v>656</v>
      </c>
      <c r="E6" s="351">
        <f>E7+E17+E8+E12+E16+E11+E9+E13+E10+E15+E18+E19+E14+E20</f>
        <v>135</v>
      </c>
      <c r="F6" s="352">
        <f>F7+F17+F8+F12+F16+F11+F9+F13+F10+F15+F18+F19+F14+F20</f>
        <v>718681</v>
      </c>
      <c r="G6" s="353">
        <f>G7+G17+G8+G12+G16+G11+G9+G13+G10+G15+G18+G19+G14+G20</f>
        <v>163758</v>
      </c>
      <c r="H6" s="350">
        <f t="shared" ref="H6:Y6" si="0">SUM(H7:H20)</f>
        <v>112</v>
      </c>
      <c r="I6" s="352">
        <f t="shared" si="0"/>
        <v>107958</v>
      </c>
      <c r="J6" s="353">
        <f t="shared" si="0"/>
        <v>17335</v>
      </c>
      <c r="K6" s="350">
        <f t="shared" si="0"/>
        <v>87</v>
      </c>
      <c r="L6" s="352">
        <f t="shared" si="0"/>
        <v>84919</v>
      </c>
      <c r="M6" s="353">
        <f t="shared" si="0"/>
        <v>11001</v>
      </c>
      <c r="N6" s="350">
        <f t="shared" si="0"/>
        <v>99</v>
      </c>
      <c r="O6" s="352">
        <f t="shared" si="0"/>
        <v>98843</v>
      </c>
      <c r="P6" s="353">
        <f t="shared" si="0"/>
        <v>5715</v>
      </c>
      <c r="Q6" s="350">
        <f t="shared" si="0"/>
        <v>14</v>
      </c>
      <c r="R6" s="352">
        <f t="shared" si="0"/>
        <v>11308</v>
      </c>
      <c r="S6" s="353">
        <f t="shared" si="0"/>
        <v>2053</v>
      </c>
      <c r="T6" s="350">
        <f t="shared" si="0"/>
        <v>207</v>
      </c>
      <c r="U6" s="352">
        <f t="shared" si="0"/>
        <v>188004</v>
      </c>
      <c r="V6" s="353">
        <f t="shared" si="0"/>
        <v>28288</v>
      </c>
      <c r="W6" s="390">
        <f t="shared" si="0"/>
        <v>272</v>
      </c>
      <c r="X6" s="352">
        <f t="shared" si="0"/>
        <v>227649</v>
      </c>
      <c r="Y6" s="353">
        <f t="shared" si="0"/>
        <v>99366</v>
      </c>
      <c r="Z6" s="394"/>
      <c r="AA6" s="394"/>
      <c r="AB6" s="394"/>
    </row>
    <row r="7" ht="45" customHeight="1" spans="1:28">
      <c r="A7" s="354">
        <v>1</v>
      </c>
      <c r="B7" s="355" t="s">
        <v>11</v>
      </c>
      <c r="C7" s="356">
        <v>57</v>
      </c>
      <c r="D7" s="357">
        <v>56</v>
      </c>
      <c r="E7" s="357">
        <v>1</v>
      </c>
      <c r="F7" s="358">
        <v>49084</v>
      </c>
      <c r="G7" s="359">
        <v>13553</v>
      </c>
      <c r="H7" s="360">
        <v>8</v>
      </c>
      <c r="I7" s="380">
        <v>5645</v>
      </c>
      <c r="J7" s="381">
        <v>1230</v>
      </c>
      <c r="K7" s="360">
        <v>4</v>
      </c>
      <c r="L7" s="380">
        <v>2562</v>
      </c>
      <c r="M7" s="381">
        <v>150</v>
      </c>
      <c r="N7" s="360">
        <v>8</v>
      </c>
      <c r="O7" s="380">
        <v>6675</v>
      </c>
      <c r="P7" s="381">
        <v>386</v>
      </c>
      <c r="Q7" s="360">
        <v>1</v>
      </c>
      <c r="R7" s="380">
        <v>2374</v>
      </c>
      <c r="S7" s="381">
        <v>60</v>
      </c>
      <c r="T7" s="360">
        <v>17</v>
      </c>
      <c r="U7" s="380">
        <v>14465</v>
      </c>
      <c r="V7" s="381">
        <v>3872</v>
      </c>
      <c r="W7" s="391">
        <v>19</v>
      </c>
      <c r="X7" s="380">
        <v>17363</v>
      </c>
      <c r="Y7" s="381">
        <v>7855</v>
      </c>
      <c r="Z7" s="394"/>
      <c r="AA7" s="394"/>
      <c r="AB7" s="394"/>
    </row>
    <row r="8" ht="45" customHeight="1" spans="1:28">
      <c r="A8" s="361">
        <v>2</v>
      </c>
      <c r="B8" s="362" t="s">
        <v>12</v>
      </c>
      <c r="C8" s="363">
        <v>72</v>
      </c>
      <c r="D8" s="364">
        <v>46</v>
      </c>
      <c r="E8" s="364">
        <v>26</v>
      </c>
      <c r="F8" s="365">
        <v>43056</v>
      </c>
      <c r="G8" s="366">
        <v>14443</v>
      </c>
      <c r="H8" s="367">
        <v>8</v>
      </c>
      <c r="I8" s="382">
        <v>6123</v>
      </c>
      <c r="J8" s="383">
        <v>1354</v>
      </c>
      <c r="K8" s="367">
        <v>9</v>
      </c>
      <c r="L8" s="382">
        <v>4387</v>
      </c>
      <c r="M8" s="383">
        <v>1901</v>
      </c>
      <c r="N8" s="367">
        <v>7</v>
      </c>
      <c r="O8" s="382">
        <v>8414</v>
      </c>
      <c r="P8" s="383">
        <v>390</v>
      </c>
      <c r="Q8" s="367">
        <v>1</v>
      </c>
      <c r="R8" s="382">
        <v>330</v>
      </c>
      <c r="S8" s="383">
        <v>330</v>
      </c>
      <c r="T8" s="367">
        <v>15</v>
      </c>
      <c r="U8" s="382">
        <v>7936</v>
      </c>
      <c r="V8" s="383">
        <v>946</v>
      </c>
      <c r="W8" s="392">
        <v>32</v>
      </c>
      <c r="X8" s="382">
        <v>15866</v>
      </c>
      <c r="Y8" s="383">
        <v>9522</v>
      </c>
      <c r="Z8" s="394"/>
      <c r="AA8" s="394"/>
      <c r="AB8" s="394"/>
    </row>
    <row r="9" ht="45" customHeight="1" spans="1:28">
      <c r="A9" s="361">
        <v>3</v>
      </c>
      <c r="B9" s="362" t="s">
        <v>13</v>
      </c>
      <c r="C9" s="363">
        <v>65</v>
      </c>
      <c r="D9" s="368">
        <v>51</v>
      </c>
      <c r="E9" s="368">
        <v>14</v>
      </c>
      <c r="F9" s="365">
        <v>46916</v>
      </c>
      <c r="G9" s="366">
        <v>11383</v>
      </c>
      <c r="H9" s="367">
        <v>10</v>
      </c>
      <c r="I9" s="382">
        <v>7561</v>
      </c>
      <c r="J9" s="383">
        <v>1246</v>
      </c>
      <c r="K9" s="367">
        <v>8</v>
      </c>
      <c r="L9" s="382">
        <v>7347</v>
      </c>
      <c r="M9" s="383">
        <v>1013</v>
      </c>
      <c r="N9" s="367">
        <v>6</v>
      </c>
      <c r="O9" s="382">
        <v>4519</v>
      </c>
      <c r="P9" s="383">
        <v>226</v>
      </c>
      <c r="Q9" s="367">
        <v>1</v>
      </c>
      <c r="R9" s="382">
        <v>1395</v>
      </c>
      <c r="S9" s="383">
        <v>30</v>
      </c>
      <c r="T9" s="367">
        <v>14</v>
      </c>
      <c r="U9" s="382">
        <v>11325</v>
      </c>
      <c r="V9" s="383">
        <v>1215</v>
      </c>
      <c r="W9" s="392">
        <v>26</v>
      </c>
      <c r="X9" s="382">
        <v>14769</v>
      </c>
      <c r="Y9" s="383">
        <v>7653</v>
      </c>
      <c r="Z9" s="394"/>
      <c r="AA9" s="394"/>
      <c r="AB9" s="394"/>
    </row>
    <row r="10" ht="45" customHeight="1" spans="1:28">
      <c r="A10" s="361">
        <v>4</v>
      </c>
      <c r="B10" s="362" t="s">
        <v>14</v>
      </c>
      <c r="C10" s="363">
        <v>35</v>
      </c>
      <c r="D10" s="368">
        <v>34</v>
      </c>
      <c r="E10" s="368">
        <v>1</v>
      </c>
      <c r="F10" s="365">
        <v>28562</v>
      </c>
      <c r="G10" s="366">
        <v>3813</v>
      </c>
      <c r="H10" s="367">
        <v>8</v>
      </c>
      <c r="I10" s="382">
        <v>4857</v>
      </c>
      <c r="J10" s="383">
        <v>712</v>
      </c>
      <c r="K10" s="367">
        <v>2</v>
      </c>
      <c r="L10" s="382">
        <v>1820</v>
      </c>
      <c r="M10" s="383">
        <v>90</v>
      </c>
      <c r="N10" s="367">
        <v>6</v>
      </c>
      <c r="O10" s="382">
        <v>5073</v>
      </c>
      <c r="P10" s="383">
        <v>263</v>
      </c>
      <c r="Q10" s="367">
        <v>1</v>
      </c>
      <c r="R10" s="382">
        <v>1190</v>
      </c>
      <c r="S10" s="383">
        <v>54</v>
      </c>
      <c r="T10" s="367">
        <v>13</v>
      </c>
      <c r="U10" s="382">
        <v>9905</v>
      </c>
      <c r="V10" s="383">
        <v>1707</v>
      </c>
      <c r="W10" s="392">
        <v>5</v>
      </c>
      <c r="X10" s="382">
        <v>5717</v>
      </c>
      <c r="Y10" s="383">
        <v>987</v>
      </c>
      <c r="Z10" s="394"/>
      <c r="AA10" s="394"/>
      <c r="AB10" s="394"/>
    </row>
    <row r="11" ht="45" customHeight="1" spans="1:28">
      <c r="A11" s="361">
        <v>5</v>
      </c>
      <c r="B11" s="362" t="s">
        <v>15</v>
      </c>
      <c r="C11" s="363">
        <v>61</v>
      </c>
      <c r="D11" s="368">
        <v>49</v>
      </c>
      <c r="E11" s="368">
        <v>12</v>
      </c>
      <c r="F11" s="365">
        <v>55187</v>
      </c>
      <c r="G11" s="366">
        <v>11712</v>
      </c>
      <c r="H11" s="367">
        <v>8</v>
      </c>
      <c r="I11" s="382">
        <v>7380</v>
      </c>
      <c r="J11" s="383">
        <v>790</v>
      </c>
      <c r="K11" s="367">
        <v>5</v>
      </c>
      <c r="L11" s="382">
        <v>6298</v>
      </c>
      <c r="M11" s="383">
        <v>150</v>
      </c>
      <c r="N11" s="367">
        <v>7</v>
      </c>
      <c r="O11" s="382">
        <v>8217</v>
      </c>
      <c r="P11" s="383">
        <v>266</v>
      </c>
      <c r="Q11" s="367">
        <v>1</v>
      </c>
      <c r="R11" s="382">
        <v>956</v>
      </c>
      <c r="S11" s="383">
        <v>30</v>
      </c>
      <c r="T11" s="367">
        <v>15</v>
      </c>
      <c r="U11" s="382">
        <v>13715</v>
      </c>
      <c r="V11" s="383">
        <v>1184</v>
      </c>
      <c r="W11" s="392">
        <v>25</v>
      </c>
      <c r="X11" s="382">
        <v>18621</v>
      </c>
      <c r="Y11" s="383">
        <v>9292</v>
      </c>
      <c r="Z11" s="394"/>
      <c r="AA11" s="394"/>
      <c r="AB11" s="394"/>
    </row>
    <row r="12" ht="45" customHeight="1" spans="1:28">
      <c r="A12" s="361">
        <v>6</v>
      </c>
      <c r="B12" s="362" t="s">
        <v>16</v>
      </c>
      <c r="C12" s="363">
        <v>36</v>
      </c>
      <c r="D12" s="368">
        <v>31</v>
      </c>
      <c r="E12" s="368">
        <v>5</v>
      </c>
      <c r="F12" s="365">
        <v>53271</v>
      </c>
      <c r="G12" s="366">
        <v>10404</v>
      </c>
      <c r="H12" s="367">
        <v>6</v>
      </c>
      <c r="I12" s="382">
        <v>6558</v>
      </c>
      <c r="J12" s="383">
        <v>1236</v>
      </c>
      <c r="K12" s="367">
        <v>3</v>
      </c>
      <c r="L12" s="382">
        <v>3178</v>
      </c>
      <c r="M12" s="383">
        <v>169</v>
      </c>
      <c r="N12" s="367">
        <v>5</v>
      </c>
      <c r="O12" s="382">
        <v>8891</v>
      </c>
      <c r="P12" s="383">
        <v>270</v>
      </c>
      <c r="Q12" s="367">
        <v>1</v>
      </c>
      <c r="R12" s="382">
        <v>881</v>
      </c>
      <c r="S12" s="383">
        <v>30</v>
      </c>
      <c r="T12" s="367">
        <v>10</v>
      </c>
      <c r="U12" s="382">
        <v>10379</v>
      </c>
      <c r="V12" s="383">
        <v>954</v>
      </c>
      <c r="W12" s="392">
        <v>11</v>
      </c>
      <c r="X12" s="382">
        <v>23384</v>
      </c>
      <c r="Y12" s="383">
        <v>7745</v>
      </c>
      <c r="Z12" s="394"/>
      <c r="AA12" s="394"/>
      <c r="AB12" s="394"/>
    </row>
    <row r="13" ht="45" customHeight="1" spans="1:28">
      <c r="A13" s="361">
        <v>7</v>
      </c>
      <c r="B13" s="362" t="s">
        <v>17</v>
      </c>
      <c r="C13" s="363">
        <v>68</v>
      </c>
      <c r="D13" s="368">
        <v>48</v>
      </c>
      <c r="E13" s="368">
        <v>20</v>
      </c>
      <c r="F13" s="365">
        <v>55836</v>
      </c>
      <c r="G13" s="366">
        <v>15505</v>
      </c>
      <c r="H13" s="367">
        <v>8</v>
      </c>
      <c r="I13" s="382">
        <v>8193</v>
      </c>
      <c r="J13" s="383">
        <v>565</v>
      </c>
      <c r="K13" s="367">
        <v>5</v>
      </c>
      <c r="L13" s="382">
        <v>3931</v>
      </c>
      <c r="M13" s="383">
        <v>736</v>
      </c>
      <c r="N13" s="367">
        <v>7</v>
      </c>
      <c r="O13" s="382">
        <v>5706</v>
      </c>
      <c r="P13" s="383">
        <v>268</v>
      </c>
      <c r="Q13" s="367">
        <v>1</v>
      </c>
      <c r="R13" s="382">
        <v>327</v>
      </c>
      <c r="S13" s="383">
        <v>327</v>
      </c>
      <c r="T13" s="367">
        <v>14</v>
      </c>
      <c r="U13" s="382">
        <v>14149</v>
      </c>
      <c r="V13" s="383">
        <v>1053</v>
      </c>
      <c r="W13" s="392">
        <v>33</v>
      </c>
      <c r="X13" s="382">
        <v>23530</v>
      </c>
      <c r="Y13" s="383">
        <v>12556</v>
      </c>
      <c r="Z13" s="394"/>
      <c r="AA13" s="394"/>
      <c r="AB13" s="394"/>
    </row>
    <row r="14" ht="45" customHeight="1" spans="1:28">
      <c r="A14" s="361">
        <v>8</v>
      </c>
      <c r="B14" s="362" t="s">
        <v>18</v>
      </c>
      <c r="C14" s="363">
        <v>60</v>
      </c>
      <c r="D14" s="368">
        <v>55</v>
      </c>
      <c r="E14" s="368">
        <v>5</v>
      </c>
      <c r="F14" s="365">
        <v>55150</v>
      </c>
      <c r="G14" s="366">
        <v>8930</v>
      </c>
      <c r="H14" s="367">
        <v>8</v>
      </c>
      <c r="I14" s="382">
        <v>7495</v>
      </c>
      <c r="J14" s="383">
        <v>478</v>
      </c>
      <c r="K14" s="367">
        <v>9</v>
      </c>
      <c r="L14" s="382">
        <v>10658</v>
      </c>
      <c r="M14" s="383">
        <v>301</v>
      </c>
      <c r="N14" s="367">
        <v>8</v>
      </c>
      <c r="O14" s="382">
        <v>6934</v>
      </c>
      <c r="P14" s="383">
        <v>331</v>
      </c>
      <c r="Q14" s="367">
        <v>1</v>
      </c>
      <c r="R14" s="382">
        <v>168</v>
      </c>
      <c r="S14" s="383">
        <v>168</v>
      </c>
      <c r="T14" s="367">
        <v>18</v>
      </c>
      <c r="U14" s="382">
        <v>16420</v>
      </c>
      <c r="V14" s="383">
        <v>1949</v>
      </c>
      <c r="W14" s="392">
        <v>16</v>
      </c>
      <c r="X14" s="382">
        <v>13475</v>
      </c>
      <c r="Y14" s="383">
        <v>5703</v>
      </c>
      <c r="Z14" s="394"/>
      <c r="AA14" s="394"/>
      <c r="AB14" s="394"/>
    </row>
    <row r="15" ht="45" customHeight="1" spans="1:28">
      <c r="A15" s="361">
        <v>9</v>
      </c>
      <c r="B15" s="362" t="s">
        <v>19</v>
      </c>
      <c r="C15" s="363">
        <v>50</v>
      </c>
      <c r="D15" s="368">
        <v>38</v>
      </c>
      <c r="E15" s="368">
        <v>12</v>
      </c>
      <c r="F15" s="365">
        <v>34887</v>
      </c>
      <c r="G15" s="366">
        <v>7509</v>
      </c>
      <c r="H15" s="367">
        <v>9</v>
      </c>
      <c r="I15" s="382">
        <v>8473</v>
      </c>
      <c r="J15" s="383">
        <v>540</v>
      </c>
      <c r="K15" s="367">
        <v>6</v>
      </c>
      <c r="L15" s="382">
        <v>3131</v>
      </c>
      <c r="M15" s="383">
        <v>990</v>
      </c>
      <c r="N15" s="367">
        <v>7</v>
      </c>
      <c r="O15" s="382">
        <v>6481</v>
      </c>
      <c r="P15" s="383">
        <v>304</v>
      </c>
      <c r="Q15" s="367">
        <v>1</v>
      </c>
      <c r="R15" s="382">
        <v>492</v>
      </c>
      <c r="S15" s="383">
        <v>492</v>
      </c>
      <c r="T15" s="367">
        <v>15</v>
      </c>
      <c r="U15" s="382">
        <v>10753</v>
      </c>
      <c r="V15" s="383">
        <v>1766</v>
      </c>
      <c r="W15" s="392">
        <v>12</v>
      </c>
      <c r="X15" s="382">
        <v>5557</v>
      </c>
      <c r="Y15" s="383">
        <v>3417</v>
      </c>
      <c r="Z15" s="394"/>
      <c r="AA15" s="394"/>
      <c r="AB15" s="394"/>
    </row>
    <row r="16" ht="45" customHeight="1" spans="1:28">
      <c r="A16" s="361">
        <v>10</v>
      </c>
      <c r="B16" s="362" t="s">
        <v>20</v>
      </c>
      <c r="C16" s="363">
        <v>29</v>
      </c>
      <c r="D16" s="368">
        <v>23</v>
      </c>
      <c r="E16" s="368">
        <v>6</v>
      </c>
      <c r="F16" s="365">
        <v>18751</v>
      </c>
      <c r="G16" s="366">
        <v>3367</v>
      </c>
      <c r="H16" s="367">
        <v>7</v>
      </c>
      <c r="I16" s="382">
        <v>5010</v>
      </c>
      <c r="J16" s="383">
        <v>885</v>
      </c>
      <c r="K16" s="367">
        <v>3</v>
      </c>
      <c r="L16" s="382">
        <v>1251</v>
      </c>
      <c r="M16" s="383">
        <v>325</v>
      </c>
      <c r="N16" s="367">
        <v>6</v>
      </c>
      <c r="O16" s="382">
        <v>4296</v>
      </c>
      <c r="P16" s="383">
        <v>590</v>
      </c>
      <c r="Q16" s="367">
        <v>1</v>
      </c>
      <c r="R16" s="382">
        <v>198</v>
      </c>
      <c r="S16" s="383">
        <v>28</v>
      </c>
      <c r="T16" s="367">
        <v>10</v>
      </c>
      <c r="U16" s="382">
        <v>6923</v>
      </c>
      <c r="V16" s="383">
        <v>1162</v>
      </c>
      <c r="W16" s="392">
        <v>2</v>
      </c>
      <c r="X16" s="382">
        <v>1073</v>
      </c>
      <c r="Y16" s="383">
        <v>377</v>
      </c>
      <c r="Z16" s="394"/>
      <c r="AA16" s="394"/>
      <c r="AB16" s="394"/>
    </row>
    <row r="17" ht="45" customHeight="1" spans="1:28">
      <c r="A17" s="361">
        <v>11</v>
      </c>
      <c r="B17" s="362" t="s">
        <v>21</v>
      </c>
      <c r="C17" s="363">
        <v>56</v>
      </c>
      <c r="D17" s="368">
        <v>54</v>
      </c>
      <c r="E17" s="368">
        <v>2</v>
      </c>
      <c r="F17" s="365">
        <v>66273</v>
      </c>
      <c r="G17" s="366">
        <v>5600</v>
      </c>
      <c r="H17" s="367">
        <v>8</v>
      </c>
      <c r="I17" s="382">
        <v>11323</v>
      </c>
      <c r="J17" s="383">
        <v>457</v>
      </c>
      <c r="K17" s="367">
        <v>6</v>
      </c>
      <c r="L17" s="382">
        <v>10165</v>
      </c>
      <c r="M17" s="383">
        <v>177</v>
      </c>
      <c r="N17" s="367">
        <v>9</v>
      </c>
      <c r="O17" s="382">
        <v>8938</v>
      </c>
      <c r="P17" s="383">
        <v>323</v>
      </c>
      <c r="Q17" s="367">
        <v>1</v>
      </c>
      <c r="R17" s="382">
        <v>801</v>
      </c>
      <c r="S17" s="383">
        <v>30</v>
      </c>
      <c r="T17" s="367">
        <v>21</v>
      </c>
      <c r="U17" s="382">
        <v>23637</v>
      </c>
      <c r="V17" s="383">
        <v>651</v>
      </c>
      <c r="W17" s="392">
        <v>11</v>
      </c>
      <c r="X17" s="382">
        <v>11409</v>
      </c>
      <c r="Y17" s="383">
        <v>3962</v>
      </c>
      <c r="Z17" s="394"/>
      <c r="AA17" s="394"/>
      <c r="AB17" s="394"/>
    </row>
    <row r="18" ht="45" customHeight="1" spans="1:28">
      <c r="A18" s="361">
        <v>12</v>
      </c>
      <c r="B18" s="362" t="s">
        <v>22</v>
      </c>
      <c r="C18" s="363">
        <v>92</v>
      </c>
      <c r="D18" s="368">
        <v>74</v>
      </c>
      <c r="E18" s="368">
        <v>18</v>
      </c>
      <c r="F18" s="365">
        <v>76963</v>
      </c>
      <c r="G18" s="366">
        <v>24024</v>
      </c>
      <c r="H18" s="367">
        <v>8</v>
      </c>
      <c r="I18" s="382">
        <v>8467</v>
      </c>
      <c r="J18" s="383">
        <v>5066</v>
      </c>
      <c r="K18" s="367">
        <v>15</v>
      </c>
      <c r="L18" s="382">
        <v>10263</v>
      </c>
      <c r="M18" s="383">
        <v>3153</v>
      </c>
      <c r="N18" s="367">
        <v>10</v>
      </c>
      <c r="O18" s="382">
        <v>11132</v>
      </c>
      <c r="P18" s="383">
        <v>723</v>
      </c>
      <c r="Q18" s="367">
        <v>1</v>
      </c>
      <c r="R18" s="382">
        <v>1694</v>
      </c>
      <c r="S18" s="383">
        <v>31</v>
      </c>
      <c r="T18" s="367">
        <v>19</v>
      </c>
      <c r="U18" s="382">
        <v>18684</v>
      </c>
      <c r="V18" s="383">
        <v>2920</v>
      </c>
      <c r="W18" s="392">
        <v>39</v>
      </c>
      <c r="X18" s="382">
        <v>26723</v>
      </c>
      <c r="Y18" s="383">
        <v>12131</v>
      </c>
      <c r="Z18" s="394"/>
      <c r="AA18" s="394"/>
      <c r="AB18" s="394"/>
    </row>
    <row r="19" s="323" customFormat="1" ht="45" customHeight="1" spans="1:28">
      <c r="A19" s="361">
        <v>13</v>
      </c>
      <c r="B19" s="362" t="s">
        <v>23</v>
      </c>
      <c r="C19" s="363">
        <v>57</v>
      </c>
      <c r="D19" s="368">
        <v>44</v>
      </c>
      <c r="E19" s="368">
        <v>13</v>
      </c>
      <c r="F19" s="365">
        <v>39187</v>
      </c>
      <c r="G19" s="366">
        <v>12286</v>
      </c>
      <c r="H19" s="367">
        <v>7</v>
      </c>
      <c r="I19" s="382">
        <v>4928</v>
      </c>
      <c r="J19" s="383">
        <v>480</v>
      </c>
      <c r="K19" s="367">
        <v>6</v>
      </c>
      <c r="L19" s="382">
        <v>4726</v>
      </c>
      <c r="M19" s="383">
        <v>520</v>
      </c>
      <c r="N19" s="367">
        <v>6</v>
      </c>
      <c r="O19" s="382">
        <v>4195</v>
      </c>
      <c r="P19" s="383">
        <v>745</v>
      </c>
      <c r="Q19" s="367">
        <v>1</v>
      </c>
      <c r="R19" s="382">
        <v>382</v>
      </c>
      <c r="S19" s="383">
        <v>382</v>
      </c>
      <c r="T19" s="367">
        <v>14</v>
      </c>
      <c r="U19" s="382">
        <v>10408</v>
      </c>
      <c r="V19" s="383">
        <v>1377</v>
      </c>
      <c r="W19" s="392">
        <v>23</v>
      </c>
      <c r="X19" s="382">
        <v>14548</v>
      </c>
      <c r="Y19" s="383">
        <v>8782</v>
      </c>
      <c r="Z19" s="394"/>
      <c r="AA19" s="394"/>
      <c r="AB19" s="394"/>
    </row>
    <row r="20" ht="45" customHeight="1" spans="1:28">
      <c r="A20" s="369">
        <v>14</v>
      </c>
      <c r="B20" s="370" t="s">
        <v>101</v>
      </c>
      <c r="C20" s="371">
        <v>53</v>
      </c>
      <c r="D20" s="372">
        <v>53</v>
      </c>
      <c r="E20" s="372">
        <v>0</v>
      </c>
      <c r="F20" s="373">
        <v>95558</v>
      </c>
      <c r="G20" s="374">
        <v>21229</v>
      </c>
      <c r="H20" s="375">
        <v>9</v>
      </c>
      <c r="I20" s="384">
        <v>15945</v>
      </c>
      <c r="J20" s="385">
        <v>2296</v>
      </c>
      <c r="K20" s="375">
        <v>6</v>
      </c>
      <c r="L20" s="384">
        <v>15202</v>
      </c>
      <c r="M20" s="385">
        <v>1326</v>
      </c>
      <c r="N20" s="375">
        <v>7</v>
      </c>
      <c r="O20" s="384">
        <v>9372</v>
      </c>
      <c r="P20" s="385">
        <v>630</v>
      </c>
      <c r="Q20" s="375">
        <v>1</v>
      </c>
      <c r="R20" s="384">
        <v>120</v>
      </c>
      <c r="S20" s="385">
        <v>61</v>
      </c>
      <c r="T20" s="375">
        <v>12</v>
      </c>
      <c r="U20" s="384">
        <v>19305</v>
      </c>
      <c r="V20" s="385">
        <v>7532</v>
      </c>
      <c r="W20" s="393">
        <v>18</v>
      </c>
      <c r="X20" s="384">
        <v>35614</v>
      </c>
      <c r="Y20" s="385">
        <v>9384</v>
      </c>
      <c r="Z20" s="394"/>
      <c r="AA20" s="394"/>
      <c r="AB20" s="394"/>
    </row>
    <row r="21" ht="18.75" spans="27:27">
      <c r="AA21" s="395"/>
    </row>
  </sheetData>
  <mergeCells count="19">
    <mergeCell ref="A1:Y1"/>
    <mergeCell ref="D2:E2"/>
    <mergeCell ref="H4:J4"/>
    <mergeCell ref="K4:M4"/>
    <mergeCell ref="N4:P4"/>
    <mergeCell ref="Q4:S4"/>
    <mergeCell ref="T4:V4"/>
    <mergeCell ref="A6:B6"/>
    <mergeCell ref="A2:A5"/>
    <mergeCell ref="B2:B5"/>
    <mergeCell ref="C2:C5"/>
    <mergeCell ref="D3:D5"/>
    <mergeCell ref="E3:E5"/>
    <mergeCell ref="F2:F5"/>
    <mergeCell ref="G2:G5"/>
    <mergeCell ref="W2:W5"/>
    <mergeCell ref="X2:X5"/>
    <mergeCell ref="Y2:Y5"/>
    <mergeCell ref="H2:V3"/>
  </mergeCells>
  <pageMargins left="0.196850393700787" right="0.196850393700787" top="0.196850393700787" bottom="0.196850393700787" header="0.31496062992126" footer="0.31496062992126"/>
  <pageSetup paperSize="9" scale="47" orientation="landscape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G21"/>
  <sheetViews>
    <sheetView view="pageBreakPreview" zoomScale="70" zoomScaleNormal="75" workbookViewId="0">
      <pane ySplit="5" topLeftCell="A6" activePane="bottomLeft" state="frozen"/>
      <selection/>
      <selection pane="bottomLeft" activeCell="B12" sqref="A4:G20"/>
    </sheetView>
  </sheetViews>
  <sheetFormatPr defaultColWidth="9.33333333333333" defaultRowHeight="18" outlineLevelCol="6"/>
  <cols>
    <col min="1" max="1" width="8.71111111111111" style="122" customWidth="1"/>
    <col min="2" max="2" width="34.4222222222222" style="122" customWidth="1"/>
    <col min="3" max="3" width="23.2888888888889" style="122" customWidth="1"/>
    <col min="4" max="7" width="22.5666666666667" style="122" customWidth="1"/>
    <col min="8" max="8" width="9.14444444444444" style="124" customWidth="1"/>
    <col min="9" max="16384" width="9.14444444444444" style="124"/>
  </cols>
  <sheetData>
    <row r="1" ht="18.75" spans="7:7">
      <c r="G1" s="292" t="s">
        <v>150</v>
      </c>
    </row>
    <row r="2" s="122" customFormat="1" ht="47.25" customHeight="1" spans="1:7">
      <c r="A2" s="293" t="s">
        <v>151</v>
      </c>
      <c r="B2" s="293"/>
      <c r="C2" s="293"/>
      <c r="D2" s="293"/>
      <c r="E2" s="293"/>
      <c r="F2" s="293"/>
      <c r="G2" s="293"/>
    </row>
    <row r="3" s="122" customFormat="1" ht="18.75" spans="1:7">
      <c r="A3" s="294"/>
      <c r="B3" s="294"/>
      <c r="C3" s="294"/>
      <c r="D3" s="295"/>
      <c r="E3" s="295"/>
      <c r="F3" s="295"/>
      <c r="G3" s="295"/>
    </row>
    <row r="4" s="122" customFormat="1" spans="1:7">
      <c r="A4" s="296" t="s">
        <v>2</v>
      </c>
      <c r="B4" s="297" t="s">
        <v>3</v>
      </c>
      <c r="C4" s="298" t="s">
        <v>97</v>
      </c>
      <c r="D4" s="299" t="s">
        <v>152</v>
      </c>
      <c r="E4" s="300"/>
      <c r="F4" s="300"/>
      <c r="G4" s="297"/>
    </row>
    <row r="5" s="122" customFormat="1" ht="78.75" customHeight="1" spans="1:7">
      <c r="A5" s="301"/>
      <c r="B5" s="302"/>
      <c r="C5" s="303"/>
      <c r="D5" s="304" t="s">
        <v>153</v>
      </c>
      <c r="E5" s="305" t="s">
        <v>154</v>
      </c>
      <c r="F5" s="305" t="s">
        <v>155</v>
      </c>
      <c r="G5" s="302" t="s">
        <v>156</v>
      </c>
    </row>
    <row r="6" s="122" customFormat="1" ht="39.75" customHeight="1" spans="1:7">
      <c r="A6" s="306" t="s">
        <v>39</v>
      </c>
      <c r="B6" s="307"/>
      <c r="C6" s="308">
        <f>SUM(C7:C20)</f>
        <v>10130</v>
      </c>
      <c r="D6" s="309">
        <f>SUM(D7:D20)</f>
        <v>1463</v>
      </c>
      <c r="E6" s="310">
        <f>SUM(E7:E20)</f>
        <v>1259</v>
      </c>
      <c r="F6" s="310">
        <f>SUM(F7:F20)</f>
        <v>6816</v>
      </c>
      <c r="G6" s="311">
        <f>SUM(G7:G20)</f>
        <v>592</v>
      </c>
    </row>
    <row r="7" s="170" customFormat="1" ht="39" customHeight="1" spans="1:7">
      <c r="A7" s="146">
        <v>1</v>
      </c>
      <c r="B7" s="147" t="s">
        <v>11</v>
      </c>
      <c r="C7" s="312">
        <f>D7+E7+F7+G7</f>
        <v>726</v>
      </c>
      <c r="D7" s="313">
        <v>51</v>
      </c>
      <c r="E7" s="314">
        <v>160</v>
      </c>
      <c r="F7" s="314">
        <v>489</v>
      </c>
      <c r="G7" s="315">
        <v>26</v>
      </c>
    </row>
    <row r="8" s="170" customFormat="1" ht="29.25" customHeight="1" spans="1:7">
      <c r="A8" s="151">
        <v>2</v>
      </c>
      <c r="B8" s="152" t="s">
        <v>12</v>
      </c>
      <c r="C8" s="316">
        <f t="shared" ref="C8:C20" si="0">D8+E8+F8+G8</f>
        <v>767</v>
      </c>
      <c r="D8" s="317">
        <v>103</v>
      </c>
      <c r="E8" s="159">
        <v>144</v>
      </c>
      <c r="F8" s="156">
        <v>520</v>
      </c>
      <c r="G8" s="157">
        <v>0</v>
      </c>
    </row>
    <row r="9" s="170" customFormat="1" ht="29.25" customHeight="1" spans="1:7">
      <c r="A9" s="151">
        <v>3</v>
      </c>
      <c r="B9" s="152" t="s">
        <v>13</v>
      </c>
      <c r="C9" s="316">
        <f t="shared" si="0"/>
        <v>537</v>
      </c>
      <c r="D9" s="317">
        <v>58</v>
      </c>
      <c r="E9" s="159">
        <v>61</v>
      </c>
      <c r="F9" s="159">
        <v>413</v>
      </c>
      <c r="G9" s="160">
        <v>5</v>
      </c>
    </row>
    <row r="10" s="170" customFormat="1" ht="29.25" customHeight="1" spans="1:7">
      <c r="A10" s="151">
        <v>4</v>
      </c>
      <c r="B10" s="152" t="s">
        <v>14</v>
      </c>
      <c r="C10" s="316">
        <f t="shared" si="0"/>
        <v>553</v>
      </c>
      <c r="D10" s="318">
        <v>74</v>
      </c>
      <c r="E10" s="156">
        <v>48</v>
      </c>
      <c r="F10" s="156">
        <v>374</v>
      </c>
      <c r="G10" s="157">
        <v>57</v>
      </c>
    </row>
    <row r="11" s="170" customFormat="1" ht="29.25" customHeight="1" spans="1:7">
      <c r="A11" s="151">
        <v>5</v>
      </c>
      <c r="B11" s="152" t="s">
        <v>15</v>
      </c>
      <c r="C11" s="316">
        <f t="shared" si="0"/>
        <v>1217</v>
      </c>
      <c r="D11" s="317">
        <v>107</v>
      </c>
      <c r="E11" s="159">
        <v>88</v>
      </c>
      <c r="F11" s="159">
        <v>843</v>
      </c>
      <c r="G11" s="160">
        <v>179</v>
      </c>
    </row>
    <row r="12" s="170" customFormat="1" ht="29.25" customHeight="1" spans="1:7">
      <c r="A12" s="151">
        <v>6</v>
      </c>
      <c r="B12" s="152" t="s">
        <v>16</v>
      </c>
      <c r="C12" s="316">
        <f t="shared" si="0"/>
        <v>368</v>
      </c>
      <c r="D12" s="317">
        <v>41</v>
      </c>
      <c r="E12" s="159">
        <v>66</v>
      </c>
      <c r="F12" s="159">
        <v>188</v>
      </c>
      <c r="G12" s="160">
        <v>73</v>
      </c>
    </row>
    <row r="13" s="170" customFormat="1" ht="29.25" customHeight="1" spans="1:7">
      <c r="A13" s="151">
        <v>7</v>
      </c>
      <c r="B13" s="152" t="s">
        <v>17</v>
      </c>
      <c r="C13" s="316">
        <f t="shared" si="0"/>
        <v>712</v>
      </c>
      <c r="D13" s="317">
        <v>148</v>
      </c>
      <c r="E13" s="159">
        <v>134</v>
      </c>
      <c r="F13" s="159">
        <v>423</v>
      </c>
      <c r="G13" s="160">
        <v>7</v>
      </c>
    </row>
    <row r="14" s="170" customFormat="1" ht="29.25" customHeight="1" spans="1:7">
      <c r="A14" s="151">
        <v>8</v>
      </c>
      <c r="B14" s="152" t="s">
        <v>18</v>
      </c>
      <c r="C14" s="316">
        <f t="shared" si="0"/>
        <v>1267</v>
      </c>
      <c r="D14" s="317">
        <v>108</v>
      </c>
      <c r="E14" s="159">
        <v>117</v>
      </c>
      <c r="F14" s="159">
        <v>951</v>
      </c>
      <c r="G14" s="160">
        <v>91</v>
      </c>
    </row>
    <row r="15" s="170" customFormat="1" ht="29.25" customHeight="1" spans="1:7">
      <c r="A15" s="151">
        <v>9</v>
      </c>
      <c r="B15" s="152" t="s">
        <v>19</v>
      </c>
      <c r="C15" s="316">
        <f t="shared" si="0"/>
        <v>933</v>
      </c>
      <c r="D15" s="317">
        <v>28</v>
      </c>
      <c r="E15" s="159">
        <v>160</v>
      </c>
      <c r="F15" s="159">
        <v>681</v>
      </c>
      <c r="G15" s="160">
        <v>64</v>
      </c>
    </row>
    <row r="16" s="170" customFormat="1" ht="29.25" customHeight="1" spans="1:7">
      <c r="A16" s="151">
        <v>10</v>
      </c>
      <c r="B16" s="152" t="s">
        <v>20</v>
      </c>
      <c r="C16" s="316">
        <f t="shared" si="0"/>
        <v>318</v>
      </c>
      <c r="D16" s="317">
        <v>35</v>
      </c>
      <c r="E16" s="159">
        <v>44</v>
      </c>
      <c r="F16" s="159">
        <v>237</v>
      </c>
      <c r="G16" s="160">
        <v>2</v>
      </c>
    </row>
    <row r="17" s="170" customFormat="1" ht="29.25" customHeight="1" spans="1:7">
      <c r="A17" s="151">
        <v>11</v>
      </c>
      <c r="B17" s="152" t="s">
        <v>21</v>
      </c>
      <c r="C17" s="316">
        <f t="shared" si="0"/>
        <v>884</v>
      </c>
      <c r="D17" s="317">
        <v>145</v>
      </c>
      <c r="E17" s="159">
        <v>94</v>
      </c>
      <c r="F17" s="159">
        <v>613</v>
      </c>
      <c r="G17" s="160">
        <v>32</v>
      </c>
    </row>
    <row r="18" s="170" customFormat="1" ht="29.25" customHeight="1" spans="1:7">
      <c r="A18" s="151">
        <v>12</v>
      </c>
      <c r="B18" s="152" t="s">
        <v>22</v>
      </c>
      <c r="C18" s="316">
        <f t="shared" si="0"/>
        <v>959</v>
      </c>
      <c r="D18" s="317">
        <v>158</v>
      </c>
      <c r="E18" s="159">
        <v>86</v>
      </c>
      <c r="F18" s="159">
        <v>667</v>
      </c>
      <c r="G18" s="160">
        <v>48</v>
      </c>
    </row>
    <row r="19" s="170" customFormat="1" ht="29.25" customHeight="1" spans="1:7">
      <c r="A19" s="151">
        <v>13</v>
      </c>
      <c r="B19" s="152" t="s">
        <v>23</v>
      </c>
      <c r="C19" s="316">
        <f t="shared" si="0"/>
        <v>549</v>
      </c>
      <c r="D19" s="317">
        <v>67</v>
      </c>
      <c r="E19" s="159">
        <v>57</v>
      </c>
      <c r="F19" s="159">
        <v>417</v>
      </c>
      <c r="G19" s="160">
        <v>8</v>
      </c>
    </row>
    <row r="20" s="170" customFormat="1" ht="29.25" customHeight="1" spans="1:7">
      <c r="A20" s="161">
        <v>14</v>
      </c>
      <c r="B20" s="162" t="s">
        <v>24</v>
      </c>
      <c r="C20" s="319">
        <f t="shared" si="0"/>
        <v>340</v>
      </c>
      <c r="D20" s="320">
        <v>340</v>
      </c>
      <c r="E20" s="321">
        <v>0</v>
      </c>
      <c r="F20" s="321">
        <v>0</v>
      </c>
      <c r="G20" s="322">
        <v>0</v>
      </c>
    </row>
    <row r="21" s="123" customFormat="1" ht="42.75" customHeight="1"/>
  </sheetData>
  <mergeCells count="6">
    <mergeCell ref="A2:G2"/>
    <mergeCell ref="D4:G4"/>
    <mergeCell ref="A6:B6"/>
    <mergeCell ref="A4:A5"/>
    <mergeCell ref="B4:B5"/>
    <mergeCell ref="C4:C5"/>
  </mergeCells>
  <printOptions horizontalCentered="1"/>
  <pageMargins left="0.196850393700787" right="0.196850393700787" top="0.196850393700787" bottom="0.196850393700787" header="0.31496062992126" footer="0.511811023622047"/>
  <pageSetup paperSize="9" scale="91" orientation="landscape" horizontalDpi="600" verticalDpi="6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K21"/>
  <sheetViews>
    <sheetView view="pageBreakPreview" zoomScale="70" zoomScaleNormal="58" workbookViewId="0">
      <selection activeCell="G18" sqref="A1:K21"/>
    </sheetView>
  </sheetViews>
  <sheetFormatPr defaultColWidth="25" defaultRowHeight="12.75"/>
  <cols>
    <col min="1" max="1" width="5.85555555555556" style="28" customWidth="1"/>
    <col min="2" max="2" width="26.2888888888889" style="28" customWidth="1"/>
    <col min="3" max="3" width="18.7111111111111" style="28" customWidth="1"/>
    <col min="4" max="4" width="19.1444444444444" style="28" customWidth="1"/>
    <col min="5" max="5" width="14.2888888888889" style="28" customWidth="1"/>
    <col min="6" max="6" width="19.1444444444444" style="28" customWidth="1"/>
    <col min="7" max="7" width="15.1444444444444" style="28" customWidth="1"/>
    <col min="8" max="9" width="15" style="28" customWidth="1"/>
    <col min="10" max="10" width="14.4222222222222" style="28" customWidth="1"/>
    <col min="11" max="11" width="16" style="28" customWidth="1"/>
    <col min="12" max="16384" width="25" style="28"/>
  </cols>
  <sheetData>
    <row r="1" ht="17.25" customHeight="1" spans="11:11">
      <c r="K1" s="284" t="s">
        <v>157</v>
      </c>
    </row>
    <row r="2" s="242" customFormat="1" ht="58.5" customHeight="1" spans="1:11">
      <c r="A2" s="243" t="s">
        <v>158</v>
      </c>
      <c r="B2" s="244"/>
      <c r="C2" s="244"/>
      <c r="D2" s="244"/>
      <c r="E2" s="244"/>
      <c r="F2" s="244"/>
      <c r="G2" s="244"/>
      <c r="H2" s="244"/>
      <c r="I2" s="244"/>
      <c r="J2" s="244"/>
      <c r="K2" s="244"/>
    </row>
    <row r="3" s="242" customFormat="1" ht="26.25" customHeight="1" spans="1:11">
      <c r="A3" s="245" t="s">
        <v>2</v>
      </c>
      <c r="B3" s="246" t="s">
        <v>3</v>
      </c>
      <c r="C3" s="247" t="s">
        <v>159</v>
      </c>
      <c r="D3" s="248" t="s">
        <v>160</v>
      </c>
      <c r="E3" s="249" t="s">
        <v>161</v>
      </c>
      <c r="F3" s="250" t="s">
        <v>162</v>
      </c>
      <c r="G3" s="251"/>
      <c r="H3" s="252"/>
      <c r="I3" s="285" t="s">
        <v>163</v>
      </c>
      <c r="J3" s="251"/>
      <c r="K3" s="252"/>
    </row>
    <row r="4" customHeight="1" spans="1:11">
      <c r="A4" s="253"/>
      <c r="B4" s="254"/>
      <c r="C4" s="255"/>
      <c r="D4" s="256"/>
      <c r="E4" s="257"/>
      <c r="F4" s="253" t="s">
        <v>164</v>
      </c>
      <c r="G4" s="258" t="s">
        <v>165</v>
      </c>
      <c r="H4" s="254" t="s">
        <v>166</v>
      </c>
      <c r="I4" s="255" t="s">
        <v>167</v>
      </c>
      <c r="J4" s="258" t="s">
        <v>168</v>
      </c>
      <c r="K4" s="254" t="s">
        <v>169</v>
      </c>
    </row>
    <row r="5" customHeight="1" spans="1:11">
      <c r="A5" s="253"/>
      <c r="B5" s="254"/>
      <c r="C5" s="255"/>
      <c r="D5" s="256"/>
      <c r="E5" s="257"/>
      <c r="F5" s="253"/>
      <c r="G5" s="258"/>
      <c r="H5" s="254"/>
      <c r="I5" s="255"/>
      <c r="J5" s="258"/>
      <c r="K5" s="254"/>
    </row>
    <row r="6" ht="53.25" customHeight="1" spans="1:11">
      <c r="A6" s="259"/>
      <c r="B6" s="260"/>
      <c r="C6" s="261"/>
      <c r="D6" s="262"/>
      <c r="E6" s="263"/>
      <c r="F6" s="259"/>
      <c r="G6" s="264"/>
      <c r="H6" s="260"/>
      <c r="I6" s="261"/>
      <c r="J6" s="264"/>
      <c r="K6" s="260"/>
    </row>
    <row r="7" ht="33" customHeight="1" spans="1:11">
      <c r="A7" s="87" t="s">
        <v>39</v>
      </c>
      <c r="B7" s="183"/>
      <c r="C7" s="265">
        <f t="shared" ref="C7:J7" si="0">SUM(C8:C21)</f>
        <v>1178</v>
      </c>
      <c r="D7" s="266">
        <f t="shared" si="0"/>
        <v>1107</v>
      </c>
      <c r="E7" s="267">
        <f t="shared" si="0"/>
        <v>-71</v>
      </c>
      <c r="F7" s="268">
        <f t="shared" si="0"/>
        <v>67</v>
      </c>
      <c r="G7" s="185">
        <f t="shared" si="0"/>
        <v>24</v>
      </c>
      <c r="H7" s="269">
        <f t="shared" si="0"/>
        <v>20</v>
      </c>
      <c r="I7" s="265">
        <f t="shared" si="0"/>
        <v>81728</v>
      </c>
      <c r="J7" s="266">
        <f t="shared" si="0"/>
        <v>71126</v>
      </c>
      <c r="K7" s="286">
        <f>J7/I7</f>
        <v>0.870277016444792</v>
      </c>
    </row>
    <row r="8" ht="37.5" customHeight="1" spans="1:11">
      <c r="A8" s="146">
        <v>1</v>
      </c>
      <c r="B8" s="147" t="s">
        <v>11</v>
      </c>
      <c r="C8" s="270">
        <v>135</v>
      </c>
      <c r="D8" s="271">
        <v>138</v>
      </c>
      <c r="E8" s="272">
        <f>D8-C8</f>
        <v>3</v>
      </c>
      <c r="F8" s="273"/>
      <c r="G8" s="274"/>
      <c r="H8" s="275">
        <v>3</v>
      </c>
      <c r="I8" s="287">
        <v>7112</v>
      </c>
      <c r="J8" s="288">
        <v>4200</v>
      </c>
      <c r="K8" s="289">
        <f>J8/I8</f>
        <v>0.590551181102362</v>
      </c>
    </row>
    <row r="9" ht="33" customHeight="1" spans="1:11">
      <c r="A9" s="151">
        <v>2</v>
      </c>
      <c r="B9" s="152" t="s">
        <v>12</v>
      </c>
      <c r="C9" s="276">
        <v>75</v>
      </c>
      <c r="D9" s="277">
        <v>74</v>
      </c>
      <c r="E9" s="272">
        <f>D9-C9</f>
        <v>-1</v>
      </c>
      <c r="F9" s="278">
        <v>1</v>
      </c>
      <c r="G9" s="279">
        <v>1</v>
      </c>
      <c r="H9" s="280">
        <v>1</v>
      </c>
      <c r="I9" s="290">
        <v>8784</v>
      </c>
      <c r="J9" s="291">
        <v>9553</v>
      </c>
      <c r="K9" s="289">
        <f t="shared" ref="K9:K20" si="1">J9/I9</f>
        <v>1.08754553734062</v>
      </c>
    </row>
    <row r="10" ht="33" customHeight="1" spans="1:11">
      <c r="A10" s="151">
        <v>3</v>
      </c>
      <c r="B10" s="152" t="s">
        <v>13</v>
      </c>
      <c r="C10" s="281">
        <v>22</v>
      </c>
      <c r="D10" s="282">
        <v>22</v>
      </c>
      <c r="E10" s="272">
        <f t="shared" ref="E10:E20" si="2">D10-C10</f>
        <v>0</v>
      </c>
      <c r="F10" s="278"/>
      <c r="G10" s="279"/>
      <c r="H10" s="280"/>
      <c r="I10" s="281">
        <v>2070</v>
      </c>
      <c r="J10" s="282">
        <v>1573</v>
      </c>
      <c r="K10" s="289">
        <f t="shared" si="1"/>
        <v>0.759903381642512</v>
      </c>
    </row>
    <row r="11" ht="33" customHeight="1" spans="1:11">
      <c r="A11" s="151">
        <v>4</v>
      </c>
      <c r="B11" s="152" t="s">
        <v>14</v>
      </c>
      <c r="C11" s="281">
        <v>118</v>
      </c>
      <c r="D11" s="282">
        <v>117</v>
      </c>
      <c r="E11" s="272">
        <f t="shared" si="2"/>
        <v>-1</v>
      </c>
      <c r="F11" s="278"/>
      <c r="G11" s="279">
        <v>1</v>
      </c>
      <c r="H11" s="280"/>
      <c r="I11" s="281">
        <v>6166</v>
      </c>
      <c r="J11" s="282">
        <v>4882</v>
      </c>
      <c r="K11" s="289">
        <f t="shared" si="1"/>
        <v>0.79176127148881</v>
      </c>
    </row>
    <row r="12" ht="33" customHeight="1" spans="1:11">
      <c r="A12" s="151">
        <v>5</v>
      </c>
      <c r="B12" s="152" t="s">
        <v>15</v>
      </c>
      <c r="C12" s="281">
        <v>181</v>
      </c>
      <c r="D12" s="282">
        <v>136</v>
      </c>
      <c r="E12" s="272">
        <f t="shared" si="2"/>
        <v>-45</v>
      </c>
      <c r="F12" s="278">
        <v>45</v>
      </c>
      <c r="G12" s="279"/>
      <c r="H12" s="280"/>
      <c r="I12" s="281">
        <v>10158</v>
      </c>
      <c r="J12" s="282">
        <v>8522</v>
      </c>
      <c r="K12" s="289">
        <f t="shared" si="1"/>
        <v>0.838944674148454</v>
      </c>
    </row>
    <row r="13" ht="33" customHeight="1" spans="1:11">
      <c r="A13" s="151">
        <v>6</v>
      </c>
      <c r="B13" s="152" t="s">
        <v>16</v>
      </c>
      <c r="C13" s="281">
        <v>37</v>
      </c>
      <c r="D13" s="282">
        <v>34</v>
      </c>
      <c r="E13" s="272">
        <f t="shared" si="2"/>
        <v>-3</v>
      </c>
      <c r="F13" s="278">
        <v>3</v>
      </c>
      <c r="G13" s="279">
        <v>2</v>
      </c>
      <c r="H13" s="280">
        <v>2</v>
      </c>
      <c r="I13" s="281">
        <v>2172</v>
      </c>
      <c r="J13" s="282">
        <v>1218</v>
      </c>
      <c r="K13" s="289">
        <f t="shared" si="1"/>
        <v>0.560773480662983</v>
      </c>
    </row>
    <row r="14" ht="33" customHeight="1" spans="1:11">
      <c r="A14" s="151">
        <v>7</v>
      </c>
      <c r="B14" s="152" t="s">
        <v>17</v>
      </c>
      <c r="C14" s="281">
        <v>31</v>
      </c>
      <c r="D14" s="282">
        <v>32</v>
      </c>
      <c r="E14" s="272">
        <f t="shared" si="2"/>
        <v>1</v>
      </c>
      <c r="F14" s="278"/>
      <c r="G14" s="279">
        <v>3</v>
      </c>
      <c r="H14" s="280">
        <v>4</v>
      </c>
      <c r="I14" s="281">
        <v>4796</v>
      </c>
      <c r="J14" s="282">
        <v>4446</v>
      </c>
      <c r="K14" s="289">
        <f t="shared" si="1"/>
        <v>0.927022518765638</v>
      </c>
    </row>
    <row r="15" ht="33" customHeight="1" spans="1:11">
      <c r="A15" s="151">
        <v>8</v>
      </c>
      <c r="B15" s="152" t="s">
        <v>18</v>
      </c>
      <c r="C15" s="276">
        <v>184</v>
      </c>
      <c r="D15" s="277">
        <v>185</v>
      </c>
      <c r="E15" s="272">
        <f t="shared" si="2"/>
        <v>1</v>
      </c>
      <c r="F15" s="278">
        <v>3</v>
      </c>
      <c r="G15" s="279">
        <v>2</v>
      </c>
      <c r="H15" s="280">
        <v>6</v>
      </c>
      <c r="I15" s="290">
        <v>10614</v>
      </c>
      <c r="J15" s="291">
        <v>7994</v>
      </c>
      <c r="K15" s="289">
        <f t="shared" si="1"/>
        <v>0.753156208780855</v>
      </c>
    </row>
    <row r="16" ht="33" customHeight="1" spans="1:11">
      <c r="A16" s="151">
        <v>9</v>
      </c>
      <c r="B16" s="152" t="s">
        <v>19</v>
      </c>
      <c r="C16" s="276">
        <v>215</v>
      </c>
      <c r="D16" s="277">
        <v>207</v>
      </c>
      <c r="E16" s="272">
        <f t="shared" si="2"/>
        <v>-8</v>
      </c>
      <c r="F16" s="278">
        <v>3</v>
      </c>
      <c r="G16" s="279">
        <v>6</v>
      </c>
      <c r="H16" s="280">
        <v>1</v>
      </c>
      <c r="I16" s="290">
        <v>15320</v>
      </c>
      <c r="J16" s="291">
        <v>16620</v>
      </c>
      <c r="K16" s="289">
        <f t="shared" si="1"/>
        <v>1.08485639686684</v>
      </c>
    </row>
    <row r="17" ht="33" customHeight="1" spans="1:11">
      <c r="A17" s="151">
        <v>10</v>
      </c>
      <c r="B17" s="152" t="s">
        <v>20</v>
      </c>
      <c r="C17" s="276">
        <v>43</v>
      </c>
      <c r="D17" s="281">
        <v>41</v>
      </c>
      <c r="E17" s="272">
        <f t="shared" si="2"/>
        <v>-2</v>
      </c>
      <c r="F17" s="278">
        <v>2</v>
      </c>
      <c r="G17" s="279">
        <v>1</v>
      </c>
      <c r="H17" s="280">
        <v>1</v>
      </c>
      <c r="I17" s="281">
        <v>2051</v>
      </c>
      <c r="J17" s="281">
        <v>1286</v>
      </c>
      <c r="K17" s="289">
        <f t="shared" si="1"/>
        <v>0.627011214041931</v>
      </c>
    </row>
    <row r="18" ht="33" customHeight="1" spans="1:11">
      <c r="A18" s="151">
        <v>11</v>
      </c>
      <c r="B18" s="152" t="s">
        <v>21</v>
      </c>
      <c r="C18" s="276">
        <v>53</v>
      </c>
      <c r="D18" s="277">
        <v>43</v>
      </c>
      <c r="E18" s="272">
        <f t="shared" si="2"/>
        <v>-10</v>
      </c>
      <c r="F18" s="278">
        <v>6</v>
      </c>
      <c r="G18" s="279">
        <v>4</v>
      </c>
      <c r="H18" s="280"/>
      <c r="I18" s="290">
        <v>2999</v>
      </c>
      <c r="J18" s="291">
        <v>1745</v>
      </c>
      <c r="K18" s="289">
        <f t="shared" si="1"/>
        <v>0.581860620206736</v>
      </c>
    </row>
    <row r="19" ht="33" customHeight="1" spans="1:11">
      <c r="A19" s="151">
        <v>12</v>
      </c>
      <c r="B19" s="152" t="s">
        <v>22</v>
      </c>
      <c r="C19" s="276">
        <v>74</v>
      </c>
      <c r="D19" s="277">
        <v>69</v>
      </c>
      <c r="E19" s="272">
        <f t="shared" si="2"/>
        <v>-5</v>
      </c>
      <c r="F19" s="278">
        <v>3</v>
      </c>
      <c r="G19" s="279">
        <v>4</v>
      </c>
      <c r="H19" s="280">
        <v>2</v>
      </c>
      <c r="I19" s="290">
        <v>8902</v>
      </c>
      <c r="J19" s="291">
        <v>8757</v>
      </c>
      <c r="K19" s="289">
        <f t="shared" si="1"/>
        <v>0.983711525499888</v>
      </c>
    </row>
    <row r="20" ht="33" customHeight="1" spans="1:11">
      <c r="A20" s="151">
        <v>13</v>
      </c>
      <c r="B20" s="152" t="s">
        <v>23</v>
      </c>
      <c r="C20" s="281">
        <v>10</v>
      </c>
      <c r="D20" s="282">
        <v>9</v>
      </c>
      <c r="E20" s="272">
        <f t="shared" si="2"/>
        <v>-1</v>
      </c>
      <c r="F20" s="278">
        <v>1</v>
      </c>
      <c r="G20" s="279"/>
      <c r="H20" s="280"/>
      <c r="I20" s="281">
        <v>584</v>
      </c>
      <c r="J20" s="282">
        <v>330</v>
      </c>
      <c r="K20" s="289">
        <f t="shared" si="1"/>
        <v>0.565068493150685</v>
      </c>
    </row>
    <row r="21" ht="33" customHeight="1" spans="1:11">
      <c r="A21" s="161">
        <v>14</v>
      </c>
      <c r="B21" s="162" t="s">
        <v>24</v>
      </c>
      <c r="C21" s="283">
        <v>0</v>
      </c>
      <c r="D21" s="283">
        <v>0</v>
      </c>
      <c r="E21" s="283">
        <v>0</v>
      </c>
      <c r="F21" s="283">
        <v>0</v>
      </c>
      <c r="G21" s="283">
        <v>0</v>
      </c>
      <c r="H21" s="283">
        <v>0</v>
      </c>
      <c r="I21" s="283">
        <v>0</v>
      </c>
      <c r="J21" s="283">
        <v>0</v>
      </c>
      <c r="K21" s="283">
        <v>0</v>
      </c>
    </row>
  </sheetData>
  <mergeCells count="15">
    <mergeCell ref="A2:K2"/>
    <mergeCell ref="F3:H3"/>
    <mergeCell ref="I3:K3"/>
    <mergeCell ref="A7:B7"/>
    <mergeCell ref="A3:A6"/>
    <mergeCell ref="B3:B6"/>
    <mergeCell ref="C3:C6"/>
    <mergeCell ref="D3:D6"/>
    <mergeCell ref="E3:E6"/>
    <mergeCell ref="F4:F6"/>
    <mergeCell ref="G4:G6"/>
    <mergeCell ref="H4:H6"/>
    <mergeCell ref="I4:I6"/>
    <mergeCell ref="J4:J6"/>
    <mergeCell ref="K4:K6"/>
  </mergeCells>
  <printOptions horizontalCentered="1"/>
  <pageMargins left="0.196850393700787" right="0.196850393700787" top="0.196850393700787" bottom="0.196850393700787" header="0.433070866141732" footer="0.31496062992126"/>
  <pageSetup paperSize="9" scale="82" orientation="landscape" horizontalDpi="600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K19"/>
  <sheetViews>
    <sheetView view="pageBreakPreview" zoomScale="85" zoomScaleNormal="50" workbookViewId="0">
      <selection activeCell="E7" sqref="A1:K19"/>
    </sheetView>
  </sheetViews>
  <sheetFormatPr defaultColWidth="9.33333333333333" defaultRowHeight="18"/>
  <cols>
    <col min="1" max="1" width="6.28888888888889" style="122" customWidth="1"/>
    <col min="2" max="2" width="28.1444444444444" style="122" customWidth="1"/>
    <col min="3" max="3" width="15" style="122" customWidth="1"/>
    <col min="4" max="4" width="16.4222222222222" style="122" customWidth="1"/>
    <col min="5" max="5" width="18.4222222222222" style="122" customWidth="1"/>
    <col min="6" max="6" width="16" style="122" customWidth="1"/>
    <col min="7" max="7" width="16.7111111111111" style="122" customWidth="1"/>
    <col min="8" max="8" width="17.2888888888889" style="122" customWidth="1"/>
    <col min="9" max="9" width="14.4222222222222" style="122" customWidth="1"/>
    <col min="10" max="11" width="13" style="122" customWidth="1"/>
    <col min="12" max="12" width="10.2888888888889" style="124"/>
    <col min="13" max="16384" width="9.14444444444444" style="124"/>
  </cols>
  <sheetData>
    <row r="1" s="122" customFormat="1" spans="2:11">
      <c r="B1" s="209"/>
      <c r="C1" s="209"/>
      <c r="D1" s="209"/>
      <c r="E1" s="209"/>
      <c r="F1" s="209"/>
      <c r="G1" s="209"/>
      <c r="H1" s="209"/>
      <c r="I1" s="209"/>
      <c r="J1" s="240" t="s">
        <v>170</v>
      </c>
      <c r="K1" s="240"/>
    </row>
    <row r="2" s="122" customFormat="1" ht="66.75" customHeight="1" spans="1:11">
      <c r="A2" s="210" t="s">
        <v>171</v>
      </c>
      <c r="B2" s="210"/>
      <c r="C2" s="210"/>
      <c r="D2" s="210"/>
      <c r="E2" s="210"/>
      <c r="F2" s="210"/>
      <c r="G2" s="210"/>
      <c r="H2" s="210"/>
      <c r="I2" s="210"/>
      <c r="J2" s="210"/>
      <c r="K2" s="210"/>
    </row>
    <row r="3" s="122" customFormat="1" ht="35.25" customHeight="1" spans="1:11">
      <c r="A3" s="211" t="s">
        <v>2</v>
      </c>
      <c r="B3" s="212" t="s">
        <v>3</v>
      </c>
      <c r="C3" s="213" t="s">
        <v>172</v>
      </c>
      <c r="D3" s="213" t="s">
        <v>136</v>
      </c>
      <c r="E3" s="214"/>
      <c r="F3" s="215" t="s">
        <v>173</v>
      </c>
      <c r="G3" s="213" t="s">
        <v>136</v>
      </c>
      <c r="H3" s="214"/>
      <c r="I3" s="215" t="s">
        <v>174</v>
      </c>
      <c r="J3" s="213" t="s">
        <v>136</v>
      </c>
      <c r="K3" s="214"/>
    </row>
    <row r="4" s="122" customFormat="1" ht="54.75" customHeight="1" spans="1:11">
      <c r="A4" s="216"/>
      <c r="B4" s="217"/>
      <c r="C4" s="218"/>
      <c r="D4" s="218" t="s">
        <v>175</v>
      </c>
      <c r="E4" s="219" t="s">
        <v>176</v>
      </c>
      <c r="F4" s="220"/>
      <c r="G4" s="218" t="s">
        <v>175</v>
      </c>
      <c r="H4" s="219" t="s">
        <v>176</v>
      </c>
      <c r="I4" s="220"/>
      <c r="J4" s="218" t="s">
        <v>175</v>
      </c>
      <c r="K4" s="219" t="s">
        <v>176</v>
      </c>
    </row>
    <row r="5" s="123" customFormat="1" ht="45" customHeight="1" spans="1:11">
      <c r="A5" s="221" t="s">
        <v>39</v>
      </c>
      <c r="B5" s="222"/>
      <c r="C5" s="223">
        <v>2455123</v>
      </c>
      <c r="D5" s="223">
        <v>1190211</v>
      </c>
      <c r="E5" s="224">
        <v>0.484786709260595</v>
      </c>
      <c r="F5" s="225">
        <v>3791368</v>
      </c>
      <c r="G5" s="223">
        <v>1886500</v>
      </c>
      <c r="H5" s="224">
        <v>0.497577655347621</v>
      </c>
      <c r="I5" s="225">
        <v>6246491</v>
      </c>
      <c r="J5" s="223">
        <v>3076711</v>
      </c>
      <c r="K5" s="224">
        <v>0.492550297438994</v>
      </c>
    </row>
    <row r="6" s="122" customFormat="1" ht="45" customHeight="1" spans="1:11">
      <c r="A6" s="226">
        <v>1</v>
      </c>
      <c r="B6" s="227" t="s">
        <v>11</v>
      </c>
      <c r="C6" s="228">
        <v>139819</v>
      </c>
      <c r="D6" s="229">
        <v>68531</v>
      </c>
      <c r="E6" s="230">
        <v>0.490140824923651</v>
      </c>
      <c r="F6" s="231">
        <v>211501</v>
      </c>
      <c r="G6" s="229">
        <v>107203</v>
      </c>
      <c r="H6" s="230">
        <v>0.506867579822318</v>
      </c>
      <c r="I6" s="231">
        <v>351320</v>
      </c>
      <c r="J6" s="229">
        <v>175734</v>
      </c>
      <c r="K6" s="230">
        <v>0.500210634179665</v>
      </c>
    </row>
    <row r="7" s="122" customFormat="1" ht="36" customHeight="1" spans="1:11">
      <c r="A7" s="96">
        <v>2</v>
      </c>
      <c r="B7" s="232" t="s">
        <v>12</v>
      </c>
      <c r="C7" s="233">
        <v>223228</v>
      </c>
      <c r="D7" s="234">
        <v>107606</v>
      </c>
      <c r="E7" s="235">
        <v>0.482045263139033</v>
      </c>
      <c r="F7" s="236">
        <v>347054</v>
      </c>
      <c r="G7" s="234">
        <v>170434</v>
      </c>
      <c r="H7" s="235">
        <v>0.491087842237807</v>
      </c>
      <c r="I7" s="236">
        <v>570282</v>
      </c>
      <c r="J7" s="234">
        <v>278040</v>
      </c>
      <c r="K7" s="235">
        <v>0.487548265594916</v>
      </c>
    </row>
    <row r="8" s="122" customFormat="1" ht="36" customHeight="1" spans="1:11">
      <c r="A8" s="96">
        <v>3</v>
      </c>
      <c r="B8" s="232" t="s">
        <v>13</v>
      </c>
      <c r="C8" s="233">
        <v>122665</v>
      </c>
      <c r="D8" s="234">
        <v>60218</v>
      </c>
      <c r="E8" s="235">
        <v>0.490914278726613</v>
      </c>
      <c r="F8" s="236">
        <v>199254</v>
      </c>
      <c r="G8" s="234">
        <v>101413</v>
      </c>
      <c r="H8" s="235">
        <v>0.508963433607355</v>
      </c>
      <c r="I8" s="236">
        <v>321919</v>
      </c>
      <c r="J8" s="234">
        <v>161631</v>
      </c>
      <c r="K8" s="235">
        <v>0.502085928447839</v>
      </c>
    </row>
    <row r="9" s="122" customFormat="1" ht="36" customHeight="1" spans="1:11">
      <c r="A9" s="96">
        <v>4</v>
      </c>
      <c r="B9" s="232" t="s">
        <v>14</v>
      </c>
      <c r="C9" s="233">
        <v>100138</v>
      </c>
      <c r="D9" s="234">
        <v>48577</v>
      </c>
      <c r="E9" s="235">
        <v>0.485100561225509</v>
      </c>
      <c r="F9" s="236">
        <v>158768</v>
      </c>
      <c r="G9" s="234">
        <v>78343</v>
      </c>
      <c r="H9" s="235">
        <v>0.493443263126071</v>
      </c>
      <c r="I9" s="236">
        <v>258906</v>
      </c>
      <c r="J9" s="234">
        <v>126920</v>
      </c>
      <c r="K9" s="235">
        <v>0.490216526461341</v>
      </c>
    </row>
    <row r="10" s="122" customFormat="1" ht="36" customHeight="1" spans="1:11">
      <c r="A10" s="96">
        <v>5</v>
      </c>
      <c r="B10" s="232" t="s">
        <v>15</v>
      </c>
      <c r="C10" s="233">
        <v>253157</v>
      </c>
      <c r="D10" s="234">
        <v>121173</v>
      </c>
      <c r="E10" s="235">
        <v>0.478647637631983</v>
      </c>
      <c r="F10" s="236">
        <v>385743</v>
      </c>
      <c r="G10" s="234">
        <v>191180</v>
      </c>
      <c r="H10" s="235">
        <v>0.495614956071789</v>
      </c>
      <c r="I10" s="236">
        <v>638900</v>
      </c>
      <c r="J10" s="234">
        <v>312353</v>
      </c>
      <c r="K10" s="235">
        <v>0.488891845359211</v>
      </c>
    </row>
    <row r="11" s="122" customFormat="1" ht="36" customHeight="1" spans="1:11">
      <c r="A11" s="96">
        <v>6</v>
      </c>
      <c r="B11" s="232" t="s">
        <v>16</v>
      </c>
      <c r="C11" s="233">
        <v>72030</v>
      </c>
      <c r="D11" s="234">
        <v>34634</v>
      </c>
      <c r="E11" s="235">
        <v>0.480827433014022</v>
      </c>
      <c r="F11" s="236">
        <v>109502</v>
      </c>
      <c r="G11" s="234">
        <v>54527</v>
      </c>
      <c r="H11" s="235">
        <v>0.497954375262552</v>
      </c>
      <c r="I11" s="236">
        <v>181532</v>
      </c>
      <c r="J11" s="234">
        <v>89161</v>
      </c>
      <c r="K11" s="235">
        <v>0.491158583610603</v>
      </c>
    </row>
    <row r="12" s="122" customFormat="1" ht="36" customHeight="1" spans="1:11">
      <c r="A12" s="96">
        <v>7</v>
      </c>
      <c r="B12" s="232" t="s">
        <v>17</v>
      </c>
      <c r="C12" s="233">
        <v>203692</v>
      </c>
      <c r="D12" s="234">
        <v>100526</v>
      </c>
      <c r="E12" s="235">
        <v>0.493519627673154</v>
      </c>
      <c r="F12" s="236">
        <v>305695</v>
      </c>
      <c r="G12" s="234">
        <v>154863</v>
      </c>
      <c r="H12" s="235">
        <v>0.506593172933807</v>
      </c>
      <c r="I12" s="236">
        <v>509387</v>
      </c>
      <c r="J12" s="234">
        <v>255389</v>
      </c>
      <c r="K12" s="235">
        <v>0.501365366607314</v>
      </c>
    </row>
    <row r="13" s="122" customFormat="1" ht="36" customHeight="1" spans="1:11">
      <c r="A13" s="96">
        <v>8</v>
      </c>
      <c r="B13" s="232" t="s">
        <v>18</v>
      </c>
      <c r="C13" s="233">
        <v>298479</v>
      </c>
      <c r="D13" s="234">
        <v>143288</v>
      </c>
      <c r="E13" s="235">
        <v>0.480060573775709</v>
      </c>
      <c r="F13" s="236">
        <v>445727</v>
      </c>
      <c r="G13" s="234">
        <v>220925</v>
      </c>
      <c r="H13" s="235">
        <v>0.495650925342194</v>
      </c>
      <c r="I13" s="236">
        <v>744206</v>
      </c>
      <c r="J13" s="234">
        <v>364213</v>
      </c>
      <c r="K13" s="235">
        <v>0.489398096763531</v>
      </c>
    </row>
    <row r="14" s="122" customFormat="1" ht="36" customHeight="1" spans="1:11">
      <c r="A14" s="96">
        <v>9</v>
      </c>
      <c r="B14" s="232" t="s">
        <v>19</v>
      </c>
      <c r="C14" s="233">
        <v>208756</v>
      </c>
      <c r="D14" s="234">
        <v>101161</v>
      </c>
      <c r="E14" s="235">
        <v>0.484589664488685</v>
      </c>
      <c r="F14" s="236">
        <v>303149</v>
      </c>
      <c r="G14" s="234">
        <v>150363</v>
      </c>
      <c r="H14" s="235">
        <v>0.496003615383854</v>
      </c>
      <c r="I14" s="236">
        <v>511905</v>
      </c>
      <c r="J14" s="234">
        <v>251524</v>
      </c>
      <c r="K14" s="235">
        <v>0.491348980767916</v>
      </c>
    </row>
    <row r="15" s="122" customFormat="1" ht="36" customHeight="1" spans="1:11">
      <c r="A15" s="96">
        <v>10</v>
      </c>
      <c r="B15" s="232" t="s">
        <v>20</v>
      </c>
      <c r="C15" s="233">
        <v>59015</v>
      </c>
      <c r="D15" s="234">
        <v>29658</v>
      </c>
      <c r="E15" s="235">
        <v>0.502550199101923</v>
      </c>
      <c r="F15" s="236">
        <v>96131</v>
      </c>
      <c r="G15" s="234">
        <v>48675</v>
      </c>
      <c r="H15" s="235">
        <v>0.506340306456814</v>
      </c>
      <c r="I15" s="236">
        <v>155146</v>
      </c>
      <c r="J15" s="234">
        <v>78333</v>
      </c>
      <c r="K15" s="235">
        <v>0.504898611630335</v>
      </c>
    </row>
    <row r="16" s="122" customFormat="1" ht="36" customHeight="1" spans="1:11">
      <c r="A16" s="96">
        <v>11</v>
      </c>
      <c r="B16" s="232" t="s">
        <v>21</v>
      </c>
      <c r="C16" s="233">
        <v>196642</v>
      </c>
      <c r="D16" s="234">
        <v>95034</v>
      </c>
      <c r="E16" s="235">
        <v>0.483284344138078</v>
      </c>
      <c r="F16" s="236">
        <v>306975</v>
      </c>
      <c r="G16" s="234">
        <v>151940</v>
      </c>
      <c r="H16" s="235">
        <v>0.494958872872384</v>
      </c>
      <c r="I16" s="236">
        <v>503617</v>
      </c>
      <c r="J16" s="234">
        <v>246974</v>
      </c>
      <c r="K16" s="235">
        <v>0.490400443193935</v>
      </c>
    </row>
    <row r="17" s="122" customFormat="1" ht="36" customHeight="1" spans="1:11">
      <c r="A17" s="96">
        <v>12</v>
      </c>
      <c r="B17" s="232" t="s">
        <v>22</v>
      </c>
      <c r="C17" s="233">
        <v>263742</v>
      </c>
      <c r="D17" s="234">
        <v>128666</v>
      </c>
      <c r="E17" s="235">
        <v>0.487847972639928</v>
      </c>
      <c r="F17" s="236">
        <v>408167</v>
      </c>
      <c r="G17" s="234">
        <v>205167</v>
      </c>
      <c r="H17" s="235">
        <v>0.502654550710861</v>
      </c>
      <c r="I17" s="236">
        <v>671909</v>
      </c>
      <c r="J17" s="234">
        <v>333833</v>
      </c>
      <c r="K17" s="235">
        <v>0.496842578384871</v>
      </c>
    </row>
    <row r="18" s="122" customFormat="1" ht="36" customHeight="1" spans="1:11">
      <c r="A18" s="96">
        <v>13</v>
      </c>
      <c r="B18" s="232" t="s">
        <v>23</v>
      </c>
      <c r="C18" s="233">
        <v>136383</v>
      </c>
      <c r="D18" s="234">
        <v>66367</v>
      </c>
      <c r="E18" s="235">
        <v>0.486622232976251</v>
      </c>
      <c r="F18" s="236">
        <v>220847</v>
      </c>
      <c r="G18" s="234">
        <v>110793</v>
      </c>
      <c r="H18" s="235">
        <v>0.50167310400413</v>
      </c>
      <c r="I18" s="236">
        <v>357230</v>
      </c>
      <c r="J18" s="234">
        <v>177160</v>
      </c>
      <c r="K18" s="235">
        <v>0.49592699381351</v>
      </c>
    </row>
    <row r="19" s="122" customFormat="1" ht="36" customHeight="1" spans="1:11">
      <c r="A19" s="104">
        <v>14</v>
      </c>
      <c r="B19" s="237" t="s">
        <v>24</v>
      </c>
      <c r="C19" s="233">
        <v>177377</v>
      </c>
      <c r="D19" s="238">
        <v>84772</v>
      </c>
      <c r="E19" s="239">
        <v>0.477919910698681</v>
      </c>
      <c r="F19" s="236">
        <v>292855</v>
      </c>
      <c r="G19" s="238">
        <v>140674</v>
      </c>
      <c r="H19" s="239">
        <v>0.480353758686039</v>
      </c>
      <c r="I19" s="241">
        <v>470232</v>
      </c>
      <c r="J19" s="238">
        <v>225446</v>
      </c>
      <c r="K19" s="239">
        <v>0.479435682811889</v>
      </c>
    </row>
  </sheetData>
  <mergeCells count="11">
    <mergeCell ref="J1:K1"/>
    <mergeCell ref="A2:K2"/>
    <mergeCell ref="D3:E3"/>
    <mergeCell ref="G3:H3"/>
    <mergeCell ref="J3:K3"/>
    <mergeCell ref="A5:B5"/>
    <mergeCell ref="A3:A4"/>
    <mergeCell ref="B3:B4"/>
    <mergeCell ref="C3:C4"/>
    <mergeCell ref="F3:F4"/>
    <mergeCell ref="I3:I4"/>
  </mergeCells>
  <printOptions horizontalCentered="1"/>
  <pageMargins left="0.27" right="0.25" top="0.42" bottom="0.24" header="0.31" footer="0.236220472440945"/>
  <pageSetup paperSize="9" scale="74" orientation="landscape" horizontalDpi="600" verticalDpi="6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Y37"/>
  <sheetViews>
    <sheetView view="pageBreakPreview" zoomScale="55" zoomScaleNormal="50" workbookViewId="0">
      <selection activeCell="H15" sqref="A1:R19"/>
    </sheetView>
  </sheetViews>
  <sheetFormatPr defaultColWidth="9.33333333333333" defaultRowHeight="20.25"/>
  <cols>
    <col min="1" max="1" width="9.14444444444444" style="177"/>
    <col min="2" max="2" width="32.4222222222222" style="78" customWidth="1"/>
    <col min="3" max="14" width="17.7111111111111" style="78" customWidth="1"/>
    <col min="15" max="15" width="15" style="78" hidden="1" customWidth="1"/>
    <col min="16" max="16" width="14.5666666666667" style="78" hidden="1" customWidth="1"/>
    <col min="17" max="17" width="19.2888888888889" style="78" hidden="1" customWidth="1"/>
    <col min="18" max="18" width="16.7111111111111" style="78" hidden="1" customWidth="1"/>
    <col min="19" max="19" width="9.33333333333333" style="78" hidden="1" customWidth="1"/>
    <col min="20" max="20" width="18.5666666666667" style="78" customWidth="1"/>
    <col min="21" max="21" width="15.7111111111111" style="78" customWidth="1"/>
    <col min="22" max="22" width="17.4222222222222" style="78" customWidth="1"/>
    <col min="23" max="23" width="19.4222222222222" style="78" customWidth="1"/>
    <col min="24" max="24" width="19.1444444444444" style="78" customWidth="1"/>
    <col min="25" max="25" width="17.4222222222222" style="78" customWidth="1"/>
    <col min="26" max="16384" width="9.14444444444444" style="78"/>
  </cols>
  <sheetData>
    <row r="1" ht="29.25" customHeight="1" spans="10:14">
      <c r="J1" s="199"/>
      <c r="K1" s="200"/>
      <c r="L1" s="200"/>
      <c r="M1" s="201" t="s">
        <v>177</v>
      </c>
      <c r="N1" s="201"/>
    </row>
    <row r="2" s="127" customFormat="1" ht="65.25" customHeight="1" spans="1:14">
      <c r="A2" s="178" t="s">
        <v>178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</row>
    <row r="3" ht="37.5" customHeight="1" spans="1:14">
      <c r="A3" s="179" t="s">
        <v>2</v>
      </c>
      <c r="B3" s="180" t="s">
        <v>3</v>
      </c>
      <c r="C3" s="133" t="s">
        <v>179</v>
      </c>
      <c r="D3" s="134"/>
      <c r="E3" s="135"/>
      <c r="F3" s="133" t="s">
        <v>180</v>
      </c>
      <c r="G3" s="134"/>
      <c r="H3" s="135"/>
      <c r="I3" s="133" t="s">
        <v>181</v>
      </c>
      <c r="J3" s="134"/>
      <c r="K3" s="135"/>
      <c r="L3" s="133" t="s">
        <v>182</v>
      </c>
      <c r="M3" s="134"/>
      <c r="N3" s="135"/>
    </row>
    <row r="4" ht="79.5" customHeight="1" spans="1:25">
      <c r="A4" s="181"/>
      <c r="B4" s="182"/>
      <c r="C4" s="84" t="s">
        <v>183</v>
      </c>
      <c r="D4" s="86" t="s">
        <v>184</v>
      </c>
      <c r="E4" s="85" t="s">
        <v>185</v>
      </c>
      <c r="F4" s="84" t="s">
        <v>183</v>
      </c>
      <c r="G4" s="86" t="s">
        <v>184</v>
      </c>
      <c r="H4" s="85" t="s">
        <v>185</v>
      </c>
      <c r="I4" s="84" t="s">
        <v>183</v>
      </c>
      <c r="J4" s="86" t="s">
        <v>184</v>
      </c>
      <c r="K4" s="85" t="s">
        <v>185</v>
      </c>
      <c r="L4" s="84" t="s">
        <v>183</v>
      </c>
      <c r="M4" s="86" t="s">
        <v>184</v>
      </c>
      <c r="N4" s="85" t="s">
        <v>185</v>
      </c>
      <c r="T4" s="177"/>
      <c r="U4" s="177"/>
      <c r="V4" s="177"/>
      <c r="W4" s="177"/>
      <c r="X4" s="177"/>
      <c r="Y4" s="177"/>
    </row>
    <row r="5" s="176" customFormat="1" ht="50.25" customHeight="1" spans="1:25">
      <c r="A5" s="87" t="s">
        <v>39</v>
      </c>
      <c r="B5" s="183"/>
      <c r="C5" s="184">
        <f t="shared" ref="C5:N5" si="0">SUM(C6:C19)</f>
        <v>9730</v>
      </c>
      <c r="D5" s="185">
        <f t="shared" si="0"/>
        <v>227255</v>
      </c>
      <c r="E5" s="186">
        <f t="shared" si="0"/>
        <v>5774712</v>
      </c>
      <c r="F5" s="184">
        <f t="shared" si="0"/>
        <v>980</v>
      </c>
      <c r="G5" s="185">
        <f t="shared" si="0"/>
        <v>11191.5</v>
      </c>
      <c r="H5" s="186">
        <f t="shared" si="0"/>
        <v>268877</v>
      </c>
      <c r="I5" s="184">
        <f t="shared" si="0"/>
        <v>704</v>
      </c>
      <c r="J5" s="185">
        <f t="shared" si="0"/>
        <v>7814</v>
      </c>
      <c r="K5" s="186">
        <f t="shared" si="0"/>
        <v>174199</v>
      </c>
      <c r="L5" s="184">
        <f t="shared" si="0"/>
        <v>29</v>
      </c>
      <c r="M5" s="185">
        <f t="shared" si="0"/>
        <v>255</v>
      </c>
      <c r="N5" s="186">
        <f t="shared" si="0"/>
        <v>7611</v>
      </c>
      <c r="O5" s="127" t="e">
        <f>+(C5+F5+I5+L5)=#REF!</f>
        <v>#REF!</v>
      </c>
      <c r="P5" s="127" t="e">
        <f>+(D5+G5+J5+M5)=#REF!</f>
        <v>#REF!</v>
      </c>
      <c r="Q5" s="127" t="e">
        <f>+(E5+H5+K5+N5)=#REF!</f>
        <v>#REF!</v>
      </c>
      <c r="T5" s="206"/>
      <c r="U5" s="206"/>
      <c r="V5" s="206"/>
      <c r="W5" s="206"/>
      <c r="X5" s="198"/>
      <c r="Y5" s="206"/>
    </row>
    <row r="6" s="127" customFormat="1" ht="54.75" customHeight="1" spans="1:25">
      <c r="A6" s="146">
        <v>1</v>
      </c>
      <c r="B6" s="147" t="s">
        <v>11</v>
      </c>
      <c r="C6" s="187">
        <v>719</v>
      </c>
      <c r="D6" s="188">
        <v>15640</v>
      </c>
      <c r="E6" s="189">
        <v>342181</v>
      </c>
      <c r="F6" s="187">
        <v>25</v>
      </c>
      <c r="G6" s="188">
        <v>203</v>
      </c>
      <c r="H6" s="189">
        <v>3975</v>
      </c>
      <c r="I6" s="187">
        <v>13</v>
      </c>
      <c r="J6" s="188">
        <v>122</v>
      </c>
      <c r="K6" s="189">
        <v>3039</v>
      </c>
      <c r="L6" s="187">
        <v>1</v>
      </c>
      <c r="M6" s="188">
        <v>1</v>
      </c>
      <c r="N6" s="189">
        <v>30</v>
      </c>
      <c r="O6" s="127" t="e">
        <f>+(C6+F6+I6+L6)=#REF!</f>
        <v>#REF!</v>
      </c>
      <c r="P6" s="127" t="e">
        <f>+(D6+G6+J6+M6)=#REF!</f>
        <v>#REF!</v>
      </c>
      <c r="Q6" s="127" t="e">
        <f>+(E6+H6+K6+N6)=#REF!</f>
        <v>#REF!</v>
      </c>
      <c r="R6" s="207"/>
      <c r="T6" s="206"/>
      <c r="U6" s="206"/>
      <c r="V6" s="206"/>
      <c r="W6" s="206"/>
      <c r="X6" s="198"/>
      <c r="Y6" s="206"/>
    </row>
    <row r="7" s="127" customFormat="1" ht="42" customHeight="1" spans="1:25">
      <c r="A7" s="151">
        <v>2</v>
      </c>
      <c r="B7" s="152" t="s">
        <v>12</v>
      </c>
      <c r="C7" s="190">
        <v>637</v>
      </c>
      <c r="D7" s="191">
        <v>19090</v>
      </c>
      <c r="E7" s="192">
        <v>526010</v>
      </c>
      <c r="F7" s="190">
        <v>71</v>
      </c>
      <c r="G7" s="191">
        <v>1147</v>
      </c>
      <c r="H7" s="192">
        <v>27925</v>
      </c>
      <c r="I7" s="190">
        <v>56</v>
      </c>
      <c r="J7" s="191">
        <v>693</v>
      </c>
      <c r="K7" s="192">
        <v>15486</v>
      </c>
      <c r="L7" s="190">
        <v>3</v>
      </c>
      <c r="M7" s="191">
        <v>32</v>
      </c>
      <c r="N7" s="192">
        <v>861</v>
      </c>
      <c r="O7" s="127" t="e">
        <f>+(C7+F7+I7+L7)=#REF!</f>
        <v>#REF!</v>
      </c>
      <c r="P7" s="127" t="e">
        <f>+(D7+G7+J7+M7)=#REF!</f>
        <v>#REF!</v>
      </c>
      <c r="Q7" s="127" t="e">
        <f>+(E7+H7+K7+N7)=#REF!</f>
        <v>#REF!</v>
      </c>
      <c r="T7" s="206"/>
      <c r="U7" s="206"/>
      <c r="V7" s="206"/>
      <c r="W7" s="206"/>
      <c r="X7" s="198"/>
      <c r="Y7" s="208"/>
    </row>
    <row r="8" s="127" customFormat="1" ht="42" customHeight="1" spans="1:25">
      <c r="A8" s="151">
        <v>3</v>
      </c>
      <c r="B8" s="152" t="s">
        <v>13</v>
      </c>
      <c r="C8" s="190">
        <v>503</v>
      </c>
      <c r="D8" s="191">
        <v>10079</v>
      </c>
      <c r="E8" s="192">
        <v>277225</v>
      </c>
      <c r="F8" s="190">
        <v>61</v>
      </c>
      <c r="G8" s="191">
        <v>812</v>
      </c>
      <c r="H8" s="192">
        <v>20631</v>
      </c>
      <c r="I8" s="190">
        <v>75</v>
      </c>
      <c r="J8" s="191">
        <v>953</v>
      </c>
      <c r="K8" s="192">
        <v>23425</v>
      </c>
      <c r="L8" s="193">
        <v>4</v>
      </c>
      <c r="M8" s="194">
        <v>23</v>
      </c>
      <c r="N8" s="202">
        <v>638</v>
      </c>
      <c r="O8" s="127" t="e">
        <f>+(C8+F8+I8+L8)=#REF!</f>
        <v>#REF!</v>
      </c>
      <c r="P8" s="127" t="e">
        <f>+(D8+G8+J8+M8)=#REF!</f>
        <v>#REF!</v>
      </c>
      <c r="Q8" s="127" t="e">
        <f>+(E8+H8+K8+N8)=#REF!</f>
        <v>#REF!</v>
      </c>
      <c r="T8" s="206"/>
      <c r="U8" s="206"/>
      <c r="V8" s="206"/>
      <c r="W8" s="206"/>
      <c r="X8" s="198"/>
      <c r="Y8" s="206"/>
    </row>
    <row r="9" s="127" customFormat="1" ht="42" customHeight="1" spans="1:25">
      <c r="A9" s="151">
        <v>4</v>
      </c>
      <c r="B9" s="152" t="s">
        <v>14</v>
      </c>
      <c r="C9" s="193">
        <v>544</v>
      </c>
      <c r="D9" s="194">
        <v>11307</v>
      </c>
      <c r="E9" s="192">
        <v>251995</v>
      </c>
      <c r="F9" s="190">
        <v>20</v>
      </c>
      <c r="G9" s="191">
        <v>158</v>
      </c>
      <c r="H9" s="192">
        <v>3171</v>
      </c>
      <c r="I9" s="190">
        <v>18</v>
      </c>
      <c r="J9" s="191">
        <v>159</v>
      </c>
      <c r="K9" s="192">
        <v>3710</v>
      </c>
      <c r="L9" s="190">
        <v>1</v>
      </c>
      <c r="M9" s="191">
        <v>1</v>
      </c>
      <c r="N9" s="192">
        <v>30</v>
      </c>
      <c r="O9" s="127" t="e">
        <f>+(C9+F9+I9+L9)=#REF!</f>
        <v>#REF!</v>
      </c>
      <c r="P9" s="127" t="e">
        <f>+(D9+G9+J9+M9)=#REF!</f>
        <v>#REF!</v>
      </c>
      <c r="Q9" s="127" t="e">
        <f>+(E9+H9+K9+N9)=#REF!</f>
        <v>#REF!</v>
      </c>
      <c r="T9" s="206"/>
      <c r="U9" s="206"/>
      <c r="V9" s="206"/>
      <c r="W9" s="206"/>
      <c r="X9" s="198"/>
      <c r="Y9" s="208"/>
    </row>
    <row r="10" s="127" customFormat="1" ht="42" customHeight="1" spans="1:25">
      <c r="A10" s="151">
        <v>5</v>
      </c>
      <c r="B10" s="152" t="s">
        <v>15</v>
      </c>
      <c r="C10" s="190">
        <v>1185</v>
      </c>
      <c r="D10" s="191">
        <v>23480</v>
      </c>
      <c r="E10" s="192">
        <v>552559</v>
      </c>
      <c r="F10" s="190">
        <v>203</v>
      </c>
      <c r="G10" s="191">
        <v>2185</v>
      </c>
      <c r="H10" s="192">
        <v>64540</v>
      </c>
      <c r="I10" s="190">
        <v>73</v>
      </c>
      <c r="J10" s="191">
        <v>867</v>
      </c>
      <c r="K10" s="192">
        <v>20621</v>
      </c>
      <c r="L10" s="190">
        <v>0</v>
      </c>
      <c r="M10" s="191">
        <v>0</v>
      </c>
      <c r="N10" s="192">
        <v>0</v>
      </c>
      <c r="O10" s="127" t="e">
        <f>+(C10+F10+I10+L10)=#REF!</f>
        <v>#REF!</v>
      </c>
      <c r="P10" s="127" t="e">
        <f>+(D10+G10+J10+M10)=#REF!</f>
        <v>#REF!</v>
      </c>
      <c r="Q10" s="127" t="e">
        <f>+(E10+H10+K10+N10)=#REF!</f>
        <v>#REF!</v>
      </c>
      <c r="T10" s="206"/>
      <c r="U10" s="206"/>
      <c r="V10" s="206"/>
      <c r="W10" s="206"/>
      <c r="X10" s="198"/>
      <c r="Y10" s="206"/>
    </row>
    <row r="11" s="127" customFormat="1" ht="42" customHeight="1" spans="1:25">
      <c r="A11" s="151">
        <v>6</v>
      </c>
      <c r="B11" s="152" t="s">
        <v>16</v>
      </c>
      <c r="C11" s="193">
        <v>340</v>
      </c>
      <c r="D11" s="194">
        <v>7108</v>
      </c>
      <c r="E11" s="192">
        <v>166476</v>
      </c>
      <c r="F11" s="190">
        <v>41</v>
      </c>
      <c r="G11" s="191">
        <v>401</v>
      </c>
      <c r="H11" s="192">
        <v>7295</v>
      </c>
      <c r="I11" s="190">
        <v>31</v>
      </c>
      <c r="J11" s="191">
        <v>355</v>
      </c>
      <c r="K11" s="192">
        <v>7153</v>
      </c>
      <c r="L11" s="190">
        <v>2</v>
      </c>
      <c r="M11" s="191">
        <v>4</v>
      </c>
      <c r="N11" s="192">
        <v>120</v>
      </c>
      <c r="O11" s="127" t="e">
        <f>+(C11+F11+I11+L11)=#REF!</f>
        <v>#REF!</v>
      </c>
      <c r="P11" s="127" t="e">
        <f>+(D11+G11+J11+M11)=#REF!</f>
        <v>#REF!</v>
      </c>
      <c r="Q11" s="127" t="e">
        <f>+(E11+H11+K11+N11)=#REF!</f>
        <v>#REF!</v>
      </c>
      <c r="T11" s="206"/>
      <c r="U11" s="206"/>
      <c r="V11" s="206"/>
      <c r="W11" s="206"/>
      <c r="X11" s="198"/>
      <c r="Y11" s="206"/>
    </row>
    <row r="12" s="127" customFormat="1" ht="42" customHeight="1" spans="1:25">
      <c r="A12" s="151">
        <v>7</v>
      </c>
      <c r="B12" s="152" t="s">
        <v>17</v>
      </c>
      <c r="C12" s="193">
        <v>711</v>
      </c>
      <c r="D12" s="194">
        <v>18152</v>
      </c>
      <c r="E12" s="192">
        <v>491207</v>
      </c>
      <c r="F12" s="190">
        <v>65</v>
      </c>
      <c r="G12" s="191">
        <v>425</v>
      </c>
      <c r="H12" s="192">
        <v>11374</v>
      </c>
      <c r="I12" s="190">
        <v>50</v>
      </c>
      <c r="J12" s="191">
        <v>283</v>
      </c>
      <c r="K12" s="192">
        <v>6555</v>
      </c>
      <c r="L12" s="190">
        <v>0</v>
      </c>
      <c r="M12" s="191">
        <v>0</v>
      </c>
      <c r="N12" s="192">
        <v>0</v>
      </c>
      <c r="O12" s="127" t="e">
        <f>+(C12+F12+I12+L12)=#REF!</f>
        <v>#REF!</v>
      </c>
      <c r="P12" s="127" t="e">
        <f>+(D12+G12+J12+M12)=#REF!</f>
        <v>#REF!</v>
      </c>
      <c r="Q12" s="127" t="e">
        <f>+(E12+H12+K12+N12)=#REF!</f>
        <v>#REF!</v>
      </c>
      <c r="R12" s="127">
        <v>423462</v>
      </c>
      <c r="T12" s="206"/>
      <c r="U12" s="208"/>
      <c r="V12" s="206"/>
      <c r="W12" s="206"/>
      <c r="X12" s="198"/>
      <c r="Y12" s="206"/>
    </row>
    <row r="13" s="127" customFormat="1" ht="42" customHeight="1" spans="1:25">
      <c r="A13" s="151">
        <v>8</v>
      </c>
      <c r="B13" s="152" t="s">
        <v>18</v>
      </c>
      <c r="C13" s="190">
        <v>1206</v>
      </c>
      <c r="D13" s="191">
        <v>26701</v>
      </c>
      <c r="E13" s="192">
        <v>675034</v>
      </c>
      <c r="F13" s="190">
        <v>160</v>
      </c>
      <c r="G13" s="191">
        <v>1636</v>
      </c>
      <c r="H13" s="192">
        <v>37288</v>
      </c>
      <c r="I13" s="190">
        <v>128</v>
      </c>
      <c r="J13" s="191">
        <v>1238</v>
      </c>
      <c r="K13" s="192">
        <v>27505</v>
      </c>
      <c r="L13" s="190">
        <v>1</v>
      </c>
      <c r="M13" s="191">
        <v>1</v>
      </c>
      <c r="N13" s="192">
        <v>25</v>
      </c>
      <c r="O13" s="127" t="e">
        <f>+(C13+F13+I13+L13)=#REF!</f>
        <v>#REF!</v>
      </c>
      <c r="P13" s="127" t="e">
        <f>+(D13+G13+J13+M13)=#REF!</f>
        <v>#REF!</v>
      </c>
      <c r="Q13" s="127" t="e">
        <f>+(E13+H13+K13+N13)=#REF!</f>
        <v>#REF!</v>
      </c>
      <c r="T13" s="206"/>
      <c r="U13" s="206"/>
      <c r="V13" s="206"/>
      <c r="W13" s="206"/>
      <c r="X13" s="198"/>
      <c r="Y13" s="206"/>
    </row>
    <row r="14" s="127" customFormat="1" ht="42" customHeight="1" spans="1:25">
      <c r="A14" s="151">
        <v>9</v>
      </c>
      <c r="B14" s="152" t="s">
        <v>19</v>
      </c>
      <c r="C14" s="190">
        <v>887</v>
      </c>
      <c r="D14" s="191">
        <v>21031</v>
      </c>
      <c r="E14" s="192">
        <v>468779</v>
      </c>
      <c r="F14" s="190">
        <v>85</v>
      </c>
      <c r="G14" s="191">
        <v>1272</v>
      </c>
      <c r="H14" s="192">
        <v>25027</v>
      </c>
      <c r="I14" s="190">
        <v>42</v>
      </c>
      <c r="J14" s="191">
        <v>532</v>
      </c>
      <c r="K14" s="192">
        <v>11273</v>
      </c>
      <c r="L14" s="190">
        <v>1</v>
      </c>
      <c r="M14" s="191">
        <v>1</v>
      </c>
      <c r="N14" s="192">
        <v>30</v>
      </c>
      <c r="O14" s="127" t="e">
        <f>+(C14+F14+I14+L14)=#REF!</f>
        <v>#REF!</v>
      </c>
      <c r="P14" s="127" t="e">
        <f>+(D14+G14+J14+M14)=#REF!</f>
        <v>#REF!</v>
      </c>
      <c r="Q14" s="127" t="e">
        <f>+(E14+H14+K14+N14)=#REF!</f>
        <v>#REF!</v>
      </c>
      <c r="T14" s="206"/>
      <c r="U14" s="206"/>
      <c r="V14" s="206"/>
      <c r="W14" s="206"/>
      <c r="X14" s="198"/>
      <c r="Y14" s="206"/>
    </row>
    <row r="15" s="127" customFormat="1" ht="42" customHeight="1" spans="1:25">
      <c r="A15" s="151">
        <v>10</v>
      </c>
      <c r="B15" s="152" t="s">
        <v>20</v>
      </c>
      <c r="C15" s="190">
        <v>316</v>
      </c>
      <c r="D15" s="191">
        <v>6553</v>
      </c>
      <c r="E15" s="192">
        <v>152779</v>
      </c>
      <c r="F15" s="190">
        <v>7</v>
      </c>
      <c r="G15" s="191">
        <v>48</v>
      </c>
      <c r="H15" s="192">
        <v>871</v>
      </c>
      <c r="I15" s="190">
        <v>11</v>
      </c>
      <c r="J15" s="191">
        <v>93</v>
      </c>
      <c r="K15" s="192">
        <v>1496</v>
      </c>
      <c r="L15" s="190">
        <v>0</v>
      </c>
      <c r="M15" s="191">
        <v>0</v>
      </c>
      <c r="N15" s="192">
        <v>0</v>
      </c>
      <c r="O15" s="127" t="e">
        <f>+(C15+F15+I15+L15)=#REF!</f>
        <v>#REF!</v>
      </c>
      <c r="P15" s="127" t="e">
        <f>+(D15+G15+J15+M15)=#REF!</f>
        <v>#REF!</v>
      </c>
      <c r="Q15" s="127" t="e">
        <f>+(E15+H15+K15+N15)=#REF!</f>
        <v>#REF!</v>
      </c>
      <c r="T15" s="206"/>
      <c r="U15" s="206"/>
      <c r="V15" s="206"/>
      <c r="W15" s="206"/>
      <c r="X15" s="198"/>
      <c r="Y15" s="206"/>
    </row>
    <row r="16" s="127" customFormat="1" ht="42" customHeight="1" spans="1:25">
      <c r="A16" s="151">
        <v>11</v>
      </c>
      <c r="B16" s="152" t="s">
        <v>21</v>
      </c>
      <c r="C16" s="190">
        <v>877</v>
      </c>
      <c r="D16" s="191">
        <v>19593</v>
      </c>
      <c r="E16" s="192">
        <v>492851</v>
      </c>
      <c r="F16" s="190">
        <v>32</v>
      </c>
      <c r="G16" s="191">
        <v>276.5</v>
      </c>
      <c r="H16" s="192">
        <v>5336</v>
      </c>
      <c r="I16" s="190">
        <v>26</v>
      </c>
      <c r="J16" s="191">
        <v>339</v>
      </c>
      <c r="K16" s="192">
        <v>3788</v>
      </c>
      <c r="L16" s="190">
        <v>2</v>
      </c>
      <c r="M16" s="191">
        <v>7</v>
      </c>
      <c r="N16" s="192">
        <v>190</v>
      </c>
      <c r="O16" s="127" t="e">
        <f>+(C16+F16+I16+L16)=#REF!</f>
        <v>#REF!</v>
      </c>
      <c r="P16" s="127" t="e">
        <f>+(D16+G16+J16+M16)=#REF!</f>
        <v>#REF!</v>
      </c>
      <c r="Q16" s="127" t="e">
        <f>+(E16+H16+K16+N16)=#REF!</f>
        <v>#REF!</v>
      </c>
      <c r="T16" s="206"/>
      <c r="U16" s="208"/>
      <c r="V16" s="206"/>
      <c r="W16" s="206"/>
      <c r="X16" s="198"/>
      <c r="Y16" s="206"/>
    </row>
    <row r="17" s="127" customFormat="1" ht="42" customHeight="1" spans="1:25">
      <c r="A17" s="151">
        <v>12</v>
      </c>
      <c r="B17" s="152" t="s">
        <v>22</v>
      </c>
      <c r="C17" s="193">
        <v>946</v>
      </c>
      <c r="D17" s="194">
        <v>23210</v>
      </c>
      <c r="E17" s="192">
        <v>635394</v>
      </c>
      <c r="F17" s="190">
        <v>91</v>
      </c>
      <c r="G17" s="191">
        <v>1052</v>
      </c>
      <c r="H17" s="192">
        <v>26048</v>
      </c>
      <c r="I17" s="190">
        <v>32</v>
      </c>
      <c r="J17" s="191">
        <v>366</v>
      </c>
      <c r="K17" s="192">
        <v>9534</v>
      </c>
      <c r="L17" s="190">
        <v>0</v>
      </c>
      <c r="M17" s="191">
        <v>0</v>
      </c>
      <c r="N17" s="192">
        <v>0</v>
      </c>
      <c r="O17" s="127" t="e">
        <f>+(C17+F17+I17+L17)=#REF!</f>
        <v>#REF!</v>
      </c>
      <c r="P17" s="127" t="e">
        <f>+(D17+G17+J17+M17)=#REF!</f>
        <v>#REF!</v>
      </c>
      <c r="Q17" s="127" t="e">
        <f>+(E17+H17+K17+N17)=#REF!</f>
        <v>#REF!</v>
      </c>
      <c r="T17" s="206"/>
      <c r="U17" s="206"/>
      <c r="V17" s="206"/>
      <c r="W17" s="206"/>
      <c r="X17" s="198"/>
      <c r="Y17" s="206"/>
    </row>
    <row r="18" s="127" customFormat="1" ht="42" customHeight="1" spans="1:25">
      <c r="A18" s="151">
        <v>13</v>
      </c>
      <c r="B18" s="152" t="s">
        <v>23</v>
      </c>
      <c r="C18" s="190">
        <v>531</v>
      </c>
      <c r="D18" s="191">
        <v>10882</v>
      </c>
      <c r="E18" s="192">
        <v>287667</v>
      </c>
      <c r="F18" s="190">
        <v>112</v>
      </c>
      <c r="G18" s="191">
        <v>1435</v>
      </c>
      <c r="H18" s="192">
        <v>31671</v>
      </c>
      <c r="I18" s="190">
        <v>137</v>
      </c>
      <c r="J18" s="191">
        <v>1610</v>
      </c>
      <c r="K18" s="192">
        <v>36569</v>
      </c>
      <c r="L18" s="190">
        <v>3</v>
      </c>
      <c r="M18" s="191">
        <v>40</v>
      </c>
      <c r="N18" s="192">
        <v>1323</v>
      </c>
      <c r="O18" s="127" t="e">
        <f>+(C18+F18+I18+L18)=#REF!</f>
        <v>#REF!</v>
      </c>
      <c r="P18" s="127" t="e">
        <f>+(D18+G18+J18+M18)=#REF!</f>
        <v>#REF!</v>
      </c>
      <c r="Q18" s="127" t="e">
        <f>+(E18+H18+K18+N18)=#REF!</f>
        <v>#REF!</v>
      </c>
      <c r="T18" s="206"/>
      <c r="U18" s="208"/>
      <c r="V18" s="206"/>
      <c r="W18" s="206"/>
      <c r="X18" s="198"/>
      <c r="Y18" s="208"/>
    </row>
    <row r="19" s="127" customFormat="1" ht="42" customHeight="1" spans="1:25">
      <c r="A19" s="161">
        <v>14</v>
      </c>
      <c r="B19" s="162" t="s">
        <v>24</v>
      </c>
      <c r="C19" s="195">
        <v>328</v>
      </c>
      <c r="D19" s="196">
        <v>14429</v>
      </c>
      <c r="E19" s="197">
        <v>454555</v>
      </c>
      <c r="F19" s="195">
        <v>7</v>
      </c>
      <c r="G19" s="196">
        <v>141</v>
      </c>
      <c r="H19" s="197">
        <v>3725</v>
      </c>
      <c r="I19" s="195">
        <v>12</v>
      </c>
      <c r="J19" s="196">
        <v>204</v>
      </c>
      <c r="K19" s="197">
        <v>4045</v>
      </c>
      <c r="L19" s="203">
        <v>11</v>
      </c>
      <c r="M19" s="204">
        <v>145</v>
      </c>
      <c r="N19" s="205">
        <v>4364</v>
      </c>
      <c r="O19" s="127" t="e">
        <f>+(C19+F19+I19+L19)=#REF!</f>
        <v>#REF!</v>
      </c>
      <c r="P19" s="127" t="e">
        <f>+(D19+G19+J19+M19)=#REF!</f>
        <v>#REF!</v>
      </c>
      <c r="Q19" s="127" t="e">
        <f>+(E19+H19+K19+N19)=#REF!</f>
        <v>#REF!</v>
      </c>
      <c r="T19" s="206"/>
      <c r="U19" s="206"/>
      <c r="V19" s="206"/>
      <c r="W19" s="206"/>
      <c r="X19" s="198"/>
      <c r="Y19" s="206"/>
    </row>
    <row r="21" s="127" customFormat="1" ht="2.25" customHeight="1" spans="1:1">
      <c r="A21" s="198"/>
    </row>
    <row r="22" s="127" customFormat="1" spans="1:1">
      <c r="A22" s="198"/>
    </row>
    <row r="23" s="127" customFormat="1" spans="1:1">
      <c r="A23" s="198"/>
    </row>
    <row r="24" s="127" customFormat="1" spans="1:1">
      <c r="A24" s="198"/>
    </row>
    <row r="25" s="127" customFormat="1" spans="1:1">
      <c r="A25" s="198"/>
    </row>
    <row r="26" s="127" customFormat="1" spans="1:1">
      <c r="A26" s="198"/>
    </row>
    <row r="27" s="127" customFormat="1" spans="1:1">
      <c r="A27" s="198"/>
    </row>
    <row r="28" s="127" customFormat="1" spans="1:1">
      <c r="A28" s="198"/>
    </row>
    <row r="29" s="127" customFormat="1" spans="1:1">
      <c r="A29" s="198"/>
    </row>
    <row r="30" s="127" customFormat="1" spans="1:1">
      <c r="A30" s="198"/>
    </row>
    <row r="31" s="127" customFormat="1" spans="1:1">
      <c r="A31" s="198"/>
    </row>
    <row r="32" s="127" customFormat="1" spans="1:1">
      <c r="A32" s="198"/>
    </row>
    <row r="33" s="127" customFormat="1" spans="1:1">
      <c r="A33" s="198"/>
    </row>
    <row r="34" s="127" customFormat="1" spans="1:1">
      <c r="A34" s="198"/>
    </row>
    <row r="35" s="127" customFormat="1" spans="1:1">
      <c r="A35" s="198"/>
    </row>
    <row r="36" s="127" customFormat="1" spans="1:1">
      <c r="A36" s="198"/>
    </row>
    <row r="37" s="127" customFormat="1" spans="1:1">
      <c r="A37" s="198"/>
    </row>
  </sheetData>
  <mergeCells count="11">
    <mergeCell ref="M1:N1"/>
    <mergeCell ref="A2:N2"/>
    <mergeCell ref="C3:E3"/>
    <mergeCell ref="F3:H3"/>
    <mergeCell ref="I3:K3"/>
    <mergeCell ref="L3:N3"/>
    <mergeCell ref="T4:V4"/>
    <mergeCell ref="W4:Y4"/>
    <mergeCell ref="A5:B5"/>
    <mergeCell ref="A3:A4"/>
    <mergeCell ref="B3:B4"/>
  </mergeCells>
  <printOptions horizontalCentered="1"/>
  <pageMargins left="0.196850393700787" right="0.196850393700787" top="0.196850393700787" bottom="0.196850393700787" header="0.31496062992126" footer="0.354330708661417"/>
  <pageSetup paperSize="9" scale="57" orientation="landscape" horizontalDpi="600" verticalDpi="6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AC23"/>
  <sheetViews>
    <sheetView view="pageBreakPreview" zoomScale="50" zoomScaleNormal="50" workbookViewId="0">
      <selection activeCell="K12" sqref="$A1:$XFD16384"/>
    </sheetView>
  </sheetViews>
  <sheetFormatPr defaultColWidth="9.33333333333333" defaultRowHeight="12.75"/>
  <cols>
    <col min="1" max="1" width="7.14444444444444" style="125" customWidth="1"/>
    <col min="2" max="2" width="35.1444444444444" style="125" customWidth="1"/>
    <col min="3" max="17" width="11.4222222222222" style="121" customWidth="1"/>
    <col min="18" max="23" width="11.4222222222222" style="28" customWidth="1"/>
    <col min="24" max="24" width="12.5666666666667" style="28" customWidth="1"/>
    <col min="25" max="25" width="12.2888888888889" style="28" customWidth="1"/>
    <col min="26" max="26" width="11.7111111111111" style="28" customWidth="1"/>
    <col min="27" max="16384" width="9.14444444444444" style="28"/>
  </cols>
  <sheetData>
    <row r="1" ht="20.25" spans="1:23">
      <c r="A1" s="126"/>
      <c r="B1" s="126"/>
      <c r="C1" s="127"/>
      <c r="D1" s="127"/>
      <c r="E1" s="127"/>
      <c r="F1" s="127"/>
      <c r="G1" s="128"/>
      <c r="H1" s="129"/>
      <c r="P1" s="171"/>
      <c r="Q1" s="171"/>
      <c r="R1" s="172"/>
      <c r="S1" s="173" t="s">
        <v>186</v>
      </c>
      <c r="T1" s="173"/>
      <c r="U1" s="173"/>
      <c r="V1" s="173"/>
      <c r="W1" s="173"/>
    </row>
    <row r="2" s="121" customFormat="1" ht="52.5" customHeight="1" spans="1:23">
      <c r="A2" s="130" t="s">
        <v>187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</row>
    <row r="3" ht="51.75" customHeight="1" spans="1:23">
      <c r="A3" s="131" t="s">
        <v>2</v>
      </c>
      <c r="B3" s="132" t="s">
        <v>3</v>
      </c>
      <c r="C3" s="133" t="s">
        <v>188</v>
      </c>
      <c r="D3" s="134"/>
      <c r="E3" s="135"/>
      <c r="F3" s="133" t="s">
        <v>189</v>
      </c>
      <c r="G3" s="134"/>
      <c r="H3" s="135"/>
      <c r="I3" s="133" t="s">
        <v>190</v>
      </c>
      <c r="J3" s="134"/>
      <c r="K3" s="135"/>
      <c r="L3" s="133" t="s">
        <v>191</v>
      </c>
      <c r="M3" s="134"/>
      <c r="N3" s="135"/>
      <c r="O3" s="133" t="s">
        <v>192</v>
      </c>
      <c r="P3" s="134"/>
      <c r="Q3" s="135"/>
      <c r="R3" s="133" t="s">
        <v>193</v>
      </c>
      <c r="S3" s="134"/>
      <c r="T3" s="135"/>
      <c r="U3" s="133" t="s">
        <v>194</v>
      </c>
      <c r="V3" s="134"/>
      <c r="W3" s="135"/>
    </row>
    <row r="4" ht="126" customHeight="1" spans="1:23">
      <c r="A4" s="136"/>
      <c r="B4" s="137"/>
      <c r="C4" s="138" t="s">
        <v>195</v>
      </c>
      <c r="D4" s="139" t="s">
        <v>196</v>
      </c>
      <c r="E4" s="140" t="s">
        <v>197</v>
      </c>
      <c r="F4" s="138" t="s">
        <v>195</v>
      </c>
      <c r="G4" s="139" t="s">
        <v>196</v>
      </c>
      <c r="H4" s="140" t="s">
        <v>197</v>
      </c>
      <c r="I4" s="138" t="s">
        <v>195</v>
      </c>
      <c r="J4" s="139" t="s">
        <v>196</v>
      </c>
      <c r="K4" s="140" t="s">
        <v>197</v>
      </c>
      <c r="L4" s="138" t="s">
        <v>195</v>
      </c>
      <c r="M4" s="139" t="s">
        <v>196</v>
      </c>
      <c r="N4" s="140" t="s">
        <v>197</v>
      </c>
      <c r="O4" s="138" t="s">
        <v>195</v>
      </c>
      <c r="P4" s="139" t="s">
        <v>196</v>
      </c>
      <c r="Q4" s="140" t="s">
        <v>197</v>
      </c>
      <c r="R4" s="138" t="s">
        <v>195</v>
      </c>
      <c r="S4" s="139" t="s">
        <v>196</v>
      </c>
      <c r="T4" s="140" t="s">
        <v>197</v>
      </c>
      <c r="U4" s="138" t="s">
        <v>195</v>
      </c>
      <c r="V4" s="139" t="s">
        <v>196</v>
      </c>
      <c r="W4" s="140" t="s">
        <v>197</v>
      </c>
    </row>
    <row r="5" s="122" customFormat="1" ht="45" customHeight="1" spans="1:29">
      <c r="A5" s="141" t="s">
        <v>198</v>
      </c>
      <c r="B5" s="142"/>
      <c r="C5" s="143">
        <f t="shared" ref="C5:W5" si="0">SUM(C6:C19)</f>
        <v>3</v>
      </c>
      <c r="D5" s="144">
        <f t="shared" si="0"/>
        <v>61</v>
      </c>
      <c r="E5" s="145">
        <f t="shared" si="0"/>
        <v>1683</v>
      </c>
      <c r="F5" s="143">
        <f t="shared" si="0"/>
        <v>12</v>
      </c>
      <c r="G5" s="144">
        <f t="shared" si="0"/>
        <v>126</v>
      </c>
      <c r="H5" s="145">
        <f t="shared" si="0"/>
        <v>4044</v>
      </c>
      <c r="I5" s="143">
        <f t="shared" si="0"/>
        <v>1</v>
      </c>
      <c r="J5" s="144">
        <f t="shared" si="0"/>
        <v>16</v>
      </c>
      <c r="K5" s="145">
        <f t="shared" si="0"/>
        <v>563</v>
      </c>
      <c r="L5" s="143">
        <f t="shared" si="0"/>
        <v>2</v>
      </c>
      <c r="M5" s="144">
        <f t="shared" si="0"/>
        <v>19</v>
      </c>
      <c r="N5" s="145">
        <f t="shared" si="0"/>
        <v>307</v>
      </c>
      <c r="O5" s="143">
        <f t="shared" si="0"/>
        <v>3</v>
      </c>
      <c r="P5" s="144">
        <f t="shared" si="0"/>
        <v>19</v>
      </c>
      <c r="Q5" s="145">
        <f t="shared" si="0"/>
        <v>619</v>
      </c>
      <c r="R5" s="143">
        <f t="shared" si="0"/>
        <v>7</v>
      </c>
      <c r="S5" s="144">
        <f t="shared" si="0"/>
        <v>11</v>
      </c>
      <c r="T5" s="145">
        <f t="shared" si="0"/>
        <v>323</v>
      </c>
      <c r="U5" s="143">
        <f t="shared" si="0"/>
        <v>1</v>
      </c>
      <c r="V5" s="144">
        <f t="shared" si="0"/>
        <v>3</v>
      </c>
      <c r="W5" s="145">
        <f t="shared" si="0"/>
        <v>72</v>
      </c>
      <c r="X5" s="174"/>
      <c r="Y5" s="174"/>
      <c r="Z5" s="174"/>
      <c r="AA5" s="174"/>
      <c r="AB5" s="174"/>
      <c r="AC5" s="174"/>
    </row>
    <row r="6" s="122" customFormat="1" ht="45" customHeight="1" spans="1:29">
      <c r="A6" s="146">
        <v>1</v>
      </c>
      <c r="B6" s="147" t="s">
        <v>11</v>
      </c>
      <c r="C6" s="148"/>
      <c r="D6" s="149"/>
      <c r="E6" s="150"/>
      <c r="F6" s="148"/>
      <c r="G6" s="149"/>
      <c r="H6" s="150"/>
      <c r="I6" s="148"/>
      <c r="J6" s="149"/>
      <c r="K6" s="150"/>
      <c r="L6" s="148"/>
      <c r="M6" s="149"/>
      <c r="N6" s="150"/>
      <c r="O6" s="148"/>
      <c r="P6" s="149"/>
      <c r="Q6" s="150"/>
      <c r="R6" s="148">
        <v>1</v>
      </c>
      <c r="S6" s="149">
        <v>1</v>
      </c>
      <c r="T6" s="150">
        <v>30</v>
      </c>
      <c r="U6" s="148"/>
      <c r="V6" s="149"/>
      <c r="W6" s="150"/>
      <c r="X6" s="174"/>
      <c r="Y6" s="174"/>
      <c r="Z6" s="174"/>
      <c r="AA6" s="174"/>
      <c r="AB6" s="174"/>
      <c r="AC6" s="174"/>
    </row>
    <row r="7" s="122" customFormat="1" ht="45" customHeight="1" spans="1:29">
      <c r="A7" s="151">
        <v>2</v>
      </c>
      <c r="B7" s="152" t="s">
        <v>12</v>
      </c>
      <c r="C7" s="153"/>
      <c r="D7" s="154"/>
      <c r="E7" s="155"/>
      <c r="F7" s="153">
        <v>2</v>
      </c>
      <c r="G7" s="154">
        <v>26</v>
      </c>
      <c r="H7" s="155">
        <v>666</v>
      </c>
      <c r="I7" s="153"/>
      <c r="J7" s="154"/>
      <c r="K7" s="155"/>
      <c r="L7" s="153"/>
      <c r="M7" s="154"/>
      <c r="N7" s="155"/>
      <c r="O7" s="153">
        <v>1</v>
      </c>
      <c r="P7" s="154">
        <v>6</v>
      </c>
      <c r="Q7" s="155">
        <v>195</v>
      </c>
      <c r="R7" s="153"/>
      <c r="S7" s="154"/>
      <c r="T7" s="155"/>
      <c r="U7" s="153"/>
      <c r="V7" s="154"/>
      <c r="W7" s="155"/>
      <c r="X7" s="174"/>
      <c r="Y7" s="174"/>
      <c r="Z7" s="174"/>
      <c r="AA7" s="174"/>
      <c r="AB7" s="174"/>
      <c r="AC7" s="174"/>
    </row>
    <row r="8" s="122" customFormat="1" ht="45" customHeight="1" spans="1:29">
      <c r="A8" s="151">
        <v>3</v>
      </c>
      <c r="B8" s="152" t="s">
        <v>13</v>
      </c>
      <c r="C8" s="151"/>
      <c r="D8" s="156"/>
      <c r="E8" s="157"/>
      <c r="F8" s="151">
        <v>2</v>
      </c>
      <c r="G8" s="156">
        <v>12</v>
      </c>
      <c r="H8" s="157">
        <v>377</v>
      </c>
      <c r="I8" s="151"/>
      <c r="J8" s="156"/>
      <c r="K8" s="157"/>
      <c r="L8" s="151">
        <v>1</v>
      </c>
      <c r="M8" s="156">
        <v>9</v>
      </c>
      <c r="N8" s="157">
        <v>204</v>
      </c>
      <c r="O8" s="151"/>
      <c r="P8" s="156"/>
      <c r="Q8" s="157"/>
      <c r="R8" s="151">
        <v>1</v>
      </c>
      <c r="S8" s="156">
        <v>2</v>
      </c>
      <c r="T8" s="157">
        <v>57</v>
      </c>
      <c r="U8" s="151"/>
      <c r="V8" s="156"/>
      <c r="W8" s="157"/>
      <c r="X8" s="174"/>
      <c r="Y8" s="174"/>
      <c r="Z8" s="174"/>
      <c r="AA8" s="174"/>
      <c r="AB8" s="174"/>
      <c r="AC8" s="174"/>
    </row>
    <row r="9" s="122" customFormat="1" ht="45" customHeight="1" spans="1:29">
      <c r="A9" s="151">
        <v>4</v>
      </c>
      <c r="B9" s="152" t="s">
        <v>14</v>
      </c>
      <c r="C9" s="153"/>
      <c r="D9" s="154"/>
      <c r="E9" s="155"/>
      <c r="F9" s="153"/>
      <c r="G9" s="154"/>
      <c r="H9" s="155"/>
      <c r="I9" s="153"/>
      <c r="J9" s="154"/>
      <c r="K9" s="155"/>
      <c r="L9" s="153"/>
      <c r="M9" s="154"/>
      <c r="N9" s="155"/>
      <c r="O9" s="153"/>
      <c r="P9" s="154"/>
      <c r="Q9" s="155"/>
      <c r="R9" s="153">
        <v>1</v>
      </c>
      <c r="S9" s="154">
        <v>1</v>
      </c>
      <c r="T9" s="155">
        <v>30</v>
      </c>
      <c r="U9" s="153"/>
      <c r="V9" s="154"/>
      <c r="W9" s="155"/>
      <c r="X9" s="174"/>
      <c r="Y9" s="174"/>
      <c r="Z9" s="174"/>
      <c r="AA9" s="174"/>
      <c r="AB9" s="174"/>
      <c r="AC9" s="174"/>
    </row>
    <row r="10" s="122" customFormat="1" ht="45" customHeight="1" spans="1:29">
      <c r="A10" s="151">
        <v>5</v>
      </c>
      <c r="B10" s="152" t="s">
        <v>15</v>
      </c>
      <c r="C10" s="153"/>
      <c r="D10" s="154"/>
      <c r="E10" s="155"/>
      <c r="F10" s="153"/>
      <c r="G10" s="154"/>
      <c r="H10" s="155"/>
      <c r="I10" s="153"/>
      <c r="J10" s="154"/>
      <c r="K10" s="155"/>
      <c r="L10" s="153"/>
      <c r="M10" s="154"/>
      <c r="N10" s="155"/>
      <c r="O10" s="153"/>
      <c r="P10" s="154"/>
      <c r="Q10" s="155"/>
      <c r="R10" s="153"/>
      <c r="S10" s="154"/>
      <c r="T10" s="155"/>
      <c r="U10" s="153"/>
      <c r="V10" s="154"/>
      <c r="W10" s="155"/>
      <c r="X10" s="174"/>
      <c r="Y10" s="174"/>
      <c r="Z10" s="174"/>
      <c r="AA10" s="174"/>
      <c r="AB10" s="174"/>
      <c r="AC10" s="174"/>
    </row>
    <row r="11" s="122" customFormat="1" ht="45" customHeight="1" spans="1:29">
      <c r="A11" s="151">
        <v>6</v>
      </c>
      <c r="B11" s="152" t="s">
        <v>16</v>
      </c>
      <c r="C11" s="153">
        <v>1</v>
      </c>
      <c r="D11" s="154">
        <v>2</v>
      </c>
      <c r="E11" s="155">
        <v>60</v>
      </c>
      <c r="F11" s="153"/>
      <c r="G11" s="154"/>
      <c r="H11" s="155"/>
      <c r="I11" s="153"/>
      <c r="J11" s="154"/>
      <c r="K11" s="155"/>
      <c r="L11" s="153"/>
      <c r="M11" s="154"/>
      <c r="N11" s="155"/>
      <c r="O11" s="153"/>
      <c r="P11" s="154"/>
      <c r="Q11" s="155"/>
      <c r="R11" s="153">
        <v>1</v>
      </c>
      <c r="S11" s="154">
        <v>2</v>
      </c>
      <c r="T11" s="155">
        <v>60</v>
      </c>
      <c r="U11" s="153"/>
      <c r="V11" s="154"/>
      <c r="W11" s="155"/>
      <c r="X11" s="174"/>
      <c r="Y11" s="174"/>
      <c r="Z11" s="174"/>
      <c r="AA11" s="174"/>
      <c r="AB11" s="174"/>
      <c r="AC11" s="174"/>
    </row>
    <row r="12" s="122" customFormat="1" ht="45" customHeight="1" spans="1:29">
      <c r="A12" s="151">
        <v>7</v>
      </c>
      <c r="B12" s="152" t="s">
        <v>17</v>
      </c>
      <c r="C12" s="153"/>
      <c r="D12" s="154"/>
      <c r="E12" s="155"/>
      <c r="F12" s="153"/>
      <c r="G12" s="154"/>
      <c r="H12" s="155"/>
      <c r="I12" s="153"/>
      <c r="J12" s="154"/>
      <c r="K12" s="155"/>
      <c r="L12" s="153"/>
      <c r="M12" s="154"/>
      <c r="N12" s="155"/>
      <c r="O12" s="153"/>
      <c r="P12" s="154"/>
      <c r="Q12" s="155"/>
      <c r="R12" s="153"/>
      <c r="S12" s="154"/>
      <c r="T12" s="155"/>
      <c r="U12" s="153"/>
      <c r="V12" s="154"/>
      <c r="W12" s="155"/>
      <c r="X12" s="174"/>
      <c r="Y12" s="174"/>
      <c r="Z12" s="174"/>
      <c r="AA12" s="174"/>
      <c r="AB12" s="174"/>
      <c r="AC12" s="174"/>
    </row>
    <row r="13" s="122" customFormat="1" ht="45" customHeight="1" spans="1:29">
      <c r="A13" s="151">
        <v>8</v>
      </c>
      <c r="B13" s="152" t="s">
        <v>18</v>
      </c>
      <c r="C13" s="153"/>
      <c r="D13" s="154"/>
      <c r="E13" s="155"/>
      <c r="F13" s="153"/>
      <c r="G13" s="154"/>
      <c r="H13" s="155"/>
      <c r="I13" s="153"/>
      <c r="J13" s="154"/>
      <c r="K13" s="155"/>
      <c r="L13" s="153"/>
      <c r="M13" s="154"/>
      <c r="N13" s="155"/>
      <c r="O13" s="153"/>
      <c r="P13" s="154"/>
      <c r="Q13" s="155"/>
      <c r="R13" s="153">
        <v>1</v>
      </c>
      <c r="S13" s="154">
        <v>1</v>
      </c>
      <c r="T13" s="155">
        <v>25</v>
      </c>
      <c r="U13" s="153"/>
      <c r="V13" s="154"/>
      <c r="W13" s="155"/>
      <c r="X13" s="174"/>
      <c r="Y13" s="174"/>
      <c r="Z13" s="174"/>
      <c r="AA13" s="174"/>
      <c r="AB13" s="174"/>
      <c r="AC13" s="174"/>
    </row>
    <row r="14" s="122" customFormat="1" ht="45" customHeight="1" spans="1:29">
      <c r="A14" s="151">
        <v>9</v>
      </c>
      <c r="B14" s="152" t="s">
        <v>19</v>
      </c>
      <c r="C14" s="153"/>
      <c r="D14" s="154"/>
      <c r="E14" s="155"/>
      <c r="F14" s="153"/>
      <c r="G14" s="154"/>
      <c r="H14" s="155"/>
      <c r="I14" s="153"/>
      <c r="J14" s="154"/>
      <c r="K14" s="155"/>
      <c r="L14" s="153"/>
      <c r="M14" s="154"/>
      <c r="N14" s="155"/>
      <c r="O14" s="153"/>
      <c r="P14" s="154"/>
      <c r="Q14" s="155"/>
      <c r="R14" s="153">
        <v>1</v>
      </c>
      <c r="S14" s="154">
        <v>1</v>
      </c>
      <c r="T14" s="155">
        <v>30</v>
      </c>
      <c r="U14" s="153"/>
      <c r="V14" s="154"/>
      <c r="W14" s="155"/>
      <c r="X14" s="174"/>
      <c r="Y14" s="174"/>
      <c r="Z14" s="174"/>
      <c r="AA14" s="174"/>
      <c r="AB14" s="174"/>
      <c r="AC14" s="174"/>
    </row>
    <row r="15" s="122" customFormat="1" ht="45" customHeight="1" spans="1:29">
      <c r="A15" s="151">
        <v>10</v>
      </c>
      <c r="B15" s="152" t="s">
        <v>20</v>
      </c>
      <c r="C15" s="153"/>
      <c r="D15" s="154"/>
      <c r="E15" s="155"/>
      <c r="F15" s="153"/>
      <c r="G15" s="154"/>
      <c r="H15" s="155"/>
      <c r="I15" s="153"/>
      <c r="J15" s="154"/>
      <c r="K15" s="155"/>
      <c r="L15" s="153"/>
      <c r="M15" s="154"/>
      <c r="N15" s="155"/>
      <c r="O15" s="153"/>
      <c r="P15" s="154"/>
      <c r="Q15" s="155"/>
      <c r="R15" s="153"/>
      <c r="S15" s="154"/>
      <c r="T15" s="155"/>
      <c r="U15" s="153"/>
      <c r="V15" s="154"/>
      <c r="W15" s="155"/>
      <c r="X15" s="174"/>
      <c r="Y15" s="174"/>
      <c r="Z15" s="174"/>
      <c r="AA15" s="174"/>
      <c r="AB15" s="174"/>
      <c r="AC15" s="174"/>
    </row>
    <row r="16" s="122" customFormat="1" ht="45" customHeight="1" spans="1:29">
      <c r="A16" s="151">
        <v>11</v>
      </c>
      <c r="B16" s="152" t="s">
        <v>21</v>
      </c>
      <c r="C16" s="153">
        <v>1</v>
      </c>
      <c r="D16" s="154">
        <v>6</v>
      </c>
      <c r="E16" s="155">
        <v>159</v>
      </c>
      <c r="F16" s="153">
        <v>1</v>
      </c>
      <c r="G16" s="154">
        <v>1</v>
      </c>
      <c r="H16" s="155">
        <v>31</v>
      </c>
      <c r="I16" s="153"/>
      <c r="J16" s="154"/>
      <c r="K16" s="155"/>
      <c r="L16" s="153"/>
      <c r="M16" s="154"/>
      <c r="N16" s="155"/>
      <c r="O16" s="153"/>
      <c r="P16" s="154"/>
      <c r="Q16" s="155"/>
      <c r="R16" s="153"/>
      <c r="S16" s="154"/>
      <c r="T16" s="155"/>
      <c r="U16" s="153"/>
      <c r="V16" s="154"/>
      <c r="W16" s="155"/>
      <c r="X16" s="174"/>
      <c r="Y16" s="174"/>
      <c r="Z16" s="174"/>
      <c r="AA16" s="174"/>
      <c r="AB16" s="174"/>
      <c r="AC16" s="174"/>
    </row>
    <row r="17" s="122" customFormat="1" ht="45" customHeight="1" spans="1:29">
      <c r="A17" s="151">
        <v>12</v>
      </c>
      <c r="B17" s="152" t="s">
        <v>22</v>
      </c>
      <c r="C17" s="158"/>
      <c r="D17" s="159"/>
      <c r="E17" s="160"/>
      <c r="F17" s="158"/>
      <c r="G17" s="159"/>
      <c r="H17" s="160"/>
      <c r="I17" s="158"/>
      <c r="J17" s="159"/>
      <c r="K17" s="160"/>
      <c r="L17" s="158"/>
      <c r="M17" s="159"/>
      <c r="N17" s="160"/>
      <c r="O17" s="158"/>
      <c r="P17" s="159"/>
      <c r="Q17" s="160"/>
      <c r="R17" s="158"/>
      <c r="S17" s="159"/>
      <c r="T17" s="160"/>
      <c r="U17" s="158"/>
      <c r="V17" s="159"/>
      <c r="W17" s="160"/>
      <c r="X17" s="174"/>
      <c r="Y17" s="174"/>
      <c r="Z17" s="174"/>
      <c r="AA17" s="174"/>
      <c r="AB17" s="174"/>
      <c r="AC17" s="174"/>
    </row>
    <row r="18" s="122" customFormat="1" ht="45" customHeight="1" spans="1:29">
      <c r="A18" s="151">
        <v>13</v>
      </c>
      <c r="B18" s="152" t="s">
        <v>23</v>
      </c>
      <c r="C18" s="158"/>
      <c r="D18" s="159"/>
      <c r="E18" s="160"/>
      <c r="F18" s="158">
        <v>2</v>
      </c>
      <c r="G18" s="159">
        <v>37</v>
      </c>
      <c r="H18" s="160">
        <v>1251</v>
      </c>
      <c r="I18" s="158"/>
      <c r="J18" s="159"/>
      <c r="K18" s="160"/>
      <c r="L18" s="158"/>
      <c r="M18" s="159"/>
      <c r="N18" s="160"/>
      <c r="O18" s="158"/>
      <c r="P18" s="159"/>
      <c r="Q18" s="160"/>
      <c r="R18" s="158"/>
      <c r="S18" s="159"/>
      <c r="T18" s="160"/>
      <c r="U18" s="158">
        <v>1</v>
      </c>
      <c r="V18" s="159">
        <v>3</v>
      </c>
      <c r="W18" s="160">
        <v>72</v>
      </c>
      <c r="X18" s="174"/>
      <c r="Y18" s="174"/>
      <c r="Z18" s="174"/>
      <c r="AA18" s="174"/>
      <c r="AB18" s="174"/>
      <c r="AC18" s="174"/>
    </row>
    <row r="19" s="122" customFormat="1" ht="45" customHeight="1" spans="1:29">
      <c r="A19" s="161">
        <v>14</v>
      </c>
      <c r="B19" s="162" t="s">
        <v>24</v>
      </c>
      <c r="C19" s="163">
        <v>1</v>
      </c>
      <c r="D19" s="164">
        <v>53</v>
      </c>
      <c r="E19" s="165">
        <v>1464</v>
      </c>
      <c r="F19" s="163">
        <v>5</v>
      </c>
      <c r="G19" s="164">
        <v>50</v>
      </c>
      <c r="H19" s="165">
        <v>1719</v>
      </c>
      <c r="I19" s="163">
        <v>1</v>
      </c>
      <c r="J19" s="164">
        <v>16</v>
      </c>
      <c r="K19" s="165">
        <v>563</v>
      </c>
      <c r="L19" s="163">
        <v>1</v>
      </c>
      <c r="M19" s="164">
        <v>10</v>
      </c>
      <c r="N19" s="165">
        <v>103</v>
      </c>
      <c r="O19" s="163">
        <v>2</v>
      </c>
      <c r="P19" s="164">
        <v>13</v>
      </c>
      <c r="Q19" s="165">
        <v>424</v>
      </c>
      <c r="R19" s="163">
        <v>1</v>
      </c>
      <c r="S19" s="164">
        <v>3</v>
      </c>
      <c r="T19" s="165">
        <v>91</v>
      </c>
      <c r="U19" s="163">
        <v>0</v>
      </c>
      <c r="V19" s="164">
        <v>0</v>
      </c>
      <c r="W19" s="165">
        <v>0</v>
      </c>
      <c r="X19" s="174"/>
      <c r="Y19" s="174"/>
      <c r="Z19" s="174"/>
      <c r="AA19" s="174"/>
      <c r="AB19" s="174"/>
      <c r="AC19" s="174"/>
    </row>
    <row r="21" s="122" customFormat="1" ht="50.1" hidden="1" customHeight="1" spans="1:23">
      <c r="A21" s="166" t="s">
        <v>199</v>
      </c>
      <c r="B21" s="166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</row>
    <row r="22" s="123" customFormat="1" ht="50.1" hidden="1" customHeight="1" spans="1:23">
      <c r="A22" s="168" t="s">
        <v>200</v>
      </c>
      <c r="B22" s="168"/>
      <c r="C22" s="169">
        <f t="shared" ref="C22:W22" si="1">SUM(C21:C21)</f>
        <v>0</v>
      </c>
      <c r="D22" s="169">
        <f t="shared" si="1"/>
        <v>0</v>
      </c>
      <c r="E22" s="169">
        <f t="shared" si="1"/>
        <v>0</v>
      </c>
      <c r="F22" s="169">
        <f t="shared" si="1"/>
        <v>0</v>
      </c>
      <c r="G22" s="169">
        <f t="shared" si="1"/>
        <v>0</v>
      </c>
      <c r="H22" s="169">
        <f t="shared" si="1"/>
        <v>0</v>
      </c>
      <c r="I22" s="169">
        <f t="shared" si="1"/>
        <v>0</v>
      </c>
      <c r="J22" s="169">
        <f t="shared" si="1"/>
        <v>0</v>
      </c>
      <c r="K22" s="169">
        <f t="shared" si="1"/>
        <v>0</v>
      </c>
      <c r="L22" s="169">
        <f t="shared" si="1"/>
        <v>0</v>
      </c>
      <c r="M22" s="169">
        <f t="shared" si="1"/>
        <v>0</v>
      </c>
      <c r="N22" s="169">
        <f t="shared" si="1"/>
        <v>0</v>
      </c>
      <c r="O22" s="169">
        <f t="shared" si="1"/>
        <v>0</v>
      </c>
      <c r="P22" s="169">
        <f t="shared" si="1"/>
        <v>0</v>
      </c>
      <c r="Q22" s="169">
        <f t="shared" si="1"/>
        <v>0</v>
      </c>
      <c r="R22" s="169">
        <f t="shared" si="1"/>
        <v>0</v>
      </c>
      <c r="S22" s="169">
        <f t="shared" si="1"/>
        <v>0</v>
      </c>
      <c r="T22" s="169">
        <f t="shared" si="1"/>
        <v>0</v>
      </c>
      <c r="U22" s="169">
        <f t="shared" si="1"/>
        <v>0</v>
      </c>
      <c r="V22" s="169">
        <f t="shared" si="1"/>
        <v>0</v>
      </c>
      <c r="W22" s="169">
        <f t="shared" si="1"/>
        <v>0</v>
      </c>
    </row>
    <row r="23" s="124" customFormat="1" ht="20.25" spans="1:26">
      <c r="A23" s="170"/>
      <c r="B23" s="170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X23" s="175"/>
      <c r="Y23" s="175"/>
      <c r="Z23" s="175"/>
    </row>
  </sheetData>
  <mergeCells count="15">
    <mergeCell ref="P1:Q1"/>
    <mergeCell ref="S1:W1"/>
    <mergeCell ref="A2:W2"/>
    <mergeCell ref="C3:E3"/>
    <mergeCell ref="F3:H3"/>
    <mergeCell ref="I3:K3"/>
    <mergeCell ref="L3:N3"/>
    <mergeCell ref="O3:Q3"/>
    <mergeCell ref="R3:T3"/>
    <mergeCell ref="U3:W3"/>
    <mergeCell ref="A5:B5"/>
    <mergeCell ref="A21:B21"/>
    <mergeCell ref="A22:B22"/>
    <mergeCell ref="A3:A4"/>
    <mergeCell ref="B3:B4"/>
  </mergeCells>
  <printOptions horizontalCentered="1"/>
  <pageMargins left="0.196850393700787" right="0.196850393700787" top="0.196850393700787" bottom="0.196850393700787" header="0.236220472440945" footer="0.354330708661417"/>
  <pageSetup paperSize="9" scale="51" orientation="landscape" horizontalDpi="600" verticalDpi="6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K24"/>
  <sheetViews>
    <sheetView view="pageBreakPreview" zoomScale="70" zoomScaleNormal="55" workbookViewId="0">
      <selection activeCell="A2" sqref="A2:K2"/>
    </sheetView>
  </sheetViews>
  <sheetFormatPr defaultColWidth="9.33333333333333" defaultRowHeight="20.25"/>
  <cols>
    <col min="1" max="1" width="8.14444444444444" style="78" customWidth="1"/>
    <col min="2" max="2" width="32.7111111111111" style="78" customWidth="1"/>
    <col min="3" max="3" width="21.4222222222222" style="78" customWidth="1"/>
    <col min="4" max="4" width="19.4222222222222" style="78" customWidth="1"/>
    <col min="5" max="5" width="20.8555555555556" style="78" customWidth="1"/>
    <col min="6" max="6" width="21.1444444444444" style="78" customWidth="1"/>
    <col min="7" max="7" width="19.4222222222222" style="78" customWidth="1"/>
    <col min="8" max="8" width="21.4222222222222" style="78" customWidth="1"/>
    <col min="9" max="9" width="19.5666666666667" style="78" customWidth="1"/>
    <col min="10" max="10" width="19.4222222222222" style="78" customWidth="1"/>
    <col min="11" max="11" width="21.5666666666667" style="78" customWidth="1"/>
    <col min="12" max="16384" width="9.14444444444444" style="78"/>
  </cols>
  <sheetData>
    <row r="1" spans="10:11">
      <c r="J1" s="111" t="s">
        <v>201</v>
      </c>
      <c r="K1" s="111"/>
    </row>
    <row r="2" ht="51" customHeight="1" spans="1:11">
      <c r="A2" s="79" t="s">
        <v>202</v>
      </c>
      <c r="B2" s="79"/>
      <c r="C2" s="79"/>
      <c r="D2" s="79"/>
      <c r="E2" s="79"/>
      <c r="F2" s="79"/>
      <c r="G2" s="79"/>
      <c r="H2" s="79"/>
      <c r="I2" s="79"/>
      <c r="J2" s="79"/>
      <c r="K2" s="79"/>
    </row>
    <row r="3" ht="19.5" customHeight="1" spans="2:11">
      <c r="B3" s="80"/>
      <c r="C3" s="80"/>
      <c r="D3" s="80"/>
      <c r="E3" s="80"/>
      <c r="F3" s="80"/>
      <c r="G3" s="80"/>
      <c r="H3" s="80"/>
      <c r="I3" s="112"/>
      <c r="K3" s="113"/>
    </row>
    <row r="4" ht="35.25" customHeight="1" spans="1:11">
      <c r="A4" s="81" t="s">
        <v>2</v>
      </c>
      <c r="B4" s="82" t="s">
        <v>3</v>
      </c>
      <c r="C4" s="81" t="s">
        <v>97</v>
      </c>
      <c r="D4" s="83" t="s">
        <v>203</v>
      </c>
      <c r="E4" s="83"/>
      <c r="F4" s="81" t="s">
        <v>204</v>
      </c>
      <c r="G4" s="83" t="s">
        <v>205</v>
      </c>
      <c r="H4" s="83"/>
      <c r="I4" s="114" t="s">
        <v>206</v>
      </c>
      <c r="J4" s="83" t="s">
        <v>207</v>
      </c>
      <c r="K4" s="83"/>
    </row>
    <row r="5" ht="64.5" customHeight="1" spans="1:11">
      <c r="A5" s="84"/>
      <c r="B5" s="85"/>
      <c r="C5" s="84"/>
      <c r="D5" s="86" t="s">
        <v>208</v>
      </c>
      <c r="E5" s="86" t="s">
        <v>209</v>
      </c>
      <c r="F5" s="84"/>
      <c r="G5" s="86" t="s">
        <v>210</v>
      </c>
      <c r="H5" s="86" t="s">
        <v>209</v>
      </c>
      <c r="I5" s="115"/>
      <c r="J5" s="86" t="s">
        <v>210</v>
      </c>
      <c r="K5" s="86" t="s">
        <v>209</v>
      </c>
    </row>
    <row r="6" ht="48" customHeight="1" spans="1:11">
      <c r="A6" s="87" t="s">
        <v>211</v>
      </c>
      <c r="B6" s="88"/>
      <c r="C6" s="89">
        <f t="shared" ref="C6:K6" si="0">SUM(C7:C20)</f>
        <v>10130</v>
      </c>
      <c r="D6" s="90">
        <f t="shared" si="0"/>
        <v>3209</v>
      </c>
      <c r="E6" s="90">
        <f t="shared" si="0"/>
        <v>6921</v>
      </c>
      <c r="F6" s="89">
        <f t="shared" si="0"/>
        <v>246801</v>
      </c>
      <c r="G6" s="90">
        <f t="shared" si="0"/>
        <v>160341.35</v>
      </c>
      <c r="H6" s="90">
        <f t="shared" si="0"/>
        <v>86459.65</v>
      </c>
      <c r="I6" s="116">
        <f t="shared" si="0"/>
        <v>6246491</v>
      </c>
      <c r="J6" s="90">
        <f t="shared" si="0"/>
        <v>3980531.4</v>
      </c>
      <c r="K6" s="90">
        <f t="shared" si="0"/>
        <v>2265959.6</v>
      </c>
    </row>
    <row r="7" ht="48" customHeight="1" spans="1:11">
      <c r="A7" s="91">
        <v>1</v>
      </c>
      <c r="B7" s="92" t="s">
        <v>11</v>
      </c>
      <c r="C7" s="93">
        <v>726</v>
      </c>
      <c r="D7" s="94">
        <v>181</v>
      </c>
      <c r="E7" s="94">
        <v>545</v>
      </c>
      <c r="F7" s="95">
        <v>15999</v>
      </c>
      <c r="G7" s="94">
        <v>9835</v>
      </c>
      <c r="H7" s="94">
        <v>6164</v>
      </c>
      <c r="I7" s="117">
        <v>351320</v>
      </c>
      <c r="J7" s="94">
        <v>200283</v>
      </c>
      <c r="K7" s="94">
        <v>151037</v>
      </c>
    </row>
    <row r="8" ht="48" customHeight="1" spans="1:11">
      <c r="A8" s="96">
        <v>2</v>
      </c>
      <c r="B8" s="97" t="s">
        <v>12</v>
      </c>
      <c r="C8" s="98">
        <v>767</v>
      </c>
      <c r="D8" s="99">
        <v>227</v>
      </c>
      <c r="E8" s="99">
        <v>540</v>
      </c>
      <c r="F8" s="100">
        <v>20962</v>
      </c>
      <c r="G8" s="99">
        <v>13831</v>
      </c>
      <c r="H8" s="99">
        <v>7131</v>
      </c>
      <c r="I8" s="118">
        <v>570282</v>
      </c>
      <c r="J8" s="99">
        <v>363513</v>
      </c>
      <c r="K8" s="99">
        <v>206769</v>
      </c>
    </row>
    <row r="9" ht="48" customHeight="1" spans="1:11">
      <c r="A9" s="96">
        <v>3</v>
      </c>
      <c r="B9" s="97" t="s">
        <v>13</v>
      </c>
      <c r="C9" s="101">
        <v>537</v>
      </c>
      <c r="D9" s="99">
        <v>360</v>
      </c>
      <c r="E9" s="99">
        <v>177</v>
      </c>
      <c r="F9" s="102">
        <v>11867</v>
      </c>
      <c r="G9" s="99">
        <v>9949</v>
      </c>
      <c r="H9" s="99">
        <v>1918</v>
      </c>
      <c r="I9" s="118">
        <v>321919</v>
      </c>
      <c r="J9" s="99">
        <v>266147</v>
      </c>
      <c r="K9" s="99">
        <v>55772</v>
      </c>
    </row>
    <row r="10" ht="48" customHeight="1" spans="1:11">
      <c r="A10" s="96">
        <v>4</v>
      </c>
      <c r="B10" s="97" t="s">
        <v>14</v>
      </c>
      <c r="C10" s="98">
        <v>553</v>
      </c>
      <c r="D10" s="99">
        <v>190</v>
      </c>
      <c r="E10" s="99">
        <v>363</v>
      </c>
      <c r="F10" s="100">
        <v>11642</v>
      </c>
      <c r="G10" s="99">
        <v>4686</v>
      </c>
      <c r="H10" s="99">
        <v>6956</v>
      </c>
      <c r="I10" s="118">
        <v>258906</v>
      </c>
      <c r="J10" s="99">
        <v>94806</v>
      </c>
      <c r="K10" s="99">
        <v>164100</v>
      </c>
    </row>
    <row r="11" ht="48" customHeight="1" spans="1:11">
      <c r="A11" s="96">
        <v>5</v>
      </c>
      <c r="B11" s="97" t="s">
        <v>15</v>
      </c>
      <c r="C11" s="101">
        <v>1217</v>
      </c>
      <c r="D11" s="99">
        <v>357</v>
      </c>
      <c r="E11" s="99">
        <v>860</v>
      </c>
      <c r="F11" s="102">
        <v>26611</v>
      </c>
      <c r="G11" s="99">
        <v>16611</v>
      </c>
      <c r="H11" s="103">
        <v>10000</v>
      </c>
      <c r="I11" s="119">
        <v>638900</v>
      </c>
      <c r="J11" s="103">
        <v>393620.4</v>
      </c>
      <c r="K11" s="103">
        <v>245279.6</v>
      </c>
    </row>
    <row r="12" ht="48" customHeight="1" spans="1:11">
      <c r="A12" s="96">
        <v>6</v>
      </c>
      <c r="B12" s="97" t="s">
        <v>16</v>
      </c>
      <c r="C12" s="101">
        <v>368</v>
      </c>
      <c r="D12" s="99">
        <v>125</v>
      </c>
      <c r="E12" s="99">
        <v>243</v>
      </c>
      <c r="F12" s="102">
        <v>7902</v>
      </c>
      <c r="G12" s="99">
        <v>5393</v>
      </c>
      <c r="H12" s="99">
        <v>2509</v>
      </c>
      <c r="I12" s="118">
        <v>181532</v>
      </c>
      <c r="J12" s="99">
        <v>119731</v>
      </c>
      <c r="K12" s="99">
        <v>61801</v>
      </c>
    </row>
    <row r="13" ht="48" customHeight="1" spans="1:11">
      <c r="A13" s="96">
        <v>7</v>
      </c>
      <c r="B13" s="97" t="s">
        <v>17</v>
      </c>
      <c r="C13" s="101">
        <v>712</v>
      </c>
      <c r="D13" s="99">
        <v>290</v>
      </c>
      <c r="E13" s="99">
        <v>422</v>
      </c>
      <c r="F13" s="102">
        <v>18860</v>
      </c>
      <c r="G13" s="99">
        <v>13090</v>
      </c>
      <c r="H13" s="99">
        <v>5770</v>
      </c>
      <c r="I13" s="118">
        <v>509387</v>
      </c>
      <c r="J13" s="99">
        <v>345870</v>
      </c>
      <c r="K13" s="99">
        <v>163517</v>
      </c>
    </row>
    <row r="14" ht="48" customHeight="1" spans="1:11">
      <c r="A14" s="96">
        <v>8</v>
      </c>
      <c r="B14" s="97" t="s">
        <v>18</v>
      </c>
      <c r="C14" s="101">
        <v>1267</v>
      </c>
      <c r="D14" s="99">
        <v>228</v>
      </c>
      <c r="E14" s="99">
        <v>1039</v>
      </c>
      <c r="F14" s="100">
        <v>29738</v>
      </c>
      <c r="G14" s="103">
        <v>18909</v>
      </c>
      <c r="H14" s="103">
        <v>10829</v>
      </c>
      <c r="I14" s="118">
        <v>744206</v>
      </c>
      <c r="J14" s="103">
        <v>460514</v>
      </c>
      <c r="K14" s="103">
        <v>283692</v>
      </c>
    </row>
    <row r="15" ht="48" customHeight="1" spans="1:11">
      <c r="A15" s="96">
        <v>9</v>
      </c>
      <c r="B15" s="97" t="s">
        <v>19</v>
      </c>
      <c r="C15" s="98">
        <v>933</v>
      </c>
      <c r="D15" s="103">
        <v>148</v>
      </c>
      <c r="E15" s="103">
        <v>785</v>
      </c>
      <c r="F15" s="100">
        <v>22963</v>
      </c>
      <c r="G15" s="103">
        <v>12983.35</v>
      </c>
      <c r="H15" s="103">
        <v>9979.65</v>
      </c>
      <c r="I15" s="118">
        <v>511905</v>
      </c>
      <c r="J15" s="103">
        <v>284563</v>
      </c>
      <c r="K15" s="103">
        <v>227342</v>
      </c>
    </row>
    <row r="16" ht="48" customHeight="1" spans="1:11">
      <c r="A16" s="96">
        <v>10</v>
      </c>
      <c r="B16" s="97" t="s">
        <v>20</v>
      </c>
      <c r="C16" s="98">
        <v>318</v>
      </c>
      <c r="D16" s="103">
        <v>128</v>
      </c>
      <c r="E16" s="103">
        <v>190</v>
      </c>
      <c r="F16" s="100">
        <v>6708</v>
      </c>
      <c r="G16" s="103">
        <v>4669</v>
      </c>
      <c r="H16" s="103">
        <v>2039</v>
      </c>
      <c r="I16" s="119">
        <v>155146</v>
      </c>
      <c r="J16" s="103">
        <v>105545</v>
      </c>
      <c r="K16" s="103">
        <v>49601</v>
      </c>
    </row>
    <row r="17" ht="48" customHeight="1" spans="1:11">
      <c r="A17" s="96">
        <v>11</v>
      </c>
      <c r="B17" s="97" t="s">
        <v>21</v>
      </c>
      <c r="C17" s="98">
        <v>884</v>
      </c>
      <c r="D17" s="103">
        <v>251</v>
      </c>
      <c r="E17" s="103">
        <v>633</v>
      </c>
      <c r="F17" s="100">
        <v>20672</v>
      </c>
      <c r="G17" s="99">
        <v>14120</v>
      </c>
      <c r="H17" s="99">
        <v>6552</v>
      </c>
      <c r="I17" s="118">
        <v>503617</v>
      </c>
      <c r="J17" s="99">
        <v>334598</v>
      </c>
      <c r="K17" s="99">
        <v>169019</v>
      </c>
    </row>
    <row r="18" ht="48" customHeight="1" spans="1:11">
      <c r="A18" s="96">
        <v>12</v>
      </c>
      <c r="B18" s="97" t="s">
        <v>22</v>
      </c>
      <c r="C18" s="101">
        <v>959</v>
      </c>
      <c r="D18" s="99">
        <v>384</v>
      </c>
      <c r="E18" s="99">
        <v>575</v>
      </c>
      <c r="F18" s="102">
        <v>24723</v>
      </c>
      <c r="G18" s="99">
        <v>16616</v>
      </c>
      <c r="H18" s="99">
        <v>8107</v>
      </c>
      <c r="I18" s="118">
        <v>671909</v>
      </c>
      <c r="J18" s="99">
        <v>443160</v>
      </c>
      <c r="K18" s="99">
        <v>228749</v>
      </c>
    </row>
    <row r="19" ht="48" customHeight="1" spans="1:11">
      <c r="A19" s="96">
        <v>13</v>
      </c>
      <c r="B19" s="97" t="s">
        <v>23</v>
      </c>
      <c r="C19" s="101">
        <v>549</v>
      </c>
      <c r="D19" s="99">
        <v>226</v>
      </c>
      <c r="E19" s="99">
        <v>323</v>
      </c>
      <c r="F19" s="102">
        <v>13162</v>
      </c>
      <c r="G19" s="99">
        <v>9525</v>
      </c>
      <c r="H19" s="99">
        <v>3637</v>
      </c>
      <c r="I19" s="118">
        <v>357230</v>
      </c>
      <c r="J19" s="99">
        <v>254447</v>
      </c>
      <c r="K19" s="99">
        <v>102783</v>
      </c>
    </row>
    <row r="20" ht="48" customHeight="1" spans="1:11">
      <c r="A20" s="104">
        <v>14</v>
      </c>
      <c r="B20" s="105" t="s">
        <v>24</v>
      </c>
      <c r="C20" s="106">
        <v>340</v>
      </c>
      <c r="D20" s="107">
        <v>114</v>
      </c>
      <c r="E20" s="107">
        <v>226</v>
      </c>
      <c r="F20" s="108">
        <v>14992</v>
      </c>
      <c r="G20" s="109">
        <v>10124</v>
      </c>
      <c r="H20" s="109">
        <v>4868</v>
      </c>
      <c r="I20" s="120">
        <v>470232</v>
      </c>
      <c r="J20" s="109">
        <v>313734</v>
      </c>
      <c r="K20" s="109">
        <v>156498</v>
      </c>
    </row>
    <row r="24" spans="5:5">
      <c r="E24" s="110" t="s">
        <v>212</v>
      </c>
    </row>
  </sheetData>
  <mergeCells count="11">
    <mergeCell ref="J1:K1"/>
    <mergeCell ref="A2:K2"/>
    <mergeCell ref="D4:E4"/>
    <mergeCell ref="G4:H4"/>
    <mergeCell ref="J4:K4"/>
    <mergeCell ref="A6:B6"/>
    <mergeCell ref="A4:A5"/>
    <mergeCell ref="B4:B5"/>
    <mergeCell ref="C4:C5"/>
    <mergeCell ref="F4:F5"/>
    <mergeCell ref="I4:I5"/>
  </mergeCells>
  <printOptions horizontalCentered="1"/>
  <pageMargins left="0.196850393700787" right="0.196850393700787" top="0.196850393700787" bottom="0.196850393700787" header="0.511811023622047" footer="0.511811023622047"/>
  <pageSetup paperSize="9" scale="61" orientation="landscape" horizontalDpi="600" verticalDpi="6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L20"/>
  <sheetViews>
    <sheetView view="pageBreakPreview" zoomScale="55" zoomScaleNormal="55" workbookViewId="0">
      <selection activeCell="A2" sqref="A2:L2"/>
    </sheetView>
  </sheetViews>
  <sheetFormatPr defaultColWidth="9.33333333333333" defaultRowHeight="12.75"/>
  <cols>
    <col min="1" max="1" width="9.14444444444444" style="28"/>
    <col min="2" max="2" width="38.8555555555556" style="28" customWidth="1"/>
    <col min="3" max="3" width="19.1444444444444" style="28" customWidth="1"/>
    <col min="4" max="11" width="15.8555555555556" style="28" customWidth="1"/>
    <col min="12" max="12" width="34.5666666666667" style="28" customWidth="1"/>
    <col min="13" max="16384" width="9.14444444444444" style="28"/>
  </cols>
  <sheetData>
    <row r="1" ht="25.5" customHeight="1" spans="8:12">
      <c r="H1" s="29"/>
      <c r="L1" s="29" t="s">
        <v>213</v>
      </c>
    </row>
    <row r="2" ht="54.75" customHeight="1" spans="1:12">
      <c r="A2" s="30" t="s">
        <v>214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ht="15.75" spans="8:8">
      <c r="H3" s="31"/>
    </row>
    <row r="4" ht="58.5" customHeight="1" spans="1:12">
      <c r="A4" s="32" t="s">
        <v>215</v>
      </c>
      <c r="B4" s="33" t="s">
        <v>216</v>
      </c>
      <c r="C4" s="34" t="s">
        <v>217</v>
      </c>
      <c r="D4" s="35" t="s">
        <v>218</v>
      </c>
      <c r="E4" s="36"/>
      <c r="F4" s="36" t="s">
        <v>219</v>
      </c>
      <c r="G4" s="36"/>
      <c r="H4" s="36" t="s">
        <v>220</v>
      </c>
      <c r="I4" s="36"/>
      <c r="J4" s="36" t="s">
        <v>221</v>
      </c>
      <c r="K4" s="66"/>
      <c r="L4" s="67" t="s">
        <v>222</v>
      </c>
    </row>
    <row r="5" ht="38.25" customHeight="1" spans="1:12">
      <c r="A5" s="37"/>
      <c r="B5" s="38"/>
      <c r="C5" s="39"/>
      <c r="D5" s="37" t="s">
        <v>223</v>
      </c>
      <c r="E5" s="40" t="s">
        <v>224</v>
      </c>
      <c r="F5" s="38" t="s">
        <v>223</v>
      </c>
      <c r="G5" s="40" t="s">
        <v>224</v>
      </c>
      <c r="H5" s="38" t="s">
        <v>223</v>
      </c>
      <c r="I5" s="40" t="s">
        <v>224</v>
      </c>
      <c r="J5" s="38" t="s">
        <v>223</v>
      </c>
      <c r="K5" s="68" t="s">
        <v>224</v>
      </c>
      <c r="L5" s="69"/>
    </row>
    <row r="6" ht="44.25" customHeight="1" spans="1:12">
      <c r="A6" s="41"/>
      <c r="B6" s="42" t="s">
        <v>225</v>
      </c>
      <c r="C6" s="43">
        <f>SUM(C7:C20)</f>
        <v>10130</v>
      </c>
      <c r="D6" s="41">
        <f>SUM(D7:D20)</f>
        <v>729</v>
      </c>
      <c r="E6" s="44">
        <f>+D6/C6</f>
        <v>0.071964461994077</v>
      </c>
      <c r="F6" s="42">
        <f>SUM(F7:F20)</f>
        <v>2159</v>
      </c>
      <c r="G6" s="44">
        <f>+F6/C6</f>
        <v>0.213129318854886</v>
      </c>
      <c r="H6" s="42">
        <f>SUM(H7:H20)</f>
        <v>3355</v>
      </c>
      <c r="I6" s="44">
        <f>+H6/C6</f>
        <v>0.331194471865745</v>
      </c>
      <c r="J6" s="42">
        <f>SUM(J7:J20)</f>
        <v>3887</v>
      </c>
      <c r="K6" s="70">
        <f>+J6/C6</f>
        <v>0.383711747285291</v>
      </c>
      <c r="L6" s="71">
        <f>SUM(L7:L20)</f>
        <v>1399</v>
      </c>
    </row>
    <row r="7" ht="44.25" customHeight="1" spans="1:12">
      <c r="A7" s="45">
        <v>1</v>
      </c>
      <c r="B7" s="46" t="s">
        <v>226</v>
      </c>
      <c r="C7" s="47">
        <f t="shared" ref="C7:C20" si="0">+D7+F7+H7+J7</f>
        <v>726</v>
      </c>
      <c r="D7" s="48">
        <v>61</v>
      </c>
      <c r="E7" s="49">
        <f t="shared" ref="E7:E20" si="1">+D7/C7</f>
        <v>0.0840220385674931</v>
      </c>
      <c r="F7" s="50">
        <v>122</v>
      </c>
      <c r="G7" s="51">
        <f t="shared" ref="G7:G20" si="2">+F7/C7</f>
        <v>0.168044077134986</v>
      </c>
      <c r="H7" s="50">
        <v>185</v>
      </c>
      <c r="I7" s="51">
        <f t="shared" ref="I7:I20" si="3">+H7/C7</f>
        <v>0.254820936639118</v>
      </c>
      <c r="J7" s="50">
        <v>358</v>
      </c>
      <c r="K7" s="72">
        <f t="shared" ref="K7:K20" si="4">+J7/C7</f>
        <v>0.493112947658402</v>
      </c>
      <c r="L7" s="73">
        <v>184</v>
      </c>
    </row>
    <row r="8" ht="44.25" customHeight="1" spans="1:12">
      <c r="A8" s="52">
        <v>2</v>
      </c>
      <c r="B8" s="53" t="s">
        <v>12</v>
      </c>
      <c r="C8" s="54">
        <f t="shared" si="0"/>
        <v>767</v>
      </c>
      <c r="D8" s="55">
        <v>102</v>
      </c>
      <c r="E8" s="56">
        <f t="shared" si="1"/>
        <v>0.132985658409387</v>
      </c>
      <c r="F8" s="57">
        <v>198</v>
      </c>
      <c r="G8" s="58">
        <f t="shared" si="2"/>
        <v>0.258148631029987</v>
      </c>
      <c r="H8" s="57">
        <v>247</v>
      </c>
      <c r="I8" s="58">
        <f t="shared" si="3"/>
        <v>0.322033898305085</v>
      </c>
      <c r="J8" s="57">
        <v>220</v>
      </c>
      <c r="K8" s="74">
        <f t="shared" si="4"/>
        <v>0.286831812255541</v>
      </c>
      <c r="L8" s="75">
        <v>58</v>
      </c>
    </row>
    <row r="9" ht="44.25" customHeight="1" spans="1:12">
      <c r="A9" s="52">
        <v>3</v>
      </c>
      <c r="B9" s="53" t="s">
        <v>13</v>
      </c>
      <c r="C9" s="54">
        <f t="shared" si="0"/>
        <v>537</v>
      </c>
      <c r="D9" s="55">
        <v>9</v>
      </c>
      <c r="E9" s="56">
        <f t="shared" si="1"/>
        <v>0.0167597765363128</v>
      </c>
      <c r="F9" s="57">
        <v>52</v>
      </c>
      <c r="G9" s="58">
        <f t="shared" si="2"/>
        <v>0.0968342644320298</v>
      </c>
      <c r="H9" s="57">
        <v>146</v>
      </c>
      <c r="I9" s="58">
        <f t="shared" si="3"/>
        <v>0.271880819366853</v>
      </c>
      <c r="J9" s="57">
        <v>330</v>
      </c>
      <c r="K9" s="74">
        <f t="shared" si="4"/>
        <v>0.614525139664804</v>
      </c>
      <c r="L9" s="75">
        <v>106</v>
      </c>
    </row>
    <row r="10" ht="44.25" customHeight="1" spans="1:12">
      <c r="A10" s="52">
        <v>4</v>
      </c>
      <c r="B10" s="53" t="s">
        <v>14</v>
      </c>
      <c r="C10" s="54">
        <f t="shared" si="0"/>
        <v>553</v>
      </c>
      <c r="D10" s="55">
        <v>27</v>
      </c>
      <c r="E10" s="56">
        <f t="shared" si="1"/>
        <v>0.0488245931283906</v>
      </c>
      <c r="F10" s="57">
        <v>111</v>
      </c>
      <c r="G10" s="58">
        <f t="shared" si="2"/>
        <v>0.200723327305606</v>
      </c>
      <c r="H10" s="57">
        <v>192</v>
      </c>
      <c r="I10" s="58">
        <f t="shared" si="3"/>
        <v>0.347197106690778</v>
      </c>
      <c r="J10" s="57">
        <v>223</v>
      </c>
      <c r="K10" s="74">
        <f t="shared" si="4"/>
        <v>0.403254972875226</v>
      </c>
      <c r="L10" s="75">
        <v>85</v>
      </c>
    </row>
    <row r="11" ht="44.25" customHeight="1" spans="1:12">
      <c r="A11" s="52">
        <v>5</v>
      </c>
      <c r="B11" s="53" t="s">
        <v>15</v>
      </c>
      <c r="C11" s="54">
        <f t="shared" si="0"/>
        <v>1217</v>
      </c>
      <c r="D11" s="55">
        <v>92</v>
      </c>
      <c r="E11" s="56">
        <f t="shared" si="1"/>
        <v>0.0755957271980279</v>
      </c>
      <c r="F11" s="57">
        <v>310</v>
      </c>
      <c r="G11" s="58">
        <f t="shared" si="2"/>
        <v>0.254724732949877</v>
      </c>
      <c r="H11" s="57">
        <v>418</v>
      </c>
      <c r="I11" s="58">
        <f t="shared" si="3"/>
        <v>0.343467543138866</v>
      </c>
      <c r="J11" s="57">
        <v>397</v>
      </c>
      <c r="K11" s="74">
        <f t="shared" si="4"/>
        <v>0.326211996713229</v>
      </c>
      <c r="L11" s="75">
        <v>157</v>
      </c>
    </row>
    <row r="12" ht="44.25" customHeight="1" spans="1:12">
      <c r="A12" s="52">
        <v>6</v>
      </c>
      <c r="B12" s="53" t="s">
        <v>16</v>
      </c>
      <c r="C12" s="54">
        <f t="shared" si="0"/>
        <v>368</v>
      </c>
      <c r="D12" s="55">
        <v>15</v>
      </c>
      <c r="E12" s="56">
        <f t="shared" si="1"/>
        <v>0.0407608695652174</v>
      </c>
      <c r="F12" s="57">
        <v>38</v>
      </c>
      <c r="G12" s="58">
        <f t="shared" si="2"/>
        <v>0.103260869565217</v>
      </c>
      <c r="H12" s="57">
        <v>107</v>
      </c>
      <c r="I12" s="58">
        <f t="shared" si="3"/>
        <v>0.290760869565217</v>
      </c>
      <c r="J12" s="57">
        <v>208</v>
      </c>
      <c r="K12" s="74">
        <f t="shared" si="4"/>
        <v>0.565217391304348</v>
      </c>
      <c r="L12" s="75">
        <v>115</v>
      </c>
    </row>
    <row r="13" ht="44.25" customHeight="1" spans="1:12">
      <c r="A13" s="52">
        <v>7</v>
      </c>
      <c r="B13" s="53" t="s">
        <v>17</v>
      </c>
      <c r="C13" s="54">
        <f t="shared" si="0"/>
        <v>712</v>
      </c>
      <c r="D13" s="55">
        <v>51</v>
      </c>
      <c r="E13" s="56">
        <f t="shared" si="1"/>
        <v>0.0716292134831461</v>
      </c>
      <c r="F13" s="57">
        <v>155</v>
      </c>
      <c r="G13" s="58">
        <f t="shared" si="2"/>
        <v>0.217696629213483</v>
      </c>
      <c r="H13" s="57">
        <v>256</v>
      </c>
      <c r="I13" s="58">
        <f t="shared" si="3"/>
        <v>0.359550561797753</v>
      </c>
      <c r="J13" s="57">
        <v>250</v>
      </c>
      <c r="K13" s="74">
        <f t="shared" si="4"/>
        <v>0.351123595505618</v>
      </c>
      <c r="L13" s="75">
        <v>64</v>
      </c>
    </row>
    <row r="14" ht="44.25" customHeight="1" spans="1:12">
      <c r="A14" s="52">
        <v>8</v>
      </c>
      <c r="B14" s="53" t="s">
        <v>18</v>
      </c>
      <c r="C14" s="54">
        <f t="shared" si="0"/>
        <v>1267</v>
      </c>
      <c r="D14" s="55">
        <v>93</v>
      </c>
      <c r="E14" s="56">
        <f t="shared" si="1"/>
        <v>0.0734017363851618</v>
      </c>
      <c r="F14" s="57">
        <v>348</v>
      </c>
      <c r="G14" s="58">
        <f t="shared" si="2"/>
        <v>0.27466456195738</v>
      </c>
      <c r="H14" s="57">
        <v>467</v>
      </c>
      <c r="I14" s="58">
        <f t="shared" si="3"/>
        <v>0.368587213891081</v>
      </c>
      <c r="J14" s="57">
        <v>359</v>
      </c>
      <c r="K14" s="74">
        <f t="shared" si="4"/>
        <v>0.283346487766377</v>
      </c>
      <c r="L14" s="75">
        <v>109</v>
      </c>
    </row>
    <row r="15" ht="44.25" customHeight="1" spans="1:12">
      <c r="A15" s="52">
        <v>9</v>
      </c>
      <c r="B15" s="53" t="s">
        <v>19</v>
      </c>
      <c r="C15" s="54">
        <f t="shared" si="0"/>
        <v>933</v>
      </c>
      <c r="D15" s="55">
        <v>86</v>
      </c>
      <c r="E15" s="56">
        <f t="shared" si="1"/>
        <v>0.0921757770632369</v>
      </c>
      <c r="F15" s="57">
        <v>241</v>
      </c>
      <c r="G15" s="58">
        <f t="shared" si="2"/>
        <v>0.258306538049303</v>
      </c>
      <c r="H15" s="57">
        <v>309</v>
      </c>
      <c r="I15" s="58">
        <f t="shared" si="3"/>
        <v>0.331189710610932</v>
      </c>
      <c r="J15" s="57">
        <v>297</v>
      </c>
      <c r="K15" s="74">
        <f t="shared" si="4"/>
        <v>0.318327974276527</v>
      </c>
      <c r="L15" s="75">
        <v>97</v>
      </c>
    </row>
    <row r="16" ht="44.25" customHeight="1" spans="1:12">
      <c r="A16" s="52">
        <v>10</v>
      </c>
      <c r="B16" s="53" t="s">
        <v>20</v>
      </c>
      <c r="C16" s="54">
        <f t="shared" si="0"/>
        <v>318</v>
      </c>
      <c r="D16" s="55">
        <v>10</v>
      </c>
      <c r="E16" s="56">
        <f t="shared" si="1"/>
        <v>0.0314465408805031</v>
      </c>
      <c r="F16" s="57">
        <v>48</v>
      </c>
      <c r="G16" s="58">
        <f t="shared" si="2"/>
        <v>0.150943396226415</v>
      </c>
      <c r="H16" s="57">
        <v>112</v>
      </c>
      <c r="I16" s="58">
        <f t="shared" si="3"/>
        <v>0.352201257861635</v>
      </c>
      <c r="J16" s="57">
        <v>148</v>
      </c>
      <c r="K16" s="74">
        <f t="shared" si="4"/>
        <v>0.465408805031447</v>
      </c>
      <c r="L16" s="75">
        <v>57</v>
      </c>
    </row>
    <row r="17" ht="44.25" customHeight="1" spans="1:12">
      <c r="A17" s="52">
        <v>11</v>
      </c>
      <c r="B17" s="53" t="s">
        <v>21</v>
      </c>
      <c r="C17" s="54">
        <f t="shared" si="0"/>
        <v>884</v>
      </c>
      <c r="D17" s="55">
        <v>49</v>
      </c>
      <c r="E17" s="56">
        <f t="shared" si="1"/>
        <v>0.0554298642533937</v>
      </c>
      <c r="F17" s="57">
        <v>138</v>
      </c>
      <c r="G17" s="58">
        <f t="shared" si="2"/>
        <v>0.156108597285068</v>
      </c>
      <c r="H17" s="57">
        <v>267</v>
      </c>
      <c r="I17" s="58">
        <f t="shared" si="3"/>
        <v>0.302036199095023</v>
      </c>
      <c r="J17" s="57">
        <v>430</v>
      </c>
      <c r="K17" s="74">
        <f t="shared" si="4"/>
        <v>0.486425339366516</v>
      </c>
      <c r="L17" s="75">
        <v>168</v>
      </c>
    </row>
    <row r="18" ht="44.25" customHeight="1" spans="1:12">
      <c r="A18" s="52">
        <v>12</v>
      </c>
      <c r="B18" s="53" t="s">
        <v>22</v>
      </c>
      <c r="C18" s="54">
        <f t="shared" si="0"/>
        <v>959</v>
      </c>
      <c r="D18" s="55">
        <v>68</v>
      </c>
      <c r="E18" s="56">
        <f t="shared" si="1"/>
        <v>0.0709071949947862</v>
      </c>
      <c r="F18" s="57">
        <v>206</v>
      </c>
      <c r="G18" s="58">
        <f t="shared" si="2"/>
        <v>0.214807090719499</v>
      </c>
      <c r="H18" s="57">
        <v>340</v>
      </c>
      <c r="I18" s="58">
        <f t="shared" si="3"/>
        <v>0.354535974973931</v>
      </c>
      <c r="J18" s="57">
        <v>345</v>
      </c>
      <c r="K18" s="74">
        <f t="shared" si="4"/>
        <v>0.359749739311783</v>
      </c>
      <c r="L18" s="75">
        <v>110</v>
      </c>
    </row>
    <row r="19" ht="44.25" customHeight="1" spans="1:12">
      <c r="A19" s="52">
        <v>13</v>
      </c>
      <c r="B19" s="53" t="s">
        <v>227</v>
      </c>
      <c r="C19" s="54">
        <f t="shared" si="0"/>
        <v>549</v>
      </c>
      <c r="D19" s="55">
        <v>24</v>
      </c>
      <c r="E19" s="56">
        <f t="shared" si="1"/>
        <v>0.0437158469945355</v>
      </c>
      <c r="F19" s="57">
        <v>94</v>
      </c>
      <c r="G19" s="58">
        <f t="shared" si="2"/>
        <v>0.171220400728597</v>
      </c>
      <c r="H19" s="57">
        <v>190</v>
      </c>
      <c r="I19" s="58">
        <f t="shared" si="3"/>
        <v>0.34608378870674</v>
      </c>
      <c r="J19" s="57">
        <v>241</v>
      </c>
      <c r="K19" s="74">
        <f t="shared" si="4"/>
        <v>0.438979963570128</v>
      </c>
      <c r="L19" s="75">
        <v>74</v>
      </c>
    </row>
    <row r="20" ht="44.25" customHeight="1" spans="1:12">
      <c r="A20" s="59">
        <v>14</v>
      </c>
      <c r="B20" s="60" t="s">
        <v>101</v>
      </c>
      <c r="C20" s="61">
        <f t="shared" si="0"/>
        <v>340</v>
      </c>
      <c r="D20" s="62">
        <v>42</v>
      </c>
      <c r="E20" s="63">
        <f t="shared" si="1"/>
        <v>0.123529411764706</v>
      </c>
      <c r="F20" s="64">
        <v>98</v>
      </c>
      <c r="G20" s="65">
        <f t="shared" si="2"/>
        <v>0.288235294117647</v>
      </c>
      <c r="H20" s="64">
        <v>119</v>
      </c>
      <c r="I20" s="65">
        <f t="shared" si="3"/>
        <v>0.35</v>
      </c>
      <c r="J20" s="64">
        <v>81</v>
      </c>
      <c r="K20" s="76">
        <f t="shared" si="4"/>
        <v>0.238235294117647</v>
      </c>
      <c r="L20" s="77">
        <v>15</v>
      </c>
    </row>
  </sheetData>
  <mergeCells count="9">
    <mergeCell ref="A2:L2"/>
    <mergeCell ref="D4:E4"/>
    <mergeCell ref="F4:G4"/>
    <mergeCell ref="H4:I4"/>
    <mergeCell ref="J4:K4"/>
    <mergeCell ref="A4:A5"/>
    <mergeCell ref="B4:B5"/>
    <mergeCell ref="C4:C5"/>
    <mergeCell ref="L4:L5"/>
  </mergeCells>
  <printOptions horizontalCentered="1"/>
  <pageMargins left="0.196850393700787" right="0.196850393700787" top="0.196850393700787" bottom="0.196850393700787" header="0.31496062992126" footer="0.31496062992126"/>
  <pageSetup paperSize="9" scale="64" orientation="landscape" horizontalDpi="600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F19"/>
  <sheetViews>
    <sheetView tabSelected="1" view="pageBreakPreview" zoomScaleNormal="110" workbookViewId="0">
      <selection activeCell="E9" sqref="E9"/>
    </sheetView>
  </sheetViews>
  <sheetFormatPr defaultColWidth="9.33333333333333" defaultRowHeight="18.75" outlineLevelCol="5"/>
  <cols>
    <col min="1" max="1" width="6.14444444444444" style="4" customWidth="1"/>
    <col min="2" max="2" width="36.1444444444444" style="5" customWidth="1"/>
    <col min="3" max="5" width="19.8555555555556" style="6" customWidth="1"/>
    <col min="6" max="6" width="19.8555555555556" style="7" customWidth="1"/>
    <col min="7" max="7" width="40.1444444444444" style="4" customWidth="1"/>
    <col min="8" max="8" width="16.7111111111111" style="4" customWidth="1"/>
    <col min="9" max="16384" width="9.14444444444444" style="4"/>
  </cols>
  <sheetData>
    <row r="1" ht="10.5" customHeight="1" spans="6:6">
      <c r="F1" s="8" t="s">
        <v>228</v>
      </c>
    </row>
    <row r="2" ht="40.5" customHeight="1" spans="1:6">
      <c r="A2" s="9" t="s">
        <v>229</v>
      </c>
      <c r="B2" s="9"/>
      <c r="C2" s="9"/>
      <c r="D2" s="9"/>
      <c r="E2" s="9"/>
      <c r="F2" s="9"/>
    </row>
    <row r="3" s="1" customFormat="1" ht="9" customHeight="1" spans="1:6">
      <c r="A3" s="10"/>
      <c r="B3" s="11"/>
      <c r="C3" s="11"/>
      <c r="D3" s="11"/>
      <c r="E3" s="11"/>
      <c r="F3" s="11"/>
    </row>
    <row r="4" ht="40.5" customHeight="1" spans="1:6">
      <c r="A4" s="12" t="s">
        <v>215</v>
      </c>
      <c r="B4" s="13" t="s">
        <v>3</v>
      </c>
      <c r="C4" s="14" t="s">
        <v>230</v>
      </c>
      <c r="D4" s="14" t="s">
        <v>231</v>
      </c>
      <c r="E4" s="14" t="s">
        <v>232</v>
      </c>
      <c r="F4" s="15" t="s">
        <v>233</v>
      </c>
    </row>
    <row r="5" s="2" customFormat="1" ht="22.5" customHeight="1" spans="1:6">
      <c r="A5" s="16" t="s">
        <v>234</v>
      </c>
      <c r="B5" s="17"/>
      <c r="C5" s="18">
        <f>SUM(C6:C19)</f>
        <v>10130</v>
      </c>
      <c r="D5" s="18">
        <f>SUM(D6:D19)</f>
        <v>5154501</v>
      </c>
      <c r="E5" s="18">
        <f>SUM(E6:E19)</f>
        <v>6246491</v>
      </c>
      <c r="F5" s="19">
        <f>E5/D5</f>
        <v>1.21185173889771</v>
      </c>
    </row>
    <row r="6" s="3" customFormat="1" ht="25.5" customHeight="1" spans="1:6">
      <c r="A6" s="20">
        <v>1</v>
      </c>
      <c r="B6" s="21" t="s">
        <v>11</v>
      </c>
      <c r="C6" s="22">
        <v>726</v>
      </c>
      <c r="D6" s="22">
        <v>313587</v>
      </c>
      <c r="E6" s="22">
        <v>351320</v>
      </c>
      <c r="F6" s="23">
        <f>E6/D6</f>
        <v>1.12032705437407</v>
      </c>
    </row>
    <row r="7" s="3" customFormat="1" ht="25.5" customHeight="1" spans="1:6">
      <c r="A7" s="24">
        <v>2</v>
      </c>
      <c r="B7" s="25" t="s">
        <v>235</v>
      </c>
      <c r="C7" s="26">
        <v>767</v>
      </c>
      <c r="D7" s="26">
        <v>417314</v>
      </c>
      <c r="E7" s="26">
        <v>570282</v>
      </c>
      <c r="F7" s="27">
        <f t="shared" ref="F7:F19" si="0">E7/D7</f>
        <v>1.36655372213729</v>
      </c>
    </row>
    <row r="8" s="3" customFormat="1" ht="25.5" customHeight="1" spans="1:6">
      <c r="A8" s="20">
        <v>3</v>
      </c>
      <c r="B8" s="25" t="s">
        <v>13</v>
      </c>
      <c r="C8" s="26">
        <v>537</v>
      </c>
      <c r="D8" s="26">
        <v>320315</v>
      </c>
      <c r="E8" s="26">
        <v>321919</v>
      </c>
      <c r="F8" s="27">
        <f t="shared" si="0"/>
        <v>1.00500757067262</v>
      </c>
    </row>
    <row r="9" s="3" customFormat="1" ht="25.5" customHeight="1" spans="1:6">
      <c r="A9" s="24">
        <v>4</v>
      </c>
      <c r="B9" s="25" t="s">
        <v>14</v>
      </c>
      <c r="C9" s="26">
        <v>553</v>
      </c>
      <c r="D9" s="26">
        <v>222018</v>
      </c>
      <c r="E9" s="26">
        <v>258906</v>
      </c>
      <c r="F9" s="27">
        <f t="shared" si="0"/>
        <v>1.1661486906467</v>
      </c>
    </row>
    <row r="10" s="3" customFormat="1" ht="25.5" customHeight="1" spans="1:6">
      <c r="A10" s="20">
        <v>5</v>
      </c>
      <c r="B10" s="25" t="s">
        <v>15</v>
      </c>
      <c r="C10" s="26">
        <v>1217</v>
      </c>
      <c r="D10" s="26">
        <v>522611</v>
      </c>
      <c r="E10" s="26">
        <v>638900</v>
      </c>
      <c r="F10" s="27">
        <f t="shared" si="0"/>
        <v>1.22251540820993</v>
      </c>
    </row>
    <row r="11" s="3" customFormat="1" ht="25.5" customHeight="1" spans="1:6">
      <c r="A11" s="24">
        <v>6</v>
      </c>
      <c r="B11" s="25" t="s">
        <v>16</v>
      </c>
      <c r="C11" s="26">
        <v>368</v>
      </c>
      <c r="D11" s="26">
        <v>167804</v>
      </c>
      <c r="E11" s="26">
        <v>181532</v>
      </c>
      <c r="F11" s="27">
        <f t="shared" si="0"/>
        <v>1.08180973039975</v>
      </c>
    </row>
    <row r="12" s="3" customFormat="1" ht="25.5" customHeight="1" spans="1:6">
      <c r="A12" s="20">
        <v>7</v>
      </c>
      <c r="B12" s="25" t="s">
        <v>17</v>
      </c>
      <c r="C12" s="26">
        <v>712</v>
      </c>
      <c r="D12" s="26">
        <v>405016</v>
      </c>
      <c r="E12" s="26">
        <v>509387</v>
      </c>
      <c r="F12" s="27">
        <f t="shared" si="0"/>
        <v>1.2576959922571</v>
      </c>
    </row>
    <row r="13" s="3" customFormat="1" ht="25.5" customHeight="1" spans="1:6">
      <c r="A13" s="24">
        <v>8</v>
      </c>
      <c r="B13" s="25" t="s">
        <v>18</v>
      </c>
      <c r="C13" s="26">
        <v>1267</v>
      </c>
      <c r="D13" s="26">
        <v>581441</v>
      </c>
      <c r="E13" s="26">
        <v>744206</v>
      </c>
      <c r="F13" s="27">
        <f t="shared" si="0"/>
        <v>1.27993381959649</v>
      </c>
    </row>
    <row r="14" s="3" customFormat="1" ht="25.5" customHeight="1" spans="1:6">
      <c r="A14" s="20">
        <v>9</v>
      </c>
      <c r="B14" s="25" t="s">
        <v>20</v>
      </c>
      <c r="C14" s="26">
        <v>318</v>
      </c>
      <c r="D14" s="26">
        <v>142270</v>
      </c>
      <c r="E14" s="26">
        <v>155146</v>
      </c>
      <c r="F14" s="27">
        <f t="shared" si="0"/>
        <v>1.09050397132213</v>
      </c>
    </row>
    <row r="15" s="3" customFormat="1" ht="25.5" customHeight="1" spans="1:6">
      <c r="A15" s="24">
        <v>10</v>
      </c>
      <c r="B15" s="25" t="s">
        <v>19</v>
      </c>
      <c r="C15" s="26">
        <v>933</v>
      </c>
      <c r="D15" s="26">
        <v>413697</v>
      </c>
      <c r="E15" s="26">
        <v>511905</v>
      </c>
      <c r="F15" s="27">
        <f t="shared" si="0"/>
        <v>1.23739113409089</v>
      </c>
    </row>
    <row r="16" s="3" customFormat="1" ht="25.5" customHeight="1" spans="1:6">
      <c r="A16" s="20">
        <v>11</v>
      </c>
      <c r="B16" s="25" t="s">
        <v>21</v>
      </c>
      <c r="C16" s="26">
        <v>884</v>
      </c>
      <c r="D16" s="26">
        <v>452015</v>
      </c>
      <c r="E16" s="26">
        <v>503617</v>
      </c>
      <c r="F16" s="27">
        <f t="shared" si="0"/>
        <v>1.11415992832096</v>
      </c>
    </row>
    <row r="17" s="3" customFormat="1" ht="25.5" customHeight="1" spans="1:6">
      <c r="A17" s="24">
        <v>12</v>
      </c>
      <c r="B17" s="25" t="s">
        <v>22</v>
      </c>
      <c r="C17" s="26">
        <v>959</v>
      </c>
      <c r="D17" s="26">
        <v>552404</v>
      </c>
      <c r="E17" s="26">
        <v>671909</v>
      </c>
      <c r="F17" s="27">
        <f t="shared" si="0"/>
        <v>1.2163362321779</v>
      </c>
    </row>
    <row r="18" s="3" customFormat="1" ht="25.5" customHeight="1" spans="1:6">
      <c r="A18" s="20">
        <v>13</v>
      </c>
      <c r="B18" s="25" t="s">
        <v>23</v>
      </c>
      <c r="C18" s="26">
        <v>549</v>
      </c>
      <c r="D18" s="26">
        <v>311901</v>
      </c>
      <c r="E18" s="26">
        <v>357230</v>
      </c>
      <c r="F18" s="27">
        <f t="shared" si="0"/>
        <v>1.14533137117226</v>
      </c>
    </row>
    <row r="19" s="3" customFormat="1" ht="25.5" customHeight="1" spans="1:6">
      <c r="A19" s="24">
        <v>14</v>
      </c>
      <c r="B19" s="25" t="s">
        <v>101</v>
      </c>
      <c r="C19" s="26">
        <v>340</v>
      </c>
      <c r="D19" s="26">
        <v>332108</v>
      </c>
      <c r="E19" s="26">
        <v>470232</v>
      </c>
      <c r="F19" s="27">
        <f t="shared" si="0"/>
        <v>1.41590085153023</v>
      </c>
    </row>
  </sheetData>
  <mergeCells count="3">
    <mergeCell ref="A2:F2"/>
    <mergeCell ref="A3:F3"/>
    <mergeCell ref="A5:B5"/>
  </mergeCells>
  <printOptions horizontalCentered="1"/>
  <pageMargins left="0.354330708661417" right="0.31496062992126" top="0.236220472440945" bottom="0.196850393700787" header="0" footer="0"/>
  <pageSetup paperSize="9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1-ж (мактаб)</vt:lpstr>
      <vt:lpstr>2-ж (ўқувчи)</vt:lpstr>
      <vt:lpstr>ўқувчи (2)</vt:lpstr>
      <vt:lpstr>3-ж (таълим тили)</vt:lpstr>
      <vt:lpstr>5.Ихтисослашган мактаб</vt:lpstr>
      <vt:lpstr>5-а</vt:lpstr>
      <vt:lpstr>5-б</vt:lpstr>
      <vt:lpstr>4-ж (ихт)</vt:lpstr>
      <vt:lpstr>5-ж (жойлашув)</vt:lpstr>
      <vt:lpstr>6-ж (филиал)</vt:lpstr>
      <vt:lpstr>7-ж (қизлар)</vt:lpstr>
      <vt:lpstr>8-ж (чет тили)</vt:lpstr>
      <vt:lpstr> 9-ж (бошқа чет тили)</vt:lpstr>
      <vt:lpstr>10-ж (смена)</vt:lpstr>
      <vt:lpstr>11-ж (коэф.т) </vt:lpstr>
      <vt:lpstr>12-ж (қувват+ўқувчи)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Laptop HP</cp:lastModifiedBy>
  <dcterms:created xsi:type="dcterms:W3CDTF">2004-10-30T01:16:38Z</dcterms:created>
  <cp:lastPrinted>2022-04-04T05:11:17Z</cp:lastPrinted>
  <dcterms:modified xsi:type="dcterms:W3CDTF">2022-05-21T00:48:41Z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26C558DA33C5423CA6E2FBB8120BC65F</vt:lpwstr>
  </property>
  <property fmtid="{D5CDD505-2E9C-101B-9397-08002B2CF9AE}" pid="3" name="KSOProductBuildVer">
    <vt:lpwstr>1033-11.2.0.11130</vt:lpwstr>
  </property>
</Properties>
</file>