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arbonuw-my.sharepoint.com/personal/mark_oldroyd_carbonuw_com/Documents/From OneDrive/Management/Recruitment/Assignments/DataProcessingAssignment/"/>
    </mc:Choice>
  </mc:AlternateContent>
  <xr:revisionPtr revIDLastSave="20" documentId="13_ncr:1_{83D322DF-5805-401C-AFDE-B34F7F158160}" xr6:coauthVersionLast="47" xr6:coauthVersionMax="47" xr10:uidLastSave="{C9450431-A462-48B6-9EA3-7416055398A7}"/>
  <bookViews>
    <workbookView xWindow="-120" yWindow="-120" windowWidth="29040" windowHeight="17640" xr2:uid="{00000000-000D-0000-FFFF-FFFF00000000}"/>
  </bookViews>
  <sheets>
    <sheet name="coc" sheetId="3" r:id="rId1"/>
    <sheet name="cc" sheetId="4" r:id="rId2"/>
    <sheet name="cgl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T19" i="4" l="1"/>
  <c r="BU19" i="4" s="1"/>
  <c r="BR224" i="4" l="1"/>
  <c r="BR29" i="6"/>
  <c r="BT6" i="6"/>
  <c r="BU6" i="6" s="1"/>
  <c r="BT8" i="6"/>
  <c r="BU8" i="6" s="1"/>
  <c r="BT13" i="6"/>
  <c r="BU13" i="6" s="1"/>
  <c r="BT14" i="6"/>
  <c r="BU14" i="6" s="1"/>
  <c r="BT4" i="6"/>
  <c r="BU4" i="6" s="1"/>
  <c r="BT5" i="6"/>
  <c r="BU5" i="6" s="1"/>
  <c r="BT15" i="6"/>
  <c r="BU15" i="6" s="1"/>
  <c r="BT16" i="6"/>
  <c r="BU16" i="6" s="1"/>
  <c r="BT7" i="6"/>
  <c r="BU7" i="6" s="1"/>
  <c r="BT18" i="6"/>
  <c r="BU18" i="6" s="1"/>
  <c r="BT11" i="6"/>
  <c r="BU11" i="6" s="1"/>
  <c r="BT17" i="6"/>
  <c r="BU17" i="6" s="1"/>
  <c r="BT20" i="6"/>
  <c r="BU20" i="6" s="1"/>
  <c r="BT22" i="6"/>
  <c r="BU22" i="6" s="1"/>
  <c r="BT23" i="6"/>
  <c r="BU23" i="6" s="1"/>
  <c r="BT21" i="6"/>
  <c r="BU21" i="6" s="1"/>
  <c r="BT2" i="6"/>
  <c r="BU2" i="6" s="1"/>
  <c r="BT3" i="6"/>
  <c r="BU3" i="6" s="1"/>
  <c r="BT12" i="6"/>
  <c r="BU12" i="6" s="1"/>
  <c r="BT24" i="6"/>
  <c r="BU24" i="6" s="1"/>
  <c r="BT19" i="6"/>
  <c r="BU19" i="6" s="1"/>
  <c r="BT25" i="6"/>
  <c r="BU25" i="6" s="1"/>
  <c r="BT26" i="6"/>
  <c r="BU26" i="6" s="1"/>
  <c r="BT27" i="6"/>
  <c r="BU27" i="6" s="1"/>
  <c r="BT28" i="6"/>
  <c r="BU28" i="6" s="1"/>
  <c r="BT9" i="6"/>
  <c r="BU9" i="6" s="1"/>
  <c r="BT10" i="6"/>
  <c r="BU10" i="6" s="1"/>
  <c r="BT35" i="4"/>
  <c r="BU35" i="4" s="1"/>
  <c r="BT126" i="4"/>
  <c r="BU126" i="4" s="1"/>
  <c r="BT34" i="4"/>
  <c r="BU34" i="4" s="1"/>
  <c r="BT38" i="4"/>
  <c r="BU38" i="4" s="1"/>
  <c r="BT127" i="4"/>
  <c r="BU127" i="4" s="1"/>
  <c r="BT37" i="4"/>
  <c r="BU37" i="4" s="1"/>
  <c r="BT39" i="4"/>
  <c r="BU39" i="4" s="1"/>
  <c r="BT130" i="4"/>
  <c r="BU130" i="4" s="1"/>
  <c r="BT134" i="4"/>
  <c r="BU134" i="4" s="1"/>
  <c r="BT137" i="4"/>
  <c r="BU137" i="4" s="1"/>
  <c r="BT33" i="4"/>
  <c r="BU33" i="4" s="1"/>
  <c r="BT42" i="4"/>
  <c r="BU42" i="4" s="1"/>
  <c r="BT157" i="4"/>
  <c r="BU157" i="4" s="1"/>
  <c r="BT158" i="4"/>
  <c r="BU158" i="4" s="1"/>
  <c r="BT159" i="4"/>
  <c r="BU159" i="4" s="1"/>
  <c r="BT220" i="4"/>
  <c r="BU220" i="4" s="1"/>
  <c r="BT58" i="4"/>
  <c r="BU58" i="4" s="1"/>
  <c r="BT138" i="4"/>
  <c r="BU138" i="4" s="1"/>
  <c r="BT139" i="4"/>
  <c r="BU139" i="4" s="1"/>
  <c r="BT169" i="4"/>
  <c r="BU169" i="4" s="1"/>
  <c r="BT55" i="4"/>
  <c r="BU55" i="4" s="1"/>
  <c r="BT148" i="4"/>
  <c r="BU148" i="4" s="1"/>
  <c r="BT46" i="4"/>
  <c r="BU46" i="4" s="1"/>
  <c r="BT47" i="4"/>
  <c r="BU47" i="4" s="1"/>
  <c r="BT48" i="4"/>
  <c r="BU48" i="4" s="1"/>
  <c r="BT221" i="4"/>
  <c r="BU221" i="4" s="1"/>
  <c r="BT171" i="4"/>
  <c r="BU171" i="4" s="1"/>
  <c r="BT146" i="4"/>
  <c r="BU146" i="4" s="1"/>
  <c r="BT140" i="4"/>
  <c r="BU140" i="4" s="1"/>
  <c r="BT141" i="4"/>
  <c r="BU141" i="4" s="1"/>
  <c r="BT96" i="4"/>
  <c r="BU96" i="4" s="1"/>
  <c r="BT136" i="4"/>
  <c r="BU136" i="4" s="1"/>
  <c r="BT16" i="4"/>
  <c r="BU16" i="4" s="1"/>
  <c r="BT54" i="4"/>
  <c r="BU54" i="4" s="1"/>
  <c r="BT173" i="4"/>
  <c r="BU173" i="4" s="1"/>
  <c r="BT20" i="4"/>
  <c r="BU20" i="4" s="1"/>
  <c r="BT155" i="4"/>
  <c r="BU155" i="4" s="1"/>
  <c r="BT213" i="4"/>
  <c r="BU213" i="4" s="1"/>
  <c r="BT214" i="4"/>
  <c r="BU214" i="4" s="1"/>
  <c r="BT32" i="4"/>
  <c r="BU32" i="4" s="1"/>
  <c r="BT41" i="4"/>
  <c r="BU41" i="4" s="1"/>
  <c r="BT168" i="4"/>
  <c r="BU168" i="4" s="1"/>
  <c r="BT7" i="4"/>
  <c r="BU7" i="4" s="1"/>
  <c r="BT8" i="4"/>
  <c r="BU8" i="4" s="1"/>
  <c r="BT9" i="4"/>
  <c r="BU9" i="4" s="1"/>
  <c r="BT10" i="4"/>
  <c r="BU10" i="4" s="1"/>
  <c r="BT51" i="4"/>
  <c r="BU51" i="4" s="1"/>
  <c r="BT218" i="4"/>
  <c r="BU218" i="4" s="1"/>
  <c r="BT211" i="4"/>
  <c r="BU211" i="4" s="1"/>
  <c r="BT212" i="4"/>
  <c r="BU212" i="4" s="1"/>
  <c r="BT175" i="4"/>
  <c r="BU175" i="4" s="1"/>
  <c r="BT166" i="4"/>
  <c r="BU166" i="4" s="1"/>
  <c r="BT145" i="4"/>
  <c r="BU145" i="4" s="1"/>
  <c r="BT180" i="4"/>
  <c r="BU180" i="4" s="1"/>
  <c r="BT222" i="4"/>
  <c r="BU222" i="4" s="1"/>
  <c r="BT223" i="4"/>
  <c r="BU223" i="4" s="1"/>
  <c r="BT77" i="4"/>
  <c r="BU77" i="4" s="1"/>
  <c r="BT2" i="4"/>
  <c r="BU2" i="4" s="1"/>
  <c r="BT21" i="4"/>
  <c r="BU21" i="4" s="1"/>
  <c r="BT22" i="4"/>
  <c r="BU22" i="4" s="1"/>
  <c r="BT23" i="4"/>
  <c r="BU23" i="4" s="1"/>
  <c r="BT53" i="4"/>
  <c r="BU53" i="4" s="1"/>
  <c r="BT40" i="4"/>
  <c r="BU40" i="4" s="1"/>
  <c r="BT181" i="4"/>
  <c r="BU181" i="4" s="1"/>
  <c r="BT147" i="4"/>
  <c r="BU147" i="4" s="1"/>
  <c r="BT219" i="4"/>
  <c r="BU219" i="4" s="1"/>
  <c r="BT172" i="4"/>
  <c r="BU172" i="4" s="1"/>
  <c r="BT144" i="4"/>
  <c r="BU144" i="4" s="1"/>
  <c r="BT24" i="4"/>
  <c r="BU24" i="4" s="1"/>
  <c r="BT30" i="4"/>
  <c r="BU30" i="4" s="1"/>
  <c r="BT174" i="4"/>
  <c r="BU174" i="4" s="1"/>
  <c r="BT49" i="4"/>
  <c r="BU49" i="4" s="1"/>
  <c r="BT50" i="4"/>
  <c r="BU50" i="4" s="1"/>
  <c r="BT132" i="4"/>
  <c r="BU132" i="4" s="1"/>
  <c r="BT133" i="4"/>
  <c r="BU133" i="4" s="1"/>
  <c r="BT12" i="4"/>
  <c r="BU12" i="4" s="1"/>
  <c r="BT6" i="4"/>
  <c r="BU6" i="4" s="1"/>
  <c r="BT152" i="4"/>
  <c r="BU152" i="4" s="1"/>
  <c r="BT167" i="4"/>
  <c r="BU167" i="4" s="1"/>
  <c r="BT217" i="4"/>
  <c r="BU217" i="4" s="1"/>
  <c r="BT188" i="4"/>
  <c r="BU188" i="4" s="1"/>
  <c r="BT187" i="4"/>
  <c r="BU187" i="4" s="1"/>
  <c r="BT179" i="4"/>
  <c r="BU179" i="4" s="1"/>
  <c r="BT189" i="4"/>
  <c r="BU189" i="4" s="1"/>
  <c r="BT62" i="4"/>
  <c r="BU62" i="4" s="1"/>
  <c r="BT75" i="4"/>
  <c r="BU75" i="4" s="1"/>
  <c r="BT76" i="4"/>
  <c r="BU76" i="4" s="1"/>
  <c r="BT52" i="4"/>
  <c r="BU52" i="4" s="1"/>
  <c r="BT17" i="4"/>
  <c r="BU17" i="4" s="1"/>
  <c r="BT128" i="4"/>
  <c r="BU128" i="4" s="1"/>
  <c r="BT11" i="4"/>
  <c r="BU11" i="4" s="1"/>
  <c r="BT190" i="4"/>
  <c r="BU190" i="4" s="1"/>
  <c r="BT56" i="4"/>
  <c r="BU56" i="4" s="1"/>
  <c r="BT36" i="4"/>
  <c r="BU36" i="4" s="1"/>
  <c r="BT15" i="4"/>
  <c r="BU15" i="4" s="1"/>
  <c r="BT215" i="4"/>
  <c r="BU215" i="4" s="1"/>
  <c r="BT216" i="4"/>
  <c r="BU216" i="4" s="1"/>
  <c r="BT87" i="4"/>
  <c r="BU87" i="4" s="1"/>
  <c r="BT149" i="4"/>
  <c r="BU149" i="4" s="1"/>
  <c r="BT178" i="4"/>
  <c r="BU178" i="4" s="1"/>
  <c r="BT67" i="4"/>
  <c r="BU67" i="4" s="1"/>
  <c r="BT68" i="4"/>
  <c r="BU68" i="4" s="1"/>
  <c r="BT209" i="4"/>
  <c r="BU209" i="4" s="1"/>
  <c r="BT72" i="4"/>
  <c r="BU72" i="4" s="1"/>
  <c r="BT73" i="4"/>
  <c r="BU73" i="4" s="1"/>
  <c r="BT74" i="4"/>
  <c r="BU74" i="4" s="1"/>
  <c r="BT63" i="4"/>
  <c r="BU63" i="4" s="1"/>
  <c r="BT64" i="4"/>
  <c r="BU64" i="4" s="1"/>
  <c r="BT65" i="4"/>
  <c r="BU65" i="4" s="1"/>
  <c r="BT66" i="4"/>
  <c r="BU66" i="4" s="1"/>
  <c r="BT193" i="4"/>
  <c r="BU193" i="4" s="1"/>
  <c r="BT194" i="4"/>
  <c r="BU194" i="4" s="1"/>
  <c r="BT142" i="4"/>
  <c r="BU142" i="4" s="1"/>
  <c r="BT143" i="4"/>
  <c r="BU143" i="4" s="1"/>
  <c r="BT57" i="4"/>
  <c r="BU57" i="4" s="1"/>
  <c r="BT69" i="4"/>
  <c r="BU69" i="4" s="1"/>
  <c r="BT70" i="4"/>
  <c r="BU70" i="4" s="1"/>
  <c r="BT71" i="4"/>
  <c r="BU71" i="4" s="1"/>
  <c r="BT150" i="4"/>
  <c r="BU150" i="4" s="1"/>
  <c r="BT183" i="4"/>
  <c r="BU183" i="4" s="1"/>
  <c r="BT184" i="4"/>
  <c r="BU184" i="4" s="1"/>
  <c r="BT185" i="4"/>
  <c r="BU185" i="4" s="1"/>
  <c r="BT186" i="4"/>
  <c r="BU186" i="4" s="1"/>
  <c r="BT177" i="4"/>
  <c r="BU177" i="4" s="1"/>
  <c r="BT192" i="4"/>
  <c r="BU192" i="4" s="1"/>
  <c r="BT208" i="4"/>
  <c r="BU208" i="4" s="1"/>
  <c r="BT4" i="4"/>
  <c r="BU4" i="4" s="1"/>
  <c r="BT176" i="4"/>
  <c r="BU176" i="4" s="1"/>
  <c r="BT191" i="4"/>
  <c r="BU191" i="4" s="1"/>
  <c r="BT170" i="4"/>
  <c r="BU170" i="4" s="1"/>
  <c r="BT196" i="4"/>
  <c r="BU196" i="4" s="1"/>
  <c r="BT197" i="4"/>
  <c r="BU197" i="4" s="1"/>
  <c r="BT90" i="4"/>
  <c r="BU90" i="4" s="1"/>
  <c r="BT195" i="4"/>
  <c r="BU195" i="4" s="1"/>
  <c r="BT210" i="4"/>
  <c r="BU210" i="4" s="1"/>
  <c r="BT13" i="4"/>
  <c r="BU13" i="4" s="1"/>
  <c r="BT154" i="4"/>
  <c r="BU154" i="4" s="1"/>
  <c r="BT85" i="4"/>
  <c r="BU85" i="4" s="1"/>
  <c r="BT86" i="4"/>
  <c r="BU86" i="4" s="1"/>
  <c r="BT97" i="4"/>
  <c r="BU97" i="4" s="1"/>
  <c r="BT89" i="4"/>
  <c r="BU89" i="4" s="1"/>
  <c r="BT182" i="4"/>
  <c r="BU182" i="4" s="1"/>
  <c r="BT44" i="4"/>
  <c r="BU44" i="4" s="1"/>
  <c r="BT45" i="4"/>
  <c r="BU45" i="4" s="1"/>
  <c r="BT88" i="4"/>
  <c r="BU88" i="4" s="1"/>
  <c r="BT199" i="4"/>
  <c r="BU199" i="4" s="1"/>
  <c r="BT25" i="4"/>
  <c r="BU25" i="4" s="1"/>
  <c r="BT26" i="4"/>
  <c r="BU26" i="4" s="1"/>
  <c r="BT5" i="4"/>
  <c r="BU5" i="4" s="1"/>
  <c r="BT198" i="4"/>
  <c r="BU198" i="4" s="1"/>
  <c r="BT80" i="4"/>
  <c r="BU80" i="4" s="1"/>
  <c r="BT18" i="4"/>
  <c r="BU18" i="4" s="1"/>
  <c r="BT78" i="4"/>
  <c r="BU78" i="4" s="1"/>
  <c r="BT79" i="4"/>
  <c r="BU79" i="4" s="1"/>
  <c r="BT29" i="4"/>
  <c r="BU29" i="4" s="1"/>
  <c r="BT92" i="4"/>
  <c r="BU92" i="4" s="1"/>
  <c r="BT14" i="4"/>
  <c r="BU14" i="4" s="1"/>
  <c r="BT129" i="4"/>
  <c r="BU129" i="4" s="1"/>
  <c r="BT131" i="4"/>
  <c r="BU131" i="4" s="1"/>
  <c r="BT151" i="4"/>
  <c r="BU151" i="4" s="1"/>
  <c r="BT153" i="4"/>
  <c r="BU153" i="4" s="1"/>
  <c r="BT200" i="4"/>
  <c r="BU200" i="4" s="1"/>
  <c r="BT60" i="4"/>
  <c r="BU60" i="4" s="1"/>
  <c r="BT27" i="4"/>
  <c r="BU27" i="4" s="1"/>
  <c r="BT28" i="4"/>
  <c r="BU28" i="4" s="1"/>
  <c r="BT43" i="4"/>
  <c r="BU43" i="4" s="1"/>
  <c r="BT160" i="4"/>
  <c r="BU160" i="4" s="1"/>
  <c r="BT161" i="4"/>
  <c r="BU161" i="4" s="1"/>
  <c r="BT162" i="4"/>
  <c r="BU162" i="4" s="1"/>
  <c r="BT163" i="4"/>
  <c r="BU163" i="4" s="1"/>
  <c r="BT164" i="4"/>
  <c r="BU164" i="4" s="1"/>
  <c r="BT165" i="4"/>
  <c r="BU165" i="4" s="1"/>
  <c r="BT204" i="4"/>
  <c r="BU204" i="4" s="1"/>
  <c r="BT205" i="4"/>
  <c r="BU205" i="4" s="1"/>
  <c r="BT3" i="4"/>
  <c r="BU3" i="4" s="1"/>
  <c r="BT94" i="4"/>
  <c r="BU94" i="4" s="1"/>
  <c r="BT95" i="4"/>
  <c r="BU95" i="4" s="1"/>
  <c r="BT61" i="4"/>
  <c r="BU61" i="4" s="1"/>
  <c r="BT91" i="4"/>
  <c r="BU91" i="4" s="1"/>
  <c r="BT135" i="4"/>
  <c r="BU135" i="4" s="1"/>
  <c r="BT82" i="4"/>
  <c r="BU82" i="4" s="1"/>
  <c r="BT156" i="4"/>
  <c r="BU156" i="4" s="1"/>
  <c r="BT93" i="4"/>
  <c r="BU93" i="4" s="1"/>
  <c r="BT81" i="4"/>
  <c r="BU81" i="4" s="1"/>
  <c r="BT31" i="4"/>
  <c r="BU31" i="4" s="1"/>
  <c r="BT59" i="4"/>
  <c r="BU59" i="4" s="1"/>
  <c r="BT83" i="4"/>
  <c r="BU83" i="4" s="1"/>
  <c r="BT84" i="4"/>
  <c r="BU84" i="4" s="1"/>
  <c r="BT202" i="4"/>
  <c r="BU202" i="4" s="1"/>
  <c r="BT203" i="4"/>
  <c r="BU203" i="4" s="1"/>
  <c r="BT207" i="4"/>
  <c r="BU207" i="4" s="1"/>
  <c r="BT206" i="4"/>
  <c r="BU206" i="4" s="1"/>
  <c r="BT117" i="4"/>
  <c r="BU117" i="4" s="1"/>
  <c r="BT118" i="4"/>
  <c r="BU118" i="4" s="1"/>
  <c r="BT119" i="4"/>
  <c r="BU119" i="4" s="1"/>
  <c r="BT120" i="4"/>
  <c r="BU120" i="4" s="1"/>
  <c r="BT121" i="4"/>
  <c r="BU121" i="4" s="1"/>
  <c r="BT122" i="4"/>
  <c r="BU122" i="4" s="1"/>
  <c r="BT123" i="4"/>
  <c r="BU123" i="4" s="1"/>
  <c r="BT124" i="4"/>
  <c r="BU124" i="4" s="1"/>
  <c r="BT125" i="4"/>
  <c r="BU125" i="4" s="1"/>
  <c r="BT201" i="4"/>
  <c r="BU201" i="4" s="1"/>
  <c r="BT98" i="4"/>
  <c r="BU98" i="4" s="1"/>
  <c r="BT99" i="4"/>
  <c r="BU99" i="4" s="1"/>
  <c r="BT100" i="4"/>
  <c r="BU100" i="4" s="1"/>
  <c r="BT101" i="4"/>
  <c r="BU101" i="4" s="1"/>
  <c r="BT102" i="4"/>
  <c r="BU102" i="4" s="1"/>
  <c r="BT103" i="4"/>
  <c r="BU103" i="4" s="1"/>
  <c r="BT104" i="4"/>
  <c r="BU104" i="4" s="1"/>
  <c r="BT105" i="4"/>
  <c r="BU105" i="4" s="1"/>
  <c r="BT106" i="4"/>
  <c r="BU106" i="4" s="1"/>
  <c r="BT107" i="4"/>
  <c r="BU107" i="4" s="1"/>
  <c r="BT108" i="4"/>
  <c r="BU108" i="4" s="1"/>
  <c r="BT109" i="4"/>
  <c r="BU109" i="4" s="1"/>
  <c r="BT110" i="4"/>
  <c r="BU110" i="4" s="1"/>
  <c r="BT111" i="4"/>
  <c r="BU111" i="4" s="1"/>
  <c r="BT112" i="4"/>
  <c r="BU112" i="4" s="1"/>
  <c r="BT113" i="4"/>
  <c r="BU113" i="4" s="1"/>
  <c r="BT114" i="4"/>
  <c r="BU114" i="4" s="1"/>
  <c r="BT115" i="4"/>
  <c r="BU115" i="4" s="1"/>
  <c r="BT116" i="4"/>
  <c r="BU116" i="4" s="1"/>
  <c r="X2" i="3"/>
  <c r="CV2" i="3" s="1"/>
  <c r="X3" i="3"/>
  <c r="CV3" i="3" s="1"/>
  <c r="X4" i="3"/>
  <c r="CV4" i="3" s="1"/>
  <c r="X5" i="3"/>
  <c r="CV5" i="3" s="1"/>
  <c r="X6" i="3"/>
  <c r="CV6" i="3" s="1"/>
  <c r="X7" i="3"/>
  <c r="CV7" i="3" s="1"/>
  <c r="X8" i="3"/>
  <c r="CV8" i="3" s="1"/>
  <c r="X9" i="3"/>
  <c r="CV9" i="3" s="1"/>
  <c r="T2" i="3"/>
  <c r="T3" i="3"/>
  <c r="T4" i="3"/>
  <c r="T5" i="3"/>
  <c r="T6" i="3"/>
  <c r="T7" i="3"/>
  <c r="T8" i="3"/>
  <c r="T9" i="3"/>
  <c r="DA10" i="3"/>
  <c r="BU224" i="4" l="1"/>
  <c r="BU29" i="6"/>
  <c r="CY8" i="3"/>
  <c r="CX8" i="3"/>
  <c r="CX6" i="3"/>
  <c r="CY6" i="3" s="1"/>
  <c r="CX3" i="3"/>
  <c r="CY3" i="3" s="1"/>
  <c r="CX9" i="3"/>
  <c r="CY9" i="3" s="1"/>
  <c r="CX7" i="3"/>
  <c r="CY7" i="3" s="1"/>
  <c r="CX5" i="3"/>
  <c r="CY5" i="3"/>
  <c r="CX4" i="3"/>
  <c r="CY4" i="3" s="1"/>
  <c r="CV10" i="3"/>
  <c r="CY2" i="3"/>
  <c r="CX2" i="3"/>
  <c r="CY10" i="3" l="1"/>
</calcChain>
</file>

<file path=xl/sharedStrings.xml><?xml version="1.0" encoding="utf-8"?>
<sst xmlns="http://schemas.openxmlformats.org/spreadsheetml/2006/main" count="4447" uniqueCount="1680">
  <si>
    <t>Y</t>
  </si>
  <si>
    <t>New or Renewal</t>
  </si>
  <si>
    <t>Policy Number</t>
  </si>
  <si>
    <t>Name of Insured</t>
  </si>
  <si>
    <t>Location Number</t>
  </si>
  <si>
    <t>Building or House Number</t>
  </si>
  <si>
    <t>Street</t>
  </si>
  <si>
    <t>City</t>
  </si>
  <si>
    <t>County</t>
  </si>
  <si>
    <t>State</t>
  </si>
  <si>
    <t>ZIP Code/ Postal Code</t>
  </si>
  <si>
    <t>A - Buildings (100%)</t>
  </si>
  <si>
    <t>B - Other Structures (100%)</t>
  </si>
  <si>
    <t>C - Contents (100%)</t>
  </si>
  <si>
    <t>D - Business Interruption or ALE (100%)</t>
  </si>
  <si>
    <t>Total Insurable Values (100%)</t>
  </si>
  <si>
    <t>Expiring Premium (100%)</t>
  </si>
  <si>
    <t>Gross Premium (100%)</t>
  </si>
  <si>
    <t>Participation / % Ceded</t>
  </si>
  <si>
    <t>EQ - Inc Y/N</t>
  </si>
  <si>
    <t>EQ - Limit</t>
  </si>
  <si>
    <t>EQ - Excess</t>
  </si>
  <si>
    <t>EQ - Deductible (amount)</t>
  </si>
  <si>
    <t>EQ - Deductible (%)</t>
  </si>
  <si>
    <t>AB</t>
  </si>
  <si>
    <t>EQ - Deductible Basis</t>
  </si>
  <si>
    <t>EQ - Earthquake Premium</t>
  </si>
  <si>
    <t>WS - Inc Y/N</t>
  </si>
  <si>
    <t>WS - Limit</t>
  </si>
  <si>
    <t>WS - Excess</t>
  </si>
  <si>
    <t>WS - Deductible (amount)</t>
  </si>
  <si>
    <t>WS - Deductible (%)</t>
  </si>
  <si>
    <t>WS - Deductible Basis</t>
  </si>
  <si>
    <t>TO - Inc Y/N</t>
  </si>
  <si>
    <t>TO - Limit</t>
  </si>
  <si>
    <t>TO - Excess</t>
  </si>
  <si>
    <t>TO - Deductible (amount)</t>
  </si>
  <si>
    <t>TO - Deductible (%)</t>
  </si>
  <si>
    <t>TO - Deductible Basis</t>
  </si>
  <si>
    <t>TO - Other Wind Premium</t>
  </si>
  <si>
    <t>FL - Inc Y/N</t>
  </si>
  <si>
    <t>FL - Limit</t>
  </si>
  <si>
    <t>FL - Excess</t>
  </si>
  <si>
    <t>FL - Deductible (amount)</t>
  </si>
  <si>
    <t>FL - Deductible (%)</t>
  </si>
  <si>
    <t>FL - Deductible Basis</t>
  </si>
  <si>
    <t>FL - Flood Premium</t>
  </si>
  <si>
    <t>AOP - Inc Y/N</t>
  </si>
  <si>
    <t>AOP - Limit</t>
  </si>
  <si>
    <t>AOP - Excess</t>
  </si>
  <si>
    <t>AOP - Deductible (amount)</t>
  </si>
  <si>
    <t>BC</t>
  </si>
  <si>
    <t>AOP - Deductible (%)</t>
  </si>
  <si>
    <t>AOP - Deductible Basis</t>
  </si>
  <si>
    <t>TR - Inc Y/N</t>
  </si>
  <si>
    <t>TR - Limit</t>
  </si>
  <si>
    <t>TR - Excess</t>
  </si>
  <si>
    <t>TR - Deductible (amount)</t>
  </si>
  <si>
    <t>TR - Deductible (%)</t>
  </si>
  <si>
    <t>TR - Deductible Basis</t>
  </si>
  <si>
    <t>TR - Terrorism Premium</t>
  </si>
  <si>
    <t>Type of Occupancy Code</t>
  </si>
  <si>
    <t>Occupancy Description</t>
  </si>
  <si>
    <t> Type of Construction code</t>
  </si>
  <si>
    <t>Construction (code)</t>
  </si>
  <si>
    <t>Construction Description</t>
  </si>
  <si>
    <t>Last Year Structurally Updated</t>
  </si>
  <si>
    <t>Protection Class</t>
  </si>
  <si>
    <t>Square Footage</t>
  </si>
  <si>
    <t>No of Buildings</t>
  </si>
  <si>
    <t>Building Cladding Description</t>
  </si>
  <si>
    <t>Roof Shape Description</t>
  </si>
  <si>
    <t>Notes</t>
  </si>
  <si>
    <t>Commercial General Liability</t>
  </si>
  <si>
    <t>Underwriter</t>
  </si>
  <si>
    <t>Inception Date</t>
  </si>
  <si>
    <t>Expiry Date</t>
  </si>
  <si>
    <t>WS - Named Windstorm Premium</t>
  </si>
  <si>
    <t>AOP - All Other Perils Premium</t>
  </si>
  <si>
    <t>TR - Acceptance Date</t>
  </si>
  <si>
    <t>TR - Declination Date</t>
  </si>
  <si>
    <t>SIC Code</t>
  </si>
  <si>
    <t>Year built</t>
  </si>
  <si>
    <t>No of Storeys</t>
  </si>
  <si>
    <t>Soft Story</t>
  </si>
  <si>
    <t>Sprinklers</t>
  </si>
  <si>
    <t>Contractors All Risk - Deductible (amount)</t>
  </si>
  <si>
    <t xml:space="preserve">Water Damage Sublimit </t>
  </si>
  <si>
    <t>Water Damage Deductible</t>
  </si>
  <si>
    <t>CGL - Deductible</t>
  </si>
  <si>
    <t>CGL - Premium</t>
  </si>
  <si>
    <t>CGL - Total Limit</t>
  </si>
  <si>
    <t>Current Years Revenue</t>
  </si>
  <si>
    <t>Previous Years Revenue</t>
  </si>
  <si>
    <t>Expiring Liability Premium (if Renewal)</t>
  </si>
  <si>
    <t>Expiring Annual Turnover (if Renewal)</t>
  </si>
  <si>
    <t>E&amp;O sub-limit (where given)</t>
  </si>
  <si>
    <t>Deductible (Amount)</t>
  </si>
  <si>
    <t>Limit</t>
  </si>
  <si>
    <t>Premium</t>
  </si>
  <si>
    <t>Total Policy Gross Premium</t>
  </si>
  <si>
    <t>Name</t>
  </si>
  <si>
    <t>CHES2022062670</t>
  </si>
  <si>
    <t>Saif Zeraatian</t>
  </si>
  <si>
    <t>Lippincott St</t>
  </si>
  <si>
    <t>Toronto</t>
  </si>
  <si>
    <t>Canada</t>
  </si>
  <si>
    <t>ON</t>
  </si>
  <si>
    <t>M5T 2R6</t>
  </si>
  <si>
    <t>included</t>
  </si>
  <si>
    <t>Wood</t>
  </si>
  <si>
    <t>CHES2022052294</t>
  </si>
  <si>
    <t>Sean Chen Yang</t>
  </si>
  <si>
    <t>198,200,202</t>
  </si>
  <si>
    <t>Empress Ave</t>
  </si>
  <si>
    <t>North York</t>
  </si>
  <si>
    <t>M2N 3T8</t>
  </si>
  <si>
    <t>Wod</t>
  </si>
  <si>
    <t>CHES2022070521</t>
  </si>
  <si>
    <t>Sri Sathya Sai Baba Center of Toronto York c/o Mr. Dayal Mirchandani</t>
  </si>
  <si>
    <t>Voyager Court N</t>
  </si>
  <si>
    <t>M9W 4Y3</t>
  </si>
  <si>
    <t>CHES2022071140</t>
  </si>
  <si>
    <t>Ioanna Kontonikolas</t>
  </si>
  <si>
    <t>Pape Avenue</t>
  </si>
  <si>
    <t>M4K 3P3</t>
  </si>
  <si>
    <t>CHES2022071727</t>
  </si>
  <si>
    <t>The Vansickle Project Inc</t>
  </si>
  <si>
    <t>Vansickle Road North</t>
  </si>
  <si>
    <t>St. Catharines</t>
  </si>
  <si>
    <t>L2S 2X3</t>
  </si>
  <si>
    <t>Endr#2</t>
  </si>
  <si>
    <t>CHES2022063539</t>
  </si>
  <si>
    <t>Ben-Zion Dubinsky and Aviva Dubinsky</t>
  </si>
  <si>
    <t>Lynnhaven Road</t>
  </si>
  <si>
    <t>M6A 2K8</t>
  </si>
  <si>
    <t>COP02161</t>
  </si>
  <si>
    <t>340 Shakespeare Inc.</t>
  </si>
  <si>
    <t>340 &amp; 342</t>
  </si>
  <si>
    <t>Shakespeare St.</t>
  </si>
  <si>
    <t>Ottawa</t>
  </si>
  <si>
    <t>K1L 5M2</t>
  </si>
  <si>
    <t>Transaction Type (NB, REN, ENDT, CXL)</t>
  </si>
  <si>
    <t>Description of Transaction</t>
  </si>
  <si>
    <t>Eff Date</t>
  </si>
  <si>
    <t>Trans Eff Date</t>
  </si>
  <si>
    <t>Name Insured</t>
  </si>
  <si>
    <t>Mailing Address - Street Number and Street Name</t>
  </si>
  <si>
    <t>Prov</t>
  </si>
  <si>
    <t>Postal Code</t>
  </si>
  <si>
    <t>Loc #</t>
  </si>
  <si>
    <t>Risk Address - Street Number</t>
  </si>
  <si>
    <t>Risk Address - Street Name</t>
  </si>
  <si>
    <t>Risk Address - City</t>
  </si>
  <si>
    <t>Risk Address - Province</t>
  </si>
  <si>
    <t>Risk Address - Postal Code</t>
  </si>
  <si>
    <t>Year updated - Walls</t>
  </si>
  <si>
    <t>Year updated - Plumbing</t>
  </si>
  <si>
    <t>Year updated - Roof</t>
  </si>
  <si>
    <t>Year updated - Heating</t>
  </si>
  <si>
    <t>Year updated - Electrical</t>
  </si>
  <si>
    <t>Description of Operations</t>
  </si>
  <si>
    <t>IBC Code</t>
  </si>
  <si>
    <t>Type of Construction</t>
  </si>
  <si>
    <t>Year Built</t>
  </si>
  <si>
    <t>No. of Storeys</t>
  </si>
  <si>
    <t>FUS Code</t>
  </si>
  <si>
    <t>100% Building Limit</t>
  </si>
  <si>
    <t>100% Building Premium</t>
  </si>
  <si>
    <t>Building Deductible</t>
  </si>
  <si>
    <t>100% Contents Limit</t>
  </si>
  <si>
    <t xml:space="preserve">100% Contents Premium </t>
  </si>
  <si>
    <t>Contents Deductible</t>
  </si>
  <si>
    <t>100% Profits Limit</t>
  </si>
  <si>
    <t>100% Profits Premium</t>
  </si>
  <si>
    <t>Property Deductible</t>
  </si>
  <si>
    <t>100% CEF Limit</t>
  </si>
  <si>
    <t>100% CEF Premium</t>
  </si>
  <si>
    <t>CEF Deductible</t>
  </si>
  <si>
    <t>100% Property TIV</t>
  </si>
  <si>
    <t>Insurer Property %</t>
  </si>
  <si>
    <t>Insurer Prop TIV</t>
  </si>
  <si>
    <t>Insurer Property Premium</t>
  </si>
  <si>
    <t>EQ Deductible</t>
  </si>
  <si>
    <t>Cresta Zone</t>
  </si>
  <si>
    <t>EQ Exposure</t>
  </si>
  <si>
    <t>Crime Limit</t>
  </si>
  <si>
    <t>Crime Premium</t>
  </si>
  <si>
    <t>Crime Deductible</t>
  </si>
  <si>
    <t>Equipment Breakdown SOV 100%</t>
  </si>
  <si>
    <t>Equipment Breakdown Premium</t>
  </si>
  <si>
    <t>Equipment Breakdown Deductible</t>
  </si>
  <si>
    <t>CGL Limit</t>
  </si>
  <si>
    <t>CGL Premium</t>
  </si>
  <si>
    <t>CGL Deductible</t>
  </si>
  <si>
    <t>TLL Limit</t>
  </si>
  <si>
    <t>TLL Premium</t>
  </si>
  <si>
    <t>TLL Deductible</t>
  </si>
  <si>
    <t>NOA Limit</t>
  </si>
  <si>
    <t>NOA Premium</t>
  </si>
  <si>
    <t>NOA Deductible</t>
  </si>
  <si>
    <t>Insurer Total Gross premium</t>
  </si>
  <si>
    <t>Sewer Back Up - Deductible (Amount)</t>
  </si>
  <si>
    <t>Sewer Back Up - Limit</t>
  </si>
  <si>
    <t>Sewer Back Up - Premium</t>
  </si>
  <si>
    <t>Flood - Deductible (Amount)</t>
  </si>
  <si>
    <t>CHES2021040194-1</t>
  </si>
  <si>
    <t>Commercial Combined</t>
  </si>
  <si>
    <t>7069405 Canada Inc. dba Giant Auction</t>
  </si>
  <si>
    <t>1399 Kennedy Rd Unit 10, 12, 13</t>
  </si>
  <si>
    <t>Scarborough</t>
  </si>
  <si>
    <t>M1P 2L6</t>
  </si>
  <si>
    <t>Kennedy Rd Unit 10, 12, 13</t>
  </si>
  <si>
    <t>n/a</t>
  </si>
  <si>
    <t>Brick</t>
  </si>
  <si>
    <t>protected</t>
  </si>
  <si>
    <t>CHES2022041541</t>
  </si>
  <si>
    <t>ENDT-1</t>
  </si>
  <si>
    <t>Villa des Roseaux Inc</t>
  </si>
  <si>
    <t xml:space="preserve"> 1197 rue John-Tapp</t>
  </si>
  <si>
    <t>Blainville</t>
  </si>
  <si>
    <t>QC</t>
  </si>
  <si>
    <t>J7C 4Y6</t>
  </si>
  <si>
    <t>12-14-16 boulevard du Bon Pasteurs</t>
  </si>
  <si>
    <t>Laval</t>
  </si>
  <si>
    <t>H7N 3P9</t>
  </si>
  <si>
    <t>brique / vinyle</t>
  </si>
  <si>
    <t>CHES2021031246-2</t>
  </si>
  <si>
    <t>Mathieu Lagarde Et Christine Gauthier</t>
  </si>
  <si>
    <t>143 Rue Crest Wood</t>
  </si>
  <si>
    <t>Rosemère</t>
  </si>
  <si>
    <t>J7A 2J4</t>
  </si>
  <si>
    <t>rue Amherst</t>
  </si>
  <si>
    <t>Amherst</t>
  </si>
  <si>
    <t>J0T 2L0</t>
  </si>
  <si>
    <t>NA</t>
  </si>
  <si>
    <t>Bois/Brique</t>
  </si>
  <si>
    <t>semi_protected</t>
  </si>
  <si>
    <t>CHES2021050236-1</t>
  </si>
  <si>
    <t>ENDT-3</t>
  </si>
  <si>
    <t>Shawarma Royale o/b 2620767 Ontario Inc &amp; 2680735 Ontario Inc.</t>
  </si>
  <si>
    <t>1515 Matheson Blvd East, Unit B7</t>
  </si>
  <si>
    <t>Mississauga</t>
  </si>
  <si>
    <t>L4W 0C2</t>
  </si>
  <si>
    <t>Stone Church Rd. E</t>
  </si>
  <si>
    <t>Hamilton</t>
  </si>
  <si>
    <t>L8J 2V4</t>
  </si>
  <si>
    <t>HCB</t>
  </si>
  <si>
    <t>CHES2022050160</t>
  </si>
  <si>
    <t>9390-6998 Québec Inc.</t>
  </si>
  <si>
    <t xml:space="preserve"> 3985 Rue de Leningrad</t>
  </si>
  <si>
    <t>Brossard</t>
  </si>
  <si>
    <t>J4Y 3J6</t>
  </si>
  <si>
    <t>2635 Rue Rocheleau</t>
  </si>
  <si>
    <t>Saint-Hubert,</t>
  </si>
  <si>
    <t>J3Y 4T2</t>
  </si>
  <si>
    <t>Bois / Brique</t>
  </si>
  <si>
    <t>CHES2021041302-1</t>
  </si>
  <si>
    <t>2817227 Ontario Inc</t>
  </si>
  <si>
    <t>1661 Lakeshore Rd. W</t>
  </si>
  <si>
    <t>L5J 1J4</t>
  </si>
  <si>
    <t>Seagull Dr.</t>
  </si>
  <si>
    <t>L5J 3T7</t>
  </si>
  <si>
    <t>SF Rented Dwelling</t>
  </si>
  <si>
    <t>Frame</t>
  </si>
  <si>
    <t>CHES2021051596-3</t>
  </si>
  <si>
    <t>ENDT-2</t>
  </si>
  <si>
    <t>9437-7009 Québec Inc.</t>
  </si>
  <si>
    <t>510 rue de la Congrégation</t>
  </si>
  <si>
    <t>Montréal</t>
  </si>
  <si>
    <t>H3K 2H9</t>
  </si>
  <si>
    <t>rue Nicholson</t>
  </si>
  <si>
    <t>Valleyfield</t>
  </si>
  <si>
    <t>J6T 4M9</t>
  </si>
  <si>
    <t>N/A</t>
  </si>
  <si>
    <t>Béton &amp; Maçonnerie</t>
  </si>
  <si>
    <t>CHES2022050603</t>
  </si>
  <si>
    <t>9465-6287 Québec inc</t>
  </si>
  <si>
    <t xml:space="preserve"> 5356 Saint-Laurent</t>
  </si>
  <si>
    <t>H2T 1S1</t>
  </si>
  <si>
    <t>8505 Chemin Delmeade</t>
  </si>
  <si>
    <t>Mont-Royal</t>
  </si>
  <si>
    <t>H4T 1M1</t>
  </si>
  <si>
    <t>Béton sur structure d'acier</t>
  </si>
  <si>
    <t>CHES2022051839</t>
  </si>
  <si>
    <t>7848889 Canada Inc. o/a Sandee’s Restaurant and 994 Notre Dame Management</t>
  </si>
  <si>
    <t>PO Box 658</t>
  </si>
  <si>
    <t>Embrun</t>
  </si>
  <si>
    <t>K0A 1W0</t>
  </si>
  <si>
    <t>Notre Dame Street</t>
  </si>
  <si>
    <t>CHES2022052016</t>
  </si>
  <si>
    <t>G. Edward Lloyd &amp; 548333 Ontario Ltd. and G. Edward Lloyd o/a 548333 ON Ltd.</t>
  </si>
  <si>
    <t>247 Brock St</t>
  </si>
  <si>
    <t>Kingston</t>
  </si>
  <si>
    <t>K7L 1S3</t>
  </si>
  <si>
    <t>68-74</t>
  </si>
  <si>
    <t>Princess Street</t>
  </si>
  <si>
    <t>K7L 1A5</t>
  </si>
  <si>
    <t>Licensed Restaurant, 3 Retail Stores and 3 Apartments</t>
  </si>
  <si>
    <t>Masonry/HCB</t>
  </si>
  <si>
    <t>CHES2021030274-3</t>
  </si>
  <si>
    <t>9435-7092 Québec inc</t>
  </si>
  <si>
    <t xml:space="preserve"> 115 Cote-de-la-Mer</t>
  </si>
  <si>
    <t>Notre-Dame-du-Portage</t>
  </si>
  <si>
    <t>G0L 1Y0</t>
  </si>
  <si>
    <t>3709 route de Fossambault</t>
  </si>
  <si>
    <t>Ste-Catherine-de-la-Jacques-Cartiers</t>
  </si>
  <si>
    <t>G3N 2T8</t>
  </si>
  <si>
    <t>maison vacante à vendre</t>
  </si>
  <si>
    <t>Bois</t>
  </si>
  <si>
    <t>CHES2021060830-1</t>
  </si>
  <si>
    <t>Hotel Whiskey Holdings Ltd.</t>
  </si>
  <si>
    <t>181 Davenport Rd. Apt. 1001</t>
  </si>
  <si>
    <t>M5R 0C4</t>
  </si>
  <si>
    <t>275A</t>
  </si>
  <si>
    <t>Broadview Avenue</t>
  </si>
  <si>
    <t>M4M 2G8</t>
  </si>
  <si>
    <t>Solid Brick / Wood Frame</t>
  </si>
  <si>
    <t>CHES2022063299</t>
  </si>
  <si>
    <t>Eric Torosyan Holding inc</t>
  </si>
  <si>
    <t xml:space="preserve"> 450 chemin des Cageau, suite 1010</t>
  </si>
  <si>
    <t>H7W 2S7</t>
  </si>
  <si>
    <t>555-575 Hotel-Dieu</t>
  </si>
  <si>
    <t>Ste-Hyacinthe</t>
  </si>
  <si>
    <t>J2S 3J3</t>
  </si>
  <si>
    <t>1800-1812 des Cascades</t>
  </si>
  <si>
    <t>185-197 Heriot</t>
  </si>
  <si>
    <t>Drummondville</t>
  </si>
  <si>
    <t>J2C 1J9</t>
  </si>
  <si>
    <t>COP02147</t>
  </si>
  <si>
    <t>9451-6762 Quebec Inc.</t>
  </si>
  <si>
    <t>400 Curee-Labelle, Suite 204</t>
  </si>
  <si>
    <t>Laval, QC</t>
  </si>
  <si>
    <t>H7V 2S6</t>
  </si>
  <si>
    <t>chemin Curé-Deslauriers, unités M1 à M6</t>
  </si>
  <si>
    <t>Mont-Tremblant, QC</t>
  </si>
  <si>
    <t>J8E 1C9</t>
  </si>
  <si>
    <t>Fire resistive</t>
  </si>
  <si>
    <t>CHES2021062784-1</t>
  </si>
  <si>
    <t>9141-3880 Québec Inc.</t>
  </si>
  <si>
    <t xml:space="preserve"> 916A, St-Catherine Est</t>
  </si>
  <si>
    <t>H2L 2E7</t>
  </si>
  <si>
    <t>914-916-916A-916B</t>
  </si>
  <si>
    <t>St-Catherine Est</t>
  </si>
  <si>
    <t>Béton</t>
  </si>
  <si>
    <t>CHES2022052990</t>
  </si>
  <si>
    <t>BJT Property Ltd</t>
  </si>
  <si>
    <t>6615 45 Street</t>
  </si>
  <si>
    <t>Leduc</t>
  </si>
  <si>
    <t>T9E 7E3</t>
  </si>
  <si>
    <t>Kool Treat Frontage Road</t>
  </si>
  <si>
    <t>Christina Lake</t>
  </si>
  <si>
    <t>V0H 1E2</t>
  </si>
  <si>
    <t>Tenant</t>
  </si>
  <si>
    <t>non_protected</t>
  </si>
  <si>
    <t>West 6 - Very Low</t>
  </si>
  <si>
    <t>Central Avenue</t>
  </si>
  <si>
    <t>Grand Forks</t>
  </si>
  <si>
    <t>V0H 1H0</t>
  </si>
  <si>
    <t>Staff Housing - primary residence for out of town staff of restaurants</t>
  </si>
  <si>
    <t>West 06 - Very Low</t>
  </si>
  <si>
    <t>CHES2022063786</t>
  </si>
  <si>
    <t>D.F.M.F. 2010 Corporation</t>
  </si>
  <si>
    <t>110 Villa Park Dr</t>
  </si>
  <si>
    <t>Vaughan</t>
  </si>
  <si>
    <t>L4L 3G8</t>
  </si>
  <si>
    <t>Dupont St</t>
  </si>
  <si>
    <t>Etobicoke</t>
  </si>
  <si>
    <t>M6P 3S5</t>
  </si>
  <si>
    <t>Rented dwelling - duplex</t>
  </si>
  <si>
    <t>CHES2021062699-1</t>
  </si>
  <si>
    <t>The Royal Hotel Inc</t>
  </si>
  <si>
    <t>930 5 Avenue</t>
  </si>
  <si>
    <t>Calgary</t>
  </si>
  <si>
    <t>T2E 0L4</t>
  </si>
  <si>
    <t>1st Avenue</t>
  </si>
  <si>
    <t>Fernie</t>
  </si>
  <si>
    <t>V0B 1M2</t>
  </si>
  <si>
    <t>CHES2022061499</t>
  </si>
  <si>
    <t>DB STUCCO LTD</t>
  </si>
  <si>
    <t>24-1651 46 St NW</t>
  </si>
  <si>
    <t>Edmonton</t>
  </si>
  <si>
    <t>T6L 5H2</t>
  </si>
  <si>
    <t>24-1651 46</t>
  </si>
  <si>
    <t>St NW</t>
  </si>
  <si>
    <t>CHES2021062106-1</t>
  </si>
  <si>
    <t>Artesian Asset Management Inc.</t>
  </si>
  <si>
    <t>30 Simpson Ave</t>
  </si>
  <si>
    <t>M4K 1A2</t>
  </si>
  <si>
    <t>Empire Street</t>
  </si>
  <si>
    <t>Welland</t>
  </si>
  <si>
    <t>L3B 3J9</t>
  </si>
  <si>
    <t>Apartment Building -11 Residential Units</t>
  </si>
  <si>
    <t>Masonry</t>
  </si>
  <si>
    <t>Merritt St</t>
  </si>
  <si>
    <t>St Catharines</t>
  </si>
  <si>
    <t>L2P 1P3</t>
  </si>
  <si>
    <t>Rented Triplex Dwelling</t>
  </si>
  <si>
    <t>Russell Ave</t>
  </si>
  <si>
    <t>L2R 1W9</t>
  </si>
  <si>
    <t>Duplex Rented Dwelling</t>
  </si>
  <si>
    <t>Brick Veneer</t>
  </si>
  <si>
    <t>COP02148</t>
  </si>
  <si>
    <t>Ottawa West Cardiac Institute Inc.</t>
  </si>
  <si>
    <t>2 Gurdwara Road</t>
  </si>
  <si>
    <t>K2E 1A2</t>
  </si>
  <si>
    <t>36-747</t>
  </si>
  <si>
    <t>Silver Seven Road</t>
  </si>
  <si>
    <t>K2V 0A1</t>
  </si>
  <si>
    <t>Non Combustible</t>
  </si>
  <si>
    <t>CHES2022064317</t>
  </si>
  <si>
    <t>Albert &amp; Frank Amendola</t>
  </si>
  <si>
    <t>17 Sorbonne Drive</t>
  </si>
  <si>
    <t>Brampton</t>
  </si>
  <si>
    <t>L6P 1W5</t>
  </si>
  <si>
    <t>Albert Street W</t>
  </si>
  <si>
    <t>Plattsville</t>
  </si>
  <si>
    <t>N0J 1S0</t>
  </si>
  <si>
    <t>being replaced</t>
  </si>
  <si>
    <t>CHES2022060922</t>
  </si>
  <si>
    <t>James Warkentin &amp; Natasha Warkentin</t>
  </si>
  <si>
    <t>6934 Mt Lehman Road</t>
  </si>
  <si>
    <t>Abbotsford</t>
  </si>
  <si>
    <t>V4X 2G5</t>
  </si>
  <si>
    <t>Mt Lehman Road</t>
  </si>
  <si>
    <t>Air BnB</t>
  </si>
  <si>
    <t>Wood frame</t>
  </si>
  <si>
    <t>CHES2022060011</t>
  </si>
  <si>
    <t>Zachary Eburne Stoodley</t>
  </si>
  <si>
    <t xml:space="preserve"> PO Box 36</t>
  </si>
  <si>
    <t>68TH Avenue</t>
  </si>
  <si>
    <t>CHES2022060287</t>
  </si>
  <si>
    <t>Denis Robitaille et Alain Tremblay</t>
  </si>
  <si>
    <t xml:space="preserve"> 8620, Chemin Royal</t>
  </si>
  <si>
    <t>Sainte-Pétronille</t>
  </si>
  <si>
    <t>G0A 4C0</t>
  </si>
  <si>
    <t>880, Rue Saint-Joachim</t>
  </si>
  <si>
    <t>Québec</t>
  </si>
  <si>
    <t>G1R 1X1</t>
  </si>
  <si>
    <t>Briques</t>
  </si>
  <si>
    <t>CHES2021121265-1</t>
  </si>
  <si>
    <t>2132795 Ontario Inc</t>
  </si>
  <si>
    <t>5320 Ferry St</t>
  </si>
  <si>
    <t>Niagara Falls</t>
  </si>
  <si>
    <t>L2G 1R7</t>
  </si>
  <si>
    <t>Ferry St.</t>
  </si>
  <si>
    <t>Masonry vaneer</t>
  </si>
  <si>
    <t>CHES2022051962</t>
  </si>
  <si>
    <t>Pitamber &amp; Surujdai Shiwram</t>
  </si>
  <si>
    <t>400 Summerchase Dr.</t>
  </si>
  <si>
    <t>Oakville</t>
  </si>
  <si>
    <t>L6H 5T7</t>
  </si>
  <si>
    <t>Holmes Ave</t>
  </si>
  <si>
    <t>L8S 2K8</t>
  </si>
  <si>
    <t>Rented Dwelling - 4 students</t>
  </si>
  <si>
    <t>CHES2019071813-3</t>
  </si>
  <si>
    <t>ACCOMODATION COMPANY OF GEORGIAN-BAY IN MIDLAND AND TOURIST</t>
  </si>
  <si>
    <t>2638 North Ridge Trail</t>
  </si>
  <si>
    <t>L6H 6Y5</t>
  </si>
  <si>
    <t>Centennail Dr</t>
  </si>
  <si>
    <t>Midland</t>
  </si>
  <si>
    <t>L4R 5H9</t>
  </si>
  <si>
    <t>Rented Dwelling - 6 Plex</t>
  </si>
  <si>
    <t>CHES2021062581-1</t>
  </si>
  <si>
    <t>2569921 Ontario Inc o/a Soo Blaster</t>
  </si>
  <si>
    <t>345 Queen St E</t>
  </si>
  <si>
    <t>Sault Ste Marie</t>
  </si>
  <si>
    <t>P6A 1Z2</t>
  </si>
  <si>
    <t>Queen St E</t>
  </si>
  <si>
    <t>N/a</t>
  </si>
  <si>
    <t>Masonry non combustible</t>
  </si>
  <si>
    <t>CHES2022070095</t>
  </si>
  <si>
    <t>1000033336 Ontario Ltd</t>
  </si>
  <si>
    <t>62 Avalanche Crescent</t>
  </si>
  <si>
    <t>L6P 1L8</t>
  </si>
  <si>
    <t>Wellington Road</t>
  </si>
  <si>
    <t>London</t>
  </si>
  <si>
    <t>N6C 5Z6</t>
  </si>
  <si>
    <t>CHES2020021087-2</t>
  </si>
  <si>
    <t>Urwa's Pakistani and Indian Cuisine</t>
  </si>
  <si>
    <t>402 King St N</t>
  </si>
  <si>
    <t>Waterloo</t>
  </si>
  <si>
    <t>N2J 2Z3</t>
  </si>
  <si>
    <t>King St N</t>
  </si>
  <si>
    <t>CHES2022062798</t>
  </si>
  <si>
    <t>Jason Brown and Sonya Brown</t>
  </si>
  <si>
    <t>2301 16 St. SE</t>
  </si>
  <si>
    <t>T2G 3R1</t>
  </si>
  <si>
    <t>16 St. SE</t>
  </si>
  <si>
    <t>COP01499-3</t>
  </si>
  <si>
    <t>Brian Maxwell</t>
  </si>
  <si>
    <t>57 West Road</t>
  </si>
  <si>
    <t>Huntsville</t>
  </si>
  <si>
    <t>P1H 1L4</t>
  </si>
  <si>
    <t>West Road</t>
  </si>
  <si>
    <t>COP01791-1</t>
  </si>
  <si>
    <t>Harvey Pincus</t>
  </si>
  <si>
    <t>836 39th Street</t>
  </si>
  <si>
    <t>Brooklyn, NY</t>
  </si>
  <si>
    <t>112 229</t>
  </si>
  <si>
    <t>Benson Park Road</t>
  </si>
  <si>
    <t>Lansdowne</t>
  </si>
  <si>
    <t>K0E 1L0</t>
  </si>
  <si>
    <t>CHES2020120776-3</t>
  </si>
  <si>
    <t>9213-3354 Québec Inc, 12402718 Canada Inc, 4301081 Canada Inc.</t>
  </si>
  <si>
    <t>6488 Clark</t>
  </si>
  <si>
    <t>Montréal (Qc)</t>
  </si>
  <si>
    <t>H2S 3C4</t>
  </si>
  <si>
    <t>6430 to 6434</t>
  </si>
  <si>
    <t>boulevard Saint-Laurent</t>
  </si>
  <si>
    <t>Montreal (Qc)</t>
  </si>
  <si>
    <t>Brick paneled</t>
  </si>
  <si>
    <t>CHES2021060341-1</t>
  </si>
  <si>
    <t>399 Dupont Street Inc.</t>
  </si>
  <si>
    <t>51 Brucewood Cres.</t>
  </si>
  <si>
    <t>M5R 1W3</t>
  </si>
  <si>
    <t>Dupont Street</t>
  </si>
  <si>
    <t>Residential Apartments (20 units, 3.5 stories) | No Student Tenants and/or Rooming House activities</t>
  </si>
  <si>
    <t>CHES2022063579</t>
  </si>
  <si>
    <t>1000226025 ONTARIO INC</t>
  </si>
  <si>
    <t>2597A Eglinton Ave. W</t>
  </si>
  <si>
    <t>York</t>
  </si>
  <si>
    <t>M6M 1T3</t>
  </si>
  <si>
    <t>Eglinton Ave. W</t>
  </si>
  <si>
    <t>TORONTO</t>
  </si>
  <si>
    <t>Restaurant on main floor, rented residential 1 family second floor &amp; rented residential 1 family in basement</t>
  </si>
  <si>
    <t>Non-combustible Masonry</t>
  </si>
  <si>
    <t>CHES2019061271-3</t>
  </si>
  <si>
    <t>1873229 Ontario Ltd. a/o Kris Morris &amp; Kevin Morris</t>
  </si>
  <si>
    <t>505541 Grey Road 1</t>
  </si>
  <si>
    <t>Kemble</t>
  </si>
  <si>
    <t>N0H 1S0</t>
  </si>
  <si>
    <t>10th Street East</t>
  </si>
  <si>
    <t>Owen Sound</t>
  </si>
  <si>
    <t>N4K 1T7</t>
  </si>
  <si>
    <t>Student Housing</t>
  </si>
  <si>
    <t>Eighth Street East</t>
  </si>
  <si>
    <t>N4K 1M4</t>
  </si>
  <si>
    <t>Fifth Avenue East</t>
  </si>
  <si>
    <t>N4K 5A4</t>
  </si>
  <si>
    <t>Single Family Rented Dwelling</t>
  </si>
  <si>
    <t>Frame and Brick Veneer</t>
  </si>
  <si>
    <t>3rd Avenue East</t>
  </si>
  <si>
    <t>N4K 2M2</t>
  </si>
  <si>
    <t>CHES2021062462-1</t>
  </si>
  <si>
    <t>Hameed Capital Investments</t>
  </si>
  <si>
    <t>1011 Wyandotte Street West</t>
  </si>
  <si>
    <t>Windsor</t>
  </si>
  <si>
    <t>N9A 5Y6</t>
  </si>
  <si>
    <t>Wyandotte Street West</t>
  </si>
  <si>
    <t>Licensed Restaurant (2nd Floor)</t>
  </si>
  <si>
    <t>COP01814-1</t>
  </si>
  <si>
    <t>Ruby House o/b 2851744 Ontario Inc.</t>
  </si>
  <si>
    <t>331 Fernleaf Cres</t>
  </si>
  <si>
    <t>Orleans</t>
  </si>
  <si>
    <t>K1E 2Z5</t>
  </si>
  <si>
    <t>Montreal Road</t>
  </si>
  <si>
    <t>K1L 6E8</t>
  </si>
  <si>
    <t>COP01436-2</t>
  </si>
  <si>
    <t>Rachel Porteous and Patrick Levesque</t>
  </si>
  <si>
    <t>1021 Sheenboro Crescent</t>
  </si>
  <si>
    <t>K4A 3M8</t>
  </si>
  <si>
    <t>1717(a)</t>
  </si>
  <si>
    <t>Rollin</t>
  </si>
  <si>
    <t>Saint Pascal-Baylon</t>
  </si>
  <si>
    <t>K0A 3N0</t>
  </si>
  <si>
    <t>as required</t>
  </si>
  <si>
    <t>Rented Mobile Home</t>
  </si>
  <si>
    <t>1717(b)</t>
  </si>
  <si>
    <t>CHES2022070150</t>
  </si>
  <si>
    <t>Christina's on the Danforth o/b 1882255 Ontario Inc. &amp; Kostas Chalaris A.T.I.M.A.</t>
  </si>
  <si>
    <t>490 - 492 Danforth Ave.</t>
  </si>
  <si>
    <t>M4K 1P6</t>
  </si>
  <si>
    <t>490 - 492</t>
  </si>
  <si>
    <t>Danforth Ave.</t>
  </si>
  <si>
    <t>CHES2022063409</t>
  </si>
  <si>
    <t>Numerous Sushi Ltd.</t>
  </si>
  <si>
    <t>824 Warden Ave.</t>
  </si>
  <si>
    <t>M1L 2W1</t>
  </si>
  <si>
    <t>Warden Ave.</t>
  </si>
  <si>
    <t>Non-combustible</t>
  </si>
  <si>
    <t>CHES2022060805</t>
  </si>
  <si>
    <t>Groupe investisseur ML et associés Inc.</t>
  </si>
  <si>
    <t>838 De coulonge,</t>
  </si>
  <si>
    <t>Terrebonne</t>
  </si>
  <si>
    <t>J6X 1C8</t>
  </si>
  <si>
    <t>342-350 St-Viateur</t>
  </si>
  <si>
    <t>Joliette</t>
  </si>
  <si>
    <t>J6E 3A7</t>
  </si>
  <si>
    <t>bois lambrissé</t>
  </si>
  <si>
    <t>CHES2022070743</t>
  </si>
  <si>
    <t>9462-5142 Québec inc</t>
  </si>
  <si>
    <t xml:space="preserve"> 5656, Côte St-Antoine</t>
  </si>
  <si>
    <t>Montréal, QC</t>
  </si>
  <si>
    <t>H4A 1R7</t>
  </si>
  <si>
    <t>4192 Ste-Catherine</t>
  </si>
  <si>
    <t>Westmount (Québec)</t>
  </si>
  <si>
    <t>H3Z 1P4</t>
  </si>
  <si>
    <t>COP02164</t>
  </si>
  <si>
    <t>Hilltop Realty</t>
  </si>
  <si>
    <t>1803-1480 Riverside Drive</t>
  </si>
  <si>
    <t>K1G 5H2</t>
  </si>
  <si>
    <t>Blossom Drive</t>
  </si>
  <si>
    <t>K1H 6G8</t>
  </si>
  <si>
    <t>8 Residential Apartments</t>
  </si>
  <si>
    <t>Hazeldean Road</t>
  </si>
  <si>
    <t>Kanata</t>
  </si>
  <si>
    <t>K2L 1V2</t>
  </si>
  <si>
    <t>9 Commercial Rental Spaces</t>
  </si>
  <si>
    <t>Steel/Brick</t>
  </si>
  <si>
    <t>CHES2021071241-2</t>
  </si>
  <si>
    <t>Gateway Steakhouse &amp; Tavern (Sarnia) Ltd.</t>
  </si>
  <si>
    <t>Sport &amp; Spine Physiotherapy c/o Jim Tsaprailis, 1152 London Rd. Unit 2</t>
  </si>
  <si>
    <t>Sarnia</t>
  </si>
  <si>
    <t>N7S 1P4</t>
  </si>
  <si>
    <t>Christina St. North</t>
  </si>
  <si>
    <t>N7V 3C3</t>
  </si>
  <si>
    <t>HCB / Masonry</t>
  </si>
  <si>
    <t>C01226DJJ</t>
  </si>
  <si>
    <t>365 Colborne Street Corporation</t>
  </si>
  <si>
    <t>365 Colborne St.</t>
  </si>
  <si>
    <t>Brantford</t>
  </si>
  <si>
    <t>N3S 3N2</t>
  </si>
  <si>
    <t>351 - 365</t>
  </si>
  <si>
    <t>Colborne St.</t>
  </si>
  <si>
    <t>Residential apts &amp; Medical Office</t>
  </si>
  <si>
    <t>CHES2020061539-2</t>
  </si>
  <si>
    <t>Jessica Cosmetic Nail &amp; Beauty Supplies Ltd. o/b Lan Thi Yen Tran and Thanh Mai</t>
  </si>
  <si>
    <t>39 Orfus Rd. Unit A1</t>
  </si>
  <si>
    <t>M6A 1L7</t>
  </si>
  <si>
    <t>Orfus Rd. Unit A1 &amp; A2</t>
  </si>
  <si>
    <t>Solid Brick</t>
  </si>
  <si>
    <t>Bentworth Ave.</t>
  </si>
  <si>
    <t>M6A 1P7</t>
  </si>
  <si>
    <t>Stucco Over Brick</t>
  </si>
  <si>
    <t>Woodbine Ave. Unit 1C3, 1C7, 1C8, 1C9, C02</t>
  </si>
  <si>
    <t>Markham</t>
  </si>
  <si>
    <t>L6C 0M5</t>
  </si>
  <si>
    <t>CHES2021062538-1</t>
  </si>
  <si>
    <t>Merchandise Bazaar Inc and Global Merchandise Inc</t>
  </si>
  <si>
    <t>1530 Birchmount Road, Unit 6</t>
  </si>
  <si>
    <t>M1P 2G6</t>
  </si>
  <si>
    <t>Birchmount Road, Unit 6</t>
  </si>
  <si>
    <t>CHES2021060266-1</t>
  </si>
  <si>
    <t>Jean-Vital François</t>
  </si>
  <si>
    <t xml:space="preserve"> 7319, 13 ième Avenue, App. 2</t>
  </si>
  <si>
    <t>H2A 2X6</t>
  </si>
  <si>
    <t>7319, 13 ième Avenue, App. 2</t>
  </si>
  <si>
    <t>Bois lambrissé de briques</t>
  </si>
  <si>
    <t>CHES2022070750</t>
  </si>
  <si>
    <t>Jose M. Lima</t>
  </si>
  <si>
    <t>16 Clay Court</t>
  </si>
  <si>
    <t>M9A 4S3</t>
  </si>
  <si>
    <t>Clay Court</t>
  </si>
  <si>
    <t>M9A 4S2</t>
  </si>
  <si>
    <t>CHES2022061437</t>
  </si>
  <si>
    <t>Quinn Investigations Inc.</t>
  </si>
  <si>
    <t>59 Palomino Drive</t>
  </si>
  <si>
    <t>Carlisle</t>
  </si>
  <si>
    <t>L0R 1H3</t>
  </si>
  <si>
    <t>Ray Street S</t>
  </si>
  <si>
    <t>L8P 3V3</t>
  </si>
  <si>
    <t>COP01990-1</t>
  </si>
  <si>
    <t>Ambrish Thakkar and Chhaya Thakkar</t>
  </si>
  <si>
    <t>89 Borrows Street</t>
  </si>
  <si>
    <t>Thornhill</t>
  </si>
  <si>
    <t>L4J 2W5</t>
  </si>
  <si>
    <t>Lot # 9166</t>
  </si>
  <si>
    <t>Richard Lovat Court</t>
  </si>
  <si>
    <t>Kleinburg</t>
  </si>
  <si>
    <t>L0J 1C0</t>
  </si>
  <si>
    <t>CHES2022064502</t>
  </si>
  <si>
    <t>2788497 Ontario Incorporated o/a Charminar Express</t>
  </si>
  <si>
    <t>2460 Brock Road, C16</t>
  </si>
  <si>
    <t>Pickering</t>
  </si>
  <si>
    <t>L1V 2P8</t>
  </si>
  <si>
    <t>Brock Road, C16</t>
  </si>
  <si>
    <t>Brick Vaneer</t>
  </si>
  <si>
    <t>CHES2022060354</t>
  </si>
  <si>
    <t>Liquidation Kamikaze (9456-6395 Québec Inc.)</t>
  </si>
  <si>
    <t xml:space="preserve"> 301 St-Marcel</t>
  </si>
  <si>
    <t>J2B 2E8</t>
  </si>
  <si>
    <t>301 St-Marcel</t>
  </si>
  <si>
    <t>Bois/ briques</t>
  </si>
  <si>
    <t>CHES2020070039-2</t>
  </si>
  <si>
    <t>LAN THI YEN TRAN and THANH MAI</t>
  </si>
  <si>
    <t>31 Holita Rd</t>
  </si>
  <si>
    <t>M2M 4C1</t>
  </si>
  <si>
    <t>Rented Warehouse - Cosmetics &amp; Beauty Supplies Store and Salon</t>
  </si>
  <si>
    <t>CHES2020071499-2</t>
  </si>
  <si>
    <t>Adcan Insulation o/b Anthony Decastro</t>
  </si>
  <si>
    <t>104 Succession Cres.</t>
  </si>
  <si>
    <t>Barrie</t>
  </si>
  <si>
    <t>L4M 7G6</t>
  </si>
  <si>
    <t>Succession Cres.</t>
  </si>
  <si>
    <t>1753 (a)</t>
  </si>
  <si>
    <t>CHES2022070114</t>
  </si>
  <si>
    <t>Whiskey &amp; Rose Inc.</t>
  </si>
  <si>
    <t>125 Brock Street</t>
  </si>
  <si>
    <t>K7L 5N6</t>
  </si>
  <si>
    <t>Brock Street</t>
  </si>
  <si>
    <t>CHES2021062411-1</t>
  </si>
  <si>
    <t>PETER LEONARD AND SHARON SOUTH</t>
  </si>
  <si>
    <t>35 Hiley Avenue</t>
  </si>
  <si>
    <t>Ajax</t>
  </si>
  <si>
    <t>L1S 6H4</t>
  </si>
  <si>
    <t>Water Street</t>
  </si>
  <si>
    <t>Peterborough</t>
  </si>
  <si>
    <t>6 Student rental</t>
  </si>
  <si>
    <t>Brick veneer</t>
  </si>
  <si>
    <t>George Street</t>
  </si>
  <si>
    <t>K9H 3S4</t>
  </si>
  <si>
    <t>9 student rental</t>
  </si>
  <si>
    <t>CHES2022051410</t>
  </si>
  <si>
    <t>Lord Amherst Inc</t>
  </si>
  <si>
    <t>273 Dalhousie St</t>
  </si>
  <si>
    <t>Amherstburg</t>
  </si>
  <si>
    <t>N9V 1X1</t>
  </si>
  <si>
    <t>Dalhousie St</t>
  </si>
  <si>
    <t>Masonry Frame</t>
  </si>
  <si>
    <t>CHES2019061645-3</t>
  </si>
  <si>
    <t>2692329 Ontario Inc. dba The City Pizza</t>
  </si>
  <si>
    <t>39 King George Road</t>
  </si>
  <si>
    <t>N3R 5K2</t>
  </si>
  <si>
    <t>King George Road</t>
  </si>
  <si>
    <t>CHES2019052024-3</t>
  </si>
  <si>
    <t>Jeanne Bylow &amp; Harold Hall</t>
  </si>
  <si>
    <t>1130 Concession Rd 13</t>
  </si>
  <si>
    <t>Ramar</t>
  </si>
  <si>
    <t>L3V 0M3</t>
  </si>
  <si>
    <t>Concession Rd 13</t>
  </si>
  <si>
    <t>Ramara</t>
  </si>
  <si>
    <t>1990 and 1997</t>
  </si>
  <si>
    <t>CHES2022062522</t>
  </si>
  <si>
    <t>Bhagya Enterpriss Inc.</t>
  </si>
  <si>
    <t>1455 Mayfield Rd., Unit No. 2</t>
  </si>
  <si>
    <t>L7A 0C4</t>
  </si>
  <si>
    <t>Mayfield Rd., Unit No. 2</t>
  </si>
  <si>
    <t>CHES2022063463</t>
  </si>
  <si>
    <t>FÉLIX CHAMPAGNE</t>
  </si>
  <si>
    <t>3636 42E AVE</t>
  </si>
  <si>
    <t>POINTE-AUX-TREMBLES</t>
  </si>
  <si>
    <t>H1A 3C4</t>
  </si>
  <si>
    <t>2091-2093-2093A-2095-2097-2099 RUE DE CHAMBLY</t>
  </si>
  <si>
    <t>MONTREAL</t>
  </si>
  <si>
    <t>H1W 3J3</t>
  </si>
  <si>
    <t>bois/ briques</t>
  </si>
  <si>
    <t>COP01807-1</t>
  </si>
  <si>
    <t>2350894 Ontario Inc.</t>
  </si>
  <si>
    <t>344 Wisteria Crescent</t>
  </si>
  <si>
    <t>K1V 0N5</t>
  </si>
  <si>
    <t>York Street</t>
  </si>
  <si>
    <t>K1N 5S7</t>
  </si>
  <si>
    <t>2 licensed restaurants, escape room business &amp; offices</t>
  </si>
  <si>
    <t>CHES2022071198</t>
  </si>
  <si>
    <t>Communaute Sepharade De Chouchane / Habira Paras-Oumadai Beite / Hakenessette David- Khai Zekharya / Ben-Itskhak Jikhrono</t>
  </si>
  <si>
    <t xml:space="preserve"> 5130 Barclay</t>
  </si>
  <si>
    <t>H3W 1E1</t>
  </si>
  <si>
    <t>5130 Barclay</t>
  </si>
  <si>
    <t>Bois lambrissée briques</t>
  </si>
  <si>
    <t>CHES2022071193</t>
  </si>
  <si>
    <t>5110 Barclay</t>
  </si>
  <si>
    <t>CHES2022070627</t>
  </si>
  <si>
    <t>Killaloe Holding Corp.</t>
  </si>
  <si>
    <t>7 Lake St.</t>
  </si>
  <si>
    <t>Killaloe</t>
  </si>
  <si>
    <t>K0J 2A0</t>
  </si>
  <si>
    <t>Lake St.</t>
  </si>
  <si>
    <t>Pharmacy / Residential Apartment</t>
  </si>
  <si>
    <t>CHES2022071222</t>
  </si>
  <si>
    <t>Mahchade Moussa &amp; Amar Deborah</t>
  </si>
  <si>
    <t xml:space="preserve"> 202 Finchley</t>
  </si>
  <si>
    <t>Hampstead</t>
  </si>
  <si>
    <t>H3X 3A8</t>
  </si>
  <si>
    <t>5681-5681A, avenue du Park</t>
  </si>
  <si>
    <t>H2V 4S8</t>
  </si>
  <si>
    <t>Bois lambrissé briques</t>
  </si>
  <si>
    <t>CHES2021070158-1</t>
  </si>
  <si>
    <t>Chris Talarico and Dane Simpson</t>
  </si>
  <si>
    <t>259 Stephens St, Unit A</t>
  </si>
  <si>
    <t>Thunder Bay</t>
  </si>
  <si>
    <t>P7A 2P5</t>
  </si>
  <si>
    <t>Park Ave</t>
  </si>
  <si>
    <t>P7B 1C4</t>
  </si>
  <si>
    <t>4 Unit Rented Apartment</t>
  </si>
  <si>
    <t>CHES2021070875-1</t>
  </si>
  <si>
    <t>A. Ferraro Corporation</t>
  </si>
  <si>
    <t>300 Don Park Rd. Unit 9</t>
  </si>
  <si>
    <t>L3R 3A1</t>
  </si>
  <si>
    <t>Muirhead Rd, Suite 2006</t>
  </si>
  <si>
    <t>M2J 4P9</t>
  </si>
  <si>
    <t>Single Family Rented</t>
  </si>
  <si>
    <t>Carmichael Ave.</t>
  </si>
  <si>
    <t>M5M 2W6</t>
  </si>
  <si>
    <t>Single family rented</t>
  </si>
  <si>
    <t>CHES2021062516-1</t>
  </si>
  <si>
    <t>Deniz Ergun</t>
  </si>
  <si>
    <t>2062 Water's Edge Drive</t>
  </si>
  <si>
    <t>L6L 1A4</t>
  </si>
  <si>
    <t>MacNab St N</t>
  </si>
  <si>
    <t>L8L 1K7</t>
  </si>
  <si>
    <t>Single family Rented</t>
  </si>
  <si>
    <t>CHES2019072135-3</t>
  </si>
  <si>
    <t>Royal Paan o/b 2635925 Ontario Inc</t>
  </si>
  <si>
    <t>31-8887, The Gore Rd. 31 - 8887, The Gore Rd</t>
  </si>
  <si>
    <t>L6P 0B7</t>
  </si>
  <si>
    <t>8887 The Gore Rd</t>
  </si>
  <si>
    <t>Mercantile</t>
  </si>
  <si>
    <t>Heb Blocks</t>
  </si>
  <si>
    <t>CHES2022050212</t>
  </si>
  <si>
    <t>Kenneth V. Strauss and Theresia Strauss</t>
  </si>
  <si>
    <t>4933 Wilmot-Easthope Rd</t>
  </si>
  <si>
    <t>Wellesley</t>
  </si>
  <si>
    <t>N0B 2T0</t>
  </si>
  <si>
    <t>181 - 183</t>
  </si>
  <si>
    <t>Benton St</t>
  </si>
  <si>
    <t>Kitchener</t>
  </si>
  <si>
    <t>N2G 3J1</t>
  </si>
  <si>
    <t>as rq'd</t>
  </si>
  <si>
    <t>SF Rented Dwelling - 5 units</t>
  </si>
  <si>
    <t>CHES2019061562-3</t>
  </si>
  <si>
    <t>Cherry Tom</t>
  </si>
  <si>
    <t>15 Woodvale Cres</t>
  </si>
  <si>
    <t>East York</t>
  </si>
  <si>
    <t>M4C 5N4</t>
  </si>
  <si>
    <t>Queen Street W</t>
  </si>
  <si>
    <t>M6J 1G1</t>
  </si>
  <si>
    <t>Rented Dwelling (Ground Floor Bar &amp; Rented Apartments Above)</t>
  </si>
  <si>
    <t>CHES2022071261</t>
  </si>
  <si>
    <t>Mahchade Moussa &amp; Amar Deborah &amp; Liquidation De Tapis Mont Sinai Enrg.</t>
  </si>
  <si>
    <t>4705 - 4735 Avenue Van Horne</t>
  </si>
  <si>
    <t>Montreal</t>
  </si>
  <si>
    <t>H3W 1H8</t>
  </si>
  <si>
    <t>CHES2021062735-1R</t>
  </si>
  <si>
    <t>Xieu Tien LY</t>
  </si>
  <si>
    <t xml:space="preserve"> 187-191 Terrasse Turgeon</t>
  </si>
  <si>
    <t>Longeuil (Qc)</t>
  </si>
  <si>
    <t>J4L 1S5</t>
  </si>
  <si>
    <t>187-191 Terrasse Turgeon</t>
  </si>
  <si>
    <t>2000 partial</t>
  </si>
  <si>
    <t>2000 Partial</t>
  </si>
  <si>
    <t>Wood and brick</t>
  </si>
  <si>
    <t>CHES2021041169-1</t>
  </si>
  <si>
    <t>Esther Attias</t>
  </si>
  <si>
    <t>396 Old Orchard Grove</t>
  </si>
  <si>
    <t>M5M 2E9</t>
  </si>
  <si>
    <t>Bathurst St.</t>
  </si>
  <si>
    <t>M6B 3B5</t>
  </si>
  <si>
    <t>Residential tenant upstairs and commercial tenant downstairs (fitness business)</t>
  </si>
  <si>
    <t>CHES2019071731-3</t>
  </si>
  <si>
    <t>Jack Mitchell and Morgan Whelan</t>
  </si>
  <si>
    <t>940 Steele St.</t>
  </si>
  <si>
    <t>Port Colborne</t>
  </si>
  <si>
    <t>L3K 4Z8</t>
  </si>
  <si>
    <t>Steele St</t>
  </si>
  <si>
    <t>L3K4Z8</t>
  </si>
  <si>
    <t>Single Family Rented Triplex (No Student Tenants and/or Rooming House activities)</t>
  </si>
  <si>
    <t>The DK Royal Star Groups Inc.</t>
  </si>
  <si>
    <t>c/o Days Inn &amp; Suits 332 Bay St.</t>
  </si>
  <si>
    <t>Sault St. Marie</t>
  </si>
  <si>
    <t>P6A 1X1</t>
  </si>
  <si>
    <t>Second Line East</t>
  </si>
  <si>
    <t>Sault Ste. Marie</t>
  </si>
  <si>
    <t>P6B 4K5</t>
  </si>
  <si>
    <t>793 A &amp; B</t>
  </si>
  <si>
    <t>Steel</t>
  </si>
  <si>
    <t>COP01798R-1</t>
  </si>
  <si>
    <t>CHES2021071766-1</t>
  </si>
  <si>
    <t>Alda Developpement inc.</t>
  </si>
  <si>
    <t xml:space="preserve"> 25, Lansdowne Gardens</t>
  </si>
  <si>
    <t>Pointe-Claire</t>
  </si>
  <si>
    <t>H9S 5B9</t>
  </si>
  <si>
    <t>Boulevard Henri-Bourissa Est</t>
  </si>
  <si>
    <t>H"c 1J4</t>
  </si>
  <si>
    <t>Agrégats sur Bois</t>
  </si>
  <si>
    <t>CHES2022061697</t>
  </si>
  <si>
    <t>2224875 Ontario Inc.</t>
  </si>
  <si>
    <t>4 Bolingbroke Road</t>
  </si>
  <si>
    <t>M6B 3L6</t>
  </si>
  <si>
    <t>College St.</t>
  </si>
  <si>
    <t>M6G 1C8</t>
  </si>
  <si>
    <t>Restaurant / Bar &amp; 4 Self-Contained Residential Units</t>
  </si>
  <si>
    <t>Solid Brick Masonry</t>
  </si>
  <si>
    <t>CHES2022070591</t>
  </si>
  <si>
    <t>Julie Baker</t>
  </si>
  <si>
    <t>78 Main Street S</t>
  </si>
  <si>
    <t>Brampton,</t>
  </si>
  <si>
    <t>L6W 2C6</t>
  </si>
  <si>
    <t>Emerald Street N,</t>
  </si>
  <si>
    <t>Hamilton,</t>
  </si>
  <si>
    <t>L8L 5L2</t>
  </si>
  <si>
    <t>4 Single Family Rented Dwellings</t>
  </si>
  <si>
    <t>CHES2021070659-1</t>
  </si>
  <si>
    <t>1239492 Alberta Ltd.</t>
  </si>
  <si>
    <t>224 40 Ave. SW</t>
  </si>
  <si>
    <t>T2S 0X3</t>
  </si>
  <si>
    <t>40 Ave SW</t>
  </si>
  <si>
    <t>CHES2021070663-1</t>
  </si>
  <si>
    <t>2145208 Alberta Ltd.</t>
  </si>
  <si>
    <t>15 Ave. SW</t>
  </si>
  <si>
    <t>T2R 0R5</t>
  </si>
  <si>
    <t>13 Rented Apartments (No Student Tenants and/or Rooming House activities)</t>
  </si>
  <si>
    <t>COP01417-2</t>
  </si>
  <si>
    <t>Aino Laamanen</t>
  </si>
  <si>
    <t>20 Wuorinen Rd</t>
  </si>
  <si>
    <t>Lively</t>
  </si>
  <si>
    <t>P3Y 1H8</t>
  </si>
  <si>
    <t>Wuorinen Rd</t>
  </si>
  <si>
    <t>Stone Veneer</t>
  </si>
  <si>
    <t>CHES2021070673-1</t>
  </si>
  <si>
    <t>Hassan Karim and Navroz Karim</t>
  </si>
  <si>
    <t>2 St. SW</t>
  </si>
  <si>
    <t>T2S 1T1</t>
  </si>
  <si>
    <t>6 Units Rented Apartments (No Student Tenants and/or Rooming House activities)</t>
  </si>
  <si>
    <t>SF rented dwelling (No Student Tenants and/or Rooming House activities)</t>
  </si>
  <si>
    <t>Carleton St. SW</t>
  </si>
  <si>
    <t>T2T 3K7</t>
  </si>
  <si>
    <t>CHES2021070241-1</t>
  </si>
  <si>
    <t>TRACY BROGNO and SUSAN BROGNO</t>
  </si>
  <si>
    <t>575 Wilson St.</t>
  </si>
  <si>
    <t>P6B 2L4</t>
  </si>
  <si>
    <t>Meadow Park Cres</t>
  </si>
  <si>
    <t>P6A 4H5</t>
  </si>
  <si>
    <t>6-Plex Rented Apartment (No Student Tenants and/or Rooming House activities)</t>
  </si>
  <si>
    <t>CHES2021070647-1</t>
  </si>
  <si>
    <t>TANZAH HOLDINGS LTD.</t>
  </si>
  <si>
    <t>24 Ave SW</t>
  </si>
  <si>
    <t>T2S 0J9</t>
  </si>
  <si>
    <t>Rented Apartments - 16 Units  (No Student Tenants and/or Rooming House activities)</t>
  </si>
  <si>
    <t>19 Ave. SW</t>
  </si>
  <si>
    <t>T2S 0E1</t>
  </si>
  <si>
    <t>Rented Apartments - 16 Units (No Student Tenants and/or Rooming House activities)</t>
  </si>
  <si>
    <t>Single Family Rented Dwelling  (No Student Tenants and/or Rooming House activities)</t>
  </si>
  <si>
    <t>CHES2022071627</t>
  </si>
  <si>
    <t>Gestion Vita Bella inc, Julie Clermont et Olivier Bombardier</t>
  </si>
  <si>
    <t xml:space="preserve"> 24 Rue De Granville</t>
  </si>
  <si>
    <t>Coteau-Du-Lac</t>
  </si>
  <si>
    <t>J0P 1B0</t>
  </si>
  <si>
    <t>1421-1423 Aylwin</t>
  </si>
  <si>
    <t>H1W 3B6</t>
  </si>
  <si>
    <t>1425-1427-1429 Aylwin</t>
  </si>
  <si>
    <t>CHES2022060351</t>
  </si>
  <si>
    <t>Sylvie Lanthier</t>
  </si>
  <si>
    <t>PO Box 92</t>
  </si>
  <si>
    <t>Ste-Anne de Prescott</t>
  </si>
  <si>
    <t>K0B 1M0</t>
  </si>
  <si>
    <t>Labrosse Street</t>
  </si>
  <si>
    <t>St. Eugene</t>
  </si>
  <si>
    <t>K0B 1P0</t>
  </si>
  <si>
    <t>1179 A&amp;B</t>
  </si>
  <si>
    <t>Two unit rented dwelling</t>
  </si>
  <si>
    <t>CHES2021062765-1</t>
  </si>
  <si>
    <t>Bernard Leclerc et Chantal Leclerc</t>
  </si>
  <si>
    <t xml:space="preserve"> 12180 Boulevard Saint-Jean-Baptiste</t>
  </si>
  <si>
    <t>H1C 1S5</t>
  </si>
  <si>
    <t>Rue Willard</t>
  </si>
  <si>
    <t>Cowansville</t>
  </si>
  <si>
    <t>J2K 1R6</t>
  </si>
  <si>
    <t>Bois et brique</t>
  </si>
  <si>
    <t>CHES2021070669-1</t>
  </si>
  <si>
    <t>ZENUKAMA HOLDINGS LTD.</t>
  </si>
  <si>
    <t>21 Ave. SW</t>
  </si>
  <si>
    <t>T2T 0N2</t>
  </si>
  <si>
    <t>Rented Apartments - 6 Units (No Student Tenants and/or Rooming House activities)</t>
  </si>
  <si>
    <t>13 Ave. SW</t>
  </si>
  <si>
    <t>T2R 0K3</t>
  </si>
  <si>
    <t>Rented Apartments - 7 Units (No Student Tenants and/or Rooming House activities)</t>
  </si>
  <si>
    <t>25 Ave. SW</t>
  </si>
  <si>
    <t>T2S 0L1</t>
  </si>
  <si>
    <t>13 Units - Rented Apartment (No Student Tenants and/or Rooming House activities)</t>
  </si>
  <si>
    <t>CHES2022061779</t>
  </si>
  <si>
    <t>6875149 Canada Inc.</t>
  </si>
  <si>
    <t>523 First Street</t>
  </si>
  <si>
    <t>N5V 1Z4</t>
  </si>
  <si>
    <t>First Street</t>
  </si>
  <si>
    <t>Make up Artist, Private Driving School, Immigration Services and 2 vacant units</t>
  </si>
  <si>
    <t>CHES2022071152</t>
  </si>
  <si>
    <t>Queen Britain Holdings Inc.</t>
  </si>
  <si>
    <t>288 Dawlish Ave.</t>
  </si>
  <si>
    <t>M4N 1J5</t>
  </si>
  <si>
    <t>156-158</t>
  </si>
  <si>
    <t>Davenport Road</t>
  </si>
  <si>
    <t>M5R 1J2</t>
  </si>
  <si>
    <t>Rented Dwellings</t>
  </si>
  <si>
    <t>Rented Dwelling</t>
  </si>
  <si>
    <t>CHES2022070262</t>
  </si>
  <si>
    <t>Rundong Wang</t>
  </si>
  <si>
    <t>484 St Clarens Ave.</t>
  </si>
  <si>
    <t>M6H 3W5</t>
  </si>
  <si>
    <t>Port Cunnington Rd.</t>
  </si>
  <si>
    <t>Dwight</t>
  </si>
  <si>
    <t>P0A 1H0</t>
  </si>
  <si>
    <t>Short-term AirBnb rental</t>
  </si>
  <si>
    <t>CHES2022071498</t>
  </si>
  <si>
    <t>800 QSE Inc.</t>
  </si>
  <si>
    <t>800 Queen Street East</t>
  </si>
  <si>
    <t>M4M 1H7</t>
  </si>
  <si>
    <t>800-802</t>
  </si>
  <si>
    <t>Queen Street East</t>
  </si>
  <si>
    <t>Retail Store on the Ground Floor and Two Apartments Rented on the Second Floor (No Student Tenants and/or Rooming House activities)</t>
  </si>
  <si>
    <t>Stucco</t>
  </si>
  <si>
    <t>COP00908-3</t>
  </si>
  <si>
    <t>10078239 Canada Inc.</t>
  </si>
  <si>
    <t>61 Drummond Street</t>
  </si>
  <si>
    <t>West Perth</t>
  </si>
  <si>
    <t>K7H 2K5</t>
  </si>
  <si>
    <t>103-109</t>
  </si>
  <si>
    <t>Gore Street East</t>
  </si>
  <si>
    <t>Perth</t>
  </si>
  <si>
    <t>K7H 1J4</t>
  </si>
  <si>
    <t>As Required</t>
  </si>
  <si>
    <t>Commercial Main Level (Butcher shop) and Residential Apartments</t>
  </si>
  <si>
    <t>CHES2018090002-4</t>
  </si>
  <si>
    <t>HARBORD PROPERTIES INC.</t>
  </si>
  <si>
    <t>293 Harbord St.</t>
  </si>
  <si>
    <t>M6G 1G7</t>
  </si>
  <si>
    <t>Harbord St.</t>
  </si>
  <si>
    <t>2015 Partial</t>
  </si>
  <si>
    <t>2 Family Rented Dwelling, Barber Shop &amp; Coach House in the back w/ 2 Family Airbnb Rental</t>
  </si>
  <si>
    <t>CHES2022070222</t>
  </si>
  <si>
    <t>Golden Sky Canada Ltd.</t>
  </si>
  <si>
    <t>95 Royal Crescent Court, Unit 10</t>
  </si>
  <si>
    <t>L3R 9X5</t>
  </si>
  <si>
    <t>Hill Crescent</t>
  </si>
  <si>
    <t>M1M 1H7</t>
  </si>
  <si>
    <t>CHES2022071343</t>
  </si>
  <si>
    <t>1854104 Ontario Inc. o/b Patrick Kaitting</t>
  </si>
  <si>
    <t>76 Manitowaning Rd.</t>
  </si>
  <si>
    <t>Little Current</t>
  </si>
  <si>
    <t>P0P 1K0</t>
  </si>
  <si>
    <t>Water St. E</t>
  </si>
  <si>
    <t>Retail Store on the First Floor and Short-Term Rental (AirBnB) on the Second Floor</t>
  </si>
  <si>
    <t>CHES2022064314</t>
  </si>
  <si>
    <t>2246564 Ontario Ltd. o/a Michael's Table</t>
  </si>
  <si>
    <t>110 Gore Street East</t>
  </si>
  <si>
    <t>K7H 1J3</t>
  </si>
  <si>
    <t>Frame with Stone Veneer</t>
  </si>
  <si>
    <t>East 5 low</t>
  </si>
  <si>
    <t>CHES2022071899</t>
  </si>
  <si>
    <t>9399-0851 Québec inc</t>
  </si>
  <si>
    <t xml:space="preserve"> 12281, 61e Avenue</t>
  </si>
  <si>
    <t>H1C 1W8</t>
  </si>
  <si>
    <t>4242 Saint-André</t>
  </si>
  <si>
    <t>H2J 2Z2</t>
  </si>
  <si>
    <t>Charpente de bois</t>
  </si>
  <si>
    <t>4246-4248 Saint-André</t>
  </si>
  <si>
    <t>CHES2021072195-1</t>
  </si>
  <si>
    <t>Kathleen McNicol</t>
  </si>
  <si>
    <t>585 Bruce Street</t>
  </si>
  <si>
    <t>Hepworth</t>
  </si>
  <si>
    <t>N0H 1P0</t>
  </si>
  <si>
    <t>Bruce Street</t>
  </si>
  <si>
    <t>Rental of 4 bunkies, and 1 studio apartment for short term rentals</t>
  </si>
  <si>
    <t>CHES2022071775</t>
  </si>
  <si>
    <t>Joel Eidelstein</t>
  </si>
  <si>
    <t xml:space="preserve"> 610-7151 rue Jean-Talon E</t>
  </si>
  <si>
    <t>H1M 3N8</t>
  </si>
  <si>
    <t>Domaine Grandes Forest lot 39, ch Des Boisés</t>
  </si>
  <si>
    <t>Mont-Tremblant, Qc</t>
  </si>
  <si>
    <t>J8E 1M1</t>
  </si>
  <si>
    <t>COP01420-2</t>
  </si>
  <si>
    <t>Matt Dylan Enterprises Ltd.</t>
  </si>
  <si>
    <t xml:space="preserve"> PO Box 494</t>
  </si>
  <si>
    <t>Prescott</t>
  </si>
  <si>
    <t>K0E 1T0</t>
  </si>
  <si>
    <t>193-197</t>
  </si>
  <si>
    <t>Water St.</t>
  </si>
  <si>
    <t>1990 / 2010</t>
  </si>
  <si>
    <t>7 Offices &amp; 1 Licensed Restaurant</t>
  </si>
  <si>
    <t>CHES2019070590-3</t>
  </si>
  <si>
    <t>57 Purdon Inc</t>
  </si>
  <si>
    <t>90 Garthdale Court</t>
  </si>
  <si>
    <t>M3H 5P9</t>
  </si>
  <si>
    <t>Purdon Dr.</t>
  </si>
  <si>
    <t>M3H 4X2</t>
  </si>
  <si>
    <t>6 Unit Rented Apartment (No Student Tenants and/or Rooming House activities)</t>
  </si>
  <si>
    <t>CHES2022062727</t>
  </si>
  <si>
    <t>Gestion Iczkovits Inc</t>
  </si>
  <si>
    <t xml:space="preserve"> 200-125 Rue Gagnon</t>
  </si>
  <si>
    <t>Saint-Laurent, QC</t>
  </si>
  <si>
    <t>H4N 1T1</t>
  </si>
  <si>
    <t>2205 av Clinton</t>
  </si>
  <si>
    <t>Montreal,QC</t>
  </si>
  <si>
    <t>H3S 1L2</t>
  </si>
  <si>
    <t>Wood/ brick veneer</t>
  </si>
  <si>
    <t>CHES2021071736-1</t>
  </si>
  <si>
    <t>Jack &amp; Stella Ltd. &amp; 2811541 Ont Ltd.</t>
  </si>
  <si>
    <t>195 Dufferin Ave. Suite 110</t>
  </si>
  <si>
    <t>N6A 1K7</t>
  </si>
  <si>
    <t>1004 &amp; 1004-B</t>
  </si>
  <si>
    <t>Bala Falls Rd.</t>
  </si>
  <si>
    <t>Bala</t>
  </si>
  <si>
    <t>Rented commercial units (No Student Tenants and/or Rooming House activities)</t>
  </si>
  <si>
    <t>CHES2022010881-1</t>
  </si>
  <si>
    <t>9334-2525 Québec inc</t>
  </si>
  <si>
    <t xml:space="preserve"> 1244 Boucher</t>
  </si>
  <si>
    <t>Marieville</t>
  </si>
  <si>
    <t>J3M 1C1</t>
  </si>
  <si>
    <t>225 Bedford</t>
  </si>
  <si>
    <t>Saint-Lambert</t>
  </si>
  <si>
    <t>J4R 1Z9</t>
  </si>
  <si>
    <t>CHES2021072080-1</t>
  </si>
  <si>
    <t>Keeler Capital Mangement Inc.</t>
  </si>
  <si>
    <t>5105 Sideline 4</t>
  </si>
  <si>
    <t>Ashburn</t>
  </si>
  <si>
    <t>L0B 1A0</t>
  </si>
  <si>
    <t>Mill Street</t>
  </si>
  <si>
    <t>Port Elgin</t>
  </si>
  <si>
    <t>N0H 2C4</t>
  </si>
  <si>
    <t>9 self-contained units with single family occupancy per unit</t>
  </si>
  <si>
    <t>Solid brick / Masonry</t>
  </si>
  <si>
    <t>CHES2022070979</t>
  </si>
  <si>
    <t>Hyderabad Biryani House Inc. o/a Hyderabadi Biryani House</t>
  </si>
  <si>
    <t>6231 Fraser St.</t>
  </si>
  <si>
    <t>Vancouver</t>
  </si>
  <si>
    <t>V5W 3A2</t>
  </si>
  <si>
    <t>Fraser St.</t>
  </si>
  <si>
    <t>Fire Resistive</t>
  </si>
  <si>
    <t>CHES2021062004-1</t>
  </si>
  <si>
    <t>1741794 Ontario Inc.</t>
  </si>
  <si>
    <t>40 Claridge Drive</t>
  </si>
  <si>
    <t>Richmond Hill</t>
  </si>
  <si>
    <t>L4C 6H3</t>
  </si>
  <si>
    <t>Brenda Cres</t>
  </si>
  <si>
    <t>SCARBOROUGH</t>
  </si>
  <si>
    <t>M1K 3C3</t>
  </si>
  <si>
    <t>SF Rented Dwelling (No Student Tenants and/or Rooming House activities)</t>
  </si>
  <si>
    <t>Kennedy Rd.</t>
  </si>
  <si>
    <t>M1K 2A9</t>
  </si>
  <si>
    <t>Car Dealership</t>
  </si>
  <si>
    <t>CHES2021071800-1</t>
  </si>
  <si>
    <t>Sparks McKenzie Limited - Marisue James</t>
  </si>
  <si>
    <t>1933 Millwood Cres.</t>
  </si>
  <si>
    <t>Sudbury</t>
  </si>
  <si>
    <t>P3E 2T3</t>
  </si>
  <si>
    <t>David Street</t>
  </si>
  <si>
    <t>P3E 1T4</t>
  </si>
  <si>
    <t>Rented Dwelling- 4 Tenants including Insured's son</t>
  </si>
  <si>
    <t>CHES2022072075</t>
  </si>
  <si>
    <t>1000181174 ONTARIO INC. &amp; THE SHEIKH SHACK INC.</t>
  </si>
  <si>
    <t>27 Fisherman Dr. Unit 8</t>
  </si>
  <si>
    <t>L7A 1E2</t>
  </si>
  <si>
    <t>Fisherman Drive, Unit 8</t>
  </si>
  <si>
    <t>CHES2020070188-2</t>
  </si>
  <si>
    <t>Vandyk Shield Enterprises Inc</t>
  </si>
  <si>
    <t>44 Bridge St.</t>
  </si>
  <si>
    <t>Elora</t>
  </si>
  <si>
    <t>N0B 1S0</t>
  </si>
  <si>
    <t>Elm Street, Unit 3A</t>
  </si>
  <si>
    <t>Paris</t>
  </si>
  <si>
    <t>N0E 1N0</t>
  </si>
  <si>
    <t>Bridge Street</t>
  </si>
  <si>
    <t>CHES2019051996-3</t>
  </si>
  <si>
    <t>Della Pieta Restaurant o/b Jennyfer Lukowski</t>
  </si>
  <si>
    <t>PO Box 279, 45 Leonard Ave.</t>
  </si>
  <si>
    <t>Moonbeam</t>
  </si>
  <si>
    <t>P0L 1V0</t>
  </si>
  <si>
    <t>Leonard Ave.</t>
  </si>
  <si>
    <t>Licensed Italian Restaurant &amp; Hair Salon (No live entertainment / No delivery)</t>
  </si>
  <si>
    <t>CHES2022072056</t>
  </si>
  <si>
    <t>Ava Ragobeer and Steve Ragobeer</t>
  </si>
  <si>
    <t>56 Ross Patrick Cres.</t>
  </si>
  <si>
    <t>Newmarket</t>
  </si>
  <si>
    <t>L3X 3G9</t>
  </si>
  <si>
    <t>Glenholme Avenue</t>
  </si>
  <si>
    <t>L2G 4Y1</t>
  </si>
  <si>
    <t>Triplex Rented Dwelling - Two are single family , basement bachelor unit (No Student Tenants and/or Rooming House activities)</t>
  </si>
  <si>
    <t>CHES2021071538-1</t>
  </si>
  <si>
    <t>BLYWOOD HOME MELVILLE INC.</t>
  </si>
  <si>
    <t>7058 Ridgewood Cres.</t>
  </si>
  <si>
    <t>L2J 3H1</t>
  </si>
  <si>
    <t>Melville St.</t>
  </si>
  <si>
    <t>Niagara on the lake</t>
  </si>
  <si>
    <t>L0S 1J0</t>
  </si>
  <si>
    <t>short-term rentals</t>
  </si>
  <si>
    <t>CHES2019080450-3</t>
  </si>
  <si>
    <t>Chris Cummings o/a The Jerk Box</t>
  </si>
  <si>
    <t>1682 Jane St.</t>
  </si>
  <si>
    <t>M9N 2S2</t>
  </si>
  <si>
    <t>Jane St.</t>
  </si>
  <si>
    <t>Augusta Ave.</t>
  </si>
  <si>
    <t>M5T 2L6</t>
  </si>
  <si>
    <t>CHES2021071438-1</t>
  </si>
  <si>
    <t>2188927 Ontario Inc.</t>
  </si>
  <si>
    <t>158 Humber Cres.</t>
  </si>
  <si>
    <t>P7C 5X5</t>
  </si>
  <si>
    <t>Dublin Ave.</t>
  </si>
  <si>
    <t>P7B 5A3</t>
  </si>
  <si>
    <t>SF Rented dwelling (No Student Tenants and/or Rooming House activities)</t>
  </si>
  <si>
    <t>Rockwood Ave. S</t>
  </si>
  <si>
    <t>P7B 4K7</t>
  </si>
  <si>
    <t>CHES2020071026-2</t>
  </si>
  <si>
    <t>Be My Guest Family Inc. o/b Kostas Papaioannou</t>
  </si>
  <si>
    <t>16 Doxsee Street North</t>
  </si>
  <si>
    <t>Campbellford</t>
  </si>
  <si>
    <t>K0L 1L0</t>
  </si>
  <si>
    <t>Doxsee Street North</t>
  </si>
  <si>
    <t>CHES2021081019-1</t>
  </si>
  <si>
    <t>BFKN Holdings Inc</t>
  </si>
  <si>
    <t>12994 Keele St, Unit 6</t>
  </si>
  <si>
    <t>King City</t>
  </si>
  <si>
    <t>L7B 1H8</t>
  </si>
  <si>
    <t>Wellington St. East</t>
  </si>
  <si>
    <t>Aurora</t>
  </si>
  <si>
    <t>L4G 1H9</t>
  </si>
  <si>
    <t>CHES2019071569-3</t>
  </si>
  <si>
    <t>Elizabeth Flanagan</t>
  </si>
  <si>
    <t>455 Brock St. Apt #1</t>
  </si>
  <si>
    <t>P7E 4H9</t>
  </si>
  <si>
    <t>Brock St. Apt #2</t>
  </si>
  <si>
    <t>CHES2022050455R</t>
  </si>
  <si>
    <t>Roxbury Capital Holdings LP</t>
  </si>
  <si>
    <t xml:space="preserve"> 2120 Sherbrooke Est, suite 1118,</t>
  </si>
  <si>
    <t>H2K 1C3</t>
  </si>
  <si>
    <t>250-266 Laurier Est</t>
  </si>
  <si>
    <t>H2T 1G3</t>
  </si>
  <si>
    <t>Bois brique</t>
  </si>
  <si>
    <t>CHES2022050805R</t>
  </si>
  <si>
    <t>Coopérative d'habitation Passe-Partout</t>
  </si>
  <si>
    <t xml:space="preserve"> 6805 Chemin de Chambly, unité 13,</t>
  </si>
  <si>
    <t>Saint-Hubert</t>
  </si>
  <si>
    <t>J3Y 3R6</t>
  </si>
  <si>
    <t>6805 Chemin de Chambly</t>
  </si>
  <si>
    <t>Saint-hubert</t>
  </si>
  <si>
    <t>2021 Partielle</t>
  </si>
  <si>
    <t>2021 Complète</t>
  </si>
  <si>
    <t>2005 Partielle</t>
  </si>
  <si>
    <t>2010 Partielle</t>
  </si>
  <si>
    <t>CHES2022062395</t>
  </si>
  <si>
    <t>CITY SOUTH PIZZA O/B THE SALTHOUSE INC</t>
  </si>
  <si>
    <t>218 CROC CRESCENT</t>
  </si>
  <si>
    <t>STONEY CREEK</t>
  </si>
  <si>
    <t>L8J 0J1</t>
  </si>
  <si>
    <t>UNIT 5B -164</t>
  </si>
  <si>
    <t>COLBOURNE ST W</t>
  </si>
  <si>
    <t>BRANFORD</t>
  </si>
  <si>
    <t>N3T 1S4</t>
  </si>
  <si>
    <t>CHES2022062694</t>
  </si>
  <si>
    <t>Allan barthelemy et Emmeline Cadet</t>
  </si>
  <si>
    <t>704 Rue de Brest</t>
  </si>
  <si>
    <t>H7G3R4</t>
  </si>
  <si>
    <t>704-706</t>
  </si>
  <si>
    <t>Rue de Brest</t>
  </si>
  <si>
    <t>H7g 3R4</t>
  </si>
  <si>
    <t>Renovation en 2021</t>
  </si>
  <si>
    <t>Renovation en 2015</t>
  </si>
  <si>
    <t>Le 3ieme logement est loué.</t>
  </si>
  <si>
    <t>CHES2022072187</t>
  </si>
  <si>
    <t>Manish Chopra &amp; Shradha Chopra</t>
  </si>
  <si>
    <t>4 Triple Crown Dr</t>
  </si>
  <si>
    <t>L6S0B1</t>
  </si>
  <si>
    <t>Susan Street W</t>
  </si>
  <si>
    <t>P1H1X4</t>
  </si>
  <si>
    <t>2 Single Family Rental Units (No Student Tenants and/or Rooming House activities)</t>
  </si>
  <si>
    <t>Block/Masonry</t>
  </si>
  <si>
    <t>CHES2021062982-1</t>
  </si>
  <si>
    <t>11338749 canada inc.</t>
  </si>
  <si>
    <t xml:space="preserve"> 20 Rue Miron</t>
  </si>
  <si>
    <t>Saint-Constant</t>
  </si>
  <si>
    <t>J5A 1G9</t>
  </si>
  <si>
    <t>2744-2746</t>
  </si>
  <si>
    <t>Rue Ste-Hélène</t>
  </si>
  <si>
    <t>Longueuil</t>
  </si>
  <si>
    <t>J4K 3V4</t>
  </si>
  <si>
    <t>2002 (Partielle)</t>
  </si>
  <si>
    <t>CHES2020070281-2</t>
  </si>
  <si>
    <t>Louise Lavigne &amp; Roger Lavigne</t>
  </si>
  <si>
    <t>172 Ottawa St</t>
  </si>
  <si>
    <t>Strugeon Falls</t>
  </si>
  <si>
    <t>P2B 3H2</t>
  </si>
  <si>
    <t>Young Street</t>
  </si>
  <si>
    <t>Cache Bay</t>
  </si>
  <si>
    <t>P0H 1G0</t>
  </si>
  <si>
    <t>Salter Street</t>
  </si>
  <si>
    <t>Sturgeon Falls</t>
  </si>
  <si>
    <t>P2B 3B5</t>
  </si>
  <si>
    <t>Rented Dwelling - 3 Units</t>
  </si>
  <si>
    <t>CHES2021060830-1R</t>
  </si>
  <si>
    <t>275A Broadview Avenue</t>
  </si>
  <si>
    <t>CHES2022063299R</t>
  </si>
  <si>
    <t>Ste-Hyacinthe, QC</t>
  </si>
  <si>
    <t>Drummondville, QC</t>
  </si>
  <si>
    <t>CHES2022072633</t>
  </si>
  <si>
    <t>John and Nora Koury</t>
  </si>
  <si>
    <t>8259 Beaver Rd</t>
  </si>
  <si>
    <t>Lake Cowichan</t>
  </si>
  <si>
    <t>V0R 2G0</t>
  </si>
  <si>
    <t>Beaver Rd</t>
  </si>
  <si>
    <t>CHES2018070135-4</t>
  </si>
  <si>
    <t>2163899 Ontario Ltd. o/a St. Thomas Medical Pharmacy and St. Thomas Clinic 217</t>
  </si>
  <si>
    <t>1619 Dundas St</t>
  </si>
  <si>
    <t>N5W 3C3</t>
  </si>
  <si>
    <t>Talbot Street</t>
  </si>
  <si>
    <t>St Thomas</t>
  </si>
  <si>
    <t>N5P 1C1</t>
  </si>
  <si>
    <t>Non-Combustible</t>
  </si>
  <si>
    <t>CHES2021081430-1</t>
  </si>
  <si>
    <t>6249680 Canada Inc.</t>
  </si>
  <si>
    <t xml:space="preserve"> 359  Rue St-Charles, Bureau 5 O</t>
  </si>
  <si>
    <t>J4H 4E5</t>
  </si>
  <si>
    <t>295 rue Saint-Charles Ouest</t>
  </si>
  <si>
    <t>J4H 1E5</t>
  </si>
  <si>
    <t>restaurant</t>
  </si>
  <si>
    <t>bois sur briques</t>
  </si>
  <si>
    <t>rue Saint-Charles Ouest</t>
  </si>
  <si>
    <t>J4H 1E7</t>
  </si>
  <si>
    <t>bureaux</t>
  </si>
  <si>
    <t>bois et briques</t>
  </si>
  <si>
    <t>CHES2021070093-1</t>
  </si>
  <si>
    <t>Innovative Industries Corp &amp; 2044145 Ontario Ltd.</t>
  </si>
  <si>
    <t>44 Elgin St</t>
  </si>
  <si>
    <t>N3R 1E7</t>
  </si>
  <si>
    <t>Elgin St</t>
  </si>
  <si>
    <t>N3W 2M8</t>
  </si>
  <si>
    <t>Tenanted by Green Mantra - Manufacturer of wax additives for industrial applications</t>
  </si>
  <si>
    <t>CHES2021072398-1</t>
  </si>
  <si>
    <t>CSCW 1270 Inc.</t>
  </si>
  <si>
    <t>4 Abacus Rd, Unit 3</t>
  </si>
  <si>
    <t>L6T 5J6</t>
  </si>
  <si>
    <t>Clarkway Dr</t>
  </si>
  <si>
    <t>L6P 0W1</t>
  </si>
  <si>
    <t>SF Family Rented Dwelling (No Student Tenants and/or Rooming House activities)</t>
  </si>
  <si>
    <t>CHES2022051839R</t>
  </si>
  <si>
    <t>CHES2021071718-1</t>
  </si>
  <si>
    <t>CLN NBI Inc</t>
  </si>
  <si>
    <t>2073 Mockingbird St</t>
  </si>
  <si>
    <t>Mt. Bydges</t>
  </si>
  <si>
    <t>N0L 1W0</t>
  </si>
  <si>
    <t>Britannia Avenue</t>
  </si>
  <si>
    <t>N6H 2J6</t>
  </si>
  <si>
    <t>Student Rental with 5 Rooms - No Rooming House Activities</t>
  </si>
  <si>
    <t>CHES2022062937</t>
  </si>
  <si>
    <t>Caroline Reiss o/a Compass Rose Suites</t>
  </si>
  <si>
    <t>575 Crowes Road</t>
  </si>
  <si>
    <t>Milford</t>
  </si>
  <si>
    <t>K0K 2P0</t>
  </si>
  <si>
    <t>Crowes Road</t>
  </si>
  <si>
    <t>Frame with Steel exterior</t>
  </si>
  <si>
    <t>CHES2021081259-1</t>
  </si>
  <si>
    <t>Antonio Capobianco and Lucia Capobianco</t>
  </si>
  <si>
    <t>85 Chartwell Rd.</t>
  </si>
  <si>
    <t>M82 4G8</t>
  </si>
  <si>
    <t>The Queensway</t>
  </si>
  <si>
    <t>M8Z 1N5</t>
  </si>
  <si>
    <t>Psychic spiritual healing Clinic (No Student Tenants and/or Rooming House activities)</t>
  </si>
  <si>
    <t>CHES2021071708-1</t>
  </si>
  <si>
    <t>2096053 Ontario Inc.</t>
  </si>
  <si>
    <t>33 King Street W</t>
  </si>
  <si>
    <t>Dundas</t>
  </si>
  <si>
    <t>L9H 1T5</t>
  </si>
  <si>
    <t>33 &amp; 37</t>
  </si>
  <si>
    <t>King Street W</t>
  </si>
  <si>
    <t>5 Commercial  (including restaurant) and 7 residential tenants</t>
  </si>
  <si>
    <t>CHES2020071533-2</t>
  </si>
  <si>
    <t>2368583 Ontario Inc</t>
  </si>
  <si>
    <t>27 Hampton Ave</t>
  </si>
  <si>
    <t>M4K 2Y5</t>
  </si>
  <si>
    <t>Bay Street West</t>
  </si>
  <si>
    <t>Thornbury</t>
  </si>
  <si>
    <t>N0H 2P0</t>
  </si>
  <si>
    <t>Seasonal Cottage use as a wellness retreat for Insured's employees</t>
  </si>
  <si>
    <t>CHES2021062884-1</t>
  </si>
  <si>
    <t>Latin Delish Inc o/a El Rancherito Asados Restaurant</t>
  </si>
  <si>
    <t>556 Blackthorn Ave</t>
  </si>
  <si>
    <t>M6M 3C8</t>
  </si>
  <si>
    <t>St Clair Ave W</t>
  </si>
  <si>
    <t>M6N 1H8</t>
  </si>
  <si>
    <t>CHES2021071728-1</t>
  </si>
  <si>
    <t>Giulio Desando &amp; Joseph Desando</t>
  </si>
  <si>
    <t>2580 Skinner St</t>
  </si>
  <si>
    <t>N9C 2N7</t>
  </si>
  <si>
    <t>Rosedale Ave</t>
  </si>
  <si>
    <t>Student Rental - No Rooming House activities</t>
  </si>
  <si>
    <t>N9C 2N8</t>
  </si>
  <si>
    <t>CHES2022072626</t>
  </si>
  <si>
    <t>Mr. Tarus Fatah</t>
  </si>
  <si>
    <t>48 Colorado Blvd</t>
  </si>
  <si>
    <t>Hannon</t>
  </si>
  <si>
    <t>L0R 1P0</t>
  </si>
  <si>
    <t>Mountjoy St S</t>
  </si>
  <si>
    <t>Timmins</t>
  </si>
  <si>
    <t>P4N 1T4</t>
  </si>
  <si>
    <t>Single Family Rented Dwellling</t>
  </si>
  <si>
    <t>CHES2022073027</t>
  </si>
  <si>
    <t>Gestion Eco-Trust Inc.</t>
  </si>
  <si>
    <t xml:space="preserve"> 851, Côte Saint-Jean</t>
  </si>
  <si>
    <t>Saint-Roch-de-Richelieu</t>
  </si>
  <si>
    <t>J0L 2M0</t>
  </si>
  <si>
    <t>4592 Route Marie-Victorin</t>
  </si>
  <si>
    <t>Contrecoeur</t>
  </si>
  <si>
    <t>J0L 1C0</t>
  </si>
  <si>
    <t>Bois lambrissé brique</t>
  </si>
  <si>
    <t>CHES2022072890</t>
  </si>
  <si>
    <t>Gestion Lameer Inc. / Amy Banker</t>
  </si>
  <si>
    <t>5450 Côte des Neiges Chemin Suite 409</t>
  </si>
  <si>
    <t>Montreal,</t>
  </si>
  <si>
    <t>H3T 1Y6</t>
  </si>
  <si>
    <t>2200-2204</t>
  </si>
  <si>
    <t>Wilson Street</t>
  </si>
  <si>
    <t>H4A 2T3</t>
  </si>
  <si>
    <t>CHES2022021671-1</t>
  </si>
  <si>
    <t>Groupe Keyano Inc.</t>
  </si>
  <si>
    <t xml:space="preserve"> 95 rue Saint-Thomas, app 100</t>
  </si>
  <si>
    <t>Salaberry-de-Valleyfield</t>
  </si>
  <si>
    <t>J6T 4J6</t>
  </si>
  <si>
    <t>chemin de la Rivière-La-Guerre</t>
  </si>
  <si>
    <t>Saint-Anicet</t>
  </si>
  <si>
    <t>J0S 1M0</t>
  </si>
  <si>
    <t>107-107A</t>
  </si>
  <si>
    <t>rue McLaren</t>
  </si>
  <si>
    <t>J6T 4Z8</t>
  </si>
  <si>
    <t>Bois et vinyle</t>
  </si>
  <si>
    <t>268-268A</t>
  </si>
  <si>
    <t>rue Cossette</t>
  </si>
  <si>
    <t>J6T 5E1</t>
  </si>
  <si>
    <t>rue Isabella</t>
  </si>
  <si>
    <t>Salaberry-de-Valeyfield</t>
  </si>
  <si>
    <t>J6S 3K3</t>
  </si>
  <si>
    <t>16-16A</t>
  </si>
  <si>
    <t>rue Récollet</t>
  </si>
  <si>
    <t>J6S 1X1</t>
  </si>
  <si>
    <t>rue des Mésanges</t>
  </si>
  <si>
    <t>45-45A, rue Ste-Anne</t>
  </si>
  <si>
    <t>Salabery-de-Valleyfield</t>
  </si>
  <si>
    <t>J6S 2L1</t>
  </si>
  <si>
    <t>12, rue Lefebvre</t>
  </si>
  <si>
    <t>Les Coteaux</t>
  </si>
  <si>
    <t>J7X 1K4</t>
  </si>
  <si>
    <t>bois et vinyle</t>
  </si>
  <si>
    <t>67-69, rue Saint-Joseph</t>
  </si>
  <si>
    <t>J6T 1K7</t>
  </si>
  <si>
    <t>CHES2022072392</t>
  </si>
  <si>
    <t>Justin and Nicole Brown</t>
  </si>
  <si>
    <t>42 Fairlawn Crt</t>
  </si>
  <si>
    <t>Ancaster</t>
  </si>
  <si>
    <t>L9G 3S6</t>
  </si>
  <si>
    <t>Eastbourne Ave</t>
  </si>
  <si>
    <t>L8M 2M7</t>
  </si>
  <si>
    <t>Rented Dwelling - 4 self contained units with SF</t>
  </si>
  <si>
    <t>Double Brick</t>
  </si>
  <si>
    <t>CHES2022011416-1</t>
  </si>
  <si>
    <t>9-11</t>
  </si>
  <si>
    <t>rue Lemay</t>
  </si>
  <si>
    <t>J6S 4L2</t>
  </si>
  <si>
    <t>314-316A</t>
  </si>
  <si>
    <t>rue Alphonse-Desjardins</t>
  </si>
  <si>
    <t>J6S 2P5</t>
  </si>
  <si>
    <t>36-38A</t>
  </si>
  <si>
    <t>rue Stewart</t>
  </si>
  <si>
    <t>J6S 3R9</t>
  </si>
  <si>
    <t>rue St-Joseph</t>
  </si>
  <si>
    <t>J6T 1K8</t>
  </si>
  <si>
    <t>Bois, pierres et vinyle</t>
  </si>
  <si>
    <t>245-245A, rue Jacques-Cartier</t>
  </si>
  <si>
    <t>J6T 4S7</t>
  </si>
  <si>
    <t>513-515, rue Principale</t>
  </si>
  <si>
    <t>Saint-Patrice de Beaurivage</t>
  </si>
  <si>
    <t>G0S 1B0</t>
  </si>
  <si>
    <t>Bois, vinyle et briques</t>
  </si>
  <si>
    <t>226-232, rue Grande-Ile</t>
  </si>
  <si>
    <t>J6S 3P2</t>
  </si>
  <si>
    <t>73-75A, rue Stewart</t>
  </si>
  <si>
    <t>77-79A, rue Stewart</t>
  </si>
  <si>
    <t>85-87A, rue Stewart</t>
  </si>
  <si>
    <t>CHES2022020894-1</t>
  </si>
  <si>
    <t>149-151</t>
  </si>
  <si>
    <t>rue du Marché</t>
  </si>
  <si>
    <t>J6T 1R3</t>
  </si>
  <si>
    <t>Bois et planches fibro ciment</t>
  </si>
  <si>
    <t>33-35</t>
  </si>
  <si>
    <t>rue May</t>
  </si>
  <si>
    <t>J6S 2K6</t>
  </si>
  <si>
    <t>rue Penon</t>
  </si>
  <si>
    <t>J6S 2J6</t>
  </si>
  <si>
    <t>15-17</t>
  </si>
  <si>
    <t>rue Monseigneur-Leblanc</t>
  </si>
  <si>
    <t>Salaberrye-de-Valleyfield</t>
  </si>
  <si>
    <t>J6S 4S6</t>
  </si>
  <si>
    <t>Bois, vinyle et brique</t>
  </si>
  <si>
    <t>185-185A</t>
  </si>
  <si>
    <t>J6S 2N2</t>
  </si>
  <si>
    <t>Maçonnerie</t>
  </si>
  <si>
    <t>165, rue du Marché</t>
  </si>
  <si>
    <t>J6T 1L5</t>
  </si>
  <si>
    <t>9-11, rue Gendron</t>
  </si>
  <si>
    <t>J6T 1H4</t>
  </si>
  <si>
    <t>Bois/ vinyle</t>
  </si>
  <si>
    <t>10, rue Saint-Théodore</t>
  </si>
  <si>
    <t>J6T 1C3</t>
  </si>
  <si>
    <t>Insurer Total Gross Premium</t>
  </si>
  <si>
    <t>CARB0018-1</t>
  </si>
  <si>
    <t>Kavar Jewellers (1990) Corp</t>
  </si>
  <si>
    <t>25 Peel Centre Dr. Unit 257</t>
  </si>
  <si>
    <t>L6T 3R5</t>
  </si>
  <si>
    <t>Peel Centre Dr. Unit 257</t>
  </si>
  <si>
    <t>Jewellery store (10% Manufacturing, 90% retail)</t>
  </si>
  <si>
    <t>CHES2021071319-1</t>
  </si>
  <si>
    <t>Wholesale - Miscellaneous Items</t>
  </si>
  <si>
    <t>CHES2022071073</t>
  </si>
  <si>
    <t>Louis Caron S.E.N.C. et Projetel Inc.</t>
  </si>
  <si>
    <t xml:space="preserve"> 21 Rue Sainte-Marie</t>
  </si>
  <si>
    <t>J5A 1C3</t>
  </si>
  <si>
    <t>21 Rue Sainte-Marie</t>
  </si>
  <si>
    <t>Locations d’outils et 6 terrains vacants</t>
  </si>
  <si>
    <t>7415 (b)</t>
  </si>
  <si>
    <t>800-808 808 Rang St-Pierre</t>
  </si>
  <si>
    <t>J5A 0P6</t>
  </si>
  <si>
    <t>le risque 800-808 808 Rang St-Pierre, Saint-Constant, QC J5A 0P6 est ajouté.</t>
  </si>
  <si>
    <t>CARB0016-1</t>
  </si>
  <si>
    <t>Foxfire Jewellers Inc.</t>
  </si>
  <si>
    <t>Unit 314 - 324 8 Ave Sw</t>
  </si>
  <si>
    <t>T2P 2Z2</t>
  </si>
  <si>
    <t>Unit 314 - 324</t>
  </si>
  <si>
    <t>8 Ave Sw</t>
  </si>
  <si>
    <t>Jewellery store (10% Wholesale, 90% retail)</t>
  </si>
  <si>
    <t>CARB0017-1</t>
  </si>
  <si>
    <t>5026074 Ontario Inc. o/a Kaske Rebar</t>
  </si>
  <si>
    <t>14-3650 Langstaff Road, Suite 279</t>
  </si>
  <si>
    <t>Woodbridge</t>
  </si>
  <si>
    <t>L4L 9A8</t>
  </si>
  <si>
    <t>Installation of steel tie rods/rebar in concrete - no subcontractors</t>
  </si>
  <si>
    <t>CHES2022071790</t>
  </si>
  <si>
    <t>9455-4300 Québec inc.</t>
  </si>
  <si>
    <t xml:space="preserve"> 65, chemin du Domaine Millette</t>
  </si>
  <si>
    <t>Mont-Tremblant</t>
  </si>
  <si>
    <t>J8E 1V9</t>
  </si>
  <si>
    <t>177, chemin de Montréal Est</t>
  </si>
  <si>
    <t>Gatineau</t>
  </si>
  <si>
    <t>J8M 1C8</t>
  </si>
  <si>
    <t>Bâtiment Vacant en rénovations</t>
  </si>
  <si>
    <t>CHES2022071964</t>
  </si>
  <si>
    <t>147255 Canada Inc. fasrs Galerie BOA</t>
  </si>
  <si>
    <t>263 de la Commune</t>
  </si>
  <si>
    <t>H2Y 2E1</t>
  </si>
  <si>
    <t>De La Commune</t>
  </si>
  <si>
    <t>MONTRÉAL,QC</t>
  </si>
  <si>
    <t>Galery arts &amp; coffee shop</t>
  </si>
  <si>
    <t>CARB0024-1</t>
  </si>
  <si>
    <t>Ring Come True</t>
  </si>
  <si>
    <t>1090 Don Mills Rd. Unit 403C</t>
  </si>
  <si>
    <t>M3C 3R6</t>
  </si>
  <si>
    <t>Don Mills Rd. Unit 403C</t>
  </si>
  <si>
    <t>Retail Jewelry store</t>
  </si>
  <si>
    <t>CHES2022072113</t>
  </si>
  <si>
    <t>Construction JPDM Inc</t>
  </si>
  <si>
    <t>17840 Roy</t>
  </si>
  <si>
    <t>Bécancour</t>
  </si>
  <si>
    <t>G9H 0X5</t>
  </si>
  <si>
    <t>Roy</t>
  </si>
  <si>
    <t>Entrepreneur en charpenterie, béton résidentiel, pavage résidentiel</t>
  </si>
  <si>
    <t>CHES2022061239</t>
  </si>
  <si>
    <t>Forge 11920 Holdings Ltd.</t>
  </si>
  <si>
    <t>201-288 West 8th Ave.</t>
  </si>
  <si>
    <t>V5Y 1N5</t>
  </si>
  <si>
    <t>Forge Place</t>
  </si>
  <si>
    <t>Richmond</t>
  </si>
  <si>
    <t>V7A 4V9</t>
  </si>
  <si>
    <t>Industrial Vacant Property - Not Strata/Condominium</t>
  </si>
  <si>
    <t>CHES2022072110</t>
  </si>
  <si>
    <t>Groupe Sanitas Inc.</t>
  </si>
  <si>
    <t>111 Churchill</t>
  </si>
  <si>
    <t>J8L 1V7</t>
  </si>
  <si>
    <t>Churchill</t>
  </si>
  <si>
    <t>Travaux de peinture commercial</t>
  </si>
  <si>
    <t>CHES2022072446</t>
  </si>
  <si>
    <t>Alx Support Technologique</t>
  </si>
  <si>
    <t xml:space="preserve"> </t>
  </si>
  <si>
    <t>Anjou</t>
  </si>
  <si>
    <t>H1K 3G3</t>
  </si>
  <si>
    <t>6290 Boulevard Roy René</t>
  </si>
  <si>
    <t>ANJOU</t>
  </si>
  <si>
    <t>Installation de système de détections de fuites d’eau NOWA</t>
  </si>
  <si>
    <t>CHES2022072673</t>
  </si>
  <si>
    <t>SOS Debouchage Enr.</t>
  </si>
  <si>
    <t>Magog,</t>
  </si>
  <si>
    <t>J1X 3W5</t>
  </si>
  <si>
    <t>1240 Chemin Bolduc</t>
  </si>
  <si>
    <t>Magog</t>
  </si>
  <si>
    <t>Débouchage de tuyaux, Installation de cheminée d’accès au drain</t>
  </si>
  <si>
    <t>CHES2022072721</t>
  </si>
  <si>
    <t>9469-3611 Québec inc</t>
  </si>
  <si>
    <t xml:space="preserve"> 1973 Pigeon</t>
  </si>
  <si>
    <t>Mascouche</t>
  </si>
  <si>
    <t>J7L 2C9</t>
  </si>
  <si>
    <t>5355 Jeanne D’Arc</t>
  </si>
  <si>
    <t>H1X 2E8</t>
  </si>
  <si>
    <t>Terrain vacant</t>
  </si>
  <si>
    <t>9441-5643 Quebec inc.</t>
  </si>
  <si>
    <t xml:space="preserve"> 139 Beaulieu</t>
  </si>
  <si>
    <t>Morin-Heights</t>
  </si>
  <si>
    <t>J0R 1H0</t>
  </si>
  <si>
    <t>139 Beaulieu</t>
  </si>
  <si>
    <t>Paysagement résidentiel avec mini-excavation (pour pavé-unis)</t>
  </si>
  <si>
    <t>CHES2022072529R</t>
  </si>
  <si>
    <t>CARB00080</t>
  </si>
  <si>
    <t>TOP GUN BURGER O/B 2627074 ONTARIO INC &amp; 2680368 Ontario Inc.</t>
  </si>
  <si>
    <t>3067 Eden Oak Crescent</t>
  </si>
  <si>
    <t>L5L 5V2</t>
  </si>
  <si>
    <t>Richmond St</t>
  </si>
  <si>
    <t>M6A 3E8</t>
  </si>
  <si>
    <t>Unlicensed restaurant - 90% take out- No delivery- No liquor</t>
  </si>
  <si>
    <t>CARB00081</t>
  </si>
  <si>
    <t>Master Jewellers and/or 2785993 Ontario Inc.</t>
  </si>
  <si>
    <t>51 Mountainash Rd, Unit 4</t>
  </si>
  <si>
    <t>L6R 1W0</t>
  </si>
  <si>
    <t>Mountainash Rd Unit 4</t>
  </si>
  <si>
    <t>Jewelry Store</t>
  </si>
  <si>
    <t>CHES2022070512</t>
  </si>
  <si>
    <t>Mario Dotti</t>
  </si>
  <si>
    <t xml:space="preserve"> 7069 av Musset</t>
  </si>
  <si>
    <t>H2A 2W5</t>
  </si>
  <si>
    <t>7069 av Musset</t>
  </si>
  <si>
    <t>Entrepreneur en rénovation, finition résidentielle</t>
  </si>
  <si>
    <t>CHES2022072810</t>
  </si>
  <si>
    <t>Noémie Lacerte FASRS Les vêtements Noble</t>
  </si>
  <si>
    <t xml:space="preserve"> 5900 rue de chambery app 4</t>
  </si>
  <si>
    <t>J4Z 0N9</t>
  </si>
  <si>
    <t>249-3275 Ch. de l'industrie,</t>
  </si>
  <si>
    <t>St-Mathieu de beloeil</t>
  </si>
  <si>
    <t>J3G 1M8</t>
  </si>
  <si>
    <t>Vente de vêtements &amp; accessoires pour femmes</t>
  </si>
  <si>
    <t>CHES2022072225</t>
  </si>
  <si>
    <t>13901823 Canada Inc</t>
  </si>
  <si>
    <t xml:space="preserve"> 265 Yorkland Blvd. Unit 400</t>
  </si>
  <si>
    <t>NORTH YORK</t>
  </si>
  <si>
    <t>M2J 1S5</t>
  </si>
  <si>
    <t>8564-8572</t>
  </si>
  <si>
    <t>Newman</t>
  </si>
  <si>
    <t>H8N 1Y5</t>
  </si>
  <si>
    <t>Propriétaire foncier et une location</t>
  </si>
  <si>
    <t>CHES2022072854</t>
  </si>
  <si>
    <t>La tortue des bois - Caroline Beaudoin</t>
  </si>
  <si>
    <t xml:space="preserve"> 501 rue rachel-et-julien</t>
  </si>
  <si>
    <t>Shawinigan</t>
  </si>
  <si>
    <t>G0X 1L0</t>
  </si>
  <si>
    <t>501 rue rachel-et-julien</t>
  </si>
  <si>
    <t>Fabrication de produits d’hygiène corporel</t>
  </si>
  <si>
    <t>CHES2022072965</t>
  </si>
  <si>
    <t>Excavation Gabriel Sinclair Inc.</t>
  </si>
  <si>
    <t xml:space="preserve"> 7 rue J. L. Leduc</t>
  </si>
  <si>
    <t>Sainte-Victoire-De-Sorel</t>
  </si>
  <si>
    <t>J0G 1T0</t>
  </si>
  <si>
    <t>7 rue J. L. Leduc</t>
  </si>
  <si>
    <t>Entrepreneur en excavations</t>
  </si>
  <si>
    <t>CHES2022072970</t>
  </si>
  <si>
    <t>9209-7211 Québec Inc. FASRS Les AS du Ciment</t>
  </si>
  <si>
    <t xml:space="preserve"> 299 55e avenue</t>
  </si>
  <si>
    <t>Pointe-Calumet</t>
  </si>
  <si>
    <t>J0N 1G4</t>
  </si>
  <si>
    <t>299 55e avenue</t>
  </si>
  <si>
    <t>Entrepreneur en travaux de finitions de béton, ciment extérieur</t>
  </si>
  <si>
    <t>CHES2022073013</t>
  </si>
  <si>
    <t>Gestion Laroche-Carrier Inc &amp; Excavation Steve Gougeon</t>
  </si>
  <si>
    <t xml:space="preserve"> 990 Route 309 Sud</t>
  </si>
  <si>
    <t>Notre-dame-de-Pontmain</t>
  </si>
  <si>
    <t>J0W 1S0</t>
  </si>
  <si>
    <t>24-26-28-30 chemin Constantineau</t>
  </si>
  <si>
    <t>Pontmain</t>
  </si>
  <si>
    <t>Promoteur immobilier</t>
  </si>
  <si>
    <t>CHES2022020992-1</t>
  </si>
  <si>
    <t>9411-8585 Quebec Inc.</t>
  </si>
  <si>
    <t xml:space="preserve"> 1396 Saint Catherine Bureau 404</t>
  </si>
  <si>
    <t>H3G 1P9</t>
  </si>
  <si>
    <t>1001 Saint-Hubert</t>
  </si>
  <si>
    <t>H2L 3Y3</t>
  </si>
  <si>
    <t>Bâtiment vacant</t>
  </si>
  <si>
    <t>la prime a été corrigée pour 1,200$</t>
  </si>
  <si>
    <t>Total</t>
  </si>
  <si>
    <t>UMR</t>
  </si>
  <si>
    <t>YOU</t>
  </si>
  <si>
    <t>B1262BW0377022</t>
  </si>
  <si>
    <t>Insurer TIV</t>
  </si>
  <si>
    <t>Builder's Risk Premium</t>
  </si>
  <si>
    <t>Coverholder Commission Percentage</t>
  </si>
  <si>
    <t>Coverholder Commission Amount</t>
  </si>
  <si>
    <t>Net Premium to Carbon</t>
  </si>
  <si>
    <t>New Policy</t>
  </si>
  <si>
    <t>Cancellation</t>
  </si>
  <si>
    <t>Renewal</t>
  </si>
  <si>
    <t>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</si>
</sst>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\-dd\-yy"/>
    <numFmt numFmtId="165" formatCode="&quot;$&quot;#,##0.00_-"/>
    <numFmt numFmtId="166" formatCode="yyyy\-mm\-dd;@"/>
  </numFmts>
  <fonts count="5" x14ac:knownFonts="1">
    <font>
      <sz val="11"/>
      <color rgb="FF000000"/>
      <name val="Calibri"/>
    </font>
    <font>
      <b/>
      <sz val="11"/>
      <color theme="0"/>
      <name val="Calibri"/>
      <family val="2"/>
    </font>
    <font>
      <sz val="8"/>
      <name val="Calibri"/>
      <family val="2"/>
    </font>
    <font>
      <b/>
      <sz val="11"/>
      <color theme="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/>
    <xf numFmtId="0" fontId="0" fillId="0" borderId="2" xfId="0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left"/>
    </xf>
    <xf numFmtId="165" fontId="4" fillId="0" borderId="0" xfId="0" applyNumberFormat="1" applyFont="1"/>
    <xf numFmtId="0" fontId="1" fillId="2" borderId="1" xfId="0" applyFont="1" applyFill="1" applyBorder="1"/>
    <xf numFmtId="0" fontId="0" fillId="0" borderId="0" xfId="0" applyNumberFormat="1"/>
    <xf numFmtId="0" fontId="4" fillId="0" borderId="0" xfId="0" applyFont="1"/>
    <xf numFmtId="0" fontId="0" fillId="0" borderId="0" xfId="0" applyAlignment="1">
      <alignment horizontal="left"/>
    </xf>
    <xf numFmtId="166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/>
  </cellXfs>
  <cellStyles count="1">
    <cellStyle name="Normal" xfId="0" builtinId="0"/>
  </cellStyles>
  <dxfs count="189"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alignment horizontal="right" vertical="bottom" textRotation="0" wrapText="0" indent="0" justifyLastLine="0" shrinkToFit="0" readingOrder="0"/>
    </dxf>
    <dxf>
      <numFmt numFmtId="166" formatCode="yyyy\-mm\-dd;@"/>
    </dxf>
    <dxf>
      <numFmt numFmtId="166" formatCode="yyyy\-mm\-dd;@"/>
    </dxf>
    <dxf>
      <numFmt numFmtId="166" formatCode="yyyy\-mm\-dd;@"/>
    </dxf>
    <dxf>
      <numFmt numFmtId="165" formatCode="&quot;$&quot;#,##0.00_-"/>
      <alignment horizontal="left" vertical="bottom" textRotation="0" wrapText="0" indent="0" justifyLastLine="0" shrinkToFit="0" readingOrder="0"/>
    </dxf>
    <dxf>
      <numFmt numFmtId="165" formatCode="&quot;$&quot;#,##0.00_-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6" formatCode="yyyy\-mm\-dd;@"/>
    </dxf>
    <dxf>
      <numFmt numFmtId="166" formatCode="yyyy\-mm\-dd;@"/>
    </dxf>
    <dxf>
      <numFmt numFmtId="166" formatCode="yyyy\-mm\-dd;@"/>
    </dxf>
    <dxf>
      <numFmt numFmtId="165" formatCode="&quot;$&quot;#,##0.00_-"/>
      <alignment horizontal="left" vertical="bottom" textRotation="0" wrapText="0" indent="0" justifyLastLine="0" shrinkToFit="0" readingOrder="0"/>
    </dxf>
    <dxf>
      <numFmt numFmtId="165" formatCode="&quot;$&quot;#,##0.00_-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4" formatCode="mm\-dd\-yy"/>
    </dxf>
    <dxf>
      <numFmt numFmtId="164" formatCode="mm\-dd\-yy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numFmt numFmtId="165" formatCode="&quot;$&quot;#,##0.00_-"/>
    </dxf>
    <dxf>
      <alignment horizontal="right" vertical="bottom" textRotation="0" wrapText="0" indent="0" justifyLastLine="0" shrinkToFit="0" readingOrder="0"/>
    </dxf>
    <dxf>
      <numFmt numFmtId="166" formatCode="yyyy\-mm\-dd;@"/>
    </dxf>
    <dxf>
      <numFmt numFmtId="166" formatCode="yyyy\-mm\-dd;@"/>
    </dxf>
    <dxf>
      <numFmt numFmtId="165" formatCode="&quot;$&quot;#,##0.00_-"/>
    </dxf>
    <dxf>
      <numFmt numFmtId="165" formatCode="&quot;$&quot;#,##0.00_-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63A36E-E273-46A3-80EF-49B962D7262A}" name="Table1" displayName="Table1" ref="A1:DA10" totalsRowCount="1" headerRowDxfId="187" headerRowBorderDxfId="186" tableBorderDxfId="185">
  <autoFilter ref="A1:DA9" xr:uid="{8A63A36E-E273-46A3-80EF-49B962D7262A}"/>
  <tableColumns count="105">
    <tableColumn id="106" xr3:uid="{859D2E10-3064-44F9-BFA8-3C350F90A88C}" name="UMR" dataDxfId="184"/>
    <tableColumn id="107" xr3:uid="{4396689F-98AE-4C6B-9D6C-EBDF6B01DB0E}" name="YOU" dataDxfId="183"/>
    <tableColumn id="1" xr3:uid="{648980BB-E178-4242-A493-F7DCF2D2CCD3}" name="New or Renewal" totalsRowLabel="Total"/>
    <tableColumn id="2" xr3:uid="{B9135C5E-6588-4C4E-BFD5-3A7F3DA179AF}" name="Policy Number"/>
    <tableColumn id="3" xr3:uid="{D20BC28A-DDBB-4C74-A152-991F22E66A03}" name="Name of Insured"/>
    <tableColumn id="4" xr3:uid="{AA9D499E-7AC5-40DF-93D0-7E4D6624D1BA}" name="Location Number"/>
    <tableColumn id="5" xr3:uid="{B8C474C7-0F54-429C-8380-0E6CDC2BB42B}" name="Inception Date" dataDxfId="182"/>
    <tableColumn id="6" xr3:uid="{418B3F5B-84B5-4C5E-BD7F-E9A66FD7B761}" name="Expiry Date" dataDxfId="181"/>
    <tableColumn id="15" xr3:uid="{97ED5C75-CD23-4E84-AC7D-C9E751D91AE8}" name="Building or House Number" dataDxfId="180"/>
    <tableColumn id="16" xr3:uid="{F7BC42E4-6405-4A60-AE2F-152F70A940B2}" name="Street"/>
    <tableColumn id="17" xr3:uid="{080AE52D-E78F-4EF4-A5FB-178A4029685C}" name="City"/>
    <tableColumn id="18" xr3:uid="{EB145F20-098F-4300-A395-BC054F89DDCD}" name="County"/>
    <tableColumn id="19" xr3:uid="{E300DEB7-ECBC-48AA-844A-6A11EDC807FA}" name="State"/>
    <tableColumn id="20" xr3:uid="{2803761D-AA5F-4252-84C7-47B5422ADB54}" name="ZIP Code/ Postal Code"/>
    <tableColumn id="21" xr3:uid="{57302555-C614-4D89-B8DB-31908E9E8E00}" name="A - Buildings (100%)" dataDxfId="179"/>
    <tableColumn id="22" xr3:uid="{EF15E04A-124E-4019-AF8F-04DA4B620EB1}" name="B - Other Structures (100%)" dataDxfId="178"/>
    <tableColumn id="23" xr3:uid="{87D9303B-6550-4991-A64E-880E6C9BE353}" name="C - Contents (100%)" dataDxfId="177"/>
    <tableColumn id="24" xr3:uid="{4629A01B-E33C-4AE2-A80F-FDAB6513F2AA}" name="D - Business Interruption or ALE (100%)" dataDxfId="176"/>
    <tableColumn id="25" xr3:uid="{BD8BAD58-19A4-4FE1-9191-8D79396FCAAD}" name="Total Insurable Values (100%)" dataDxfId="175"/>
    <tableColumn id="108" xr3:uid="{8B20EE2F-DF86-424E-A215-8D004E1059D9}" name="Insurer TIV" dataDxfId="174">
      <calculatedColumnFormula>Table1[[#This Row],[Total Insurable Values (100%)]]*Table1[[#This Row],[Participation / % Ceded]]/100</calculatedColumnFormula>
    </tableColumn>
    <tableColumn id="26" xr3:uid="{92B35E4B-24F2-4076-97BF-CC90D37E2E3E}" name="Expiring Premium (100%)" dataDxfId="173"/>
    <tableColumn id="27" xr3:uid="{569CBA77-8E0F-40D2-988B-4861A0B0ECA5}" name="Gross Premium (100%)" dataDxfId="172"/>
    <tableColumn id="28" xr3:uid="{2FD6352E-D199-4F4A-9070-5D887AF0E573}" name="Participation / % Ceded"/>
    <tableColumn id="109" xr3:uid="{CF0CE1A7-28A1-4B2D-AA86-EC0B93E67DD5}" name="Builder's Risk Premium" dataDxfId="171">
      <calculatedColumnFormula>Table1[[#This Row],[Gross Premium (100%)]]*Table1[[#This Row],[Participation / % Ceded]]/100</calculatedColumnFormula>
    </tableColumn>
    <tableColumn id="29" xr3:uid="{0B97097E-189F-4AAA-B396-F5079139F91B}" name="EQ - Inc Y/N"/>
    <tableColumn id="30" xr3:uid="{C2D2CFB6-DB4B-4F75-9735-CDCDCC3579D8}" name="EQ - Limit" dataDxfId="170"/>
    <tableColumn id="31" xr3:uid="{1931119F-2AF7-4A5A-A875-9B6FD7ACFBB2}" name="EQ - Excess" dataDxfId="169"/>
    <tableColumn id="32" xr3:uid="{D7001F52-CF02-40F7-A8EC-982DD7264963}" name="EQ - Deductible (amount)" dataDxfId="168"/>
    <tableColumn id="33" xr3:uid="{034911DA-54B6-422E-A85B-99106FDD3662}" name="EQ - Deductible (%)"/>
    <tableColumn id="34" xr3:uid="{A60C0223-7F06-4A12-8B30-F2868A2E98C1}" name="EQ - Deductible Basis" dataDxfId="167"/>
    <tableColumn id="35" xr3:uid="{0A8F1B34-521B-424A-AAC2-19D2A4AABD86}" name="EQ - Earthquake Premium" dataDxfId="166"/>
    <tableColumn id="36" xr3:uid="{F382A0A0-18DC-4334-98D6-A397ED977970}" name="WS - Inc Y/N"/>
    <tableColumn id="37" xr3:uid="{E8E3EA93-050A-416F-9555-BFA215B572EC}" name="WS - Limit" dataDxfId="165"/>
    <tableColumn id="38" xr3:uid="{0110C30D-C92C-4990-86C4-F498FBA573A4}" name="WS - Excess" dataDxfId="164"/>
    <tableColumn id="39" xr3:uid="{55303C7B-A12C-462D-921B-3D3C69EBA4F8}" name="WS - Deductible (amount)" dataDxfId="163"/>
    <tableColumn id="40" xr3:uid="{30556C12-8915-4FF9-8C0F-F4D5A478CD13}" name="WS - Deductible (%)"/>
    <tableColumn id="41" xr3:uid="{07DCC2F3-ED20-49F0-B782-76C2A81D0809}" name="WS - Deductible Basis" dataDxfId="162"/>
    <tableColumn id="42" xr3:uid="{F202A430-19C8-4028-9080-22C3F492014F}" name="WS - Named Windstorm Premium" dataDxfId="161"/>
    <tableColumn id="43" xr3:uid="{FC3E8312-9D41-4E5E-B311-2597C9387024}" name="TO - Inc Y/N"/>
    <tableColumn id="44" xr3:uid="{7C01F593-679C-47E4-A74A-A2E70A3F8DF1}" name="TO - Limit" dataDxfId="160"/>
    <tableColumn id="45" xr3:uid="{94B193E0-3756-470C-BB6A-1539B559FAAC}" name="TO - Excess" dataDxfId="159"/>
    <tableColumn id="46" xr3:uid="{D8ED6386-E41D-46E8-BD49-1CE9B4C117D9}" name="TO - Deductible (amount)" dataDxfId="158"/>
    <tableColumn id="47" xr3:uid="{6ADC8193-D787-46EB-8AB2-C0E4C9093AA7}" name="TO - Deductible (%)"/>
    <tableColumn id="48" xr3:uid="{E9F72833-F2A9-479A-B76C-0FFB09CAACB9}" name="TO - Deductible Basis" dataDxfId="157"/>
    <tableColumn id="49" xr3:uid="{E6AC9640-3BD0-4E8F-BC56-ED95DBA3266A}" name="TO - Other Wind Premium" dataDxfId="156"/>
    <tableColumn id="50" xr3:uid="{CECA01AF-84E4-4A53-ACA7-BAC80F9E6C83}" name="FL - Inc Y/N"/>
    <tableColumn id="51" xr3:uid="{BBF1A7FB-6DB7-441E-A461-1D474F9CCEB2}" name="FL - Limit" dataDxfId="155"/>
    <tableColumn id="52" xr3:uid="{5E0F4AA8-7A70-4F05-B08F-EE50A8495D00}" name="FL - Excess" dataDxfId="154"/>
    <tableColumn id="53" xr3:uid="{4861F4E1-95E1-4C6D-A8E7-85F4C5F9A5BD}" name="FL - Deductible (amount)" dataDxfId="153"/>
    <tableColumn id="54" xr3:uid="{3FAAB3B7-B3D8-44CC-BD28-B4E919FAA1F0}" name="FL - Deductible (%)"/>
    <tableColumn id="55" xr3:uid="{BA8436BE-88E3-40E3-BC13-6447ECF6B8B1}" name="FL - Deductible Basis" dataDxfId="152"/>
    <tableColumn id="56" xr3:uid="{3C174CFD-998A-4774-BA13-F1473793801D}" name="FL - Flood Premium" dataDxfId="151"/>
    <tableColumn id="57" xr3:uid="{B8F9090D-9A74-4D93-8030-351461AB54F7}" name="AOP - Inc Y/N"/>
    <tableColumn id="58" xr3:uid="{08717E4A-CF27-434F-AF15-1A4E41CA233E}" name="AOP - Limit" dataDxfId="150"/>
    <tableColumn id="59" xr3:uid="{AE98EBEC-F107-4728-B405-F56A4CB51ACD}" name="AOP - Excess" dataDxfId="149"/>
    <tableColumn id="60" xr3:uid="{B9D8A479-632D-4C05-8421-D085FA017DDF}" name="AOP - Deductible (amount)" dataDxfId="148"/>
    <tableColumn id="61" xr3:uid="{761E6589-0008-4DD0-9609-12443C14B6A0}" name="AOP - Deductible (%)"/>
    <tableColumn id="62" xr3:uid="{0FFFAA01-9504-4AEF-A538-CB4CF9B7D7D2}" name="AOP - Deductible Basis" dataDxfId="147"/>
    <tableColumn id="63" xr3:uid="{29A3D1AD-F1C5-4B5B-A959-10E3D5C043AD}" name="AOP - All Other Perils Premium" dataDxfId="146"/>
    <tableColumn id="64" xr3:uid="{A16C3031-141F-48F1-A8A6-ED819ECBECB1}" name="TR - Inc Y/N"/>
    <tableColumn id="65" xr3:uid="{488CCF2A-8CE4-4E0B-AC91-4F3FB293EC16}" name="TR - Limit" dataDxfId="145"/>
    <tableColumn id="66" xr3:uid="{8943E9E0-9A2D-451C-83EC-F4AC092E27C2}" name="TR - Excess" dataDxfId="144"/>
    <tableColumn id="67" xr3:uid="{86CB4349-8CD0-4D21-B174-16776B1D7475}" name="TR - Deductible (amount)" dataDxfId="143"/>
    <tableColumn id="68" xr3:uid="{6ED4D7C6-ED00-4A41-8B8D-313F7CEF5191}" name="TR - Deductible (%)"/>
    <tableColumn id="69" xr3:uid="{50A2F195-7E79-44CD-B535-CA4ABD9FC5CF}" name="TR - Deductible Basis" dataDxfId="142"/>
    <tableColumn id="70" xr3:uid="{006B454E-8A02-47D3-8C57-9F0F69EAD27C}" name="TR - Acceptance Date" dataDxfId="141"/>
    <tableColumn id="71" xr3:uid="{6B6982F6-4686-42CA-B5BA-3506DF6C5669}" name="TR - Declination Date" dataDxfId="140"/>
    <tableColumn id="72" xr3:uid="{AA2A17CE-7543-4BE0-9B86-8709878B44EC}" name="TR - Terrorism Premium" dataDxfId="139"/>
    <tableColumn id="73" xr3:uid="{65392525-E8FC-4BA0-9E1D-AA29BC386AE7}" name="Type of Occupancy Code"/>
    <tableColumn id="74" xr3:uid="{B7D5C3FC-FF72-4A83-BEF9-4F9DCFF085CE}" name="SIC Code"/>
    <tableColumn id="75" xr3:uid="{B99DE1A8-1409-423E-9DB5-516758F313FC}" name="Occupancy Description"/>
    <tableColumn id="76" xr3:uid="{43A2F7E2-50A9-4004-9D93-4C1BF7CB7905}" name=" Type of Construction code"/>
    <tableColumn id="77" xr3:uid="{8737B373-D244-4207-8555-89ABAB5E2EAE}" name="Construction (code)"/>
    <tableColumn id="78" xr3:uid="{CC2D09AB-9E3F-441C-9B6E-5C6E33B5E37F}" name="Construction Description"/>
    <tableColumn id="79" xr3:uid="{B28CBDB6-52B6-4EAD-B5F4-D70D80E14F24}" name="Year built"/>
    <tableColumn id="80" xr3:uid="{77674458-2B26-4B90-88E0-228B4AE6908D}" name="Last Year Structurally Updated"/>
    <tableColumn id="81" xr3:uid="{7150018F-0E8E-4338-A810-4D2ACE141949}" name="Protection Class"/>
    <tableColumn id="82" xr3:uid="{3583D1AA-38A3-4331-9620-18B0B2A46012}" name="Square Footage"/>
    <tableColumn id="83" xr3:uid="{2B9A20E6-FE99-4CBD-9E24-A06144F25477}" name="No of Storeys"/>
    <tableColumn id="84" xr3:uid="{8F845B4F-A1FE-4F3F-A4F3-4402DA8DA848}" name="No of Buildings"/>
    <tableColumn id="85" xr3:uid="{811187BE-54B0-4E33-ACE5-4743A956EE79}" name="Building Cladding Description"/>
    <tableColumn id="86" xr3:uid="{FDF67411-6E34-4184-94B8-8345A762361C}" name="Roof Shape Description"/>
    <tableColumn id="87" xr3:uid="{EA39D99E-772A-4E9D-A97A-0CE586709E6C}" name="Soft Story"/>
    <tableColumn id="88" xr3:uid="{39DA1C31-CB3E-4AAF-8BBA-3EDC91CEDE10}" name="Sprinklers"/>
    <tableColumn id="89" xr3:uid="{A80A1853-F877-4901-BEC4-844464B25EC8}" name="Contractors All Risk - Deductible (amount)" dataDxfId="138"/>
    <tableColumn id="90" xr3:uid="{11EEBB0B-3C16-45A6-A4FA-40E50434BF75}" name="Water Damage Sublimit " dataDxfId="137"/>
    <tableColumn id="91" xr3:uid="{2578A242-942B-401A-8C14-27CE2545299C}" name="Water Damage Deductible" dataDxfId="136"/>
    <tableColumn id="92" xr3:uid="{6AE229B2-AC04-4258-8C16-4A9F4AA6AA06}" name="CGL - Deductible" dataDxfId="135"/>
    <tableColumn id="93" xr3:uid="{367D408D-0014-4AD6-B5A3-0B015D5CC89C}" name="CGL - Premium" dataDxfId="134"/>
    <tableColumn id="94" xr3:uid="{136A91C3-0138-427A-AF9D-D7190576C00B}" name="CGL - Total Limit" dataDxfId="133"/>
    <tableColumn id="95" xr3:uid="{B5FB5475-DFE6-432E-9C42-C09968672F36}" name="Current Years Revenue" dataDxfId="132"/>
    <tableColumn id="96" xr3:uid="{E5491926-B7BB-492C-9E3E-9E704D1E6503}" name="Previous Years Revenue" dataDxfId="131"/>
    <tableColumn id="97" xr3:uid="{14EFEA6F-DBD0-4500-A424-589B96B5F26C}" name="Expiring Liability Premium (if Renewal)" dataDxfId="130"/>
    <tableColumn id="98" xr3:uid="{44B2882C-F443-4BC1-AE5C-4C288D424AE4}" name="Expiring Annual Turnover (if Renewal)" dataDxfId="129"/>
    <tableColumn id="99" xr3:uid="{E5717F4E-FCBA-4F50-8803-AADD097D1294}" name="E&amp;O sub-limit (where given)" dataDxfId="128"/>
    <tableColumn id="100" xr3:uid="{7019ED64-D5B8-4525-8DC9-E321853678A4}" name="Deductible (Amount)" dataDxfId="127"/>
    <tableColumn id="101" xr3:uid="{4EBD9568-5CD2-462F-AA39-18B2A7B52226}" name="Limit" dataDxfId="126"/>
    <tableColumn id="102" xr3:uid="{26298E90-5438-45F2-8DC5-5FA928CC8E8E}" name="Premium" dataDxfId="125"/>
    <tableColumn id="103" xr3:uid="{77271A08-1C92-4FAE-81ED-5A107F0FBEA3}" name="Total Policy Gross Premium" dataDxfId="124"/>
    <tableColumn id="110" xr3:uid="{12C8EF20-2B64-4BF3-8BA6-2C2C49CB4CC2}" name="Insurer Total Gross Premium" totalsRowFunction="sum" dataDxfId="123" totalsRowDxfId="6">
      <calculatedColumnFormula>Table1[[#This Row],[CGL - Premium]]+Table1[[#This Row],[Builder''s Risk Premium]]</calculatedColumnFormula>
    </tableColumn>
    <tableColumn id="111" xr3:uid="{9A550BCF-7408-486B-960C-741122E9C580}" name="Coverholder Commission Percentage" dataDxfId="122"/>
    <tableColumn id="112" xr3:uid="{73954E9E-597C-492D-B231-2858A7003475}" name="Coverholder Commission Amount" dataDxfId="121">
      <calculatedColumnFormula>Table1[[#This Row],[Insurer Total Gross Premium]]*Table1[[#This Row],[Coverholder Commission Percentage]]/100</calculatedColumnFormula>
    </tableColumn>
    <tableColumn id="113" xr3:uid="{98CE7AF5-CA9A-4905-B2D9-7AD3DDC30547}" name="Net Premium to Carbon" totalsRowFunction="sum" dataDxfId="120" totalsRowDxfId="5">
      <calculatedColumnFormula>Table1[[#This Row],[Insurer Total Gross Premium]]-Table1[[#This Row],[Coverholder Commission Amount]]</calculatedColumnFormula>
    </tableColumn>
    <tableColumn id="104" xr3:uid="{59212F0C-0692-4D2B-85F9-6BA1E03C6411}" name="Name"/>
    <tableColumn id="105" xr3:uid="{E1C5E81D-239D-4DC0-BCFD-1F0BDDDA621F}" name="Notes" totalsRowFunction="coun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37903B-F420-432A-A4B2-5175FF1CC32D}" name="Table2" displayName="Table2" ref="A1:BZ224" totalsRowCount="1" headerRowDxfId="117" headerRowBorderDxfId="116" tableBorderDxfId="115">
  <autoFilter ref="A1:BZ223" xr:uid="{8737903B-F420-432A-A4B2-5175FF1CC32D}"/>
  <tableColumns count="78">
    <tableColumn id="86" xr3:uid="{D7BEA7CA-C042-48A8-AFA4-006520FE86F7}" name="UMR" dataDxfId="114"/>
    <tableColumn id="87" xr3:uid="{C61EFB2B-4E86-4396-9DE1-359272D4DD51}" name="YOU" dataDxfId="113"/>
    <tableColumn id="1" xr3:uid="{B5F49C5A-3747-4DE4-AD76-39E8EAABB27C}" name="Policy Number" totalsRowLabel="Total"/>
    <tableColumn id="2" xr3:uid="{6325DA3D-EC17-44EC-8F10-D42D00BA1C5F}" name="Transaction Type (NB, REN, ENDT, CXL)"/>
    <tableColumn id="3" xr3:uid="{9856498E-075D-47E0-953A-56DF11CEDFE5}" name="Description of Transaction"/>
    <tableColumn id="4" xr3:uid="{FAD6442F-96A2-47EE-9A7B-4885F05222B8}" name="Eff Date" dataDxfId="112"/>
    <tableColumn id="5" xr3:uid="{F9EC55F8-0117-41A5-848B-95FA42375D49}" name="Expiry Date" dataDxfId="111"/>
    <tableColumn id="6" xr3:uid="{243F9C95-F8D0-446D-84C5-658F524A080E}" name="Trans Eff Date" dataDxfId="110"/>
    <tableColumn id="8" xr3:uid="{F331C42B-F5C2-4616-BC9F-F73D77AF1E74}" name="Name Insured"/>
    <tableColumn id="9" xr3:uid="{6C4711F4-E9F5-4CC0-8D39-4FF8612F11DB}" name="Mailing Address - Street Number and Street Name"/>
    <tableColumn id="10" xr3:uid="{41609A05-4F56-47DD-88CB-689DF45EAFCF}" name="City"/>
    <tableColumn id="11" xr3:uid="{241EA582-5F85-4574-A45F-FE5EA80A6750}" name="Prov" totalsRowDxfId="4"/>
    <tableColumn id="12" xr3:uid="{D82CBE48-7628-4BA8-B585-78B750DA0A62}" name="Postal Code"/>
    <tableColumn id="13" xr3:uid="{0E3735FB-E916-49F9-B14F-0A5DBA594337}" name="Loc #"/>
    <tableColumn id="14" xr3:uid="{B618C0AB-8D1C-464B-8E19-1A32EE3477A2}" name="Risk Address - Street Number" dataDxfId="109"/>
    <tableColumn id="15" xr3:uid="{48B802B2-AAE9-406E-AFB4-B98D03FDE51A}" name="Risk Address - Street Name"/>
    <tableColumn id="16" xr3:uid="{EA322595-BC1A-453B-9FCF-760ED17D25FF}" name="Risk Address - City"/>
    <tableColumn id="17" xr3:uid="{B8EC9D7F-F3A9-40E9-BFEE-8E1BB6325570}" name="Risk Address - Province"/>
    <tableColumn id="18" xr3:uid="{1F4A82A7-1B12-4616-BECC-2B381840F357}" name="Risk Address - Postal Code"/>
    <tableColumn id="19" xr3:uid="{2238A73D-CD60-440D-85CA-688383512223}" name="Year updated - Walls" dataDxfId="108"/>
    <tableColumn id="20" xr3:uid="{2CEFE18C-2163-4E77-85C7-B4E963188680}" name="Year updated - Plumbing" dataDxfId="107"/>
    <tableColumn id="21" xr3:uid="{49F92002-ECA6-4636-B706-870F61C65883}" name="Year updated - Roof" dataDxfId="106"/>
    <tableColumn id="22" xr3:uid="{D7FD509A-0FFA-4935-B268-4415C8B17E46}" name="Year updated - Heating" dataDxfId="105"/>
    <tableColumn id="23" xr3:uid="{39B133A9-2D6D-40FD-8D39-B68317138441}" name="Year updated - Electrical" dataDxfId="104"/>
    <tableColumn id="24" xr3:uid="{163E9A20-1A1C-4C7E-89FC-50C075CB627C}" name="Description of Operations"/>
    <tableColumn id="25" xr3:uid="{980832DA-1E13-4DCE-9D6A-2E074671A32F}" name="IBC Code"/>
    <tableColumn id="26" xr3:uid="{FA175BE3-B2A5-4B6F-934A-88ADE3C3836D}" name="Type of Construction"/>
    <tableColumn id="27" xr3:uid="{46A40D09-1184-47B0-9CA4-C6BAD391C089}" name="Year Built"/>
    <tableColumn id="28" xr3:uid="{1447BC35-5884-493B-8F2A-AB8E302007E1}" name="No. of Storeys"/>
    <tableColumn id="29" xr3:uid="{EFD1673D-E912-474C-9827-E0D08AEE5435}" name="FUS Code"/>
    <tableColumn id="30" xr3:uid="{2E5BEFBD-F457-46AB-A10F-826599E6F616}" name="Water Damage Sublimit " dataDxfId="103"/>
    <tableColumn id="31" xr3:uid="{2FB7B001-A08C-4B61-9104-8C2A53579B49}" name="Water Damage Deductible" dataDxfId="102"/>
    <tableColumn id="32" xr3:uid="{E1F1A0BE-DF1F-4968-A6F1-977AE4325E91}" name="100% Building Limit" dataDxfId="101"/>
    <tableColumn id="33" xr3:uid="{9FCE3023-3AEB-4701-9B4F-06E98072D0B4}" name="100% Building Premium" dataDxfId="100"/>
    <tableColumn id="34" xr3:uid="{4AA0F1C5-FC0E-4D41-AD20-D898114B0D31}" name="Building Deductible" dataDxfId="99"/>
    <tableColumn id="35" xr3:uid="{1A11BE8B-DE29-4A70-B401-5E56F10CF418}" name="100% Contents Limit" dataDxfId="98"/>
    <tableColumn id="36" xr3:uid="{2CF16188-89DB-4B7F-9664-CEDA658981DA}" name="100% Contents Premium " dataDxfId="97"/>
    <tableColumn id="37" xr3:uid="{4D98CE2B-5C0C-4EB3-983F-4096B5AD7AC3}" name="Contents Deductible" dataDxfId="96"/>
    <tableColumn id="38" xr3:uid="{57DF225D-49AA-4CD6-820C-0E703F42377B}" name="100% Profits Limit" dataDxfId="95"/>
    <tableColumn id="39" xr3:uid="{15B25350-E78D-4255-AE27-575BCDFA2754}" name="100% Profits Premium" dataDxfId="94"/>
    <tableColumn id="40" xr3:uid="{A288E92B-24BB-4BE9-B636-D28FF78655E0}" name="Property Deductible" dataDxfId="93"/>
    <tableColumn id="41" xr3:uid="{B4AC68AD-FBFE-46D9-A611-89B2A7FCA16B}" name="100% CEF Limit" dataDxfId="92"/>
    <tableColumn id="42" xr3:uid="{D7EF08AD-AA8B-42A1-8003-CCD2D46C511B}" name="100% CEF Premium" dataDxfId="91"/>
    <tableColumn id="43" xr3:uid="{67AB3C5D-D517-4583-A262-0854959C6E84}" name="CEF Deductible" dataDxfId="90"/>
    <tableColumn id="44" xr3:uid="{0AE3831F-B789-48ED-B405-45D44C32D0FF}" name="100% Property TIV" dataDxfId="89"/>
    <tableColumn id="45" xr3:uid="{81E2BA12-82BF-4559-BF10-0B6AB983D9E6}" name="Insurer Property %"/>
    <tableColumn id="46" xr3:uid="{ACAA72EC-9AB5-4E03-A2D8-BEAF0637E905}" name="Insurer Prop TIV"/>
    <tableColumn id="47" xr3:uid="{DA203FF7-641E-4838-B45B-BA838444B21A}" name="Insurer Property Premium" dataDxfId="88"/>
    <tableColumn id="48" xr3:uid="{1EDD643D-BFA4-4B3C-8A3B-D9BA3B2627B8}" name="EQ Deductible"/>
    <tableColumn id="49" xr3:uid="{8E8624A9-5D3D-4451-A778-9A25B57C4F96}" name="Cresta Zone"/>
    <tableColumn id="50" xr3:uid="{670FD951-C1B7-4BE2-A6F6-4A81748E7463}" name="EQ Exposure" dataDxfId="87"/>
    <tableColumn id="51" xr3:uid="{775B3F18-4E21-467F-AA34-1E6EDD424103}" name="Crime Limit" dataDxfId="86"/>
    <tableColumn id="52" xr3:uid="{1B5DF7F2-5D17-4C2F-8834-2BA4F324A5DE}" name="Crime Premium" dataDxfId="85"/>
    <tableColumn id="53" xr3:uid="{69F510F9-7C94-4BAE-AD82-4798713C03B7}" name="Crime Deductible" dataDxfId="84"/>
    <tableColumn id="54" xr3:uid="{7416A16A-6BD5-418A-B10F-B68508BF3E66}" name="Equipment Breakdown SOV 100%" dataDxfId="83"/>
    <tableColumn id="55" xr3:uid="{2168D9EB-0A85-4D85-8BCF-B01E2D82CB0D}" name="Equipment Breakdown Premium" dataDxfId="82"/>
    <tableColumn id="56" xr3:uid="{01DD657C-57B3-4973-9510-5E969CA9DF28}" name="Equipment Breakdown Deductible" dataDxfId="81"/>
    <tableColumn id="57" xr3:uid="{B19CC87D-CBD9-4234-97E2-D28374565C19}" name="Current Years Revenue" dataDxfId="80"/>
    <tableColumn id="58" xr3:uid="{1138BEB2-43AC-4D7F-ACFB-D511CB8E464C}" name="Previous Years Revenue" dataDxfId="79"/>
    <tableColumn id="59" xr3:uid="{7298DFB7-FB49-44A8-9E42-3633664827E7}" name="CGL Limit" dataDxfId="78"/>
    <tableColumn id="60" xr3:uid="{D780F896-03C5-4E50-B62C-F0A6005523D0}" name="CGL Premium" dataDxfId="77"/>
    <tableColumn id="61" xr3:uid="{7514B396-3DDD-4E37-95B9-797D267AB6A9}" name="CGL Deductible" dataDxfId="76"/>
    <tableColumn id="62" xr3:uid="{67442AD6-73E2-4749-9B39-91C56542EE49}" name="TLL Limit" dataDxfId="75"/>
    <tableColumn id="63" xr3:uid="{A38FD1F7-4512-4D3E-B755-89927A053F4B}" name="TLL Premium" dataDxfId="74"/>
    <tableColumn id="64" xr3:uid="{9F1EA669-3579-457C-B280-EC3DD1528297}" name="TLL Deductible" dataDxfId="73"/>
    <tableColumn id="65" xr3:uid="{71D882FE-5857-4AAD-99B4-2AC3FC91F152}" name="NOA Limit" dataDxfId="72"/>
    <tableColumn id="66" xr3:uid="{7E1A8642-DCE1-4D72-8848-F1859FD391FE}" name="NOA Premium" dataDxfId="71"/>
    <tableColumn id="67" xr3:uid="{46AD3238-818F-4E46-B21E-37F759CFF65E}" name="NOA Deductible" dataDxfId="70"/>
    <tableColumn id="68" xr3:uid="{7D6D71F0-1780-435B-B014-47DB8CCE0F41}" name="Total Policy Gross Premium" dataDxfId="69"/>
    <tableColumn id="69" xr3:uid="{3C65F7B3-F958-4763-A184-CE62C72788F9}" name="Insurer Total Gross premium" totalsRowFunction="sum" dataDxfId="68" totalsRowDxfId="3"/>
    <tableColumn id="88" xr3:uid="{B1756B42-3D67-430E-8D3B-C27EC1C58950}" name="Coverholder Commission Percentage" dataDxfId="67"/>
    <tableColumn id="89" xr3:uid="{B89B5AFE-E973-45D0-9359-836014B47086}" name="Coverholder Commission Amount" dataDxfId="66">
      <calculatedColumnFormula>Table2[[#This Row],[Insurer Total Gross premium]]*Table2[[#This Row],[Coverholder Commission Percentage]]/100</calculatedColumnFormula>
    </tableColumn>
    <tableColumn id="90" xr3:uid="{C53C2FC8-9962-41BD-BFE2-D245983A2FD8}" name="Net Premium to Carbon" totalsRowFunction="sum" dataDxfId="65" totalsRowDxfId="2">
      <calculatedColumnFormula>Table2[[#This Row],[Insurer Total Gross premium]]-Table2[[#This Row],[Coverholder Commission Amount]]</calculatedColumnFormula>
    </tableColumn>
    <tableColumn id="78" xr3:uid="{55CDFF75-85E7-434D-A0B5-3FCA4261F364}" name="Sewer Back Up - Deductible (Amount)" dataDxfId="64"/>
    <tableColumn id="79" xr3:uid="{D6E1E049-AC90-4CCF-ADC1-0E98D2C7F42A}" name="Sewer Back Up - Limit" dataDxfId="63"/>
    <tableColumn id="80" xr3:uid="{A678D834-74A3-4269-9290-512345418BB6}" name="Sewer Back Up - Premium" dataDxfId="62"/>
    <tableColumn id="81" xr3:uid="{0175D184-ACE0-4F17-9A36-D730636D3CC0}" name="Flood - Deductible (Amount)" dataDxfId="61"/>
    <tableColumn id="85" xr3:uid="{E32C6999-C63C-484F-8022-90463F9F8582}" name="Underwriter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E0CF08-227C-47BB-9A84-83F259EF3B93}" name="Table3" displayName="Table3" ref="A1:BZ29" totalsRowCount="1" headerRowDxfId="58" headerRowBorderDxfId="57" tableBorderDxfId="56">
  <autoFilter ref="A1:BZ28" xr:uid="{5BE0CF08-227C-47BB-9A84-83F259EF3B93}"/>
  <sortState xmlns:xlrd2="http://schemas.microsoft.com/office/spreadsheetml/2017/richdata2" ref="A2:BZ28">
    <sortCondition ref="C1:C28"/>
  </sortState>
  <tableColumns count="78">
    <tableColumn id="86" xr3:uid="{FC89663E-0927-4AB6-BEEF-5700EC72A5A9}" name="UMR" dataDxfId="55"/>
    <tableColumn id="87" xr3:uid="{A11C7924-887B-4B1A-B548-B387A4E1B484}" name="YOU" dataDxfId="54"/>
    <tableColumn id="1" xr3:uid="{03287061-FBF0-4F41-BD9C-B00ACF142157}" name="Policy Number" totalsRowLabel="Total"/>
    <tableColumn id="2" xr3:uid="{6DA0E017-B9CB-4B16-B5BA-5D2298A0652C}" name="Transaction Type (NB, REN, ENDT, CXL)"/>
    <tableColumn id="3" xr3:uid="{0AE26C83-7716-4723-880E-17581B5EFA3C}" name="Description of Transaction"/>
    <tableColumn id="4" xr3:uid="{C023BA14-A2AD-4844-8BCC-CC0FD6E5A156}" name="Eff Date" dataDxfId="53"/>
    <tableColumn id="5" xr3:uid="{A0D7945B-2F30-4EED-AAB7-B850B02E1D40}" name="Expiry Date" dataDxfId="52"/>
    <tableColumn id="6" xr3:uid="{4AA31308-7F13-46CB-96A8-2E2290F44B7A}" name="Trans Eff Date" dataDxfId="51"/>
    <tableColumn id="8" xr3:uid="{AFDC3971-9BEF-4787-89D8-5152295B6FC4}" name="Name Insured"/>
    <tableColumn id="9" xr3:uid="{4DCA9EF3-BB24-49F1-8256-F651D3C77D42}" name="Mailing Address - Street Number and Street Name"/>
    <tableColumn id="10" xr3:uid="{FB8EE8BA-F2D7-47BE-AB5A-780B88BB2BC8}" name="City"/>
    <tableColumn id="11" xr3:uid="{459A8B7C-166D-47D1-BC66-A85537F29C86}" name="Prov"/>
    <tableColumn id="12" xr3:uid="{793C1AEF-6E93-4D17-8BEC-350CD19FEE50}" name="Postal Code"/>
    <tableColumn id="13" xr3:uid="{86FDC571-0392-436E-B0F2-1018464420A1}" name="Loc #"/>
    <tableColumn id="14" xr3:uid="{7DC81C8E-444E-4028-B035-5ECAC26DC608}" name="Risk Address - Street Number" dataDxfId="50"/>
    <tableColumn id="15" xr3:uid="{C1C240F3-ADA2-44D2-9B63-300182A0E2AC}" name="Risk Address - Street Name"/>
    <tableColumn id="16" xr3:uid="{E72AB406-B2AE-4BCD-92DB-3469DA5B340F}" name="Risk Address - City"/>
    <tableColumn id="17" xr3:uid="{DB20D91A-BE79-433F-B9C4-A79EF35C40EC}" name="Risk Address - Province"/>
    <tableColumn id="18" xr3:uid="{3BAE6C75-5E62-4CF0-A71F-2C6D7A77FBE0}" name="Risk Address - Postal Code"/>
    <tableColumn id="19" xr3:uid="{4B607C60-D5A0-44F0-B009-EB22E5E7C247}" name="Year updated - Walls"/>
    <tableColumn id="20" xr3:uid="{B5BCD553-334B-4591-A019-518389273537}" name="Year updated - Plumbing"/>
    <tableColumn id="21" xr3:uid="{C3322A35-195B-43B2-BD45-5AF0B1D76BEE}" name="Year updated - Roof"/>
    <tableColumn id="22" xr3:uid="{99062BD7-5EE3-4AE6-9019-CBC77E893B34}" name="Year updated - Heating"/>
    <tableColumn id="23" xr3:uid="{05025BA7-C840-474F-ADB8-F1FF3E1FF28D}" name="Year updated - Electrical"/>
    <tableColumn id="24" xr3:uid="{C4D8CA1D-9194-4440-ACD7-2DD455822CD0}" name="Description of Operations"/>
    <tableColumn id="25" xr3:uid="{0EBD46BD-E98E-4D70-AC5B-E044DF886A04}" name="IBC Code"/>
    <tableColumn id="26" xr3:uid="{E5D0A778-E8C7-4135-9C8C-8C951096E274}" name="Type of Construction"/>
    <tableColumn id="27" xr3:uid="{3BAEE08A-BEFA-4E41-B23B-70D85E91DC3D}" name="Year Built"/>
    <tableColumn id="28" xr3:uid="{6FDB0944-3346-4F11-A629-B2F172B7DC29}" name="No. of Storeys"/>
    <tableColumn id="29" xr3:uid="{2C90E61C-7626-4FDD-BDF5-1756561D2542}" name="FUS Code"/>
    <tableColumn id="30" xr3:uid="{BACBEE6A-3726-4C1B-84B6-24F15431AC7C}" name="Water Damage Sublimit " dataDxfId="49"/>
    <tableColumn id="31" xr3:uid="{1BE2861D-BD09-43EE-9A58-89852B51D750}" name="Water Damage Deductible" dataDxfId="48"/>
    <tableColumn id="32" xr3:uid="{22FBAC9B-F470-4878-8B96-1921BAC2D4D7}" name="100% Building Limit" dataDxfId="47"/>
    <tableColumn id="33" xr3:uid="{A8E64C68-05CD-4CC6-97A8-B5F78A75BFD8}" name="100% Building Premium" dataDxfId="46"/>
    <tableColumn id="34" xr3:uid="{E71DD338-B798-40D0-92EC-E33364246434}" name="Building Deductible" dataDxfId="45"/>
    <tableColumn id="35" xr3:uid="{1D7418C9-B926-49C5-919B-767C5CDF6B59}" name="100% Contents Limit" dataDxfId="44"/>
    <tableColumn id="36" xr3:uid="{909A361F-BB30-4882-9D01-14855D226C0B}" name="100% Contents Premium " dataDxfId="43"/>
    <tableColumn id="37" xr3:uid="{7A0D9D72-81F9-4FA2-AFE3-8997F680B1C4}" name="Contents Deductible" dataDxfId="42"/>
    <tableColumn id="38" xr3:uid="{12CA5E2A-785D-40E5-AB5C-52244EF8A22E}" name="100% Profits Limit" dataDxfId="41"/>
    <tableColumn id="39" xr3:uid="{BC1662E0-8C1C-46AC-90F1-E2B8CAD93D10}" name="100% Profits Premium" dataDxfId="40"/>
    <tableColumn id="40" xr3:uid="{D29C9102-8BAF-46F8-A262-2C6B774E108D}" name="Property Deductible" dataDxfId="39"/>
    <tableColumn id="41" xr3:uid="{1D893398-B9EC-43DC-966C-994F70916E90}" name="100% CEF Limit" dataDxfId="38"/>
    <tableColumn id="42" xr3:uid="{560B73B3-1E50-40D5-8822-CB9A3FFD0AC1}" name="100% CEF Premium" dataDxfId="37"/>
    <tableColumn id="43" xr3:uid="{9E884B3A-1548-4A3F-AC1E-49C857F9F1F7}" name="CEF Deductible" dataDxfId="36"/>
    <tableColumn id="44" xr3:uid="{C67906F3-DD8E-4DBD-BD73-D8B1E57FD955}" name="100% Property TIV" dataDxfId="35"/>
    <tableColumn id="45" xr3:uid="{3E6717DF-02C1-4888-8C24-4B98EA9081F2}" name="Insurer Property %"/>
    <tableColumn id="46" xr3:uid="{2EC2A2B0-884A-4511-8563-CD348FA28493}" name="Insurer Prop TIV"/>
    <tableColumn id="47" xr3:uid="{6A88691D-2D09-4C5E-AA6C-20F8C95AF18B}" name="Insurer Property Premium" dataDxfId="34"/>
    <tableColumn id="48" xr3:uid="{53C219F5-7D2D-4E1B-B909-C9857B037F8B}" name="EQ Deductible"/>
    <tableColumn id="49" xr3:uid="{135CB2C2-E0B6-47D4-9DC3-8EE0FB0C6004}" name="Cresta Zone"/>
    <tableColumn id="50" xr3:uid="{555AAB34-2148-473B-8D54-098B66FD6819}" name="EQ Exposure" dataDxfId="33"/>
    <tableColumn id="51" xr3:uid="{74C52CB4-3A0E-4AEB-BF3C-DF63F6864D2E}" name="Crime Limit" dataDxfId="32"/>
    <tableColumn id="52" xr3:uid="{7DBA566F-6A4F-4816-B4C0-98D1FD0EDC32}" name="Crime Premium" dataDxfId="31"/>
    <tableColumn id="53" xr3:uid="{C18299DC-88D2-4EA8-9295-9191969C6C34}" name="Crime Deductible" dataDxfId="30"/>
    <tableColumn id="54" xr3:uid="{83F7809A-1AE8-4BAF-928B-3D3C9EBA59F9}" name="Equipment Breakdown SOV 100%" dataDxfId="29"/>
    <tableColumn id="55" xr3:uid="{0C2B6569-EA31-440A-BCF5-483FC9AE4CAA}" name="Equipment Breakdown Premium" dataDxfId="28"/>
    <tableColumn id="56" xr3:uid="{E2DD4004-4A3B-4B3C-AB7A-C965DD43606B}" name="Equipment Breakdown Deductible" dataDxfId="27"/>
    <tableColumn id="57" xr3:uid="{FD1C44DE-210C-4FEA-9FC9-F0C0047A275D}" name="Current Years Revenue" dataDxfId="26"/>
    <tableColumn id="58" xr3:uid="{ADD22BC0-5941-4AC4-A8FC-1A1A17FE860B}" name="Previous Years Revenue" dataDxfId="25"/>
    <tableColumn id="59" xr3:uid="{145952BE-B6C7-4DED-86B7-01A591242C96}" name="CGL Limit" dataDxfId="24"/>
    <tableColumn id="60" xr3:uid="{DF0E2EEB-93BC-4456-BD4B-B13AC672EA82}" name="CGL Premium" dataDxfId="23"/>
    <tableColumn id="61" xr3:uid="{8CEAF8C7-7970-4FBA-88C4-04ED886F2B8B}" name="CGL Deductible" dataDxfId="22"/>
    <tableColumn id="62" xr3:uid="{03E96705-8045-46D2-989C-D0859F120DDA}" name="TLL Limit" dataDxfId="21"/>
    <tableColumn id="63" xr3:uid="{9182328B-B9C3-47C3-A592-C5AAE2605D45}" name="TLL Premium" dataDxfId="20"/>
    <tableColumn id="64" xr3:uid="{9A683E59-9B1F-4DE5-9177-7FBFEB5925B9}" name="TLL Deductible" dataDxfId="19"/>
    <tableColumn id="65" xr3:uid="{84B32239-26AD-476D-A8A7-39B0A0153100}" name="NOA Limit" dataDxfId="18"/>
    <tableColumn id="66" xr3:uid="{BE4DDE1E-A42A-429C-B343-2F414339E61F}" name="NOA Premium" dataDxfId="17"/>
    <tableColumn id="67" xr3:uid="{7764615C-5F30-417B-9B78-AF9B85F71698}" name="NOA Deductible" dataDxfId="16"/>
    <tableColumn id="68" xr3:uid="{AE1C0690-7C79-4610-9B30-88C865F1DA59}" name="Total Policy Gross Premium" dataDxfId="15"/>
    <tableColumn id="69" xr3:uid="{FB8C1C48-0A21-4E5C-A8CF-9C483DE484CF}" name="Insurer Total Gross premium" totalsRowFunction="sum" dataDxfId="14" totalsRowDxfId="1"/>
    <tableColumn id="88" xr3:uid="{962A1AA2-DC4C-4A63-AD63-309524AAE9F9}" name="Coverholder Commission Percentage" dataDxfId="13"/>
    <tableColumn id="89" xr3:uid="{0CBE2091-4518-42A9-91E6-83705202074B}" name="Coverholder Commission Amount" dataDxfId="12">
      <calculatedColumnFormula>Table3[[#This Row],[Insurer Total Gross premium]]*Table3[[#This Row],[Coverholder Commission Percentage]]/100</calculatedColumnFormula>
    </tableColumn>
    <tableColumn id="90" xr3:uid="{6474F4BF-E113-4FF0-A4A0-31E666E48B30}" name="Net Premium to Carbon" totalsRowFunction="sum" dataDxfId="11" totalsRowDxfId="0">
      <calculatedColumnFormula>Table3[[#This Row],[Insurer Total Gross premium]]-Table3[[#This Row],[Coverholder Commission Amount]]</calculatedColumnFormula>
    </tableColumn>
    <tableColumn id="78" xr3:uid="{E51AA68A-A3B3-4197-80F0-86336597318D}" name="Sewer Back Up - Deductible (Amount)" dataDxfId="10"/>
    <tableColumn id="79" xr3:uid="{1C512B36-506A-4BB4-91E9-0C6FF53C92A1}" name="Sewer Back Up - Limit" dataDxfId="9"/>
    <tableColumn id="80" xr3:uid="{581DDA3B-2C76-42DA-8FEF-6D8EFB9502A6}" name="Sewer Back Up - Premium" dataDxfId="8"/>
    <tableColumn id="81" xr3:uid="{A917871F-6D80-4C63-A58D-51D4FF94B260}" name="Flood - Deductible (Amount)" dataDxfId="7"/>
    <tableColumn id="85" xr3:uid="{B5A06D03-9DAB-42C3-B708-5490A73360BC}" name="Underwrite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A15"/>
  <sheetViews>
    <sheetView tabSelected="1" topLeftCell="CP1" workbookViewId="0">
      <selection activeCell="CY20" sqref="CY20"/>
    </sheetView>
  </sheetViews>
  <sheetFormatPr defaultRowHeight="15" x14ac:dyDescent="0.25"/>
  <cols>
    <col min="1" max="1" width="45" customWidth="1"/>
    <col min="2" max="2" width="20" customWidth="1"/>
    <col min="3" max="3" width="17.85546875" customWidth="1"/>
    <col min="4" max="4" width="18.28515625" customWidth="1"/>
    <col min="5" max="5" width="16.140625" customWidth="1"/>
    <col min="6" max="6" width="15" customWidth="1"/>
    <col min="7" max="7" width="17.28515625" customWidth="1"/>
    <col min="8" max="8" width="15" customWidth="1"/>
    <col min="9" max="9" width="17.85546875" customWidth="1"/>
    <col min="10" max="14" width="15" customWidth="1"/>
    <col min="15" max="15" width="26.42578125" customWidth="1"/>
    <col min="16" max="19" width="15" customWidth="1"/>
    <col min="20" max="20" width="22.5703125" customWidth="1"/>
    <col min="21" max="21" width="20.5703125" customWidth="1"/>
    <col min="22" max="22" width="26.85546875" customWidth="1"/>
    <col min="23" max="23" width="20.28515625" customWidth="1"/>
    <col min="24" max="24" width="37.28515625" customWidth="1"/>
    <col min="25" max="25" width="29.140625" customWidth="1"/>
    <col min="26" max="26" width="25.28515625" customWidth="1"/>
    <col min="27" max="27" width="23.140625" customWidth="1"/>
    <col min="28" max="28" width="23.85546875" customWidth="1"/>
    <col min="29" max="31" width="15" customWidth="1"/>
    <col min="32" max="32" width="25.5703125" customWidth="1"/>
    <col min="33" max="33" width="20.28515625" customWidth="1"/>
    <col min="34" max="34" width="21.7109375" customWidth="1"/>
    <col min="35" max="35" width="25.7109375" customWidth="1"/>
    <col min="36" max="38" width="15" customWidth="1"/>
    <col min="39" max="39" width="26.140625" customWidth="1"/>
    <col min="40" max="40" width="20.85546875" customWidth="1"/>
    <col min="41" max="41" width="22.28515625" customWidth="1"/>
    <col min="42" max="42" width="33.140625" customWidth="1"/>
    <col min="43" max="45" width="15" customWidth="1"/>
    <col min="46" max="46" width="25.5703125" customWidth="1"/>
    <col min="47" max="47" width="20.28515625" customWidth="1"/>
    <col min="48" max="48" width="21.7109375" customWidth="1"/>
    <col min="49" max="49" width="26.140625" customWidth="1"/>
    <col min="50" max="52" width="15" customWidth="1"/>
    <col min="53" max="53" width="25" customWidth="1"/>
    <col min="54" max="54" width="19.7109375" customWidth="1"/>
    <col min="55" max="55" width="21.140625" customWidth="1"/>
    <col min="56" max="56" width="20.140625" customWidth="1"/>
    <col min="57" max="59" width="15" customWidth="1"/>
    <col min="60" max="60" width="27" customWidth="1"/>
    <col min="61" max="61" width="21.7109375" customWidth="1"/>
    <col min="62" max="62" width="23.140625" customWidth="1"/>
    <col min="63" max="63" width="30.5703125" customWidth="1"/>
    <col min="64" max="66" width="15" customWidth="1"/>
    <col min="67" max="67" width="25.28515625" customWidth="1"/>
    <col min="68" max="68" width="20" customWidth="1"/>
    <col min="69" max="69" width="21.42578125" customWidth="1"/>
    <col min="70" max="71" width="21.5703125" customWidth="1"/>
    <col min="72" max="72" width="24" customWidth="1"/>
    <col min="73" max="73" width="24.5703125" customWidth="1"/>
    <col min="74" max="74" width="15" customWidth="1"/>
    <col min="75" max="75" width="23.140625" customWidth="1"/>
    <col min="76" max="76" width="26.5703125" customWidth="1"/>
    <col min="77" max="77" width="20.5703125" customWidth="1"/>
    <col min="78" max="78" width="25" customWidth="1"/>
    <col min="79" max="79" width="15" customWidth="1"/>
    <col min="80" max="80" width="29.7109375" customWidth="1"/>
    <col min="81" max="81" width="17.28515625" customWidth="1"/>
    <col min="82" max="82" width="16.85546875" customWidth="1"/>
    <col min="83" max="83" width="15" customWidth="1"/>
    <col min="84" max="84" width="16.5703125" customWidth="1"/>
    <col min="85" max="85" width="29.140625" customWidth="1"/>
    <col min="86" max="86" width="23.7109375" customWidth="1"/>
    <col min="87" max="88" width="15" customWidth="1"/>
    <col min="89" max="89" width="40.140625" customWidth="1"/>
    <col min="90" max="90" width="24.5703125" customWidth="1"/>
    <col min="91" max="91" width="26.42578125" customWidth="1"/>
    <col min="92" max="92" width="17.85546875" customWidth="1"/>
    <col min="93" max="93" width="16.28515625" customWidth="1"/>
    <col min="94" max="94" width="17.42578125" customWidth="1"/>
    <col min="95" max="95" width="23.42578125" customWidth="1"/>
    <col min="96" max="96" width="24.42578125" customWidth="1"/>
    <col min="97" max="97" width="37.5703125" customWidth="1"/>
    <col min="98" max="98" width="36.7109375" customWidth="1"/>
    <col min="99" max="99" width="28.42578125" customWidth="1"/>
    <col min="100" max="100" width="21.85546875" customWidth="1"/>
    <col min="101" max="102" width="15" customWidth="1"/>
    <col min="103" max="103" width="27.28515625" customWidth="1"/>
    <col min="104" max="105" width="15" customWidth="1"/>
  </cols>
  <sheetData>
    <row r="1" spans="1:105" x14ac:dyDescent="0.25">
      <c r="A1" s="5" t="s">
        <v>1668</v>
      </c>
      <c r="B1" s="6" t="s">
        <v>1669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75</v>
      </c>
      <c r="H1" s="4" t="s">
        <v>76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5" t="s">
        <v>1671</v>
      </c>
      <c r="U1" s="4" t="s">
        <v>16</v>
      </c>
      <c r="V1" s="4" t="s">
        <v>17</v>
      </c>
      <c r="W1" s="4" t="s">
        <v>18</v>
      </c>
      <c r="X1" s="5" t="s">
        <v>1672</v>
      </c>
      <c r="Y1" s="4" t="s">
        <v>19</v>
      </c>
      <c r="Z1" s="4" t="s">
        <v>20</v>
      </c>
      <c r="AA1" s="4" t="s">
        <v>21</v>
      </c>
      <c r="AB1" s="4" t="s">
        <v>22</v>
      </c>
      <c r="AC1" s="4" t="s">
        <v>23</v>
      </c>
      <c r="AD1" s="4" t="s">
        <v>25</v>
      </c>
      <c r="AE1" s="4" t="s">
        <v>26</v>
      </c>
      <c r="AF1" s="4" t="s">
        <v>27</v>
      </c>
      <c r="AG1" s="4" t="s">
        <v>28</v>
      </c>
      <c r="AH1" s="4" t="s">
        <v>29</v>
      </c>
      <c r="AI1" s="4" t="s">
        <v>30</v>
      </c>
      <c r="AJ1" s="4" t="s">
        <v>31</v>
      </c>
      <c r="AK1" s="4" t="s">
        <v>32</v>
      </c>
      <c r="AL1" s="4" t="s">
        <v>77</v>
      </c>
      <c r="AM1" s="4" t="s">
        <v>33</v>
      </c>
      <c r="AN1" s="4" t="s">
        <v>34</v>
      </c>
      <c r="AO1" s="4" t="s">
        <v>35</v>
      </c>
      <c r="AP1" s="4" t="s">
        <v>36</v>
      </c>
      <c r="AQ1" s="4" t="s">
        <v>37</v>
      </c>
      <c r="AR1" s="4" t="s">
        <v>38</v>
      </c>
      <c r="AS1" s="4" t="s">
        <v>39</v>
      </c>
      <c r="AT1" s="4" t="s">
        <v>40</v>
      </c>
      <c r="AU1" s="4" t="s">
        <v>41</v>
      </c>
      <c r="AV1" s="4" t="s">
        <v>42</v>
      </c>
      <c r="AW1" s="4" t="s">
        <v>43</v>
      </c>
      <c r="AX1" s="4" t="s">
        <v>44</v>
      </c>
      <c r="AY1" s="4" t="s">
        <v>45</v>
      </c>
      <c r="AZ1" s="4" t="s">
        <v>46</v>
      </c>
      <c r="BA1" s="4" t="s">
        <v>47</v>
      </c>
      <c r="BB1" s="4" t="s">
        <v>48</v>
      </c>
      <c r="BC1" s="4" t="s">
        <v>49</v>
      </c>
      <c r="BD1" s="4" t="s">
        <v>50</v>
      </c>
      <c r="BE1" s="4" t="s">
        <v>52</v>
      </c>
      <c r="BF1" s="4" t="s">
        <v>53</v>
      </c>
      <c r="BG1" s="4" t="s">
        <v>78</v>
      </c>
      <c r="BH1" s="4" t="s">
        <v>54</v>
      </c>
      <c r="BI1" s="4" t="s">
        <v>55</v>
      </c>
      <c r="BJ1" s="4" t="s">
        <v>56</v>
      </c>
      <c r="BK1" s="4" t="s">
        <v>57</v>
      </c>
      <c r="BL1" s="4" t="s">
        <v>58</v>
      </c>
      <c r="BM1" s="4" t="s">
        <v>59</v>
      </c>
      <c r="BN1" s="4" t="s">
        <v>79</v>
      </c>
      <c r="BO1" s="4" t="s">
        <v>80</v>
      </c>
      <c r="BP1" s="4" t="s">
        <v>60</v>
      </c>
      <c r="BQ1" s="4" t="s">
        <v>61</v>
      </c>
      <c r="BR1" s="4" t="s">
        <v>81</v>
      </c>
      <c r="BS1" s="4" t="s">
        <v>62</v>
      </c>
      <c r="BT1" s="4" t="s">
        <v>63</v>
      </c>
      <c r="BU1" s="4" t="s">
        <v>64</v>
      </c>
      <c r="BV1" s="4" t="s">
        <v>65</v>
      </c>
      <c r="BW1" s="4" t="s">
        <v>82</v>
      </c>
      <c r="BX1" s="4" t="s">
        <v>66</v>
      </c>
      <c r="BY1" s="4" t="s">
        <v>67</v>
      </c>
      <c r="BZ1" s="4" t="s">
        <v>68</v>
      </c>
      <c r="CA1" s="4" t="s">
        <v>83</v>
      </c>
      <c r="CB1" s="4" t="s">
        <v>69</v>
      </c>
      <c r="CC1" s="4" t="s">
        <v>70</v>
      </c>
      <c r="CD1" s="4" t="s">
        <v>71</v>
      </c>
      <c r="CE1" s="4" t="s">
        <v>84</v>
      </c>
      <c r="CF1" s="4" t="s">
        <v>85</v>
      </c>
      <c r="CG1" s="4" t="s">
        <v>86</v>
      </c>
      <c r="CH1" s="4" t="s">
        <v>87</v>
      </c>
      <c r="CI1" s="4" t="s">
        <v>88</v>
      </c>
      <c r="CJ1" s="4" t="s">
        <v>89</v>
      </c>
      <c r="CK1" s="4" t="s">
        <v>90</v>
      </c>
      <c r="CL1" s="4" t="s">
        <v>91</v>
      </c>
      <c r="CM1" s="4" t="s">
        <v>92</v>
      </c>
      <c r="CN1" s="4" t="s">
        <v>93</v>
      </c>
      <c r="CO1" s="4" t="s">
        <v>94</v>
      </c>
      <c r="CP1" s="4" t="s">
        <v>95</v>
      </c>
      <c r="CQ1" s="4" t="s">
        <v>96</v>
      </c>
      <c r="CR1" s="4" t="s">
        <v>97</v>
      </c>
      <c r="CS1" s="4" t="s">
        <v>98</v>
      </c>
      <c r="CT1" s="4" t="s">
        <v>99</v>
      </c>
      <c r="CU1" s="4" t="s">
        <v>100</v>
      </c>
      <c r="CV1" s="5" t="s">
        <v>1489</v>
      </c>
      <c r="CW1" s="5" t="s">
        <v>1673</v>
      </c>
      <c r="CX1" s="5" t="s">
        <v>1674</v>
      </c>
      <c r="CY1" s="8" t="s">
        <v>1675</v>
      </c>
      <c r="CZ1" s="4" t="s">
        <v>101</v>
      </c>
      <c r="DA1" s="4" t="s">
        <v>72</v>
      </c>
    </row>
    <row r="2" spans="1:105" x14ac:dyDescent="0.25">
      <c r="A2" s="7" t="s">
        <v>1670</v>
      </c>
      <c r="B2" s="3">
        <v>2022</v>
      </c>
      <c r="C2" t="s">
        <v>1676</v>
      </c>
      <c r="D2" t="s">
        <v>102</v>
      </c>
      <c r="E2" t="s">
        <v>103</v>
      </c>
      <c r="F2">
        <v>1</v>
      </c>
      <c r="G2" s="12">
        <v>44735</v>
      </c>
      <c r="H2" s="12">
        <v>45039</v>
      </c>
      <c r="I2" s="13">
        <v>31</v>
      </c>
      <c r="J2" t="s">
        <v>104</v>
      </c>
      <c r="K2" t="s">
        <v>105</v>
      </c>
      <c r="L2" t="s">
        <v>106</v>
      </c>
      <c r="M2" t="s">
        <v>107</v>
      </c>
      <c r="N2" t="s">
        <v>108</v>
      </c>
      <c r="O2" s="2">
        <v>850000</v>
      </c>
      <c r="P2" s="2"/>
      <c r="Q2" s="2"/>
      <c r="R2" s="2"/>
      <c r="S2" s="2">
        <v>850000</v>
      </c>
      <c r="T2" s="2">
        <f>Table1[[#This Row],[Total Insurable Values (100%)]]*Table1[[#This Row],[Participation / % Ceded]]/100</f>
        <v>289000</v>
      </c>
      <c r="U2" s="2"/>
      <c r="V2" s="2">
        <v>3570</v>
      </c>
      <c r="W2">
        <v>34</v>
      </c>
      <c r="X2" s="2">
        <f>Table1[[#This Row],[Gross Premium (100%)]]*Table1[[#This Row],[Participation / % Ceded]]/100</f>
        <v>1213.8</v>
      </c>
      <c r="Y2" t="s">
        <v>0</v>
      </c>
      <c r="Z2" s="2">
        <v>850000</v>
      </c>
      <c r="AA2" s="2"/>
      <c r="AB2" s="2">
        <v>100000</v>
      </c>
      <c r="AC2">
        <v>3</v>
      </c>
      <c r="AD2" s="2"/>
      <c r="AE2" s="2" t="s">
        <v>109</v>
      </c>
      <c r="AG2" s="2"/>
      <c r="AH2" s="2"/>
      <c r="AI2" s="2"/>
      <c r="AK2" s="2"/>
      <c r="AL2" s="2"/>
      <c r="AN2" s="2"/>
      <c r="AO2" s="2"/>
      <c r="AP2" s="2"/>
      <c r="AR2" s="2"/>
      <c r="AS2" s="2"/>
      <c r="AT2" t="s">
        <v>0</v>
      </c>
      <c r="AU2" s="2">
        <v>850000</v>
      </c>
      <c r="AV2" s="2"/>
      <c r="AW2" s="2">
        <v>25000</v>
      </c>
      <c r="AY2" s="2"/>
      <c r="AZ2" s="2" t="s">
        <v>109</v>
      </c>
      <c r="BB2" s="2"/>
      <c r="BC2" s="2"/>
      <c r="BD2" s="2"/>
      <c r="BF2" s="2"/>
      <c r="BG2" s="2"/>
      <c r="BI2" s="2"/>
      <c r="BJ2" s="2"/>
      <c r="BK2" s="2"/>
      <c r="BM2" s="2"/>
      <c r="BN2" s="1"/>
      <c r="BO2" s="1"/>
      <c r="BP2" s="2"/>
      <c r="BR2">
        <v>1811</v>
      </c>
      <c r="BU2" t="s">
        <v>110</v>
      </c>
      <c r="BW2">
        <v>1872</v>
      </c>
      <c r="CG2" s="2">
        <v>5000</v>
      </c>
      <c r="CH2" s="2"/>
      <c r="CI2" s="2"/>
      <c r="CJ2" s="2">
        <v>2500</v>
      </c>
      <c r="CK2" s="2">
        <v>850</v>
      </c>
      <c r="CL2" s="2">
        <v>2000000</v>
      </c>
      <c r="CM2" s="2"/>
      <c r="CN2" s="2"/>
      <c r="CO2" s="2"/>
      <c r="CP2" s="2"/>
      <c r="CQ2" s="2"/>
      <c r="CR2" s="2">
        <v>25000</v>
      </c>
      <c r="CS2" s="2">
        <v>850000</v>
      </c>
      <c r="CT2" s="2">
        <v>0</v>
      </c>
      <c r="CU2" s="2">
        <v>4420</v>
      </c>
      <c r="CV2" s="2">
        <f>Table1[[#This Row],[CGL - Premium]]+Table1[[#This Row],[Builder''s Risk Premium]]</f>
        <v>2063.8000000000002</v>
      </c>
      <c r="CW2" s="9">
        <v>21.75</v>
      </c>
      <c r="CX2" s="2">
        <f>Table1[[#This Row],[Insurer Total Gross Premium]]*Table1[[#This Row],[Coverholder Commission Percentage]]/100</f>
        <v>448.87650000000002</v>
      </c>
      <c r="CY2" s="2">
        <f>Table1[[#This Row],[Insurer Total Gross Premium]]-Table1[[#This Row],[Coverholder Commission Amount]]</f>
        <v>1614.9235000000001</v>
      </c>
    </row>
    <row r="3" spans="1:105" x14ac:dyDescent="0.25">
      <c r="A3" s="7" t="s">
        <v>1670</v>
      </c>
      <c r="B3" s="3">
        <v>2022</v>
      </c>
      <c r="C3" t="s">
        <v>1676</v>
      </c>
      <c r="D3" t="s">
        <v>111</v>
      </c>
      <c r="E3" t="s">
        <v>112</v>
      </c>
      <c r="F3">
        <v>1</v>
      </c>
      <c r="G3" s="12">
        <v>44743</v>
      </c>
      <c r="H3" s="12">
        <v>45108</v>
      </c>
      <c r="I3" s="13" t="s">
        <v>113</v>
      </c>
      <c r="J3" t="s">
        <v>114</v>
      </c>
      <c r="K3" t="s">
        <v>115</v>
      </c>
      <c r="L3" t="s">
        <v>106</v>
      </c>
      <c r="M3" t="s">
        <v>107</v>
      </c>
      <c r="N3" t="s">
        <v>116</v>
      </c>
      <c r="O3" s="2">
        <v>3000000</v>
      </c>
      <c r="P3" s="2"/>
      <c r="Q3" s="2"/>
      <c r="R3" s="2"/>
      <c r="S3" s="2">
        <v>3000000</v>
      </c>
      <c r="T3" s="2">
        <f>Table1[[#This Row],[Total Insurable Values (100%)]]*Table1[[#This Row],[Participation / % Ceded]]/100</f>
        <v>1020000</v>
      </c>
      <c r="U3" s="2"/>
      <c r="V3" s="2">
        <v>15120</v>
      </c>
      <c r="W3">
        <v>34</v>
      </c>
      <c r="X3" s="2">
        <f>Table1[[#This Row],[Gross Premium (100%)]]*Table1[[#This Row],[Participation / % Ceded]]/100</f>
        <v>5140.8</v>
      </c>
      <c r="Y3" t="s">
        <v>0</v>
      </c>
      <c r="Z3" s="2">
        <v>3000000</v>
      </c>
      <c r="AA3" s="2"/>
      <c r="AB3" s="2">
        <v>100000</v>
      </c>
      <c r="AC3">
        <v>3</v>
      </c>
      <c r="AD3" s="2"/>
      <c r="AE3" s="2" t="s">
        <v>109</v>
      </c>
      <c r="AG3" s="2"/>
      <c r="AH3" s="2"/>
      <c r="AI3" s="2"/>
      <c r="AK3" s="2"/>
      <c r="AL3" s="2"/>
      <c r="AN3" s="2"/>
      <c r="AO3" s="2"/>
      <c r="AP3" s="2"/>
      <c r="AR3" s="2"/>
      <c r="AS3" s="2"/>
      <c r="AT3" t="s">
        <v>0</v>
      </c>
      <c r="AU3" s="2">
        <v>3000000</v>
      </c>
      <c r="AV3" s="2"/>
      <c r="AW3" s="2">
        <v>25000</v>
      </c>
      <c r="AY3" s="2"/>
      <c r="AZ3" s="2" t="s">
        <v>109</v>
      </c>
      <c r="BB3" s="2"/>
      <c r="BC3" s="2"/>
      <c r="BD3" s="2"/>
      <c r="BF3" s="2"/>
      <c r="BG3" s="2"/>
      <c r="BI3" s="2"/>
      <c r="BJ3" s="2"/>
      <c r="BK3" s="2"/>
      <c r="BM3" s="2"/>
      <c r="BN3" s="1"/>
      <c r="BO3" s="1"/>
      <c r="BP3" s="2"/>
      <c r="BR3">
        <v>1811</v>
      </c>
      <c r="BU3" t="s">
        <v>117</v>
      </c>
      <c r="CG3" s="2">
        <v>5000</v>
      </c>
      <c r="CH3" s="2"/>
      <c r="CI3" s="2"/>
      <c r="CJ3" s="2">
        <v>2500</v>
      </c>
      <c r="CK3" s="2">
        <v>2500</v>
      </c>
      <c r="CL3" s="2">
        <v>5000000</v>
      </c>
      <c r="CM3" s="2"/>
      <c r="CN3" s="2"/>
      <c r="CO3" s="2"/>
      <c r="CP3" s="2"/>
      <c r="CQ3" s="2"/>
      <c r="CR3" s="2">
        <v>25000</v>
      </c>
      <c r="CS3" s="2">
        <v>3000000</v>
      </c>
      <c r="CT3" s="2">
        <v>0</v>
      </c>
      <c r="CU3" s="2">
        <v>17620</v>
      </c>
      <c r="CV3" s="2">
        <f>Table1[[#This Row],[CGL - Premium]]+Table1[[#This Row],[Builder''s Risk Premium]]</f>
        <v>7640.8</v>
      </c>
      <c r="CW3" s="9">
        <v>21.75</v>
      </c>
      <c r="CX3" s="2">
        <f>Table1[[#This Row],[Insurer Total Gross Premium]]*Table1[[#This Row],[Coverholder Commission Percentage]]/100</f>
        <v>1661.874</v>
      </c>
      <c r="CY3" s="2">
        <f>Table1[[#This Row],[Insurer Total Gross Premium]]-Table1[[#This Row],[Coverholder Commission Amount]]</f>
        <v>5978.9260000000004</v>
      </c>
    </row>
    <row r="4" spans="1:105" x14ac:dyDescent="0.25">
      <c r="A4" s="7" t="s">
        <v>1670</v>
      </c>
      <c r="B4" s="3">
        <v>2022</v>
      </c>
      <c r="C4" t="s">
        <v>1676</v>
      </c>
      <c r="D4" t="s">
        <v>118</v>
      </c>
      <c r="E4" t="s">
        <v>119</v>
      </c>
      <c r="F4">
        <v>1</v>
      </c>
      <c r="G4" s="12">
        <v>44749</v>
      </c>
      <c r="H4" s="12">
        <v>44933</v>
      </c>
      <c r="I4" s="13">
        <v>40</v>
      </c>
      <c r="J4" t="s">
        <v>120</v>
      </c>
      <c r="K4" t="s">
        <v>105</v>
      </c>
      <c r="L4" t="s">
        <v>106</v>
      </c>
      <c r="M4" t="s">
        <v>107</v>
      </c>
      <c r="N4" t="s">
        <v>121</v>
      </c>
      <c r="O4" s="2">
        <v>3000000</v>
      </c>
      <c r="P4" s="2"/>
      <c r="Q4" s="2"/>
      <c r="R4" s="2"/>
      <c r="S4" s="2">
        <v>3000000</v>
      </c>
      <c r="T4" s="2">
        <f>Table1[[#This Row],[Total Insurable Values (100%)]]*Table1[[#This Row],[Participation / % Ceded]]/100</f>
        <v>0</v>
      </c>
      <c r="U4" s="2"/>
      <c r="V4" s="2"/>
      <c r="X4" s="2">
        <f>Table1[[#This Row],[Gross Premium (100%)]]*Table1[[#This Row],[Participation / % Ceded]]/100</f>
        <v>0</v>
      </c>
      <c r="Y4" t="s">
        <v>0</v>
      </c>
      <c r="Z4" s="2">
        <v>300000</v>
      </c>
      <c r="AA4" s="2"/>
      <c r="AB4" s="2">
        <v>100000</v>
      </c>
      <c r="AC4">
        <v>3</v>
      </c>
      <c r="AD4" s="2"/>
      <c r="AE4" s="2" t="s">
        <v>109</v>
      </c>
      <c r="AG4" s="2"/>
      <c r="AH4" s="2"/>
      <c r="AI4" s="2"/>
      <c r="AK4" s="2"/>
      <c r="AL4" s="2"/>
      <c r="AN4" s="2"/>
      <c r="AO4" s="2"/>
      <c r="AP4" s="2"/>
      <c r="AR4" s="2"/>
      <c r="AS4" s="2"/>
      <c r="AT4" t="s">
        <v>0</v>
      </c>
      <c r="AU4" s="2">
        <v>3000000</v>
      </c>
      <c r="AV4" s="2"/>
      <c r="AW4" s="2">
        <v>25000</v>
      </c>
      <c r="AY4" s="2"/>
      <c r="AZ4" s="2" t="s">
        <v>109</v>
      </c>
      <c r="BB4" s="2"/>
      <c r="BC4" s="2"/>
      <c r="BD4" s="2"/>
      <c r="BF4" s="2"/>
      <c r="BG4" s="2"/>
      <c r="BI4" s="2"/>
      <c r="BJ4" s="2"/>
      <c r="BK4" s="2"/>
      <c r="BM4" s="2"/>
      <c r="BN4" s="1"/>
      <c r="BO4" s="1"/>
      <c r="BP4" s="2"/>
      <c r="BR4">
        <v>1811</v>
      </c>
      <c r="CG4" s="2">
        <v>5000</v>
      </c>
      <c r="CH4" s="2"/>
      <c r="CI4" s="2"/>
      <c r="CJ4" s="2">
        <v>2500</v>
      </c>
      <c r="CK4" s="2">
        <v>1250</v>
      </c>
      <c r="CL4" s="2">
        <v>5000000</v>
      </c>
      <c r="CM4" s="2"/>
      <c r="CN4" s="2"/>
      <c r="CO4" s="2"/>
      <c r="CP4" s="2"/>
      <c r="CQ4" s="2"/>
      <c r="CR4" s="2">
        <v>10000</v>
      </c>
      <c r="CS4" s="2">
        <v>3000000</v>
      </c>
      <c r="CT4" s="2">
        <v>0</v>
      </c>
      <c r="CU4" s="2">
        <v>8810</v>
      </c>
      <c r="CV4" s="2">
        <f>Table1[[#This Row],[CGL - Premium]]+Table1[[#This Row],[Builder''s Risk Premium]]</f>
        <v>1250</v>
      </c>
      <c r="CW4" s="9">
        <v>21.75</v>
      </c>
      <c r="CX4" s="2">
        <f>Table1[[#This Row],[Insurer Total Gross Premium]]*Table1[[#This Row],[Coverholder Commission Percentage]]/100</f>
        <v>271.875</v>
      </c>
      <c r="CY4" s="2">
        <f>Table1[[#This Row],[Insurer Total Gross Premium]]-Table1[[#This Row],[Coverholder Commission Amount]]</f>
        <v>978.125</v>
      </c>
    </row>
    <row r="5" spans="1:105" x14ac:dyDescent="0.25">
      <c r="A5" s="7" t="s">
        <v>1670</v>
      </c>
      <c r="B5" s="3">
        <v>2022</v>
      </c>
      <c r="C5" t="s">
        <v>1676</v>
      </c>
      <c r="D5" t="s">
        <v>122</v>
      </c>
      <c r="E5" t="s">
        <v>123</v>
      </c>
      <c r="F5">
        <v>1</v>
      </c>
      <c r="G5" s="12">
        <v>44774</v>
      </c>
      <c r="H5" s="12">
        <v>45139</v>
      </c>
      <c r="I5" s="13">
        <v>433</v>
      </c>
      <c r="J5" t="s">
        <v>124</v>
      </c>
      <c r="K5" t="s">
        <v>105</v>
      </c>
      <c r="L5" t="s">
        <v>106</v>
      </c>
      <c r="M5" t="s">
        <v>107</v>
      </c>
      <c r="N5" t="s">
        <v>125</v>
      </c>
      <c r="O5" s="2">
        <v>1000000</v>
      </c>
      <c r="P5" s="2"/>
      <c r="Q5" s="2"/>
      <c r="R5" s="2"/>
      <c r="S5" s="2">
        <v>1000000</v>
      </c>
      <c r="T5" s="2">
        <f>Table1[[#This Row],[Total Insurable Values (100%)]]*Table1[[#This Row],[Participation / % Ceded]]/100</f>
        <v>500000</v>
      </c>
      <c r="U5" s="2"/>
      <c r="V5" s="2">
        <v>5040</v>
      </c>
      <c r="W5">
        <v>50</v>
      </c>
      <c r="X5" s="2">
        <f>Table1[[#This Row],[Gross Premium (100%)]]*Table1[[#This Row],[Participation / % Ceded]]/100</f>
        <v>2520</v>
      </c>
      <c r="Y5" t="s">
        <v>0</v>
      </c>
      <c r="Z5" s="2">
        <v>1000000</v>
      </c>
      <c r="AA5" s="2"/>
      <c r="AB5" s="2">
        <v>100000</v>
      </c>
      <c r="AC5">
        <v>3</v>
      </c>
      <c r="AD5" s="2"/>
      <c r="AE5" s="2" t="s">
        <v>109</v>
      </c>
      <c r="AG5" s="2"/>
      <c r="AH5" s="2"/>
      <c r="AI5" s="2"/>
      <c r="AK5" s="2"/>
      <c r="AL5" s="2"/>
      <c r="AN5" s="2"/>
      <c r="AO5" s="2"/>
      <c r="AP5" s="2"/>
      <c r="AR5" s="2"/>
      <c r="AS5" s="2"/>
      <c r="AT5" t="s">
        <v>0</v>
      </c>
      <c r="AU5" s="2">
        <v>1000000</v>
      </c>
      <c r="AV5" s="2"/>
      <c r="AW5" s="2">
        <v>25000</v>
      </c>
      <c r="AY5" s="2"/>
      <c r="AZ5" s="2" t="s">
        <v>109</v>
      </c>
      <c r="BB5" s="2"/>
      <c r="BC5" s="2"/>
      <c r="BD5" s="2"/>
      <c r="BF5" s="2"/>
      <c r="BG5" s="2"/>
      <c r="BI5" s="2"/>
      <c r="BJ5" s="2"/>
      <c r="BK5" s="2"/>
      <c r="BM5" s="2"/>
      <c r="BN5" s="1"/>
      <c r="BO5" s="1"/>
      <c r="BP5" s="2"/>
      <c r="BR5">
        <v>1830</v>
      </c>
      <c r="BU5" t="s">
        <v>110</v>
      </c>
      <c r="BW5">
        <v>1900</v>
      </c>
      <c r="CG5" s="2">
        <v>5000</v>
      </c>
      <c r="CH5" s="2"/>
      <c r="CI5" s="2"/>
      <c r="CJ5" s="2">
        <v>2500</v>
      </c>
      <c r="CK5" s="2">
        <v>1000</v>
      </c>
      <c r="CL5" s="2">
        <v>2000000</v>
      </c>
      <c r="CM5" s="2"/>
      <c r="CN5" s="2"/>
      <c r="CO5" s="2"/>
      <c r="CP5" s="2"/>
      <c r="CQ5" s="2"/>
      <c r="CR5" s="2">
        <v>25000</v>
      </c>
      <c r="CS5" s="2">
        <v>1000000</v>
      </c>
      <c r="CT5" s="2">
        <v>0</v>
      </c>
      <c r="CU5" s="2">
        <v>6040</v>
      </c>
      <c r="CV5" s="2">
        <f>Table1[[#This Row],[CGL - Premium]]+Table1[[#This Row],[Builder''s Risk Premium]]</f>
        <v>3520</v>
      </c>
      <c r="CW5" s="9">
        <v>21.75</v>
      </c>
      <c r="CX5" s="2">
        <f>Table1[[#This Row],[Insurer Total Gross Premium]]*Table1[[#This Row],[Coverholder Commission Percentage]]/100</f>
        <v>765.6</v>
      </c>
      <c r="CY5" s="2">
        <f>Table1[[#This Row],[Insurer Total Gross Premium]]-Table1[[#This Row],[Coverholder Commission Amount]]</f>
        <v>2754.4</v>
      </c>
    </row>
    <row r="6" spans="1:105" x14ac:dyDescent="0.25">
      <c r="A6" s="7" t="s">
        <v>1670</v>
      </c>
      <c r="B6" s="3">
        <v>2022</v>
      </c>
      <c r="C6" t="s">
        <v>1676</v>
      </c>
      <c r="D6" t="s">
        <v>126</v>
      </c>
      <c r="E6" t="s">
        <v>127</v>
      </c>
      <c r="F6">
        <v>1</v>
      </c>
      <c r="G6" s="12">
        <v>44765</v>
      </c>
      <c r="H6" s="12">
        <v>45130</v>
      </c>
      <c r="I6" s="13">
        <v>1076</v>
      </c>
      <c r="J6" t="s">
        <v>128</v>
      </c>
      <c r="K6" t="s">
        <v>129</v>
      </c>
      <c r="L6" t="s">
        <v>106</v>
      </c>
      <c r="M6" t="s">
        <v>107</v>
      </c>
      <c r="N6" t="s">
        <v>130</v>
      </c>
      <c r="O6" s="2">
        <v>4679300</v>
      </c>
      <c r="P6" s="2"/>
      <c r="Q6" s="2"/>
      <c r="R6" s="2"/>
      <c r="S6" s="2">
        <v>4679300</v>
      </c>
      <c r="T6" s="2">
        <f>Table1[[#This Row],[Total Insurable Values (100%)]]*Table1[[#This Row],[Participation / % Ceded]]/100</f>
        <v>2339650</v>
      </c>
      <c r="U6" s="2"/>
      <c r="V6" s="2">
        <v>30888</v>
      </c>
      <c r="W6">
        <v>50</v>
      </c>
      <c r="X6" s="2">
        <f>Table1[[#This Row],[Gross Premium (100%)]]*Table1[[#This Row],[Participation / % Ceded]]/100</f>
        <v>15444</v>
      </c>
      <c r="Y6" t="s">
        <v>0</v>
      </c>
      <c r="Z6" s="2">
        <v>4679300</v>
      </c>
      <c r="AA6" s="2"/>
      <c r="AB6" s="2">
        <v>100000</v>
      </c>
      <c r="AC6">
        <v>3</v>
      </c>
      <c r="AD6" s="2"/>
      <c r="AE6" s="2" t="s">
        <v>109</v>
      </c>
      <c r="AG6" s="2"/>
      <c r="AH6" s="2"/>
      <c r="AI6" s="2"/>
      <c r="AK6" s="2"/>
      <c r="AL6" s="2"/>
      <c r="AN6" s="2"/>
      <c r="AO6" s="2"/>
      <c r="AP6" s="2"/>
      <c r="AR6" s="2"/>
      <c r="AS6" s="2"/>
      <c r="AT6" t="s">
        <v>0</v>
      </c>
      <c r="AU6" s="2">
        <v>4679300</v>
      </c>
      <c r="AV6" s="2"/>
      <c r="AW6" s="2">
        <v>25000</v>
      </c>
      <c r="AY6" s="2"/>
      <c r="AZ6" s="2" t="s">
        <v>109</v>
      </c>
      <c r="BB6" s="2"/>
      <c r="BC6" s="2"/>
      <c r="BD6" s="2"/>
      <c r="BF6" s="2"/>
      <c r="BG6" s="2"/>
      <c r="BI6" s="2"/>
      <c r="BJ6" s="2"/>
      <c r="BK6" s="2"/>
      <c r="BM6" s="2"/>
      <c r="BN6" s="1"/>
      <c r="BO6" s="1"/>
      <c r="BP6" s="2"/>
      <c r="BR6">
        <v>1811</v>
      </c>
      <c r="CG6" s="2">
        <v>5000</v>
      </c>
      <c r="CH6" s="2"/>
      <c r="CI6" s="2"/>
      <c r="CJ6" s="2">
        <v>2500</v>
      </c>
      <c r="CK6" s="2">
        <v>2500</v>
      </c>
      <c r="CL6" s="2">
        <v>5000000</v>
      </c>
      <c r="CM6" s="2"/>
      <c r="CN6" s="2"/>
      <c r="CO6" s="2"/>
      <c r="CP6" s="2"/>
      <c r="CQ6" s="2"/>
      <c r="CR6" s="2">
        <v>25000</v>
      </c>
      <c r="CS6" s="2">
        <v>4679300</v>
      </c>
      <c r="CT6" s="2">
        <v>0</v>
      </c>
      <c r="CU6" s="2">
        <v>33388</v>
      </c>
      <c r="CV6" s="2">
        <f>Table1[[#This Row],[CGL - Premium]]+Table1[[#This Row],[Builder''s Risk Premium]]</f>
        <v>17944</v>
      </c>
      <c r="CW6" s="9">
        <v>21.75</v>
      </c>
      <c r="CX6" s="2">
        <f>Table1[[#This Row],[Insurer Total Gross Premium]]*Table1[[#This Row],[Coverholder Commission Percentage]]/100</f>
        <v>3902.82</v>
      </c>
      <c r="CY6" s="2">
        <f>Table1[[#This Row],[Insurer Total Gross Premium]]-Table1[[#This Row],[Coverholder Commission Amount]]</f>
        <v>14041.18</v>
      </c>
    </row>
    <row r="7" spans="1:105" x14ac:dyDescent="0.25">
      <c r="A7" s="7" t="s">
        <v>1670</v>
      </c>
      <c r="B7" s="3">
        <v>2022</v>
      </c>
      <c r="C7" t="s">
        <v>131</v>
      </c>
      <c r="D7" t="s">
        <v>126</v>
      </c>
      <c r="E7" t="s">
        <v>127</v>
      </c>
      <c r="F7">
        <v>1</v>
      </c>
      <c r="G7" s="12">
        <v>44765</v>
      </c>
      <c r="H7" s="12">
        <v>45130</v>
      </c>
      <c r="I7" s="13">
        <v>1076</v>
      </c>
      <c r="J7" t="s">
        <v>128</v>
      </c>
      <c r="K7" t="s">
        <v>129</v>
      </c>
      <c r="L7" t="s">
        <v>106</v>
      </c>
      <c r="M7" t="s">
        <v>107</v>
      </c>
      <c r="N7" t="s">
        <v>130</v>
      </c>
      <c r="O7" s="2">
        <v>0</v>
      </c>
      <c r="P7" s="2"/>
      <c r="Q7" s="2"/>
      <c r="R7" s="2"/>
      <c r="S7" s="2">
        <v>0</v>
      </c>
      <c r="T7" s="2">
        <f>Table1[[#This Row],[Total Insurable Values (100%)]]*Table1[[#This Row],[Participation / % Ceded]]/100</f>
        <v>0</v>
      </c>
      <c r="U7" s="2"/>
      <c r="V7" s="2">
        <v>1544</v>
      </c>
      <c r="W7">
        <v>50</v>
      </c>
      <c r="X7" s="2">
        <f>Table1[[#This Row],[Gross Premium (100%)]]*Table1[[#This Row],[Participation / % Ceded]]/100</f>
        <v>772</v>
      </c>
      <c r="Y7" t="s">
        <v>0</v>
      </c>
      <c r="Z7" s="2">
        <v>4679300</v>
      </c>
      <c r="AA7" s="2"/>
      <c r="AB7" s="2">
        <v>100000</v>
      </c>
      <c r="AC7">
        <v>3</v>
      </c>
      <c r="AD7" s="2"/>
      <c r="AE7" s="2" t="s">
        <v>109</v>
      </c>
      <c r="AG7" s="2"/>
      <c r="AH7" s="2"/>
      <c r="AI7" s="2"/>
      <c r="AK7" s="2"/>
      <c r="AL7" s="2"/>
      <c r="AN7" s="2"/>
      <c r="AO7" s="2"/>
      <c r="AP7" s="2"/>
      <c r="AR7" s="2"/>
      <c r="AS7" s="2"/>
      <c r="AT7" t="s">
        <v>0</v>
      </c>
      <c r="AU7" s="2">
        <v>4679300</v>
      </c>
      <c r="AV7" s="2"/>
      <c r="AW7" s="2">
        <v>25000</v>
      </c>
      <c r="AY7" s="2"/>
      <c r="AZ7" s="2" t="s">
        <v>109</v>
      </c>
      <c r="BB7" s="2"/>
      <c r="BC7" s="2"/>
      <c r="BD7" s="2"/>
      <c r="BF7" s="2"/>
      <c r="BG7" s="2"/>
      <c r="BI7" s="2"/>
      <c r="BJ7" s="2"/>
      <c r="BK7" s="2"/>
      <c r="BM7" s="2"/>
      <c r="BN7" s="1"/>
      <c r="BO7" s="1"/>
      <c r="BP7" s="2"/>
      <c r="BR7">
        <v>1811</v>
      </c>
      <c r="CG7" s="2">
        <v>5000</v>
      </c>
      <c r="CH7" s="2"/>
      <c r="CI7" s="2"/>
      <c r="CJ7" s="2">
        <v>2500</v>
      </c>
      <c r="CK7" s="2">
        <v>0</v>
      </c>
      <c r="CL7" s="2">
        <v>5000000</v>
      </c>
      <c r="CM7" s="2"/>
      <c r="CN7" s="2"/>
      <c r="CO7" s="2"/>
      <c r="CP7" s="2"/>
      <c r="CQ7" s="2"/>
      <c r="CR7" s="2">
        <v>25000</v>
      </c>
      <c r="CS7" s="2">
        <v>4679300</v>
      </c>
      <c r="CT7" s="2">
        <v>0</v>
      </c>
      <c r="CU7" s="2">
        <v>1544</v>
      </c>
      <c r="CV7" s="2">
        <f>Table1[[#This Row],[CGL - Premium]]+Table1[[#This Row],[Builder''s Risk Premium]]</f>
        <v>772</v>
      </c>
      <c r="CW7" s="9">
        <v>21.75</v>
      </c>
      <c r="CX7" s="2">
        <f>Table1[[#This Row],[Insurer Total Gross Premium]]*Table1[[#This Row],[Coverholder Commission Percentage]]/100</f>
        <v>167.91</v>
      </c>
      <c r="CY7" s="2">
        <f>Table1[[#This Row],[Insurer Total Gross Premium]]-Table1[[#This Row],[Coverholder Commission Amount]]</f>
        <v>604.09</v>
      </c>
    </row>
    <row r="8" spans="1:105" x14ac:dyDescent="0.25">
      <c r="A8" s="7" t="s">
        <v>1670</v>
      </c>
      <c r="B8" s="3">
        <v>2022</v>
      </c>
      <c r="C8" t="s">
        <v>1676</v>
      </c>
      <c r="D8" t="s">
        <v>132</v>
      </c>
      <c r="E8" t="s">
        <v>133</v>
      </c>
      <c r="F8">
        <v>1</v>
      </c>
      <c r="G8" s="12">
        <v>44767</v>
      </c>
      <c r="H8" s="12">
        <v>45041</v>
      </c>
      <c r="I8" s="13">
        <v>36</v>
      </c>
      <c r="J8" t="s">
        <v>134</v>
      </c>
      <c r="K8" t="s">
        <v>105</v>
      </c>
      <c r="L8" t="s">
        <v>106</v>
      </c>
      <c r="M8" t="s">
        <v>107</v>
      </c>
      <c r="N8" t="s">
        <v>135</v>
      </c>
      <c r="O8" s="2">
        <v>1497000</v>
      </c>
      <c r="P8" s="2"/>
      <c r="Q8" s="2"/>
      <c r="R8" s="2"/>
      <c r="S8" s="2">
        <v>1497000</v>
      </c>
      <c r="T8" s="2">
        <f>Table1[[#This Row],[Total Insurable Values (100%)]]*Table1[[#This Row],[Participation / % Ceded]]/100</f>
        <v>508980</v>
      </c>
      <c r="U8" s="2"/>
      <c r="V8" s="2">
        <v>5661</v>
      </c>
      <c r="W8">
        <v>34</v>
      </c>
      <c r="X8" s="2">
        <f>Table1[[#This Row],[Gross Premium (100%)]]*Table1[[#This Row],[Participation / % Ceded]]/100</f>
        <v>1924.74</v>
      </c>
      <c r="Y8" t="s">
        <v>0</v>
      </c>
      <c r="Z8" s="2">
        <v>1497000</v>
      </c>
      <c r="AA8" s="2"/>
      <c r="AB8" s="2">
        <v>100000</v>
      </c>
      <c r="AC8">
        <v>3</v>
      </c>
      <c r="AD8" s="2"/>
      <c r="AE8" s="2" t="s">
        <v>109</v>
      </c>
      <c r="AG8" s="2"/>
      <c r="AH8" s="2"/>
      <c r="AI8" s="2"/>
      <c r="AK8" s="2"/>
      <c r="AL8" s="2"/>
      <c r="AN8" s="2"/>
      <c r="AO8" s="2"/>
      <c r="AP8" s="2"/>
      <c r="AR8" s="2"/>
      <c r="AS8" s="2"/>
      <c r="AT8" t="s">
        <v>0</v>
      </c>
      <c r="AU8" s="2">
        <v>1497000</v>
      </c>
      <c r="AV8" s="2"/>
      <c r="AW8" s="2">
        <v>25000</v>
      </c>
      <c r="AY8" s="2"/>
      <c r="AZ8" s="2" t="s">
        <v>109</v>
      </c>
      <c r="BB8" s="2"/>
      <c r="BC8" s="2"/>
      <c r="BD8" s="2"/>
      <c r="BF8" s="2"/>
      <c r="BG8" s="2"/>
      <c r="BI8" s="2"/>
      <c r="BJ8" s="2"/>
      <c r="BK8" s="2"/>
      <c r="BM8" s="2"/>
      <c r="BN8" s="1"/>
      <c r="BO8" s="1"/>
      <c r="BP8" s="2"/>
      <c r="BR8">
        <v>1811</v>
      </c>
      <c r="CA8">
        <v>2</v>
      </c>
      <c r="CG8" s="2">
        <v>5000</v>
      </c>
      <c r="CH8" s="2"/>
      <c r="CI8" s="2"/>
      <c r="CJ8" s="2">
        <v>2500</v>
      </c>
      <c r="CK8" s="2">
        <v>750</v>
      </c>
      <c r="CL8" s="2">
        <v>2000000</v>
      </c>
      <c r="CM8" s="2"/>
      <c r="CN8" s="2"/>
      <c r="CO8" s="2"/>
      <c r="CP8" s="2"/>
      <c r="CQ8" s="2"/>
      <c r="CR8" s="2">
        <v>25000</v>
      </c>
      <c r="CS8" s="2">
        <v>1497000</v>
      </c>
      <c r="CT8" s="2">
        <v>0</v>
      </c>
      <c r="CU8" s="2">
        <v>6411</v>
      </c>
      <c r="CV8" s="2">
        <f>Table1[[#This Row],[CGL - Premium]]+Table1[[#This Row],[Builder''s Risk Premium]]</f>
        <v>2674.74</v>
      </c>
      <c r="CW8" s="9">
        <v>21.75</v>
      </c>
      <c r="CX8" s="2">
        <f>Table1[[#This Row],[Insurer Total Gross Premium]]*Table1[[#This Row],[Coverholder Commission Percentage]]/100</f>
        <v>581.75594999999998</v>
      </c>
      <c r="CY8" s="2">
        <f>Table1[[#This Row],[Insurer Total Gross Premium]]-Table1[[#This Row],[Coverholder Commission Amount]]</f>
        <v>2092.98405</v>
      </c>
    </row>
    <row r="9" spans="1:105" x14ac:dyDescent="0.25">
      <c r="A9" s="7" t="s">
        <v>1670</v>
      </c>
      <c r="B9" s="3">
        <v>2022</v>
      </c>
      <c r="C9" t="s">
        <v>1676</v>
      </c>
      <c r="D9" t="s">
        <v>136</v>
      </c>
      <c r="E9" t="s">
        <v>137</v>
      </c>
      <c r="F9">
        <v>1</v>
      </c>
      <c r="G9" s="12">
        <v>44742</v>
      </c>
      <c r="H9" s="12">
        <v>45107</v>
      </c>
      <c r="I9" s="13" t="s">
        <v>138</v>
      </c>
      <c r="J9" t="s">
        <v>139</v>
      </c>
      <c r="K9" t="s">
        <v>140</v>
      </c>
      <c r="L9" t="s">
        <v>106</v>
      </c>
      <c r="M9" t="s">
        <v>107</v>
      </c>
      <c r="N9" t="s">
        <v>141</v>
      </c>
      <c r="O9" s="2">
        <v>3260000</v>
      </c>
      <c r="P9" s="2"/>
      <c r="Q9" s="2"/>
      <c r="R9" s="2"/>
      <c r="S9" s="2">
        <v>3260000</v>
      </c>
      <c r="T9" s="2">
        <f>Table1[[#This Row],[Total Insurable Values (100%)]]*Table1[[#This Row],[Participation / % Ceded]]/100</f>
        <v>1304000</v>
      </c>
      <c r="U9" s="2"/>
      <c r="V9" s="2">
        <v>17616</v>
      </c>
      <c r="W9">
        <v>40</v>
      </c>
      <c r="X9" s="2">
        <f>Table1[[#This Row],[Gross Premium (100%)]]*Table1[[#This Row],[Participation / % Ceded]]/100</f>
        <v>7046.4</v>
      </c>
      <c r="Y9" t="s">
        <v>0</v>
      </c>
      <c r="Z9" s="2">
        <v>3260000</v>
      </c>
      <c r="AA9" s="2"/>
      <c r="AB9" s="2">
        <v>100000</v>
      </c>
      <c r="AC9">
        <v>5</v>
      </c>
      <c r="AD9" s="2"/>
      <c r="AE9" s="2" t="s">
        <v>109</v>
      </c>
      <c r="AG9" s="2"/>
      <c r="AH9" s="2"/>
      <c r="AI9" s="2"/>
      <c r="AK9" s="2"/>
      <c r="AL9" s="2"/>
      <c r="AN9" s="2"/>
      <c r="AO9" s="2"/>
      <c r="AP9" s="2"/>
      <c r="AR9" s="2"/>
      <c r="AS9" s="2"/>
      <c r="AT9" t="s">
        <v>0</v>
      </c>
      <c r="AU9" s="2">
        <v>3260000</v>
      </c>
      <c r="AV9" s="2"/>
      <c r="AW9" s="2">
        <v>25000</v>
      </c>
      <c r="AY9" s="2"/>
      <c r="AZ9" s="2" t="s">
        <v>109</v>
      </c>
      <c r="BB9" s="2"/>
      <c r="BC9" s="2"/>
      <c r="BD9" s="2"/>
      <c r="BF9" s="2"/>
      <c r="BG9" s="2"/>
      <c r="BI9" s="2"/>
      <c r="BJ9" s="2"/>
      <c r="BK9" s="2"/>
      <c r="BM9" s="2"/>
      <c r="BN9" s="1"/>
      <c r="BO9" s="1"/>
      <c r="BP9" s="2"/>
      <c r="BR9">
        <v>1812</v>
      </c>
      <c r="BU9" t="s">
        <v>110</v>
      </c>
      <c r="CA9">
        <v>3</v>
      </c>
      <c r="CG9" s="2">
        <v>5000</v>
      </c>
      <c r="CH9" s="2"/>
      <c r="CI9" s="2"/>
      <c r="CJ9" s="2">
        <v>2500</v>
      </c>
      <c r="CK9" s="2">
        <v>800</v>
      </c>
      <c r="CL9" s="2">
        <v>2000000</v>
      </c>
      <c r="CM9" s="2"/>
      <c r="CN9" s="2"/>
      <c r="CO9" s="2"/>
      <c r="CP9" s="2"/>
      <c r="CQ9" s="2"/>
      <c r="CR9" s="2">
        <v>250000</v>
      </c>
      <c r="CS9" s="2">
        <v>3260000</v>
      </c>
      <c r="CT9" s="2">
        <v>0</v>
      </c>
      <c r="CU9" s="2">
        <v>18416</v>
      </c>
      <c r="CV9" s="2">
        <f>Table1[[#This Row],[CGL - Premium]]+Table1[[#This Row],[Builder''s Risk Premium]]</f>
        <v>7846.4</v>
      </c>
      <c r="CW9" s="9">
        <v>21.75</v>
      </c>
      <c r="CX9" s="2">
        <f>Table1[[#This Row],[Insurer Total Gross Premium]]*Table1[[#This Row],[Coverholder Commission Percentage]]/100</f>
        <v>1706.5919999999999</v>
      </c>
      <c r="CY9" s="2">
        <f>Table1[[#This Row],[Insurer Total Gross Premium]]-Table1[[#This Row],[Coverholder Commission Amount]]</f>
        <v>6139.808</v>
      </c>
    </row>
    <row r="10" spans="1:105" x14ac:dyDescent="0.25">
      <c r="A10" s="3"/>
      <c r="B10" s="3"/>
      <c r="C10" s="3" t="s">
        <v>1667</v>
      </c>
      <c r="D10" s="3"/>
      <c r="E10" s="3"/>
      <c r="F10" s="3"/>
      <c r="I10" s="3"/>
      <c r="J10" s="3"/>
      <c r="K10" s="3"/>
      <c r="L10" s="3"/>
      <c r="M10" s="3"/>
      <c r="N10" s="3"/>
      <c r="T10" s="3"/>
      <c r="W10" s="3"/>
      <c r="X10" s="3"/>
      <c r="Y10" s="3"/>
      <c r="AC10" s="3"/>
      <c r="AF10" s="3"/>
      <c r="AJ10" s="3"/>
      <c r="AM10" s="3"/>
      <c r="AQ10" s="3"/>
      <c r="AT10" s="3"/>
      <c r="AX10" s="3"/>
      <c r="BA10" s="3"/>
      <c r="BE10" s="3"/>
      <c r="BH10" s="3"/>
      <c r="BL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V10" s="2">
        <f>SUBTOTAL(109,Table1[Insurer Total Gross Premium])</f>
        <v>43711.74</v>
      </c>
      <c r="CW10" s="3"/>
      <c r="CX10" s="3"/>
      <c r="CY10" s="2">
        <f>SUBTOTAL(109,Table1[Net Premium to Carbon])</f>
        <v>34204.436549999999</v>
      </c>
      <c r="CZ10" s="3"/>
      <c r="DA10" s="3">
        <f>SUBTOTAL(103,Table1[Notes])</f>
        <v>0</v>
      </c>
    </row>
    <row r="15" spans="1:105" x14ac:dyDescent="0.25">
      <c r="V15" s="14"/>
    </row>
  </sheetData>
  <sheetProtection formatCells="0" formatColumns="0" formatRows="0" insertColumns="0" insertRows="0" insertHyperlinks="0" deleteColumns="0" deleteRows="0" sort="0" autoFilter="0" pivotTables="0"/>
  <phoneticPr fontId="2" type="noConversion"/>
  <conditionalFormatting sqref="D1:E1048576">
    <cfRule type="duplicateValues" dxfId="188" priority="1"/>
  </conditionalFormatting>
  <pageMargins left="0.7" right="0.7" top="0.75" bottom="0.75" header="0.3" footer="0.3"/>
  <ignoredErrors>
    <ignoredError sqref="I3" numberStoredAsText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Z224"/>
  <sheetViews>
    <sheetView topLeftCell="BQ1" workbookViewId="0">
      <selection activeCell="BX14" sqref="BX14"/>
    </sheetView>
  </sheetViews>
  <sheetFormatPr defaultRowHeight="15" x14ac:dyDescent="0.25"/>
  <cols>
    <col min="1" max="1" width="19.7109375" customWidth="1"/>
    <col min="2" max="2" width="14.85546875" customWidth="1"/>
    <col min="3" max="3" width="26.140625" customWidth="1"/>
    <col min="4" max="4" width="24.28515625" customWidth="1"/>
    <col min="5" max="5" width="27.5703125" customWidth="1"/>
    <col min="6" max="6" width="15.28515625" customWidth="1"/>
    <col min="7" max="7" width="17.85546875" customWidth="1"/>
    <col min="8" max="8" width="15.5703125" customWidth="1"/>
    <col min="9" max="9" width="47.42578125" customWidth="1"/>
    <col min="10" max="10" width="36" customWidth="1"/>
    <col min="11" max="13" width="15" customWidth="1"/>
    <col min="14" max="14" width="12.140625" customWidth="1"/>
    <col min="15" max="15" width="27" customWidth="1"/>
    <col min="16" max="16" width="19.28515625" customWidth="1"/>
    <col min="17" max="17" width="23.5703125" customWidth="1"/>
    <col min="18" max="18" width="26.28515625" customWidth="1"/>
    <col min="19" max="19" width="21.5703125" customWidth="1"/>
    <col min="20" max="20" width="25" customWidth="1"/>
    <col min="21" max="21" width="20.7109375" customWidth="1"/>
    <col min="22" max="22" width="23.42578125" customWidth="1"/>
    <col min="23" max="23" width="24.5703125" customWidth="1"/>
    <col min="24" max="24" width="25.85546875" customWidth="1"/>
    <col min="25" max="25" width="15" customWidth="1"/>
    <col min="26" max="26" width="21.42578125" customWidth="1"/>
    <col min="27" max="27" width="15" customWidth="1"/>
    <col min="28" max="28" width="15.5703125" customWidth="1"/>
    <col min="29" max="29" width="15" customWidth="1"/>
    <col min="30" max="30" width="24.5703125" customWidth="1"/>
    <col min="31" max="31" width="26.42578125" customWidth="1"/>
    <col min="32" max="32" width="20.28515625" customWidth="1"/>
    <col min="33" max="33" width="24" customWidth="1"/>
    <col min="34" max="34" width="20.5703125" customWidth="1"/>
    <col min="35" max="35" width="21" customWidth="1"/>
    <col min="36" max="36" width="25.140625" customWidth="1"/>
    <col min="37" max="37" width="21.28515625" customWidth="1"/>
    <col min="38" max="38" width="18.85546875" customWidth="1"/>
    <col min="39" max="39" width="22.5703125" customWidth="1"/>
    <col min="40" max="40" width="21" customWidth="1"/>
    <col min="41" max="41" width="16.140625" customWidth="1"/>
    <col min="42" max="42" width="19.85546875" customWidth="1"/>
    <col min="43" max="43" width="16.42578125" customWidth="1"/>
    <col min="44" max="44" width="19.140625" customWidth="1"/>
    <col min="45" max="45" width="19.5703125" customWidth="1"/>
    <col min="46" max="46" width="17.28515625" customWidth="1"/>
    <col min="47" max="47" width="26.140625" customWidth="1"/>
    <col min="48" max="48" width="15.7109375" customWidth="1"/>
    <col min="49" max="51" width="15" customWidth="1"/>
    <col min="52" max="52" width="17" customWidth="1"/>
    <col min="53" max="53" width="18.5703125" customWidth="1"/>
    <col min="54" max="54" width="32.42578125" customWidth="1"/>
    <col min="55" max="55" width="31.85546875" customWidth="1"/>
    <col min="56" max="56" width="33.42578125" customWidth="1"/>
    <col min="57" max="57" width="23.42578125" customWidth="1"/>
    <col min="58" max="58" width="24.42578125" customWidth="1"/>
    <col min="59" max="59" width="15" customWidth="1"/>
    <col min="60" max="60" width="15.140625" customWidth="1"/>
    <col min="61" max="61" width="16.7109375" customWidth="1"/>
    <col min="62" max="63" width="15" customWidth="1"/>
    <col min="64" max="64" width="16" customWidth="1"/>
    <col min="65" max="65" width="15" customWidth="1"/>
    <col min="66" max="66" width="15.85546875" customWidth="1"/>
    <col min="67" max="67" width="17.42578125" customWidth="1"/>
    <col min="68" max="68" width="27.28515625" customWidth="1"/>
    <col min="69" max="69" width="28.28515625" customWidth="1"/>
    <col min="70" max="70" width="17.140625" customWidth="1"/>
    <col min="71" max="71" width="17.28515625" customWidth="1"/>
    <col min="72" max="72" width="30.7109375" customWidth="1"/>
    <col min="73" max="73" width="39.5703125" customWidth="1"/>
    <col min="74" max="74" width="27.28515625" customWidth="1"/>
    <col min="75" max="75" width="22" customWidth="1"/>
    <col min="76" max="76" width="32.42578125" customWidth="1"/>
    <col min="77" max="77" width="25.7109375" customWidth="1"/>
    <col min="78" max="78" width="36.42578125" customWidth="1"/>
    <col min="79" max="79" width="22.140625" customWidth="1"/>
    <col min="80" max="80" width="25.85546875" customWidth="1"/>
    <col min="81" max="81" width="28.42578125" customWidth="1"/>
    <col min="82" max="82" width="37.5703125" customWidth="1"/>
    <col min="83" max="83" width="36.7109375" customWidth="1"/>
    <col min="84" max="84" width="28.42578125" customWidth="1"/>
    <col min="85" max="85" width="15" customWidth="1"/>
  </cols>
  <sheetData>
    <row r="1" spans="1:78" ht="17.25" customHeight="1" x14ac:dyDescent="0.25">
      <c r="A1" s="5" t="s">
        <v>1668</v>
      </c>
      <c r="B1" s="6" t="s">
        <v>1669</v>
      </c>
      <c r="C1" s="4" t="s">
        <v>2</v>
      </c>
      <c r="D1" s="4" t="s">
        <v>142</v>
      </c>
      <c r="E1" s="4" t="s">
        <v>143</v>
      </c>
      <c r="F1" s="4" t="s">
        <v>144</v>
      </c>
      <c r="G1" s="4" t="s">
        <v>76</v>
      </c>
      <c r="H1" s="4" t="s">
        <v>145</v>
      </c>
      <c r="I1" s="4" t="s">
        <v>146</v>
      </c>
      <c r="J1" s="4" t="s">
        <v>147</v>
      </c>
      <c r="K1" s="4" t="s">
        <v>7</v>
      </c>
      <c r="L1" s="4" t="s">
        <v>148</v>
      </c>
      <c r="M1" s="4" t="s">
        <v>149</v>
      </c>
      <c r="N1" s="4" t="s">
        <v>150</v>
      </c>
      <c r="O1" s="4" t="s">
        <v>151</v>
      </c>
      <c r="P1" s="4" t="s">
        <v>152</v>
      </c>
      <c r="Q1" s="4" t="s">
        <v>153</v>
      </c>
      <c r="R1" s="4" t="s">
        <v>154</v>
      </c>
      <c r="S1" s="4" t="s">
        <v>155</v>
      </c>
      <c r="T1" s="4" t="s">
        <v>156</v>
      </c>
      <c r="U1" s="4" t="s">
        <v>157</v>
      </c>
      <c r="V1" s="4" t="s">
        <v>158</v>
      </c>
      <c r="W1" s="4" t="s">
        <v>159</v>
      </c>
      <c r="X1" s="4" t="s">
        <v>160</v>
      </c>
      <c r="Y1" s="4" t="s">
        <v>161</v>
      </c>
      <c r="Z1" s="4" t="s">
        <v>162</v>
      </c>
      <c r="AA1" s="4" t="s">
        <v>163</v>
      </c>
      <c r="AB1" s="4" t="s">
        <v>164</v>
      </c>
      <c r="AC1" s="4" t="s">
        <v>165</v>
      </c>
      <c r="AD1" s="4" t="s">
        <v>166</v>
      </c>
      <c r="AE1" s="4" t="s">
        <v>87</v>
      </c>
      <c r="AF1" s="4" t="s">
        <v>88</v>
      </c>
      <c r="AG1" s="4" t="s">
        <v>167</v>
      </c>
      <c r="AH1" s="4" t="s">
        <v>168</v>
      </c>
      <c r="AI1" s="4" t="s">
        <v>169</v>
      </c>
      <c r="AJ1" s="4" t="s">
        <v>170</v>
      </c>
      <c r="AK1" s="4" t="s">
        <v>171</v>
      </c>
      <c r="AL1" s="4" t="s">
        <v>172</v>
      </c>
      <c r="AM1" s="4" t="s">
        <v>173</v>
      </c>
      <c r="AN1" s="4" t="s">
        <v>174</v>
      </c>
      <c r="AO1" s="4" t="s">
        <v>175</v>
      </c>
      <c r="AP1" s="4" t="s">
        <v>176</v>
      </c>
      <c r="AQ1" s="4" t="s">
        <v>177</v>
      </c>
      <c r="AR1" s="4" t="s">
        <v>178</v>
      </c>
      <c r="AS1" s="4" t="s">
        <v>179</v>
      </c>
      <c r="AT1" s="4" t="s">
        <v>180</v>
      </c>
      <c r="AU1" s="4" t="s">
        <v>181</v>
      </c>
      <c r="AV1" s="4" t="s">
        <v>182</v>
      </c>
      <c r="AW1" s="4" t="s">
        <v>183</v>
      </c>
      <c r="AX1" s="4" t="s">
        <v>184</v>
      </c>
      <c r="AY1" s="4" t="s">
        <v>185</v>
      </c>
      <c r="AZ1" s="4" t="s">
        <v>186</v>
      </c>
      <c r="BA1" s="4" t="s">
        <v>187</v>
      </c>
      <c r="BB1" s="4" t="s">
        <v>188</v>
      </c>
      <c r="BC1" s="4" t="s">
        <v>189</v>
      </c>
      <c r="BD1" s="4" t="s">
        <v>190</v>
      </c>
      <c r="BE1" s="4" t="s">
        <v>191</v>
      </c>
      <c r="BF1" s="4" t="s">
        <v>92</v>
      </c>
      <c r="BG1" s="4" t="s">
        <v>93</v>
      </c>
      <c r="BH1" s="4" t="s">
        <v>192</v>
      </c>
      <c r="BI1" s="4" t="s">
        <v>193</v>
      </c>
      <c r="BJ1" s="4" t="s">
        <v>194</v>
      </c>
      <c r="BK1" s="4" t="s">
        <v>195</v>
      </c>
      <c r="BL1" s="4" t="s">
        <v>196</v>
      </c>
      <c r="BM1" s="4" t="s">
        <v>197</v>
      </c>
      <c r="BN1" s="4" t="s">
        <v>198</v>
      </c>
      <c r="BO1" s="4" t="s">
        <v>199</v>
      </c>
      <c r="BP1" s="4" t="s">
        <v>200</v>
      </c>
      <c r="BQ1" s="4" t="s">
        <v>100</v>
      </c>
      <c r="BR1" s="4" t="s">
        <v>201</v>
      </c>
      <c r="BS1" s="5" t="s">
        <v>1673</v>
      </c>
      <c r="BT1" s="5" t="s">
        <v>1674</v>
      </c>
      <c r="BU1" s="5" t="s">
        <v>1675</v>
      </c>
      <c r="BV1" s="4" t="s">
        <v>202</v>
      </c>
      <c r="BW1" s="4" t="s">
        <v>203</v>
      </c>
      <c r="BX1" s="4" t="s">
        <v>204</v>
      </c>
      <c r="BY1" s="4" t="s">
        <v>205</v>
      </c>
      <c r="BZ1" s="4" t="s">
        <v>74</v>
      </c>
    </row>
    <row r="2" spans="1:78" x14ac:dyDescent="0.25">
      <c r="A2" s="7" t="s">
        <v>1670</v>
      </c>
      <c r="B2" s="11">
        <v>2022</v>
      </c>
      <c r="C2" t="s">
        <v>618</v>
      </c>
      <c r="D2" t="s">
        <v>1676</v>
      </c>
      <c r="E2" t="s">
        <v>207</v>
      </c>
      <c r="F2" s="12">
        <v>44722</v>
      </c>
      <c r="G2" s="12">
        <v>45087</v>
      </c>
      <c r="H2" s="12">
        <v>44722</v>
      </c>
      <c r="I2" t="s">
        <v>619</v>
      </c>
      <c r="J2" t="s">
        <v>620</v>
      </c>
      <c r="K2" t="s">
        <v>621</v>
      </c>
      <c r="L2" t="s">
        <v>107</v>
      </c>
      <c r="M2" t="s">
        <v>622</v>
      </c>
      <c r="N2">
        <v>1</v>
      </c>
      <c r="O2" s="13" t="s">
        <v>623</v>
      </c>
      <c r="P2" t="s">
        <v>624</v>
      </c>
      <c r="Q2" t="s">
        <v>621</v>
      </c>
      <c r="R2" t="s">
        <v>107</v>
      </c>
      <c r="S2" t="s">
        <v>622</v>
      </c>
      <c r="T2" s="13"/>
      <c r="U2" s="13">
        <v>2008</v>
      </c>
      <c r="V2" s="13">
        <v>2015</v>
      </c>
      <c r="W2" s="13">
        <v>2008</v>
      </c>
      <c r="X2" s="13">
        <v>2010</v>
      </c>
      <c r="Y2" t="s">
        <v>625</v>
      </c>
      <c r="Z2">
        <v>6532</v>
      </c>
      <c r="AA2" t="s">
        <v>264</v>
      </c>
      <c r="AB2">
        <v>1985</v>
      </c>
      <c r="AC2">
        <v>2</v>
      </c>
      <c r="AD2" t="s">
        <v>215</v>
      </c>
      <c r="AE2" s="2"/>
      <c r="AF2" s="2"/>
      <c r="AG2" s="2">
        <v>3778336</v>
      </c>
      <c r="AH2" s="2">
        <v>29780</v>
      </c>
      <c r="AI2" s="2">
        <v>15000</v>
      </c>
      <c r="AJ2" s="2">
        <v>0</v>
      </c>
      <c r="AK2" s="2">
        <v>0</v>
      </c>
      <c r="AL2" s="2">
        <v>15000</v>
      </c>
      <c r="AM2" s="2">
        <v>182000</v>
      </c>
      <c r="AN2" s="2">
        <v>910</v>
      </c>
      <c r="AO2" s="2">
        <v>15000</v>
      </c>
      <c r="AP2" s="2"/>
      <c r="AQ2" s="2"/>
      <c r="AR2" s="2"/>
      <c r="AS2" s="2">
        <v>3960336</v>
      </c>
      <c r="AT2">
        <v>50</v>
      </c>
      <c r="AU2">
        <v>1980168</v>
      </c>
      <c r="AV2" s="2">
        <v>15345</v>
      </c>
      <c r="AW2">
        <v>3</v>
      </c>
      <c r="AY2" s="2">
        <v>1980168</v>
      </c>
      <c r="AZ2" s="2">
        <v>0</v>
      </c>
      <c r="BA2" s="2">
        <v>0</v>
      </c>
      <c r="BB2" s="2">
        <v>0</v>
      </c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>
        <v>30690</v>
      </c>
      <c r="BR2" s="2">
        <v>15345</v>
      </c>
      <c r="BS2" s="9">
        <v>21.75</v>
      </c>
      <c r="BT2" s="2">
        <f>Table2[[#This Row],[Insurer Total Gross premium]]*Table2[[#This Row],[Coverholder Commission Percentage]]/100</f>
        <v>3337.5374999999999</v>
      </c>
      <c r="BU2" s="2">
        <f>Table2[[#This Row],[Insurer Total Gross premium]]-Table2[[#This Row],[Coverholder Commission Amount]]</f>
        <v>12007.4625</v>
      </c>
      <c r="BV2" s="2">
        <v>50000</v>
      </c>
      <c r="BW2" s="2">
        <v>9900841</v>
      </c>
      <c r="BX2" s="2">
        <v>120</v>
      </c>
      <c r="BY2" s="2">
        <v>25000</v>
      </c>
    </row>
    <row r="3" spans="1:78" x14ac:dyDescent="0.25">
      <c r="A3" s="7" t="s">
        <v>1670</v>
      </c>
      <c r="B3" s="11">
        <v>2022</v>
      </c>
      <c r="C3" t="s">
        <v>1288</v>
      </c>
      <c r="D3" t="s">
        <v>1676</v>
      </c>
      <c r="E3" t="s">
        <v>207</v>
      </c>
      <c r="F3" s="12">
        <v>44767</v>
      </c>
      <c r="G3" s="12">
        <v>45132</v>
      </c>
      <c r="H3" s="12">
        <v>44767</v>
      </c>
      <c r="I3" t="s">
        <v>1289</v>
      </c>
      <c r="J3" t="s">
        <v>1290</v>
      </c>
      <c r="K3" t="s">
        <v>476</v>
      </c>
      <c r="L3" t="s">
        <v>107</v>
      </c>
      <c r="M3" t="s">
        <v>1291</v>
      </c>
      <c r="N3">
        <v>1</v>
      </c>
      <c r="O3" s="13">
        <v>475</v>
      </c>
      <c r="P3" t="s">
        <v>1292</v>
      </c>
      <c r="Q3" t="s">
        <v>1293</v>
      </c>
      <c r="R3" t="s">
        <v>107</v>
      </c>
      <c r="S3" t="s">
        <v>1294</v>
      </c>
      <c r="T3" s="13"/>
      <c r="U3" s="13">
        <v>2013</v>
      </c>
      <c r="V3" s="13">
        <v>2013</v>
      </c>
      <c r="W3" s="13">
        <v>2013</v>
      </c>
      <c r="X3" s="13">
        <v>2013</v>
      </c>
      <c r="Y3" t="s">
        <v>213</v>
      </c>
      <c r="Z3">
        <v>5912</v>
      </c>
      <c r="AA3" t="s">
        <v>1295</v>
      </c>
      <c r="AB3">
        <v>1965</v>
      </c>
      <c r="AC3">
        <v>1</v>
      </c>
      <c r="AD3" t="s">
        <v>215</v>
      </c>
      <c r="AE3" s="2">
        <v>50000</v>
      </c>
      <c r="AF3" s="2">
        <v>5000</v>
      </c>
      <c r="AG3" s="2">
        <v>1700000</v>
      </c>
      <c r="AH3" s="2">
        <v>7375</v>
      </c>
      <c r="AI3" s="2">
        <v>2500</v>
      </c>
      <c r="AJ3" s="2">
        <v>350000</v>
      </c>
      <c r="AK3" s="2">
        <v>1750</v>
      </c>
      <c r="AL3" s="2">
        <v>2500</v>
      </c>
      <c r="AM3" s="2">
        <v>400000</v>
      </c>
      <c r="AN3" s="2">
        <v>1440</v>
      </c>
      <c r="AO3" s="2">
        <v>2500</v>
      </c>
      <c r="AP3" s="2"/>
      <c r="AQ3" s="2"/>
      <c r="AR3" s="2"/>
      <c r="AS3" s="2">
        <v>2450000</v>
      </c>
      <c r="AT3">
        <v>50</v>
      </c>
      <c r="AU3">
        <v>1225000</v>
      </c>
      <c r="AV3" s="2">
        <v>5282.5</v>
      </c>
      <c r="AW3">
        <v>5</v>
      </c>
      <c r="AY3" s="2">
        <v>1225000</v>
      </c>
      <c r="AZ3" s="2">
        <v>0</v>
      </c>
      <c r="BA3" s="2">
        <v>0</v>
      </c>
      <c r="BB3" s="2">
        <v>0</v>
      </c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>
        <v>11440</v>
      </c>
      <c r="BR3" s="2">
        <v>5282.5</v>
      </c>
      <c r="BS3" s="9">
        <v>21.75</v>
      </c>
      <c r="BT3" s="2">
        <f>Table2[[#This Row],[Insurer Total Gross premium]]*Table2[[#This Row],[Coverholder Commission Percentage]]/100</f>
        <v>1148.9437499999999</v>
      </c>
      <c r="BU3" s="2">
        <f>Table2[[#This Row],[Insurer Total Gross premium]]-Table2[[#This Row],[Coverholder Commission Amount]]</f>
        <v>4133.5562499999996</v>
      </c>
      <c r="BV3" s="2">
        <v>5000</v>
      </c>
      <c r="BW3" s="2">
        <v>50000</v>
      </c>
      <c r="BX3" s="2">
        <v>350</v>
      </c>
      <c r="BY3" s="2">
        <v>25000</v>
      </c>
    </row>
    <row r="4" spans="1:78" x14ac:dyDescent="0.25">
      <c r="A4" s="7" t="s">
        <v>1670</v>
      </c>
      <c r="B4" s="11">
        <v>2022</v>
      </c>
      <c r="C4" t="s">
        <v>1012</v>
      </c>
      <c r="D4" t="s">
        <v>1678</v>
      </c>
      <c r="E4" t="s">
        <v>207</v>
      </c>
      <c r="F4" s="12">
        <v>44797</v>
      </c>
      <c r="G4" s="12">
        <v>45162</v>
      </c>
      <c r="H4" s="12">
        <v>44797</v>
      </c>
      <c r="I4" t="s">
        <v>1013</v>
      </c>
      <c r="J4" t="s">
        <v>1014</v>
      </c>
      <c r="K4" t="s">
        <v>105</v>
      </c>
      <c r="L4" t="s">
        <v>107</v>
      </c>
      <c r="M4" t="s">
        <v>1015</v>
      </c>
      <c r="N4">
        <v>1</v>
      </c>
      <c r="O4" s="13">
        <v>293</v>
      </c>
      <c r="P4" t="s">
        <v>1016</v>
      </c>
      <c r="Q4" t="s">
        <v>105</v>
      </c>
      <c r="R4" t="s">
        <v>107</v>
      </c>
      <c r="S4" t="s">
        <v>1015</v>
      </c>
      <c r="T4" s="13"/>
      <c r="U4" s="13" t="s">
        <v>1017</v>
      </c>
      <c r="V4" s="13" t="s">
        <v>1017</v>
      </c>
      <c r="W4" s="13" t="s">
        <v>1017</v>
      </c>
      <c r="X4" s="13" t="s">
        <v>1017</v>
      </c>
      <c r="Y4" t="s">
        <v>1018</v>
      </c>
      <c r="Z4">
        <v>6542</v>
      </c>
      <c r="AA4" t="s">
        <v>393</v>
      </c>
      <c r="AB4">
        <v>1904</v>
      </c>
      <c r="AC4">
        <v>2</v>
      </c>
      <c r="AD4" t="s">
        <v>215</v>
      </c>
      <c r="AE4" s="2">
        <v>50000</v>
      </c>
      <c r="AF4" s="2">
        <v>5000</v>
      </c>
      <c r="AG4" s="2">
        <v>835000</v>
      </c>
      <c r="AH4" s="2">
        <v>3490</v>
      </c>
      <c r="AI4" s="2">
        <v>2500</v>
      </c>
      <c r="AJ4" s="2">
        <v>20000</v>
      </c>
      <c r="AK4" s="2">
        <v>103</v>
      </c>
      <c r="AL4" s="2">
        <v>2500</v>
      </c>
      <c r="AM4" s="2">
        <v>135000</v>
      </c>
      <c r="AN4" s="2">
        <v>493</v>
      </c>
      <c r="AO4" s="2">
        <v>2500</v>
      </c>
      <c r="AP4" s="2"/>
      <c r="AQ4" s="2"/>
      <c r="AR4" s="2"/>
      <c r="AS4" s="2">
        <v>990000</v>
      </c>
      <c r="AT4">
        <v>50</v>
      </c>
      <c r="AU4">
        <v>495000</v>
      </c>
      <c r="AV4" s="2">
        <v>2043</v>
      </c>
      <c r="AY4" s="2">
        <v>495000</v>
      </c>
      <c r="AZ4" s="2">
        <v>0</v>
      </c>
      <c r="BA4" s="2">
        <v>0</v>
      </c>
      <c r="BB4" s="2">
        <v>0</v>
      </c>
      <c r="BC4" s="2"/>
      <c r="BD4" s="2"/>
      <c r="BE4" s="2"/>
      <c r="BF4" s="2"/>
      <c r="BG4" s="2"/>
      <c r="BH4" s="2">
        <v>2000000</v>
      </c>
      <c r="BI4" s="2">
        <v>750</v>
      </c>
      <c r="BJ4" s="2">
        <v>2500</v>
      </c>
      <c r="BK4" s="2"/>
      <c r="BL4" s="2"/>
      <c r="BM4" s="2"/>
      <c r="BN4" s="2"/>
      <c r="BO4" s="2"/>
      <c r="BP4" s="2"/>
      <c r="BQ4" s="2">
        <v>4836</v>
      </c>
      <c r="BR4" s="2">
        <v>2793</v>
      </c>
      <c r="BS4" s="9">
        <v>21.75</v>
      </c>
      <c r="BT4" s="2">
        <f>Table2[[#This Row],[Insurer Total Gross premium]]*Table2[[#This Row],[Coverholder Commission Percentage]]/100</f>
        <v>607.47749999999996</v>
      </c>
      <c r="BU4" s="2">
        <f>Table2[[#This Row],[Insurer Total Gross premium]]-Table2[[#This Row],[Coverholder Commission Amount]]</f>
        <v>2185.5225</v>
      </c>
      <c r="BV4" s="2">
        <v>5000</v>
      </c>
      <c r="BW4" s="2">
        <v>50000</v>
      </c>
      <c r="BX4" s="2">
        <v>150</v>
      </c>
      <c r="BY4" s="2">
        <v>0</v>
      </c>
    </row>
    <row r="5" spans="1:78" x14ac:dyDescent="0.25">
      <c r="A5" s="7" t="s">
        <v>1670</v>
      </c>
      <c r="B5" s="11">
        <v>2022</v>
      </c>
      <c r="C5" t="s">
        <v>1152</v>
      </c>
      <c r="D5" t="s">
        <v>1678</v>
      </c>
      <c r="E5" t="s">
        <v>207</v>
      </c>
      <c r="F5" s="12">
        <v>44780</v>
      </c>
      <c r="G5" s="12">
        <v>45145</v>
      </c>
      <c r="H5" s="12">
        <v>44780</v>
      </c>
      <c r="I5" t="s">
        <v>1153</v>
      </c>
      <c r="J5" t="s">
        <v>1154</v>
      </c>
      <c r="K5" t="s">
        <v>1155</v>
      </c>
      <c r="L5" t="s">
        <v>107</v>
      </c>
      <c r="M5" t="s">
        <v>1156</v>
      </c>
      <c r="N5">
        <v>1</v>
      </c>
      <c r="O5" s="13">
        <v>45</v>
      </c>
      <c r="P5" t="s">
        <v>1157</v>
      </c>
      <c r="Q5" t="s">
        <v>1155</v>
      </c>
      <c r="R5" t="s">
        <v>107</v>
      </c>
      <c r="S5" t="s">
        <v>1156</v>
      </c>
      <c r="T5" s="13"/>
      <c r="U5" s="13">
        <v>2010</v>
      </c>
      <c r="V5" s="13">
        <v>2003</v>
      </c>
      <c r="W5" s="13">
        <v>2010</v>
      </c>
      <c r="X5" s="13">
        <v>2015</v>
      </c>
      <c r="Y5" t="s">
        <v>1158</v>
      </c>
      <c r="Z5">
        <v>5812</v>
      </c>
      <c r="AA5" t="s">
        <v>393</v>
      </c>
      <c r="AB5">
        <v>1970</v>
      </c>
      <c r="AC5">
        <v>2</v>
      </c>
      <c r="AD5" t="s">
        <v>237</v>
      </c>
      <c r="AE5" s="2"/>
      <c r="AF5" s="2"/>
      <c r="AG5" s="2">
        <v>0</v>
      </c>
      <c r="AH5" s="2"/>
      <c r="AI5" s="2"/>
      <c r="AJ5" s="2">
        <v>0</v>
      </c>
      <c r="AK5" s="2"/>
      <c r="AL5" s="2"/>
      <c r="AM5" s="2">
        <v>0</v>
      </c>
      <c r="AN5" s="2"/>
      <c r="AO5" s="2"/>
      <c r="AP5" s="2"/>
      <c r="AQ5" s="2"/>
      <c r="AR5" s="2"/>
      <c r="AS5" s="2">
        <v>0</v>
      </c>
      <c r="AV5" s="2"/>
      <c r="AY5" s="2"/>
      <c r="AZ5" s="2"/>
      <c r="BA5" s="2"/>
      <c r="BB5" s="2"/>
      <c r="BC5" s="2"/>
      <c r="BD5" s="2"/>
      <c r="BE5" s="2"/>
      <c r="BF5" s="2">
        <v>250000</v>
      </c>
      <c r="BG5" s="2">
        <v>250000</v>
      </c>
      <c r="BH5" s="2">
        <v>2000000</v>
      </c>
      <c r="BI5" s="2">
        <v>1600</v>
      </c>
      <c r="BJ5" s="2">
        <v>5000</v>
      </c>
      <c r="BK5" s="2">
        <v>250000</v>
      </c>
      <c r="BL5" s="2" t="s">
        <v>109</v>
      </c>
      <c r="BM5" s="2">
        <v>5000</v>
      </c>
      <c r="BN5" s="2"/>
      <c r="BO5" s="2"/>
      <c r="BP5" s="2"/>
      <c r="BQ5" s="2">
        <v>7855</v>
      </c>
      <c r="BR5" s="2">
        <v>1600</v>
      </c>
      <c r="BS5" s="9">
        <v>21.75</v>
      </c>
      <c r="BT5" s="2">
        <f>Table2[[#This Row],[Insurer Total Gross premium]]*Table2[[#This Row],[Coverholder Commission Percentage]]/100</f>
        <v>348</v>
      </c>
      <c r="BU5" s="2">
        <f>Table2[[#This Row],[Insurer Total Gross premium]]-Table2[[#This Row],[Coverholder Commission Amount]]</f>
        <v>1252</v>
      </c>
      <c r="BV5" s="2"/>
      <c r="BW5" s="2"/>
      <c r="BX5" s="2"/>
      <c r="BY5" s="2"/>
    </row>
    <row r="6" spans="1:78" x14ac:dyDescent="0.25">
      <c r="A6" s="7" t="s">
        <v>1670</v>
      </c>
      <c r="B6" s="11">
        <v>2022</v>
      </c>
      <c r="C6" t="s">
        <v>725</v>
      </c>
      <c r="D6" s="3" t="s">
        <v>1676</v>
      </c>
      <c r="E6" t="s">
        <v>207</v>
      </c>
      <c r="F6" s="12">
        <v>44761</v>
      </c>
      <c r="G6" s="12">
        <v>45126</v>
      </c>
      <c r="H6" s="12">
        <v>44761</v>
      </c>
      <c r="I6" t="s">
        <v>726</v>
      </c>
      <c r="J6" t="s">
        <v>727</v>
      </c>
      <c r="K6" t="s">
        <v>728</v>
      </c>
      <c r="L6" t="s">
        <v>107</v>
      </c>
      <c r="M6" t="s">
        <v>729</v>
      </c>
      <c r="N6">
        <v>1</v>
      </c>
      <c r="O6" s="13">
        <v>1130</v>
      </c>
      <c r="P6" t="s">
        <v>730</v>
      </c>
      <c r="Q6" t="s">
        <v>731</v>
      </c>
      <c r="R6" t="s">
        <v>107</v>
      </c>
      <c r="S6" t="s">
        <v>729</v>
      </c>
      <c r="T6" s="13">
        <v>1950</v>
      </c>
      <c r="U6" s="13" t="s">
        <v>732</v>
      </c>
      <c r="V6" s="13">
        <v>2006</v>
      </c>
      <c r="W6" s="13">
        <v>2003</v>
      </c>
      <c r="X6" s="13">
        <v>2019</v>
      </c>
      <c r="Y6" t="s">
        <v>213</v>
      </c>
      <c r="Z6">
        <v>6631</v>
      </c>
      <c r="AA6" t="s">
        <v>264</v>
      </c>
      <c r="AB6">
        <v>1950</v>
      </c>
      <c r="AC6">
        <v>1</v>
      </c>
      <c r="AD6" t="s">
        <v>354</v>
      </c>
      <c r="AE6" s="2"/>
      <c r="AF6" s="2"/>
      <c r="AG6" s="2">
        <v>0</v>
      </c>
      <c r="AH6" s="2"/>
      <c r="AI6" s="2"/>
      <c r="AJ6" s="2">
        <v>0</v>
      </c>
      <c r="AK6" s="2"/>
      <c r="AL6" s="2"/>
      <c r="AM6" s="2">
        <v>0</v>
      </c>
      <c r="AN6" s="2"/>
      <c r="AO6" s="2"/>
      <c r="AP6" s="2"/>
      <c r="AQ6" s="2"/>
      <c r="AR6" s="2"/>
      <c r="AS6" s="2">
        <v>0</v>
      </c>
      <c r="AV6" s="2"/>
      <c r="AY6" s="2"/>
      <c r="AZ6" s="2"/>
      <c r="BA6" s="2"/>
      <c r="BB6" s="2"/>
      <c r="BC6" s="2"/>
      <c r="BD6" s="2"/>
      <c r="BE6" s="2"/>
      <c r="BF6" s="2"/>
      <c r="BG6" s="2"/>
      <c r="BH6" s="2">
        <v>2000000</v>
      </c>
      <c r="BI6" s="2">
        <v>500</v>
      </c>
      <c r="BJ6" s="2">
        <v>2500</v>
      </c>
      <c r="BK6" s="2"/>
      <c r="BL6" s="2"/>
      <c r="BM6" s="2"/>
      <c r="BN6" s="2"/>
      <c r="BO6" s="2"/>
      <c r="BP6" s="2"/>
      <c r="BQ6" s="2">
        <v>2280</v>
      </c>
      <c r="BR6" s="2">
        <v>500</v>
      </c>
      <c r="BS6" s="9">
        <v>21.75</v>
      </c>
      <c r="BT6" s="2">
        <f>Table2[[#This Row],[Insurer Total Gross premium]]*Table2[[#This Row],[Coverholder Commission Percentage]]/100</f>
        <v>108.75</v>
      </c>
      <c r="BU6" s="2">
        <f>Table2[[#This Row],[Insurer Total Gross premium]]-Table2[[#This Row],[Coverholder Commission Amount]]</f>
        <v>391.25</v>
      </c>
      <c r="BV6" s="2"/>
      <c r="BW6" s="2"/>
      <c r="BX6" s="2"/>
      <c r="BY6" s="2"/>
    </row>
    <row r="7" spans="1:78" x14ac:dyDescent="0.25">
      <c r="A7" s="7" t="s">
        <v>1670</v>
      </c>
      <c r="B7" s="11">
        <v>2022</v>
      </c>
      <c r="C7" t="s">
        <v>527</v>
      </c>
      <c r="D7" t="s">
        <v>1676</v>
      </c>
      <c r="E7" t="s">
        <v>207</v>
      </c>
      <c r="F7" s="12">
        <v>44764</v>
      </c>
      <c r="G7" s="12">
        <v>45129</v>
      </c>
      <c r="H7" s="12">
        <v>44764</v>
      </c>
      <c r="I7" t="s">
        <v>528</v>
      </c>
      <c r="J7" t="s">
        <v>529</v>
      </c>
      <c r="K7" t="s">
        <v>530</v>
      </c>
      <c r="L7" t="s">
        <v>107</v>
      </c>
      <c r="M7" t="s">
        <v>531</v>
      </c>
      <c r="N7">
        <v>1</v>
      </c>
      <c r="O7" s="13">
        <v>1075</v>
      </c>
      <c r="P7" t="s">
        <v>532</v>
      </c>
      <c r="Q7" t="s">
        <v>533</v>
      </c>
      <c r="R7" t="s">
        <v>107</v>
      </c>
      <c r="S7" t="s">
        <v>534</v>
      </c>
      <c r="T7" s="13"/>
      <c r="U7" s="13">
        <v>1973</v>
      </c>
      <c r="V7" s="13">
        <v>2014</v>
      </c>
      <c r="W7" s="13">
        <v>2016</v>
      </c>
      <c r="X7" s="13">
        <v>1990</v>
      </c>
      <c r="Y7" t="s">
        <v>535</v>
      </c>
      <c r="Z7">
        <v>6631</v>
      </c>
      <c r="AA7" t="s">
        <v>264</v>
      </c>
      <c r="AB7">
        <v>1973</v>
      </c>
      <c r="AC7">
        <v>1</v>
      </c>
      <c r="AD7" t="s">
        <v>215</v>
      </c>
      <c r="AE7" s="2"/>
      <c r="AF7" s="2"/>
      <c r="AG7" s="2">
        <v>305202</v>
      </c>
      <c r="AH7" s="2">
        <v>1160</v>
      </c>
      <c r="AI7" s="2">
        <v>2500</v>
      </c>
      <c r="AJ7" s="2">
        <v>5000</v>
      </c>
      <c r="AK7" s="2">
        <v>24</v>
      </c>
      <c r="AL7" s="2">
        <v>2500</v>
      </c>
      <c r="AM7" s="2">
        <v>32000</v>
      </c>
      <c r="AN7" s="2">
        <v>93</v>
      </c>
      <c r="AO7" s="2">
        <v>2500</v>
      </c>
      <c r="AP7" s="2"/>
      <c r="AQ7" s="2"/>
      <c r="AR7" s="2"/>
      <c r="AS7" s="2">
        <v>342202</v>
      </c>
      <c r="AT7">
        <v>50</v>
      </c>
      <c r="AU7">
        <v>171101</v>
      </c>
      <c r="AV7" s="2">
        <v>638.5</v>
      </c>
      <c r="AY7" s="2">
        <v>171101</v>
      </c>
      <c r="AZ7" s="2">
        <v>0</v>
      </c>
      <c r="BA7" s="2">
        <v>0</v>
      </c>
      <c r="BB7" s="2">
        <v>0</v>
      </c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>
        <v>5838</v>
      </c>
      <c r="BR7" s="2">
        <v>2544</v>
      </c>
      <c r="BS7" s="9">
        <v>21.75</v>
      </c>
      <c r="BT7" s="2">
        <f>Table2[[#This Row],[Insurer Total Gross premium]]*Table2[[#This Row],[Coverholder Commission Percentage]]/100</f>
        <v>553.32000000000005</v>
      </c>
      <c r="BU7" s="2">
        <f>Table2[[#This Row],[Insurer Total Gross premium]]-Table2[[#This Row],[Coverholder Commission Amount]]</f>
        <v>1990.6799999999998</v>
      </c>
      <c r="BV7" s="2"/>
      <c r="BW7" s="2"/>
      <c r="BX7" s="2"/>
      <c r="BY7" s="2">
        <v>0</v>
      </c>
    </row>
    <row r="8" spans="1:78" x14ac:dyDescent="0.25">
      <c r="A8" s="7" t="s">
        <v>1670</v>
      </c>
      <c r="B8" s="11">
        <v>2022</v>
      </c>
      <c r="C8" t="s">
        <v>527</v>
      </c>
      <c r="D8" t="s">
        <v>1676</v>
      </c>
      <c r="E8" t="s">
        <v>207</v>
      </c>
      <c r="F8" s="12">
        <v>44764</v>
      </c>
      <c r="G8" s="12">
        <v>45129</v>
      </c>
      <c r="H8" s="12">
        <v>44764</v>
      </c>
      <c r="I8" t="s">
        <v>528</v>
      </c>
      <c r="J8" t="s">
        <v>529</v>
      </c>
      <c r="K8" t="s">
        <v>530</v>
      </c>
      <c r="L8" t="s">
        <v>107</v>
      </c>
      <c r="M8" t="s">
        <v>531</v>
      </c>
      <c r="N8">
        <v>2</v>
      </c>
      <c r="O8" s="13">
        <v>920</v>
      </c>
      <c r="P8" t="s">
        <v>536</v>
      </c>
      <c r="Q8" t="s">
        <v>533</v>
      </c>
      <c r="R8" t="s">
        <v>107</v>
      </c>
      <c r="S8" t="s">
        <v>537</v>
      </c>
      <c r="T8" s="13"/>
      <c r="U8" s="13">
        <v>1954</v>
      </c>
      <c r="V8" s="13">
        <v>2004</v>
      </c>
      <c r="W8" s="13">
        <v>2000</v>
      </c>
      <c r="X8" s="13">
        <v>1954</v>
      </c>
      <c r="Y8" t="s">
        <v>535</v>
      </c>
      <c r="Z8">
        <v>6631</v>
      </c>
      <c r="AA8" t="s">
        <v>264</v>
      </c>
      <c r="AB8">
        <v>1954</v>
      </c>
      <c r="AC8">
        <v>1</v>
      </c>
      <c r="AD8" t="s">
        <v>215</v>
      </c>
      <c r="AE8" s="2"/>
      <c r="AF8" s="2"/>
      <c r="AG8" s="2">
        <v>325000</v>
      </c>
      <c r="AH8" s="2">
        <v>1235</v>
      </c>
      <c r="AI8" s="2">
        <v>2500</v>
      </c>
      <c r="AJ8" s="2">
        <v>0</v>
      </c>
      <c r="AK8" s="2">
        <v>0</v>
      </c>
      <c r="AL8" s="2">
        <v>2500</v>
      </c>
      <c r="AM8" s="2">
        <v>32000</v>
      </c>
      <c r="AN8" s="2">
        <v>93</v>
      </c>
      <c r="AO8" s="2">
        <v>2500</v>
      </c>
      <c r="AP8" s="2"/>
      <c r="AQ8" s="2"/>
      <c r="AR8" s="2"/>
      <c r="AS8" s="2">
        <v>357000</v>
      </c>
      <c r="AT8">
        <v>50</v>
      </c>
      <c r="AU8">
        <v>178500</v>
      </c>
      <c r="AV8" s="2">
        <v>664</v>
      </c>
      <c r="AY8" s="2">
        <v>178500</v>
      </c>
      <c r="AZ8" s="2">
        <v>0</v>
      </c>
      <c r="BA8" s="2">
        <v>0</v>
      </c>
      <c r="BB8" s="2">
        <v>0</v>
      </c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9">
        <v>21.75</v>
      </c>
      <c r="BT8" s="2">
        <f>Table2[[#This Row],[Insurer Total Gross premium]]*Table2[[#This Row],[Coverholder Commission Percentage]]/100</f>
        <v>0</v>
      </c>
      <c r="BU8" s="2">
        <f>Table2[[#This Row],[Insurer Total Gross premium]]-Table2[[#This Row],[Coverholder Commission Amount]]</f>
        <v>0</v>
      </c>
      <c r="BV8" s="2"/>
      <c r="BW8" s="2"/>
      <c r="BX8" s="2"/>
      <c r="BY8" s="2">
        <v>0</v>
      </c>
    </row>
    <row r="9" spans="1:78" x14ac:dyDescent="0.25">
      <c r="A9" s="7" t="s">
        <v>1670</v>
      </c>
      <c r="B9" s="11">
        <v>2022</v>
      </c>
      <c r="C9" t="s">
        <v>527</v>
      </c>
      <c r="D9" s="3" t="s">
        <v>1676</v>
      </c>
      <c r="E9" t="s">
        <v>207</v>
      </c>
      <c r="F9" s="12">
        <v>44764</v>
      </c>
      <c r="G9" s="12">
        <v>45129</v>
      </c>
      <c r="H9" s="12">
        <v>44764</v>
      </c>
      <c r="I9" t="s">
        <v>528</v>
      </c>
      <c r="J9" t="s">
        <v>529</v>
      </c>
      <c r="K9" t="s">
        <v>530</v>
      </c>
      <c r="L9" t="s">
        <v>107</v>
      </c>
      <c r="M9" t="s">
        <v>531</v>
      </c>
      <c r="N9">
        <v>3</v>
      </c>
      <c r="O9" s="13">
        <v>878</v>
      </c>
      <c r="P9" t="s">
        <v>538</v>
      </c>
      <c r="Q9" t="s">
        <v>533</v>
      </c>
      <c r="R9" t="s">
        <v>107</v>
      </c>
      <c r="S9" t="s">
        <v>539</v>
      </c>
      <c r="T9" s="13"/>
      <c r="U9" s="13">
        <v>2000</v>
      </c>
      <c r="V9" s="13">
        <v>2018</v>
      </c>
      <c r="W9" s="13">
        <v>2010</v>
      </c>
      <c r="X9" s="13">
        <v>2017</v>
      </c>
      <c r="Y9" t="s">
        <v>540</v>
      </c>
      <c r="Z9">
        <v>6631</v>
      </c>
      <c r="AA9" t="s">
        <v>541</v>
      </c>
      <c r="AB9">
        <v>1930</v>
      </c>
      <c r="AC9">
        <v>2</v>
      </c>
      <c r="AD9" t="s">
        <v>215</v>
      </c>
      <c r="AE9" s="2"/>
      <c r="AF9" s="2"/>
      <c r="AG9" s="2">
        <v>301000</v>
      </c>
      <c r="AH9" s="2">
        <v>1054</v>
      </c>
      <c r="AI9" s="2">
        <v>2500</v>
      </c>
      <c r="AJ9" s="2">
        <v>0</v>
      </c>
      <c r="AK9" s="2">
        <v>0</v>
      </c>
      <c r="AL9" s="2">
        <v>2500</v>
      </c>
      <c r="AM9" s="2">
        <v>21780</v>
      </c>
      <c r="AN9" s="2">
        <v>57</v>
      </c>
      <c r="AO9" s="2">
        <v>2500</v>
      </c>
      <c r="AP9" s="2"/>
      <c r="AQ9" s="2"/>
      <c r="AR9" s="2"/>
      <c r="AS9" s="2">
        <v>322780</v>
      </c>
      <c r="AT9">
        <v>50</v>
      </c>
      <c r="AU9">
        <v>161390</v>
      </c>
      <c r="AV9" s="2">
        <v>555.5</v>
      </c>
      <c r="AY9" s="2">
        <v>161390</v>
      </c>
      <c r="AZ9" s="2">
        <v>0</v>
      </c>
      <c r="BA9" s="2">
        <v>0</v>
      </c>
      <c r="BB9" s="2">
        <v>0</v>
      </c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9">
        <v>21.75</v>
      </c>
      <c r="BT9" s="2">
        <f>Table2[[#This Row],[Insurer Total Gross premium]]*Table2[[#This Row],[Coverholder Commission Percentage]]/100</f>
        <v>0</v>
      </c>
      <c r="BU9" s="2">
        <f>Table2[[#This Row],[Insurer Total Gross premium]]-Table2[[#This Row],[Coverholder Commission Amount]]</f>
        <v>0</v>
      </c>
      <c r="BV9" s="2"/>
      <c r="BW9" s="2"/>
      <c r="BX9" s="2"/>
      <c r="BY9" s="2">
        <v>0</v>
      </c>
    </row>
    <row r="10" spans="1:78" x14ac:dyDescent="0.25">
      <c r="A10" s="7" t="s">
        <v>1670</v>
      </c>
      <c r="B10" s="11">
        <v>2022</v>
      </c>
      <c r="C10" t="s">
        <v>527</v>
      </c>
      <c r="D10" s="3" t="s">
        <v>1676</v>
      </c>
      <c r="E10" t="s">
        <v>207</v>
      </c>
      <c r="F10" s="12">
        <v>44764</v>
      </c>
      <c r="G10" s="12">
        <v>45129</v>
      </c>
      <c r="H10" s="12">
        <v>44764</v>
      </c>
      <c r="I10" t="s">
        <v>528</v>
      </c>
      <c r="J10" t="s">
        <v>529</v>
      </c>
      <c r="K10" t="s">
        <v>530</v>
      </c>
      <c r="L10" t="s">
        <v>107</v>
      </c>
      <c r="M10" t="s">
        <v>531</v>
      </c>
      <c r="N10">
        <v>4</v>
      </c>
      <c r="O10" s="13">
        <v>1657</v>
      </c>
      <c r="P10" t="s">
        <v>542</v>
      </c>
      <c r="Q10" t="s">
        <v>533</v>
      </c>
      <c r="R10" t="s">
        <v>107</v>
      </c>
      <c r="S10" t="s">
        <v>543</v>
      </c>
      <c r="T10" s="13"/>
      <c r="U10" s="13">
        <v>2018</v>
      </c>
      <c r="V10" s="13">
        <v>2008</v>
      </c>
      <c r="W10" s="13">
        <v>2013</v>
      </c>
      <c r="X10" s="13">
        <v>2018</v>
      </c>
      <c r="Y10" t="s">
        <v>540</v>
      </c>
      <c r="Z10">
        <v>6631</v>
      </c>
      <c r="AA10" t="s">
        <v>264</v>
      </c>
      <c r="AB10">
        <v>1944</v>
      </c>
      <c r="AC10">
        <v>2</v>
      </c>
      <c r="AD10" t="s">
        <v>215</v>
      </c>
      <c r="AE10" s="2">
        <v>50000</v>
      </c>
      <c r="AF10" s="2">
        <v>5000</v>
      </c>
      <c r="AG10" s="2">
        <v>293000</v>
      </c>
      <c r="AH10" s="2">
        <v>1313</v>
      </c>
      <c r="AI10" s="2">
        <v>2500</v>
      </c>
      <c r="AJ10" s="2">
        <v>0</v>
      </c>
      <c r="AK10" s="2">
        <v>0</v>
      </c>
      <c r="AL10" s="2">
        <v>2500</v>
      </c>
      <c r="AM10" s="2">
        <v>20400</v>
      </c>
      <c r="AN10" s="2">
        <v>59</v>
      </c>
      <c r="AO10" s="2">
        <v>2500</v>
      </c>
      <c r="AP10" s="2"/>
      <c r="AQ10" s="2"/>
      <c r="AR10" s="2"/>
      <c r="AS10" s="2">
        <v>313400</v>
      </c>
      <c r="AT10">
        <v>50</v>
      </c>
      <c r="AU10">
        <v>156700</v>
      </c>
      <c r="AV10" s="2">
        <v>686</v>
      </c>
      <c r="AW10">
        <v>5</v>
      </c>
      <c r="AY10" s="2">
        <v>156700</v>
      </c>
      <c r="AZ10" s="2">
        <v>0</v>
      </c>
      <c r="BA10" s="2">
        <v>0</v>
      </c>
      <c r="BB10" s="2">
        <v>0</v>
      </c>
      <c r="BC10" s="2"/>
      <c r="BD10" s="2"/>
      <c r="BE10" s="2"/>
      <c r="BF10" s="2">
        <v>106180</v>
      </c>
      <c r="BG10" s="2">
        <v>106180</v>
      </c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9">
        <v>21.75</v>
      </c>
      <c r="BT10" s="2">
        <f>Table2[[#This Row],[Insurer Total Gross premium]]*Table2[[#This Row],[Coverholder Commission Percentage]]/100</f>
        <v>0</v>
      </c>
      <c r="BU10" s="2">
        <f>Table2[[#This Row],[Insurer Total Gross premium]]-Table2[[#This Row],[Coverholder Commission Amount]]</f>
        <v>0</v>
      </c>
      <c r="BV10" s="2">
        <v>5000</v>
      </c>
      <c r="BW10" s="2">
        <v>50000</v>
      </c>
      <c r="BX10" s="2">
        <v>200</v>
      </c>
      <c r="BY10" s="2">
        <v>25000</v>
      </c>
    </row>
    <row r="11" spans="1:78" x14ac:dyDescent="0.25">
      <c r="A11" s="7" t="s">
        <v>1670</v>
      </c>
      <c r="B11" s="11">
        <v>2022</v>
      </c>
      <c r="C11" t="s">
        <v>820</v>
      </c>
      <c r="D11" t="s">
        <v>1676</v>
      </c>
      <c r="E11" t="s">
        <v>207</v>
      </c>
      <c r="F11" s="12">
        <v>44756</v>
      </c>
      <c r="G11" s="12">
        <v>45121</v>
      </c>
      <c r="H11" s="12">
        <v>44756</v>
      </c>
      <c r="I11" t="s">
        <v>821</v>
      </c>
      <c r="J11" t="s">
        <v>822</v>
      </c>
      <c r="K11" t="s">
        <v>823</v>
      </c>
      <c r="L11" t="s">
        <v>107</v>
      </c>
      <c r="M11" t="s">
        <v>824</v>
      </c>
      <c r="N11">
        <v>1</v>
      </c>
      <c r="O11" s="13">
        <v>751</v>
      </c>
      <c r="P11" t="s">
        <v>825</v>
      </c>
      <c r="Q11" t="s">
        <v>105</v>
      </c>
      <c r="R11" t="s">
        <v>107</v>
      </c>
      <c r="S11" t="s">
        <v>826</v>
      </c>
      <c r="T11" s="13"/>
      <c r="U11" s="13">
        <v>1989</v>
      </c>
      <c r="V11" s="13">
        <v>2016</v>
      </c>
      <c r="W11" s="13">
        <v>1989</v>
      </c>
      <c r="X11" s="13">
        <v>1989</v>
      </c>
      <c r="Y11" t="s">
        <v>827</v>
      </c>
      <c r="Z11">
        <v>6542</v>
      </c>
      <c r="AA11" t="s">
        <v>541</v>
      </c>
      <c r="AB11">
        <v>1930</v>
      </c>
      <c r="AC11">
        <v>3</v>
      </c>
      <c r="AD11" t="s">
        <v>215</v>
      </c>
      <c r="AE11" s="2"/>
      <c r="AF11" s="2"/>
      <c r="AG11" s="2">
        <v>825000</v>
      </c>
      <c r="AH11" s="2">
        <v>3465</v>
      </c>
      <c r="AI11" s="2">
        <v>2500</v>
      </c>
      <c r="AJ11" s="2">
        <v>10000</v>
      </c>
      <c r="AK11" s="2">
        <v>52</v>
      </c>
      <c r="AL11" s="2">
        <v>2500</v>
      </c>
      <c r="AM11" s="2">
        <v>121438</v>
      </c>
      <c r="AN11" s="2">
        <v>461</v>
      </c>
      <c r="AO11" s="2">
        <v>2500</v>
      </c>
      <c r="AP11" s="2"/>
      <c r="AQ11" s="2"/>
      <c r="AR11" s="2"/>
      <c r="AS11" s="2">
        <v>956438</v>
      </c>
      <c r="AT11">
        <v>40</v>
      </c>
      <c r="AU11">
        <v>382575.2</v>
      </c>
      <c r="AV11" s="2">
        <v>1591.2</v>
      </c>
      <c r="AY11" s="2">
        <v>382575.2</v>
      </c>
      <c r="AZ11" s="2">
        <v>0</v>
      </c>
      <c r="BA11" s="2">
        <v>0</v>
      </c>
      <c r="BB11" s="2">
        <v>0</v>
      </c>
      <c r="BC11" s="2"/>
      <c r="BD11" s="2"/>
      <c r="BE11" s="2"/>
      <c r="BF11" s="2">
        <v>121438</v>
      </c>
      <c r="BG11" s="2">
        <v>90000</v>
      </c>
      <c r="BH11" s="2">
        <v>2000000</v>
      </c>
      <c r="BI11" s="2">
        <v>1550</v>
      </c>
      <c r="BJ11" s="2">
        <v>2500</v>
      </c>
      <c r="BK11" s="2">
        <v>250000</v>
      </c>
      <c r="BL11" s="2" t="s">
        <v>109</v>
      </c>
      <c r="BM11" s="2">
        <v>2500</v>
      </c>
      <c r="BN11" s="2"/>
      <c r="BO11" s="2"/>
      <c r="BP11" s="2"/>
      <c r="BQ11" s="2">
        <v>6203</v>
      </c>
      <c r="BR11" s="2">
        <v>3141.2</v>
      </c>
      <c r="BS11" s="9">
        <v>21.75</v>
      </c>
      <c r="BT11" s="2">
        <f>Table2[[#This Row],[Insurer Total Gross premium]]*Table2[[#This Row],[Coverholder Commission Percentage]]/100</f>
        <v>683.2109999999999</v>
      </c>
      <c r="BU11" s="2">
        <f>Table2[[#This Row],[Insurer Total Gross premium]]-Table2[[#This Row],[Coverholder Commission Amount]]</f>
        <v>2457.989</v>
      </c>
      <c r="BV11" s="2"/>
      <c r="BW11" s="2"/>
      <c r="BX11" s="2"/>
      <c r="BY11" s="2">
        <v>0</v>
      </c>
    </row>
    <row r="12" spans="1:78" x14ac:dyDescent="0.25">
      <c r="A12" s="7" t="s">
        <v>1670</v>
      </c>
      <c r="B12" s="11">
        <v>2022</v>
      </c>
      <c r="C12" t="s">
        <v>720</v>
      </c>
      <c r="D12" t="s">
        <v>1676</v>
      </c>
      <c r="E12" t="s">
        <v>207</v>
      </c>
      <c r="F12" s="12">
        <v>44740</v>
      </c>
      <c r="G12" s="12">
        <v>45105</v>
      </c>
      <c r="H12" s="12">
        <v>44740</v>
      </c>
      <c r="I12" t="s">
        <v>721</v>
      </c>
      <c r="J12" t="s">
        <v>722</v>
      </c>
      <c r="K12" t="s">
        <v>621</v>
      </c>
      <c r="L12" t="s">
        <v>107</v>
      </c>
      <c r="M12" t="s">
        <v>723</v>
      </c>
      <c r="N12">
        <v>1</v>
      </c>
      <c r="O12" s="13">
        <v>39</v>
      </c>
      <c r="P12" t="s">
        <v>724</v>
      </c>
      <c r="Q12" t="s">
        <v>621</v>
      </c>
      <c r="R12" t="s">
        <v>107</v>
      </c>
      <c r="S12" t="s">
        <v>723</v>
      </c>
      <c r="T12" s="13"/>
      <c r="U12" s="13">
        <v>1981</v>
      </c>
      <c r="V12" s="13">
        <v>2018</v>
      </c>
      <c r="W12" s="13">
        <v>1981</v>
      </c>
      <c r="X12" s="13">
        <v>1981</v>
      </c>
      <c r="Y12" t="s">
        <v>274</v>
      </c>
      <c r="Z12">
        <v>5811</v>
      </c>
      <c r="AA12" t="s">
        <v>393</v>
      </c>
      <c r="AB12">
        <v>1981</v>
      </c>
      <c r="AC12">
        <v>1</v>
      </c>
      <c r="AD12" t="s">
        <v>215</v>
      </c>
      <c r="AE12" s="2"/>
      <c r="AF12" s="2"/>
      <c r="AG12" s="2">
        <v>0</v>
      </c>
      <c r="AH12" s="2"/>
      <c r="AI12" s="2"/>
      <c r="AJ12" s="2">
        <v>0</v>
      </c>
      <c r="AK12" s="2"/>
      <c r="AL12" s="2"/>
      <c r="AM12" s="2">
        <v>0</v>
      </c>
      <c r="AN12" s="2"/>
      <c r="AO12" s="2"/>
      <c r="AP12" s="2"/>
      <c r="AQ12" s="2"/>
      <c r="AR12" s="2"/>
      <c r="AS12" s="2">
        <v>0</v>
      </c>
      <c r="AV12" s="2"/>
      <c r="AY12" s="2"/>
      <c r="AZ12" s="2"/>
      <c r="BA12" s="2"/>
      <c r="BB12" s="2"/>
      <c r="BC12" s="2"/>
      <c r="BD12" s="2"/>
      <c r="BE12" s="2"/>
      <c r="BF12" s="2">
        <v>360000</v>
      </c>
      <c r="BG12" s="2">
        <v>0</v>
      </c>
      <c r="BH12" s="2">
        <v>2000000</v>
      </c>
      <c r="BI12" s="2">
        <v>1250</v>
      </c>
      <c r="BJ12" s="2">
        <v>2500</v>
      </c>
      <c r="BK12" s="2">
        <v>250000</v>
      </c>
      <c r="BL12" s="2" t="s">
        <v>109</v>
      </c>
      <c r="BM12" s="2">
        <v>2500</v>
      </c>
      <c r="BN12" s="2"/>
      <c r="BO12" s="2"/>
      <c r="BP12" s="2"/>
      <c r="BQ12" s="2">
        <v>2109</v>
      </c>
      <c r="BR12" s="2">
        <v>1250</v>
      </c>
      <c r="BS12" s="9">
        <v>21.75</v>
      </c>
      <c r="BT12" s="2">
        <f>Table2[[#This Row],[Insurer Total Gross premium]]*Table2[[#This Row],[Coverholder Commission Percentage]]/100</f>
        <v>271.875</v>
      </c>
      <c r="BU12" s="2">
        <f>Table2[[#This Row],[Insurer Total Gross premium]]-Table2[[#This Row],[Coverholder Commission Amount]]</f>
        <v>978.125</v>
      </c>
      <c r="BV12" s="2"/>
      <c r="BW12" s="2"/>
      <c r="BX12" s="2"/>
      <c r="BY12" s="2"/>
    </row>
    <row r="13" spans="1:78" x14ac:dyDescent="0.25">
      <c r="A13" s="7" t="s">
        <v>1670</v>
      </c>
      <c r="B13" s="11">
        <v>2022</v>
      </c>
      <c r="C13" t="s">
        <v>1069</v>
      </c>
      <c r="D13" s="3" t="s">
        <v>1678</v>
      </c>
      <c r="E13" t="s">
        <v>207</v>
      </c>
      <c r="F13" s="12">
        <v>44773</v>
      </c>
      <c r="G13" s="12">
        <v>45138</v>
      </c>
      <c r="H13" s="12">
        <v>44773</v>
      </c>
      <c r="I13" t="s">
        <v>1070</v>
      </c>
      <c r="J13" t="s">
        <v>1071</v>
      </c>
      <c r="K13" t="s">
        <v>115</v>
      </c>
      <c r="L13" t="s">
        <v>107</v>
      </c>
      <c r="M13" t="s">
        <v>1072</v>
      </c>
      <c r="N13">
        <v>1</v>
      </c>
      <c r="O13" s="13">
        <v>57</v>
      </c>
      <c r="P13" t="s">
        <v>1073</v>
      </c>
      <c r="Q13" t="s">
        <v>115</v>
      </c>
      <c r="R13" t="s">
        <v>107</v>
      </c>
      <c r="S13" t="s">
        <v>1074</v>
      </c>
      <c r="T13" s="13"/>
      <c r="U13" s="13">
        <v>2010</v>
      </c>
      <c r="V13" s="13">
        <v>2006</v>
      </c>
      <c r="W13" s="13">
        <v>2008</v>
      </c>
      <c r="X13" s="13">
        <v>2010</v>
      </c>
      <c r="Y13" t="s">
        <v>1075</v>
      </c>
      <c r="Z13">
        <v>6631</v>
      </c>
      <c r="AA13" t="s">
        <v>393</v>
      </c>
      <c r="AB13">
        <v>1964</v>
      </c>
      <c r="AC13">
        <v>2</v>
      </c>
      <c r="AD13" t="s">
        <v>215</v>
      </c>
      <c r="AE13" s="2">
        <v>50000</v>
      </c>
      <c r="AF13" s="2">
        <v>5000</v>
      </c>
      <c r="AG13" s="2">
        <v>730000</v>
      </c>
      <c r="AH13" s="2">
        <v>2655</v>
      </c>
      <c r="AI13" s="2">
        <v>2500</v>
      </c>
      <c r="AJ13" s="2">
        <v>33000</v>
      </c>
      <c r="AK13" s="2">
        <v>149</v>
      </c>
      <c r="AL13" s="2">
        <v>2500</v>
      </c>
      <c r="AM13" s="2">
        <v>114000</v>
      </c>
      <c r="AN13" s="2">
        <v>296</v>
      </c>
      <c r="AO13" s="2">
        <v>2500</v>
      </c>
      <c r="AP13" s="2"/>
      <c r="AQ13" s="2"/>
      <c r="AR13" s="2"/>
      <c r="AS13" s="2">
        <v>877000</v>
      </c>
      <c r="AT13">
        <v>50</v>
      </c>
      <c r="AU13">
        <v>438500</v>
      </c>
      <c r="AV13" s="2">
        <v>1550</v>
      </c>
      <c r="AY13" s="2">
        <v>438500</v>
      </c>
      <c r="AZ13" s="2">
        <v>0</v>
      </c>
      <c r="BA13" s="2">
        <v>0</v>
      </c>
      <c r="BB13" s="2">
        <v>0</v>
      </c>
      <c r="BC13" s="2"/>
      <c r="BD13" s="2"/>
      <c r="BE13" s="2"/>
      <c r="BF13" s="2">
        <v>114000</v>
      </c>
      <c r="BG13" s="2">
        <v>11760</v>
      </c>
      <c r="BH13" s="2">
        <v>2000000</v>
      </c>
      <c r="BI13" s="2">
        <v>700</v>
      </c>
      <c r="BJ13" s="2">
        <v>2500</v>
      </c>
      <c r="BK13" s="2"/>
      <c r="BL13" s="2"/>
      <c r="BM13" s="2"/>
      <c r="BN13" s="2"/>
      <c r="BO13" s="2"/>
      <c r="BP13" s="2"/>
      <c r="BQ13" s="2">
        <v>3800</v>
      </c>
      <c r="BR13" s="2">
        <v>2250</v>
      </c>
      <c r="BS13" s="9">
        <v>21.75</v>
      </c>
      <c r="BT13" s="2">
        <f>Table2[[#This Row],[Insurer Total Gross premium]]*Table2[[#This Row],[Coverholder Commission Percentage]]/100</f>
        <v>489.375</v>
      </c>
      <c r="BU13" s="2">
        <f>Table2[[#This Row],[Insurer Total Gross premium]]-Table2[[#This Row],[Coverholder Commission Amount]]</f>
        <v>1760.625</v>
      </c>
      <c r="BV13" s="2">
        <v>5000</v>
      </c>
      <c r="BW13" s="2">
        <v>50000</v>
      </c>
      <c r="BX13" s="2">
        <v>100</v>
      </c>
      <c r="BY13" s="2">
        <v>25000</v>
      </c>
    </row>
    <row r="14" spans="1:78" x14ac:dyDescent="0.25">
      <c r="A14" s="7" t="s">
        <v>1670</v>
      </c>
      <c r="B14" s="11">
        <v>2022</v>
      </c>
      <c r="C14" t="s">
        <v>1205</v>
      </c>
      <c r="D14" s="3" t="s">
        <v>1676</v>
      </c>
      <c r="E14" t="s">
        <v>207</v>
      </c>
      <c r="F14" s="12">
        <v>44757</v>
      </c>
      <c r="G14" s="12">
        <v>45122</v>
      </c>
      <c r="H14" s="12">
        <v>44757</v>
      </c>
      <c r="I14" t="s">
        <v>1206</v>
      </c>
      <c r="J14" t="s">
        <v>1207</v>
      </c>
      <c r="K14" t="s">
        <v>780</v>
      </c>
      <c r="L14" t="s">
        <v>107</v>
      </c>
      <c r="M14" t="s">
        <v>1208</v>
      </c>
      <c r="N14">
        <v>1</v>
      </c>
      <c r="O14" s="13">
        <v>455</v>
      </c>
      <c r="P14" t="s">
        <v>1209</v>
      </c>
      <c r="Q14" t="s">
        <v>780</v>
      </c>
      <c r="R14" t="s">
        <v>107</v>
      </c>
      <c r="S14" t="s">
        <v>1208</v>
      </c>
      <c r="T14" s="13"/>
      <c r="U14" s="13">
        <v>1995</v>
      </c>
      <c r="V14" s="13">
        <v>2014</v>
      </c>
      <c r="W14" s="13">
        <v>1995</v>
      </c>
      <c r="X14" s="13">
        <v>2010</v>
      </c>
      <c r="Y14" t="s">
        <v>263</v>
      </c>
      <c r="Z14">
        <v>6631</v>
      </c>
      <c r="AA14" t="s">
        <v>264</v>
      </c>
      <c r="AB14">
        <v>1932</v>
      </c>
      <c r="AD14" t="s">
        <v>215</v>
      </c>
      <c r="AE14" s="2"/>
      <c r="AF14" s="2"/>
      <c r="AG14" s="2">
        <v>534000</v>
      </c>
      <c r="AH14" s="2">
        <v>1869</v>
      </c>
      <c r="AI14" s="2">
        <v>2500</v>
      </c>
      <c r="AJ14" s="2">
        <v>0</v>
      </c>
      <c r="AK14" s="2">
        <v>0</v>
      </c>
      <c r="AL14" s="2">
        <v>2500</v>
      </c>
      <c r="AM14" s="2">
        <v>23635</v>
      </c>
      <c r="AN14" s="2">
        <v>64</v>
      </c>
      <c r="AO14" s="2">
        <v>2500</v>
      </c>
      <c r="AP14" s="2"/>
      <c r="AQ14" s="2"/>
      <c r="AR14" s="2"/>
      <c r="AS14" s="2">
        <v>557635</v>
      </c>
      <c r="AT14">
        <v>50</v>
      </c>
      <c r="AU14">
        <v>278817.5</v>
      </c>
      <c r="AV14" s="2">
        <v>966.5</v>
      </c>
      <c r="AY14" s="2">
        <v>278817.5</v>
      </c>
      <c r="AZ14" s="2">
        <v>0</v>
      </c>
      <c r="BA14" s="2">
        <v>0</v>
      </c>
      <c r="BB14" s="2">
        <v>0</v>
      </c>
      <c r="BC14" s="2"/>
      <c r="BD14" s="2"/>
      <c r="BE14" s="2"/>
      <c r="BF14" s="2">
        <v>0</v>
      </c>
      <c r="BG14" s="2">
        <v>0</v>
      </c>
      <c r="BH14" s="2">
        <v>2000000</v>
      </c>
      <c r="BI14" s="2">
        <v>600</v>
      </c>
      <c r="BJ14" s="2">
        <v>2500</v>
      </c>
      <c r="BK14" s="2"/>
      <c r="BL14" s="2"/>
      <c r="BM14" s="2"/>
      <c r="BN14" s="2"/>
      <c r="BO14" s="2"/>
      <c r="BP14" s="2"/>
      <c r="BQ14" s="2">
        <v>2533</v>
      </c>
      <c r="BR14" s="2">
        <v>1566.5</v>
      </c>
      <c r="BS14" s="9">
        <v>21.75</v>
      </c>
      <c r="BT14" s="2">
        <f>Table2[[#This Row],[Insurer Total Gross premium]]*Table2[[#This Row],[Coverholder Commission Percentage]]/100</f>
        <v>340.71375</v>
      </c>
      <c r="BU14" s="2">
        <f>Table2[[#This Row],[Insurer Total Gross premium]]-Table2[[#This Row],[Coverholder Commission Amount]]</f>
        <v>1225.7862500000001</v>
      </c>
      <c r="BV14" s="2"/>
      <c r="BW14" s="2"/>
      <c r="BX14" s="2"/>
      <c r="BY14" s="2">
        <v>0</v>
      </c>
    </row>
    <row r="15" spans="1:78" x14ac:dyDescent="0.25">
      <c r="A15" s="7" t="s">
        <v>1670</v>
      </c>
      <c r="B15" s="11">
        <v>2022</v>
      </c>
      <c r="C15" t="s">
        <v>849</v>
      </c>
      <c r="D15" s="3" t="s">
        <v>1676</v>
      </c>
      <c r="E15" t="s">
        <v>207</v>
      </c>
      <c r="F15" s="12">
        <v>44773</v>
      </c>
      <c r="G15" s="12">
        <v>45138</v>
      </c>
      <c r="H15" s="12">
        <v>44773</v>
      </c>
      <c r="I15" t="s">
        <v>850</v>
      </c>
      <c r="J15" t="s">
        <v>851</v>
      </c>
      <c r="K15" t="s">
        <v>852</v>
      </c>
      <c r="L15" s="3" t="s">
        <v>107</v>
      </c>
      <c r="M15" t="s">
        <v>853</v>
      </c>
      <c r="N15">
        <v>1</v>
      </c>
      <c r="O15" s="13">
        <v>940</v>
      </c>
      <c r="P15" t="s">
        <v>854</v>
      </c>
      <c r="Q15" t="s">
        <v>852</v>
      </c>
      <c r="R15" s="3" t="s">
        <v>107</v>
      </c>
      <c r="S15" t="s">
        <v>855</v>
      </c>
      <c r="T15" s="13"/>
      <c r="U15" s="13">
        <v>2019</v>
      </c>
      <c r="V15" s="13">
        <v>2017</v>
      </c>
      <c r="W15" s="13">
        <v>2012</v>
      </c>
      <c r="X15" s="13">
        <v>2016</v>
      </c>
      <c r="Y15" t="s">
        <v>856</v>
      </c>
      <c r="Z15">
        <v>6631</v>
      </c>
      <c r="AA15" t="s">
        <v>541</v>
      </c>
      <c r="AB15">
        <v>1953</v>
      </c>
      <c r="AC15">
        <v>2</v>
      </c>
      <c r="AD15" t="s">
        <v>215</v>
      </c>
      <c r="AE15" s="2">
        <v>50000</v>
      </c>
      <c r="AF15" s="2">
        <v>5000</v>
      </c>
      <c r="AG15" s="2">
        <v>625800</v>
      </c>
      <c r="AH15" s="2">
        <v>2340</v>
      </c>
      <c r="AI15" s="2">
        <v>2500</v>
      </c>
      <c r="AJ15" s="2">
        <v>100000</v>
      </c>
      <c r="AK15" s="2">
        <v>450</v>
      </c>
      <c r="AL15" s="2">
        <v>2500</v>
      </c>
      <c r="AM15" s="2">
        <v>19200</v>
      </c>
      <c r="AN15" s="2">
        <v>52</v>
      </c>
      <c r="AO15" s="2">
        <v>2500</v>
      </c>
      <c r="AP15" s="2"/>
      <c r="AQ15" s="2"/>
      <c r="AR15" s="2"/>
      <c r="AS15" s="2">
        <v>745000</v>
      </c>
      <c r="AT15">
        <v>50</v>
      </c>
      <c r="AU15">
        <v>372500</v>
      </c>
      <c r="AV15" s="2">
        <v>1421</v>
      </c>
      <c r="AW15">
        <v>5</v>
      </c>
      <c r="AY15" s="2">
        <v>372500</v>
      </c>
      <c r="AZ15" s="2">
        <v>0</v>
      </c>
      <c r="BA15" s="2">
        <v>0</v>
      </c>
      <c r="BB15" s="2">
        <v>0</v>
      </c>
      <c r="BC15" s="2"/>
      <c r="BD15" s="2"/>
      <c r="BE15" s="2"/>
      <c r="BF15" s="2">
        <v>19200</v>
      </c>
      <c r="BG15" s="2">
        <v>22000</v>
      </c>
      <c r="BH15" s="2">
        <v>1000000</v>
      </c>
      <c r="BI15" s="2">
        <v>500</v>
      </c>
      <c r="BJ15" s="2">
        <v>2500</v>
      </c>
      <c r="BK15" s="2"/>
      <c r="BL15" s="2"/>
      <c r="BM15" s="2"/>
      <c r="BN15" s="2"/>
      <c r="BO15" s="2"/>
      <c r="BP15" s="2"/>
      <c r="BQ15" s="2">
        <v>3342</v>
      </c>
      <c r="BR15" s="2">
        <v>1921</v>
      </c>
      <c r="BS15" s="9">
        <v>21.75</v>
      </c>
      <c r="BT15" s="2">
        <f>Table2[[#This Row],[Insurer Total Gross premium]]*Table2[[#This Row],[Coverholder Commission Percentage]]/100</f>
        <v>417.8175</v>
      </c>
      <c r="BU15" s="2">
        <f>Table2[[#This Row],[Insurer Total Gross premium]]-Table2[[#This Row],[Coverholder Commission Amount]]</f>
        <v>1503.1824999999999</v>
      </c>
      <c r="BV15" s="2">
        <v>5000</v>
      </c>
      <c r="BW15" s="2">
        <v>50000</v>
      </c>
      <c r="BX15" s="2">
        <v>150</v>
      </c>
      <c r="BY15" s="2">
        <v>25000</v>
      </c>
    </row>
    <row r="16" spans="1:78" x14ac:dyDescent="0.25">
      <c r="A16" s="7" t="s">
        <v>1670</v>
      </c>
      <c r="B16" s="11">
        <v>2022</v>
      </c>
      <c r="C16" t="s">
        <v>455</v>
      </c>
      <c r="D16" s="3" t="s">
        <v>1678</v>
      </c>
      <c r="E16" t="s">
        <v>207</v>
      </c>
      <c r="F16" s="12">
        <v>44773</v>
      </c>
      <c r="G16" s="12">
        <v>45138</v>
      </c>
      <c r="H16" s="12">
        <v>44773</v>
      </c>
      <c r="I16" t="s">
        <v>456</v>
      </c>
      <c r="J16" t="s">
        <v>457</v>
      </c>
      <c r="K16" t="s">
        <v>450</v>
      </c>
      <c r="L16" s="3" t="s">
        <v>107</v>
      </c>
      <c r="M16" t="s">
        <v>458</v>
      </c>
      <c r="N16">
        <v>1</v>
      </c>
      <c r="O16" s="13">
        <v>222</v>
      </c>
      <c r="P16" t="s">
        <v>459</v>
      </c>
      <c r="Q16" t="s">
        <v>460</v>
      </c>
      <c r="R16" s="3" t="s">
        <v>107</v>
      </c>
      <c r="S16" t="s">
        <v>461</v>
      </c>
      <c r="T16" s="13"/>
      <c r="U16" s="13">
        <v>2005</v>
      </c>
      <c r="V16" s="13">
        <v>2005</v>
      </c>
      <c r="W16" s="13">
        <v>2005</v>
      </c>
      <c r="X16" s="13">
        <v>2005</v>
      </c>
      <c r="Y16" t="s">
        <v>462</v>
      </c>
      <c r="Z16">
        <v>6532</v>
      </c>
      <c r="AA16" t="s">
        <v>393</v>
      </c>
      <c r="AB16">
        <v>1967</v>
      </c>
      <c r="AC16">
        <v>2</v>
      </c>
      <c r="AD16" t="s">
        <v>237</v>
      </c>
      <c r="AE16" s="2"/>
      <c r="AF16" s="2"/>
      <c r="AG16" s="2">
        <v>0</v>
      </c>
      <c r="AH16" s="2"/>
      <c r="AI16" s="2"/>
      <c r="AJ16" s="2">
        <v>0</v>
      </c>
      <c r="AK16" s="2"/>
      <c r="AL16" s="2"/>
      <c r="AM16" s="2">
        <v>0</v>
      </c>
      <c r="AN16" s="2"/>
      <c r="AO16" s="2"/>
      <c r="AP16" s="2"/>
      <c r="AQ16" s="2"/>
      <c r="AR16" s="2"/>
      <c r="AS16" s="2">
        <v>0</v>
      </c>
      <c r="AV16" s="2"/>
      <c r="AY16" s="2"/>
      <c r="AZ16" s="2"/>
      <c r="BA16" s="2"/>
      <c r="BB16" s="2"/>
      <c r="BC16" s="2"/>
      <c r="BD16" s="2"/>
      <c r="BE16" s="2"/>
      <c r="BF16" s="2">
        <v>70664</v>
      </c>
      <c r="BG16" s="2">
        <v>68896</v>
      </c>
      <c r="BH16" s="2">
        <v>1000000</v>
      </c>
      <c r="BI16" s="2">
        <v>950</v>
      </c>
      <c r="BJ16" s="2">
        <v>5000</v>
      </c>
      <c r="BK16" s="2"/>
      <c r="BL16" s="2"/>
      <c r="BM16" s="2"/>
      <c r="BN16" s="2"/>
      <c r="BO16" s="2"/>
      <c r="BP16" s="2"/>
      <c r="BQ16" s="2">
        <v>3337</v>
      </c>
      <c r="BR16" s="2">
        <v>950</v>
      </c>
      <c r="BS16" s="9">
        <v>21.75</v>
      </c>
      <c r="BT16" s="2">
        <f>Table2[[#This Row],[Insurer Total Gross premium]]*Table2[[#This Row],[Coverholder Commission Percentage]]/100</f>
        <v>206.625</v>
      </c>
      <c r="BU16" s="2">
        <f>Table2[[#This Row],[Insurer Total Gross premium]]-Table2[[#This Row],[Coverholder Commission Amount]]</f>
        <v>743.375</v>
      </c>
      <c r="BV16" s="2"/>
      <c r="BW16" s="2"/>
      <c r="BX16" s="2"/>
      <c r="BY16" s="2"/>
    </row>
    <row r="17" spans="1:77" x14ac:dyDescent="0.25">
      <c r="A17" s="7" t="s">
        <v>1670</v>
      </c>
      <c r="B17" s="11">
        <v>2022</v>
      </c>
      <c r="C17" t="s">
        <v>802</v>
      </c>
      <c r="D17" s="3" t="s">
        <v>1678</v>
      </c>
      <c r="E17" t="s">
        <v>207</v>
      </c>
      <c r="F17" s="12">
        <v>44761</v>
      </c>
      <c r="G17" s="12">
        <v>45126</v>
      </c>
      <c r="H17" s="12">
        <v>44761</v>
      </c>
      <c r="I17" t="s">
        <v>803</v>
      </c>
      <c r="J17" t="s">
        <v>804</v>
      </c>
      <c r="K17" t="s">
        <v>413</v>
      </c>
      <c r="L17" s="3" t="s">
        <v>107</v>
      </c>
      <c r="M17" t="s">
        <v>805</v>
      </c>
      <c r="N17">
        <v>1</v>
      </c>
      <c r="O17" s="13">
        <v>31</v>
      </c>
      <c r="P17" t="s">
        <v>806</v>
      </c>
      <c r="Q17" t="s">
        <v>413</v>
      </c>
      <c r="R17" s="3" t="s">
        <v>107</v>
      </c>
      <c r="S17" t="s">
        <v>805</v>
      </c>
      <c r="T17" s="13"/>
      <c r="U17" s="13">
        <v>2018</v>
      </c>
      <c r="V17" s="13">
        <v>2018</v>
      </c>
      <c r="W17" s="13">
        <v>2010</v>
      </c>
      <c r="X17" s="13">
        <v>2018</v>
      </c>
      <c r="Y17" t="s">
        <v>807</v>
      </c>
      <c r="Z17">
        <v>5811</v>
      </c>
      <c r="AA17" t="s">
        <v>808</v>
      </c>
      <c r="AB17">
        <v>2010</v>
      </c>
      <c r="AC17">
        <v>1</v>
      </c>
      <c r="AD17" t="s">
        <v>215</v>
      </c>
      <c r="AE17" s="2"/>
      <c r="AF17" s="2"/>
      <c r="AG17" s="2">
        <v>0</v>
      </c>
      <c r="AH17" s="2"/>
      <c r="AI17" s="2"/>
      <c r="AJ17" s="2">
        <v>0</v>
      </c>
      <c r="AK17" s="2"/>
      <c r="AL17" s="2"/>
      <c r="AM17" s="2">
        <v>0</v>
      </c>
      <c r="AN17" s="2"/>
      <c r="AO17" s="2"/>
      <c r="AP17" s="2"/>
      <c r="AQ17" s="2"/>
      <c r="AR17" s="2"/>
      <c r="AS17" s="2">
        <v>0</v>
      </c>
      <c r="AV17" s="2"/>
      <c r="AY17" s="2"/>
      <c r="AZ17" s="2"/>
      <c r="BA17" s="2"/>
      <c r="BB17" s="2"/>
      <c r="BC17" s="2"/>
      <c r="BD17" s="2"/>
      <c r="BE17" s="2"/>
      <c r="BF17" s="2">
        <v>750000</v>
      </c>
      <c r="BG17" s="2">
        <v>300000</v>
      </c>
      <c r="BH17" s="2">
        <v>2000000</v>
      </c>
      <c r="BI17" s="2">
        <v>2450</v>
      </c>
      <c r="BJ17" s="2">
        <v>2500</v>
      </c>
      <c r="BK17" s="2">
        <v>250000</v>
      </c>
      <c r="BL17" s="2" t="s">
        <v>109</v>
      </c>
      <c r="BM17" s="2">
        <v>2500</v>
      </c>
      <c r="BN17" s="2"/>
      <c r="BO17" s="2"/>
      <c r="BP17" s="2"/>
      <c r="BQ17" s="2">
        <v>6220</v>
      </c>
      <c r="BR17" s="2">
        <v>2450</v>
      </c>
      <c r="BS17" s="9">
        <v>21.75</v>
      </c>
      <c r="BT17" s="2">
        <f>Table2[[#This Row],[Insurer Total Gross premium]]*Table2[[#This Row],[Coverholder Commission Percentage]]/100</f>
        <v>532.875</v>
      </c>
      <c r="BU17" s="2">
        <f>Table2[[#This Row],[Insurer Total Gross premium]]-Table2[[#This Row],[Coverholder Commission Amount]]</f>
        <v>1917.125</v>
      </c>
      <c r="BV17" s="2"/>
      <c r="BW17" s="2"/>
      <c r="BX17" s="2"/>
      <c r="BY17" s="2"/>
    </row>
    <row r="18" spans="1:77" x14ac:dyDescent="0.25">
      <c r="A18" s="7" t="s">
        <v>1670</v>
      </c>
      <c r="B18" s="11">
        <v>2022</v>
      </c>
      <c r="C18" t="s">
        <v>1175</v>
      </c>
      <c r="D18" t="s">
        <v>1678</v>
      </c>
      <c r="E18" t="s">
        <v>207</v>
      </c>
      <c r="F18" s="12">
        <v>44792</v>
      </c>
      <c r="G18" s="12">
        <v>45157</v>
      </c>
      <c r="H18" s="12">
        <v>44792</v>
      </c>
      <c r="I18" t="s">
        <v>1176</v>
      </c>
      <c r="J18" t="s">
        <v>1177</v>
      </c>
      <c r="K18" t="s">
        <v>105</v>
      </c>
      <c r="L18" s="3" t="s">
        <v>107</v>
      </c>
      <c r="M18" t="s">
        <v>1178</v>
      </c>
      <c r="N18">
        <v>1</v>
      </c>
      <c r="O18" s="13">
        <v>1682</v>
      </c>
      <c r="P18" t="s">
        <v>1179</v>
      </c>
      <c r="Q18" t="s">
        <v>105</v>
      </c>
      <c r="R18" s="3" t="s">
        <v>107</v>
      </c>
      <c r="S18" t="s">
        <v>1178</v>
      </c>
      <c r="T18" s="13"/>
      <c r="U18" s="13">
        <v>2012</v>
      </c>
      <c r="V18" s="13">
        <v>2012</v>
      </c>
      <c r="W18" s="13">
        <v>2012</v>
      </c>
      <c r="X18" s="13">
        <v>2012</v>
      </c>
      <c r="Y18" t="s">
        <v>213</v>
      </c>
      <c r="Z18">
        <v>5811</v>
      </c>
      <c r="AA18" t="s">
        <v>393</v>
      </c>
      <c r="AB18">
        <v>1988</v>
      </c>
      <c r="AC18">
        <v>2</v>
      </c>
      <c r="AD18" t="s">
        <v>215</v>
      </c>
      <c r="AE18" s="2"/>
      <c r="AF18" s="2"/>
      <c r="AG18" s="2">
        <v>0</v>
      </c>
      <c r="AH18" s="2"/>
      <c r="AI18" s="2"/>
      <c r="AJ18" s="2">
        <v>0</v>
      </c>
      <c r="AK18" s="2"/>
      <c r="AL18" s="2"/>
      <c r="AM18" s="2">
        <v>0</v>
      </c>
      <c r="AN18" s="2"/>
      <c r="AO18" s="2"/>
      <c r="AP18" s="2"/>
      <c r="AQ18" s="2"/>
      <c r="AR18" s="2"/>
      <c r="AS18" s="2">
        <v>0</v>
      </c>
      <c r="AV18" s="2"/>
      <c r="AY18" s="2"/>
      <c r="AZ18" s="2"/>
      <c r="BA18" s="2"/>
      <c r="BB18" s="2"/>
      <c r="BC18" s="2"/>
      <c r="BD18" s="2"/>
      <c r="BE18" s="2"/>
      <c r="BF18" s="2">
        <v>550000</v>
      </c>
      <c r="BG18" s="2">
        <v>550000</v>
      </c>
      <c r="BH18" s="2">
        <v>5000000</v>
      </c>
      <c r="BI18" s="2">
        <v>3900</v>
      </c>
      <c r="BJ18" s="2">
        <v>2500</v>
      </c>
      <c r="BK18" s="2">
        <v>250000</v>
      </c>
      <c r="BL18" s="2" t="s">
        <v>109</v>
      </c>
      <c r="BM18" s="2">
        <v>2500</v>
      </c>
      <c r="BN18" s="2"/>
      <c r="BO18" s="2"/>
      <c r="BP18" s="2"/>
      <c r="BQ18" s="2">
        <v>6288</v>
      </c>
      <c r="BR18" s="2">
        <v>3900</v>
      </c>
      <c r="BS18" s="9">
        <v>21.75</v>
      </c>
      <c r="BT18" s="2">
        <f>Table2[[#This Row],[Insurer Total Gross premium]]*Table2[[#This Row],[Coverholder Commission Percentage]]/100</f>
        <v>848.25</v>
      </c>
      <c r="BU18" s="2">
        <f>Table2[[#This Row],[Insurer Total Gross premium]]-Table2[[#This Row],[Coverholder Commission Amount]]</f>
        <v>3051.75</v>
      </c>
      <c r="BV18" s="2"/>
      <c r="BW18" s="2"/>
      <c r="BX18" s="2"/>
      <c r="BY18" s="2"/>
    </row>
    <row r="19" spans="1:77" x14ac:dyDescent="0.25">
      <c r="A19" s="7" t="s">
        <v>1670</v>
      </c>
      <c r="B19" s="11">
        <v>2022</v>
      </c>
      <c r="C19" t="s">
        <v>1175</v>
      </c>
      <c r="D19" t="s">
        <v>1678</v>
      </c>
      <c r="E19" t="s">
        <v>207</v>
      </c>
      <c r="F19" s="12">
        <v>44792</v>
      </c>
      <c r="G19" s="12">
        <v>45157</v>
      </c>
      <c r="H19" s="12">
        <v>44792</v>
      </c>
      <c r="I19" t="s">
        <v>1176</v>
      </c>
      <c r="J19" t="s">
        <v>1177</v>
      </c>
      <c r="K19" t="s">
        <v>105</v>
      </c>
      <c r="L19" t="s">
        <v>107</v>
      </c>
      <c r="M19" t="s">
        <v>1178</v>
      </c>
      <c r="N19">
        <v>2</v>
      </c>
      <c r="O19" s="13">
        <v>198</v>
      </c>
      <c r="P19" t="s">
        <v>1180</v>
      </c>
      <c r="Q19" t="s">
        <v>105</v>
      </c>
      <c r="R19" t="s">
        <v>107</v>
      </c>
      <c r="S19" t="s">
        <v>1181</v>
      </c>
      <c r="T19" s="13"/>
      <c r="U19" s="13">
        <v>2016</v>
      </c>
      <c r="V19" s="13">
        <v>2016</v>
      </c>
      <c r="W19" s="13">
        <v>2016</v>
      </c>
      <c r="X19" s="13">
        <v>2016</v>
      </c>
      <c r="Y19" t="s">
        <v>213</v>
      </c>
      <c r="Z19">
        <v>5811</v>
      </c>
      <c r="AA19" t="s">
        <v>393</v>
      </c>
      <c r="AB19">
        <v>1983</v>
      </c>
      <c r="AD19" t="s">
        <v>215</v>
      </c>
      <c r="AE19" s="2"/>
      <c r="AF19" s="2"/>
      <c r="AG19" s="2">
        <v>0</v>
      </c>
      <c r="AH19" s="2"/>
      <c r="AI19" s="2"/>
      <c r="AJ19" s="2">
        <v>0</v>
      </c>
      <c r="AK19" s="2"/>
      <c r="AL19" s="2"/>
      <c r="AM19" s="2">
        <v>0</v>
      </c>
      <c r="AN19" s="2"/>
      <c r="AO19" s="2"/>
      <c r="AP19" s="2"/>
      <c r="AQ19" s="2"/>
      <c r="AR19" s="2"/>
      <c r="AS19" s="2">
        <v>0</v>
      </c>
      <c r="AV19" s="2"/>
      <c r="AY19" s="2"/>
      <c r="AZ19" s="2"/>
      <c r="BA19" s="2"/>
      <c r="BB19" s="2"/>
      <c r="BC19" s="2"/>
      <c r="BD19" s="2"/>
      <c r="BE19" s="2"/>
      <c r="BF19" s="2">
        <v>550000</v>
      </c>
      <c r="BG19" s="2">
        <v>550000</v>
      </c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9">
        <v>21.75</v>
      </c>
      <c r="BT19" s="2">
        <f>Table2[[#This Row],[Insurer Total Gross premium]]*Table2[[#This Row],[Coverholder Commission Percentage]]/100</f>
        <v>0</v>
      </c>
      <c r="BU19" s="2">
        <f>Table2[[#This Row],[Insurer Total Gross premium]]-Table2[[#This Row],[Coverholder Commission Amount]]</f>
        <v>0</v>
      </c>
      <c r="BV19" s="2"/>
      <c r="BW19" s="2"/>
      <c r="BX19" s="2"/>
      <c r="BY19" s="2"/>
    </row>
    <row r="20" spans="1:77" x14ac:dyDescent="0.25">
      <c r="A20" s="7" t="s">
        <v>1670</v>
      </c>
      <c r="B20" s="11">
        <v>2022</v>
      </c>
      <c r="C20" t="s">
        <v>478</v>
      </c>
      <c r="D20" t="s">
        <v>1676</v>
      </c>
      <c r="E20" t="s">
        <v>207</v>
      </c>
      <c r="F20" s="12">
        <v>44748</v>
      </c>
      <c r="G20" s="12">
        <v>45113</v>
      </c>
      <c r="H20" s="12">
        <v>44748</v>
      </c>
      <c r="I20" t="s">
        <v>479</v>
      </c>
      <c r="J20" t="s">
        <v>480</v>
      </c>
      <c r="K20" t="s">
        <v>481</v>
      </c>
      <c r="L20" t="s">
        <v>107</v>
      </c>
      <c r="M20" t="s">
        <v>482</v>
      </c>
      <c r="N20">
        <v>1</v>
      </c>
      <c r="O20" s="13">
        <v>402</v>
      </c>
      <c r="P20" t="s">
        <v>483</v>
      </c>
      <c r="Q20" t="s">
        <v>481</v>
      </c>
      <c r="R20" t="s">
        <v>107</v>
      </c>
      <c r="S20" t="s">
        <v>482</v>
      </c>
      <c r="T20" s="13"/>
      <c r="U20" s="13">
        <v>2010</v>
      </c>
      <c r="V20" s="13">
        <v>2010</v>
      </c>
      <c r="W20" s="13">
        <v>2010</v>
      </c>
      <c r="X20" s="13">
        <v>2010</v>
      </c>
      <c r="Y20" t="s">
        <v>274</v>
      </c>
      <c r="Z20">
        <v>5811</v>
      </c>
      <c r="AA20" t="s">
        <v>409</v>
      </c>
      <c r="AB20">
        <v>1980</v>
      </c>
      <c r="AC20">
        <v>1</v>
      </c>
      <c r="AD20" t="s">
        <v>215</v>
      </c>
      <c r="AE20" s="2"/>
      <c r="AF20" s="2"/>
      <c r="AG20" s="2">
        <v>0</v>
      </c>
      <c r="AH20" s="2"/>
      <c r="AI20" s="2"/>
      <c r="AJ20" s="2">
        <v>0</v>
      </c>
      <c r="AK20" s="2"/>
      <c r="AL20" s="2"/>
      <c r="AM20" s="2">
        <v>0</v>
      </c>
      <c r="AN20" s="2"/>
      <c r="AO20" s="2"/>
      <c r="AP20" s="2"/>
      <c r="AQ20" s="2"/>
      <c r="AR20" s="2"/>
      <c r="AS20" s="2">
        <v>0</v>
      </c>
      <c r="AV20" s="2"/>
      <c r="AY20" s="2"/>
      <c r="AZ20" s="2"/>
      <c r="BA20" s="2"/>
      <c r="BB20" s="2"/>
      <c r="BC20" s="2"/>
      <c r="BD20" s="2"/>
      <c r="BE20" s="2"/>
      <c r="BF20" s="2">
        <v>260000</v>
      </c>
      <c r="BG20" s="2">
        <v>300000</v>
      </c>
      <c r="BH20" s="2">
        <v>2000000</v>
      </c>
      <c r="BI20" s="2">
        <v>1400</v>
      </c>
      <c r="BJ20" s="2">
        <v>2500</v>
      </c>
      <c r="BK20" s="2">
        <v>250000</v>
      </c>
      <c r="BL20" s="2" t="s">
        <v>109</v>
      </c>
      <c r="BM20" s="2">
        <v>2500</v>
      </c>
      <c r="BN20" s="2"/>
      <c r="BO20" s="2"/>
      <c r="BP20" s="2"/>
      <c r="BQ20" s="2">
        <v>2945</v>
      </c>
      <c r="BR20" s="2">
        <v>1400</v>
      </c>
      <c r="BS20" s="9">
        <v>21.75</v>
      </c>
      <c r="BT20" s="2">
        <f>Table2[[#This Row],[Insurer Total Gross premium]]*Table2[[#This Row],[Coverholder Commission Percentage]]/100</f>
        <v>304.5</v>
      </c>
      <c r="BU20" s="2">
        <f>Table2[[#This Row],[Insurer Total Gross premium]]-Table2[[#This Row],[Coverholder Commission Amount]]</f>
        <v>1095.5</v>
      </c>
      <c r="BV20" s="2"/>
      <c r="BW20" s="2"/>
      <c r="BX20" s="2"/>
      <c r="BY20" s="2"/>
    </row>
    <row r="21" spans="1:77" x14ac:dyDescent="0.25">
      <c r="A21" s="7" t="s">
        <v>1670</v>
      </c>
      <c r="B21" s="11">
        <v>2022</v>
      </c>
      <c r="C21" t="s">
        <v>626</v>
      </c>
      <c r="D21" s="3" t="s">
        <v>1678</v>
      </c>
      <c r="E21" t="s">
        <v>207</v>
      </c>
      <c r="F21" s="12">
        <v>44750</v>
      </c>
      <c r="G21" s="12">
        <v>45115</v>
      </c>
      <c r="H21" s="12">
        <v>44750</v>
      </c>
      <c r="I21" t="s">
        <v>627</v>
      </c>
      <c r="J21" t="s">
        <v>628</v>
      </c>
      <c r="K21" t="s">
        <v>115</v>
      </c>
      <c r="L21" t="s">
        <v>107</v>
      </c>
      <c r="M21" t="s">
        <v>629</v>
      </c>
      <c r="N21">
        <v>1</v>
      </c>
      <c r="O21" s="13">
        <v>39</v>
      </c>
      <c r="P21" t="s">
        <v>630</v>
      </c>
      <c r="Q21" t="s">
        <v>115</v>
      </c>
      <c r="R21" t="s">
        <v>107</v>
      </c>
      <c r="S21" t="s">
        <v>629</v>
      </c>
      <c r="T21" s="13"/>
      <c r="U21" s="13">
        <v>2001</v>
      </c>
      <c r="V21" s="13">
        <v>2010</v>
      </c>
      <c r="W21" s="13">
        <v>2001</v>
      </c>
      <c r="X21" s="13">
        <v>2001</v>
      </c>
      <c r="Y21" t="s">
        <v>213</v>
      </c>
      <c r="Z21">
        <v>7297</v>
      </c>
      <c r="AA21" t="s">
        <v>631</v>
      </c>
      <c r="AB21">
        <v>1972</v>
      </c>
      <c r="AC21">
        <v>1</v>
      </c>
      <c r="AD21" t="s">
        <v>215</v>
      </c>
      <c r="AE21" s="2">
        <v>50000</v>
      </c>
      <c r="AF21" s="2">
        <v>5000</v>
      </c>
      <c r="AG21" s="2">
        <v>0</v>
      </c>
      <c r="AH21" s="2">
        <v>1050</v>
      </c>
      <c r="AI21" s="2">
        <v>2500</v>
      </c>
      <c r="AJ21" s="2">
        <v>1800000</v>
      </c>
      <c r="AK21" s="2">
        <v>7380</v>
      </c>
      <c r="AL21" s="2">
        <v>2500</v>
      </c>
      <c r="AM21" s="2">
        <v>1000000</v>
      </c>
      <c r="AN21" s="2">
        <v>3100</v>
      </c>
      <c r="AO21" s="2">
        <v>2500</v>
      </c>
      <c r="AP21" s="2"/>
      <c r="AQ21" s="2"/>
      <c r="AR21" s="2"/>
      <c r="AS21" s="2">
        <v>2800000</v>
      </c>
      <c r="AT21">
        <v>50</v>
      </c>
      <c r="AU21">
        <v>1400000</v>
      </c>
      <c r="AV21" s="2">
        <v>5765</v>
      </c>
      <c r="AW21">
        <v>5</v>
      </c>
      <c r="AY21" s="2">
        <v>1400000</v>
      </c>
      <c r="AZ21" s="2"/>
      <c r="BA21" s="2">
        <v>0</v>
      </c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>
        <v>24088</v>
      </c>
      <c r="BR21" s="2">
        <v>10974</v>
      </c>
      <c r="BS21" s="9">
        <v>21.75</v>
      </c>
      <c r="BT21" s="2">
        <f>Table2[[#This Row],[Insurer Total Gross premium]]*Table2[[#This Row],[Coverholder Commission Percentage]]/100</f>
        <v>2386.8449999999998</v>
      </c>
      <c r="BU21" s="2">
        <f>Table2[[#This Row],[Insurer Total Gross premium]]-Table2[[#This Row],[Coverholder Commission Amount]]</f>
        <v>8587.1550000000007</v>
      </c>
      <c r="BV21" s="2">
        <v>5000</v>
      </c>
      <c r="BW21" s="2">
        <v>100000</v>
      </c>
      <c r="BX21" s="2">
        <v>450</v>
      </c>
      <c r="BY21" s="2">
        <v>25000</v>
      </c>
    </row>
    <row r="22" spans="1:77" x14ac:dyDescent="0.25">
      <c r="A22" s="7" t="s">
        <v>1670</v>
      </c>
      <c r="B22" s="11">
        <v>2022</v>
      </c>
      <c r="C22" t="s">
        <v>626</v>
      </c>
      <c r="D22" s="3" t="s">
        <v>1678</v>
      </c>
      <c r="E22" t="s">
        <v>207</v>
      </c>
      <c r="F22" s="12">
        <v>44750</v>
      </c>
      <c r="G22" s="12">
        <v>45115</v>
      </c>
      <c r="H22" s="12">
        <v>44750</v>
      </c>
      <c r="I22" t="s">
        <v>627</v>
      </c>
      <c r="J22" t="s">
        <v>628</v>
      </c>
      <c r="K22" t="s">
        <v>115</v>
      </c>
      <c r="L22" t="s">
        <v>107</v>
      </c>
      <c r="M22" t="s">
        <v>629</v>
      </c>
      <c r="N22">
        <v>2</v>
      </c>
      <c r="O22" s="13">
        <v>176</v>
      </c>
      <c r="P22" t="s">
        <v>632</v>
      </c>
      <c r="Q22" t="s">
        <v>105</v>
      </c>
      <c r="R22" t="s">
        <v>107</v>
      </c>
      <c r="S22" t="s">
        <v>633</v>
      </c>
      <c r="T22" s="13"/>
      <c r="U22" s="13">
        <v>2002</v>
      </c>
      <c r="V22" s="13">
        <v>2009</v>
      </c>
      <c r="W22" s="13">
        <v>2002</v>
      </c>
      <c r="X22" s="13">
        <v>2005</v>
      </c>
      <c r="Y22" t="s">
        <v>213</v>
      </c>
      <c r="Z22">
        <v>4262</v>
      </c>
      <c r="AA22" t="s">
        <v>634</v>
      </c>
      <c r="AB22">
        <v>1970</v>
      </c>
      <c r="AC22">
        <v>1</v>
      </c>
      <c r="AD22" t="s">
        <v>215</v>
      </c>
      <c r="AE22" s="2">
        <v>50000</v>
      </c>
      <c r="AF22" s="2">
        <v>5000</v>
      </c>
      <c r="AG22" s="2">
        <v>0</v>
      </c>
      <c r="AH22" s="2">
        <v>725</v>
      </c>
      <c r="AI22" s="2">
        <v>2500</v>
      </c>
      <c r="AJ22" s="2">
        <v>1200000</v>
      </c>
      <c r="AK22" s="2">
        <v>5280</v>
      </c>
      <c r="AL22" s="2">
        <v>2500</v>
      </c>
      <c r="AM22" s="2">
        <v>0</v>
      </c>
      <c r="AN22" s="2">
        <v>0</v>
      </c>
      <c r="AO22" s="2">
        <v>2500</v>
      </c>
      <c r="AP22" s="2"/>
      <c r="AQ22" s="2"/>
      <c r="AR22" s="2"/>
      <c r="AS22" s="2">
        <v>1200000</v>
      </c>
      <c r="AT22">
        <v>50</v>
      </c>
      <c r="AU22">
        <v>600000</v>
      </c>
      <c r="AV22" s="2">
        <v>3002.5</v>
      </c>
      <c r="AW22">
        <v>5</v>
      </c>
      <c r="AY22" s="2">
        <v>600000</v>
      </c>
      <c r="AZ22" s="2"/>
      <c r="BA22" s="2">
        <v>0</v>
      </c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9">
        <v>21.75</v>
      </c>
      <c r="BT22" s="2">
        <f>Table2[[#This Row],[Insurer Total Gross premium]]*Table2[[#This Row],[Coverholder Commission Percentage]]/100</f>
        <v>0</v>
      </c>
      <c r="BU22" s="2">
        <f>Table2[[#This Row],[Insurer Total Gross premium]]-Table2[[#This Row],[Coverholder Commission Amount]]</f>
        <v>0</v>
      </c>
      <c r="BV22" s="2">
        <v>5000</v>
      </c>
      <c r="BW22" s="2">
        <v>100000</v>
      </c>
      <c r="BX22" s="2">
        <v>300</v>
      </c>
      <c r="BY22" s="2">
        <v>25000</v>
      </c>
    </row>
    <row r="23" spans="1:77" x14ac:dyDescent="0.25">
      <c r="A23" s="7" t="s">
        <v>1670</v>
      </c>
      <c r="B23" s="11">
        <v>2022</v>
      </c>
      <c r="C23" t="s">
        <v>626</v>
      </c>
      <c r="D23" s="3" t="s">
        <v>1678</v>
      </c>
      <c r="E23" t="s">
        <v>207</v>
      </c>
      <c r="F23" s="12">
        <v>44750</v>
      </c>
      <c r="G23" s="12">
        <v>45115</v>
      </c>
      <c r="H23" s="12">
        <v>44750</v>
      </c>
      <c r="I23" t="s">
        <v>627</v>
      </c>
      <c r="J23" t="s">
        <v>628</v>
      </c>
      <c r="K23" t="s">
        <v>115</v>
      </c>
      <c r="L23" t="s">
        <v>107</v>
      </c>
      <c r="M23" t="s">
        <v>629</v>
      </c>
      <c r="N23">
        <v>3</v>
      </c>
      <c r="O23" s="13">
        <v>3930</v>
      </c>
      <c r="P23" t="s">
        <v>635</v>
      </c>
      <c r="Q23" t="s">
        <v>636</v>
      </c>
      <c r="R23" t="s">
        <v>107</v>
      </c>
      <c r="S23" t="s">
        <v>637</v>
      </c>
      <c r="T23" s="13"/>
      <c r="U23" s="13">
        <v>2018</v>
      </c>
      <c r="V23" s="13">
        <v>2018</v>
      </c>
      <c r="W23" s="13">
        <v>2018</v>
      </c>
      <c r="X23" s="13">
        <v>2018</v>
      </c>
      <c r="Y23" t="s">
        <v>213</v>
      </c>
      <c r="Z23">
        <v>7297</v>
      </c>
      <c r="AA23" t="s">
        <v>214</v>
      </c>
      <c r="AB23">
        <v>2018</v>
      </c>
      <c r="AC23">
        <v>1</v>
      </c>
      <c r="AD23" t="s">
        <v>215</v>
      </c>
      <c r="AE23" s="2">
        <v>50000</v>
      </c>
      <c r="AF23" s="2">
        <v>5000</v>
      </c>
      <c r="AG23" s="2">
        <v>0</v>
      </c>
      <c r="AH23" s="2">
        <v>675</v>
      </c>
      <c r="AI23" s="2">
        <v>2500</v>
      </c>
      <c r="AJ23" s="2">
        <v>700000</v>
      </c>
      <c r="AK23" s="2">
        <v>2870</v>
      </c>
      <c r="AL23" s="2">
        <v>2500</v>
      </c>
      <c r="AM23" s="2">
        <v>280000</v>
      </c>
      <c r="AN23" s="2">
        <v>868</v>
      </c>
      <c r="AO23" s="2">
        <v>2500</v>
      </c>
      <c r="AP23" s="2"/>
      <c r="AQ23" s="2"/>
      <c r="AR23" s="2"/>
      <c r="AS23" s="2">
        <v>980000</v>
      </c>
      <c r="AT23">
        <v>50</v>
      </c>
      <c r="AU23">
        <v>490000</v>
      </c>
      <c r="AV23" s="2">
        <v>2206.5</v>
      </c>
      <c r="AW23">
        <v>5</v>
      </c>
      <c r="AY23" s="2">
        <v>490000</v>
      </c>
      <c r="AZ23" s="2"/>
      <c r="BA23" s="2">
        <v>0</v>
      </c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9">
        <v>21.75</v>
      </c>
      <c r="BT23" s="2">
        <f>Table2[[#This Row],[Insurer Total Gross premium]]*Table2[[#This Row],[Coverholder Commission Percentage]]/100</f>
        <v>0</v>
      </c>
      <c r="BU23" s="2">
        <f>Table2[[#This Row],[Insurer Total Gross premium]]-Table2[[#This Row],[Coverholder Commission Amount]]</f>
        <v>0</v>
      </c>
      <c r="BV23" s="2">
        <v>5000</v>
      </c>
      <c r="BW23" s="2">
        <v>50000</v>
      </c>
      <c r="BX23" s="2">
        <v>250</v>
      </c>
      <c r="BY23" s="2">
        <v>25000</v>
      </c>
    </row>
    <row r="24" spans="1:77" x14ac:dyDescent="0.25">
      <c r="A24" s="7" t="s">
        <v>1670</v>
      </c>
      <c r="B24" s="11">
        <v>2022</v>
      </c>
      <c r="C24" t="s">
        <v>684</v>
      </c>
      <c r="D24" s="3" t="s">
        <v>1676</v>
      </c>
      <c r="E24" t="s">
        <v>207</v>
      </c>
      <c r="F24" s="12">
        <v>44750</v>
      </c>
      <c r="G24" s="12">
        <v>45115</v>
      </c>
      <c r="H24" s="12">
        <v>44750</v>
      </c>
      <c r="I24" t="s">
        <v>685</v>
      </c>
      <c r="J24" t="s">
        <v>686</v>
      </c>
      <c r="K24" t="s">
        <v>115</v>
      </c>
      <c r="L24" t="s">
        <v>107</v>
      </c>
      <c r="M24" t="s">
        <v>687</v>
      </c>
      <c r="N24">
        <v>1</v>
      </c>
      <c r="O24" s="13">
        <v>176</v>
      </c>
      <c r="P24" t="s">
        <v>632</v>
      </c>
      <c r="Q24" t="s">
        <v>105</v>
      </c>
      <c r="R24" t="s">
        <v>107</v>
      </c>
      <c r="S24" t="s">
        <v>633</v>
      </c>
      <c r="T24" s="13"/>
      <c r="U24" s="13">
        <v>2002</v>
      </c>
      <c r="V24" s="13">
        <v>2009</v>
      </c>
      <c r="W24" s="13">
        <v>2002</v>
      </c>
      <c r="X24" s="13">
        <v>2005</v>
      </c>
      <c r="Y24" t="s">
        <v>688</v>
      </c>
      <c r="Z24">
        <v>6633</v>
      </c>
      <c r="AA24" t="s">
        <v>634</v>
      </c>
      <c r="AB24">
        <v>1970</v>
      </c>
      <c r="AC24">
        <v>1</v>
      </c>
      <c r="AD24" t="s">
        <v>215</v>
      </c>
      <c r="AE24" s="2">
        <v>50000</v>
      </c>
      <c r="AF24" s="2">
        <v>5000</v>
      </c>
      <c r="AG24" s="2">
        <v>1300000</v>
      </c>
      <c r="AH24" s="2">
        <v>4795</v>
      </c>
      <c r="AI24" s="2">
        <v>2500</v>
      </c>
      <c r="AJ24" s="2">
        <v>0</v>
      </c>
      <c r="AK24" s="2">
        <v>0</v>
      </c>
      <c r="AL24" s="2">
        <v>2500</v>
      </c>
      <c r="AM24" s="2">
        <v>150000</v>
      </c>
      <c r="AN24" s="2">
        <v>465</v>
      </c>
      <c r="AO24" s="2">
        <v>2500</v>
      </c>
      <c r="AP24" s="2"/>
      <c r="AQ24" s="2"/>
      <c r="AR24" s="2"/>
      <c r="AS24" s="2">
        <v>1450000</v>
      </c>
      <c r="AT24">
        <v>25</v>
      </c>
      <c r="AU24">
        <v>362500</v>
      </c>
      <c r="AV24" s="2">
        <v>1315</v>
      </c>
      <c r="AW24">
        <v>5</v>
      </c>
      <c r="AY24" s="2">
        <v>362500</v>
      </c>
      <c r="AZ24" s="2">
        <v>0</v>
      </c>
      <c r="BA24" s="2">
        <v>0</v>
      </c>
      <c r="BB24" s="2">
        <v>0</v>
      </c>
      <c r="BC24" s="2"/>
      <c r="BD24" s="2"/>
      <c r="BE24" s="2"/>
      <c r="BF24" s="2">
        <v>180000</v>
      </c>
      <c r="BG24" s="2">
        <v>250000</v>
      </c>
      <c r="BH24" s="2"/>
      <c r="BI24" s="2"/>
      <c r="BJ24" s="2"/>
      <c r="BK24" s="2"/>
      <c r="BL24" s="2"/>
      <c r="BM24" s="2"/>
      <c r="BN24" s="2"/>
      <c r="BO24" s="2"/>
      <c r="BP24" s="2"/>
      <c r="BQ24" s="2">
        <v>6990</v>
      </c>
      <c r="BR24" s="2">
        <v>1315</v>
      </c>
      <c r="BS24" s="9">
        <v>21.75</v>
      </c>
      <c r="BT24" s="2">
        <f>Table2[[#This Row],[Insurer Total Gross premium]]*Table2[[#This Row],[Coverholder Commission Percentage]]/100</f>
        <v>286.01249999999999</v>
      </c>
      <c r="BU24" s="2">
        <f>Table2[[#This Row],[Insurer Total Gross premium]]-Table2[[#This Row],[Coverholder Commission Amount]]</f>
        <v>1028.9875</v>
      </c>
      <c r="BV24" s="2">
        <v>5000</v>
      </c>
      <c r="BW24" s="2">
        <v>50000</v>
      </c>
      <c r="BX24" s="2">
        <v>150</v>
      </c>
      <c r="BY24" s="2">
        <v>25000</v>
      </c>
    </row>
    <row r="25" spans="1:77" x14ac:dyDescent="0.25">
      <c r="A25" s="7" t="s">
        <v>1670</v>
      </c>
      <c r="B25" s="11">
        <v>2022</v>
      </c>
      <c r="C25" t="s">
        <v>1143</v>
      </c>
      <c r="D25" s="3" t="s">
        <v>1678</v>
      </c>
      <c r="E25" t="s">
        <v>207</v>
      </c>
      <c r="F25" s="12">
        <v>44774</v>
      </c>
      <c r="G25" s="12">
        <v>45139</v>
      </c>
      <c r="H25" s="12">
        <v>44774</v>
      </c>
      <c r="I25" t="s">
        <v>1144</v>
      </c>
      <c r="J25" t="s">
        <v>1145</v>
      </c>
      <c r="K25" t="s">
        <v>1146</v>
      </c>
      <c r="L25" t="s">
        <v>107</v>
      </c>
      <c r="M25" t="s">
        <v>1147</v>
      </c>
      <c r="N25">
        <v>1</v>
      </c>
      <c r="O25" s="13">
        <v>3</v>
      </c>
      <c r="P25" t="s">
        <v>1148</v>
      </c>
      <c r="Q25" t="s">
        <v>1149</v>
      </c>
      <c r="R25" t="s">
        <v>107</v>
      </c>
      <c r="S25" t="s">
        <v>1150</v>
      </c>
      <c r="T25" s="13"/>
      <c r="U25" s="13">
        <v>2010</v>
      </c>
      <c r="V25" s="13">
        <v>2010</v>
      </c>
      <c r="W25" s="13">
        <v>2010</v>
      </c>
      <c r="X25" s="13">
        <v>2010</v>
      </c>
      <c r="Y25" t="s">
        <v>213</v>
      </c>
      <c r="Z25">
        <v>6610</v>
      </c>
      <c r="AA25" t="s">
        <v>393</v>
      </c>
      <c r="AB25">
        <v>1880</v>
      </c>
      <c r="AC25">
        <v>1</v>
      </c>
      <c r="AD25" t="s">
        <v>237</v>
      </c>
      <c r="AE25" s="2">
        <v>50000</v>
      </c>
      <c r="AF25" s="2">
        <v>5000</v>
      </c>
      <c r="AG25" s="2">
        <v>0</v>
      </c>
      <c r="AH25" s="2">
        <v>400</v>
      </c>
      <c r="AI25" s="2">
        <v>2500</v>
      </c>
      <c r="AJ25" s="2">
        <v>25000</v>
      </c>
      <c r="AK25" s="2">
        <v>375</v>
      </c>
      <c r="AL25" s="2">
        <v>2500</v>
      </c>
      <c r="AM25" s="2">
        <v>800000</v>
      </c>
      <c r="AN25" s="2">
        <v>4720</v>
      </c>
      <c r="AO25" s="2">
        <v>2500</v>
      </c>
      <c r="AP25" s="2"/>
      <c r="AQ25" s="2"/>
      <c r="AR25" s="2"/>
      <c r="AS25" s="2">
        <v>825000</v>
      </c>
      <c r="AT25">
        <v>25</v>
      </c>
      <c r="AU25">
        <v>206250</v>
      </c>
      <c r="AV25" s="2">
        <v>1373.75</v>
      </c>
      <c r="AW25">
        <v>5</v>
      </c>
      <c r="AY25" s="2">
        <v>206250</v>
      </c>
      <c r="AZ25" s="2">
        <v>0</v>
      </c>
      <c r="BA25" s="2">
        <v>0</v>
      </c>
      <c r="BB25" s="2">
        <v>0</v>
      </c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>
        <v>6149</v>
      </c>
      <c r="BR25" s="2">
        <v>1411.25</v>
      </c>
      <c r="BS25" s="9">
        <v>21.75</v>
      </c>
      <c r="BT25" s="2">
        <f>Table2[[#This Row],[Insurer Total Gross premium]]*Table2[[#This Row],[Coverholder Commission Percentage]]/100</f>
        <v>306.94687499999998</v>
      </c>
      <c r="BU25" s="2">
        <f>Table2[[#This Row],[Insurer Total Gross premium]]-Table2[[#This Row],[Coverholder Commission Amount]]</f>
        <v>1104.3031249999999</v>
      </c>
      <c r="BV25" s="2">
        <v>5000</v>
      </c>
      <c r="BW25" s="2">
        <v>50000</v>
      </c>
      <c r="BX25" s="2">
        <v>100</v>
      </c>
      <c r="BY25" s="2">
        <v>25000</v>
      </c>
    </row>
    <row r="26" spans="1:77" x14ac:dyDescent="0.25">
      <c r="A26" s="7" t="s">
        <v>1670</v>
      </c>
      <c r="B26" s="11">
        <v>2022</v>
      </c>
      <c r="C26" t="s">
        <v>1143</v>
      </c>
      <c r="D26" s="3" t="s">
        <v>1678</v>
      </c>
      <c r="E26" t="s">
        <v>207</v>
      </c>
      <c r="F26" s="12">
        <v>44774</v>
      </c>
      <c r="G26" s="12">
        <v>45139</v>
      </c>
      <c r="H26" s="12">
        <v>44774</v>
      </c>
      <c r="I26" t="s">
        <v>1144</v>
      </c>
      <c r="J26" t="s">
        <v>1145</v>
      </c>
      <c r="K26" t="s">
        <v>1146</v>
      </c>
      <c r="L26" t="s">
        <v>107</v>
      </c>
      <c r="M26" t="s">
        <v>1147</v>
      </c>
      <c r="N26">
        <v>2</v>
      </c>
      <c r="O26" s="13">
        <v>44</v>
      </c>
      <c r="P26" t="s">
        <v>1151</v>
      </c>
      <c r="Q26" t="s">
        <v>1146</v>
      </c>
      <c r="R26" t="s">
        <v>107</v>
      </c>
      <c r="S26" t="s">
        <v>1147</v>
      </c>
      <c r="T26" s="13"/>
      <c r="U26" s="13">
        <v>1989</v>
      </c>
      <c r="V26" s="13">
        <v>2016</v>
      </c>
      <c r="W26" s="13">
        <v>2009</v>
      </c>
      <c r="X26" s="13">
        <v>1989</v>
      </c>
      <c r="Y26" t="s">
        <v>213</v>
      </c>
      <c r="Z26">
        <v>6610</v>
      </c>
      <c r="AA26" t="s">
        <v>401</v>
      </c>
      <c r="AB26">
        <v>1989</v>
      </c>
      <c r="AD26" t="s">
        <v>237</v>
      </c>
      <c r="AE26" s="2"/>
      <c r="AF26" s="2"/>
      <c r="AG26" s="2">
        <v>0</v>
      </c>
      <c r="AH26" s="2">
        <v>0</v>
      </c>
      <c r="AI26" s="2">
        <v>2500</v>
      </c>
      <c r="AJ26" s="2">
        <v>5000</v>
      </c>
      <c r="AK26" s="2">
        <v>150</v>
      </c>
      <c r="AL26" s="2">
        <v>2500</v>
      </c>
      <c r="AM26" s="2">
        <v>0</v>
      </c>
      <c r="AN26" s="2">
        <v>0</v>
      </c>
      <c r="AO26" s="2">
        <v>2500</v>
      </c>
      <c r="AP26" s="2"/>
      <c r="AQ26" s="2"/>
      <c r="AR26" s="2"/>
      <c r="AS26" s="2">
        <v>5000</v>
      </c>
      <c r="AT26">
        <v>25</v>
      </c>
      <c r="AU26">
        <v>1250</v>
      </c>
      <c r="AV26" s="2">
        <v>37.5</v>
      </c>
      <c r="AY26" s="2">
        <v>1250</v>
      </c>
      <c r="AZ26" s="2">
        <v>0</v>
      </c>
      <c r="BA26" s="2">
        <v>0</v>
      </c>
      <c r="BB26" s="2">
        <v>0</v>
      </c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9">
        <v>21.75</v>
      </c>
      <c r="BT26" s="2">
        <f>Table2[[#This Row],[Insurer Total Gross premium]]*Table2[[#This Row],[Coverholder Commission Percentage]]/100</f>
        <v>0</v>
      </c>
      <c r="BU26" s="2">
        <f>Table2[[#This Row],[Insurer Total Gross premium]]-Table2[[#This Row],[Coverholder Commission Amount]]</f>
        <v>0</v>
      </c>
      <c r="BV26" s="2"/>
      <c r="BW26" s="2"/>
      <c r="BX26" s="2"/>
      <c r="BY26" s="2">
        <v>0</v>
      </c>
    </row>
    <row r="27" spans="1:77" x14ac:dyDescent="0.25">
      <c r="A27" s="7" t="s">
        <v>1670</v>
      </c>
      <c r="B27" s="11">
        <v>2022</v>
      </c>
      <c r="C27" t="s">
        <v>1265</v>
      </c>
      <c r="D27" s="3" t="s">
        <v>1676</v>
      </c>
      <c r="E27" t="s">
        <v>207</v>
      </c>
      <c r="F27" s="12">
        <v>44757</v>
      </c>
      <c r="G27" s="12">
        <v>45122</v>
      </c>
      <c r="H27" s="12">
        <v>44757</v>
      </c>
      <c r="I27" t="s">
        <v>1266</v>
      </c>
      <c r="J27" t="s">
        <v>1267</v>
      </c>
      <c r="K27" t="s">
        <v>1268</v>
      </c>
      <c r="L27" t="s">
        <v>107</v>
      </c>
      <c r="M27" t="s">
        <v>1269</v>
      </c>
      <c r="N27">
        <v>1</v>
      </c>
      <c r="O27" s="13">
        <v>15</v>
      </c>
      <c r="P27" t="s">
        <v>1270</v>
      </c>
      <c r="Q27" t="s">
        <v>1271</v>
      </c>
      <c r="R27" t="s">
        <v>107</v>
      </c>
      <c r="S27" t="s">
        <v>1272</v>
      </c>
      <c r="T27" s="13"/>
      <c r="U27" s="13">
        <v>2018</v>
      </c>
      <c r="V27" s="13">
        <v>2015</v>
      </c>
      <c r="W27" s="13">
        <v>2014</v>
      </c>
      <c r="X27" s="13">
        <v>2002</v>
      </c>
      <c r="Y27" t="s">
        <v>540</v>
      </c>
      <c r="Z27">
        <v>6631</v>
      </c>
      <c r="AA27" t="s">
        <v>264</v>
      </c>
      <c r="AB27">
        <v>1947</v>
      </c>
      <c r="AC27">
        <v>2</v>
      </c>
      <c r="AD27" t="s">
        <v>237</v>
      </c>
      <c r="AE27" s="2">
        <v>50000</v>
      </c>
      <c r="AF27" s="2">
        <v>5000</v>
      </c>
      <c r="AG27" s="2">
        <v>150000</v>
      </c>
      <c r="AH27" s="2">
        <v>695</v>
      </c>
      <c r="AI27" s="2">
        <v>2500</v>
      </c>
      <c r="AJ27" s="2">
        <v>0</v>
      </c>
      <c r="AK27" s="2">
        <v>0</v>
      </c>
      <c r="AL27" s="2">
        <v>2500</v>
      </c>
      <c r="AM27" s="2">
        <v>9600</v>
      </c>
      <c r="AN27" s="2">
        <v>28</v>
      </c>
      <c r="AO27" s="2">
        <v>2500</v>
      </c>
      <c r="AP27" s="2"/>
      <c r="AQ27" s="2"/>
      <c r="AR27" s="2"/>
      <c r="AS27" s="2">
        <v>159600</v>
      </c>
      <c r="AT27">
        <v>50</v>
      </c>
      <c r="AU27">
        <v>79800</v>
      </c>
      <c r="AV27" s="2">
        <v>361.5</v>
      </c>
      <c r="AW27">
        <v>5</v>
      </c>
      <c r="AY27" s="2">
        <v>79800</v>
      </c>
      <c r="AZ27" s="2">
        <v>0</v>
      </c>
      <c r="BA27" s="2">
        <v>0</v>
      </c>
      <c r="BB27" s="2">
        <v>0</v>
      </c>
      <c r="BC27" s="2"/>
      <c r="BD27" s="2"/>
      <c r="BE27" s="2"/>
      <c r="BF27" s="2">
        <v>0</v>
      </c>
      <c r="BG27" s="2">
        <v>0</v>
      </c>
      <c r="BH27" s="2">
        <v>2000000</v>
      </c>
      <c r="BI27" s="2">
        <v>1100</v>
      </c>
      <c r="BJ27" s="2">
        <v>2500</v>
      </c>
      <c r="BK27" s="2"/>
      <c r="BL27" s="2"/>
      <c r="BM27" s="2"/>
      <c r="BN27" s="2"/>
      <c r="BO27" s="2"/>
      <c r="BP27" s="2"/>
      <c r="BQ27" s="2">
        <v>3776</v>
      </c>
      <c r="BR27" s="2">
        <v>2438</v>
      </c>
      <c r="BS27" s="9">
        <v>21.75</v>
      </c>
      <c r="BT27" s="2">
        <f>Table2[[#This Row],[Insurer Total Gross premium]]*Table2[[#This Row],[Coverholder Commission Percentage]]/100</f>
        <v>530.26499999999999</v>
      </c>
      <c r="BU27" s="2">
        <f>Table2[[#This Row],[Insurer Total Gross premium]]-Table2[[#This Row],[Coverholder Commission Amount]]</f>
        <v>1907.7350000000001</v>
      </c>
      <c r="BV27" s="2">
        <v>5000</v>
      </c>
      <c r="BW27" s="2">
        <v>25000</v>
      </c>
      <c r="BX27" s="2">
        <v>125</v>
      </c>
      <c r="BY27" s="2">
        <v>25000</v>
      </c>
    </row>
    <row r="28" spans="1:77" x14ac:dyDescent="0.25">
      <c r="A28" s="7" t="s">
        <v>1670</v>
      </c>
      <c r="B28" s="11">
        <v>2022</v>
      </c>
      <c r="C28" t="s">
        <v>1265</v>
      </c>
      <c r="D28" s="3" t="s">
        <v>1676</v>
      </c>
      <c r="E28" t="s">
        <v>207</v>
      </c>
      <c r="F28" s="12">
        <v>44757</v>
      </c>
      <c r="G28" s="12">
        <v>45122</v>
      </c>
      <c r="H28" s="12">
        <v>44757</v>
      </c>
      <c r="I28" t="s">
        <v>1266</v>
      </c>
      <c r="J28" t="s">
        <v>1267</v>
      </c>
      <c r="K28" t="s">
        <v>1268</v>
      </c>
      <c r="L28" t="s">
        <v>107</v>
      </c>
      <c r="M28" t="s">
        <v>1269</v>
      </c>
      <c r="N28">
        <v>2</v>
      </c>
      <c r="O28" s="13">
        <v>186</v>
      </c>
      <c r="P28" t="s">
        <v>1273</v>
      </c>
      <c r="Q28" t="s">
        <v>1274</v>
      </c>
      <c r="R28" t="s">
        <v>107</v>
      </c>
      <c r="S28" t="s">
        <v>1275</v>
      </c>
      <c r="T28" s="13"/>
      <c r="U28" s="13">
        <v>2015</v>
      </c>
      <c r="V28" s="13">
        <v>2017</v>
      </c>
      <c r="W28" s="13">
        <v>2001</v>
      </c>
      <c r="X28" s="13">
        <v>2015</v>
      </c>
      <c r="Y28" t="s">
        <v>1276</v>
      </c>
      <c r="Z28">
        <v>6550</v>
      </c>
      <c r="AA28" t="s">
        <v>264</v>
      </c>
      <c r="AB28">
        <v>1970</v>
      </c>
      <c r="AC28">
        <v>2</v>
      </c>
      <c r="AD28" t="s">
        <v>237</v>
      </c>
      <c r="AE28" s="2"/>
      <c r="AF28" s="2"/>
      <c r="AG28" s="2">
        <v>408000</v>
      </c>
      <c r="AH28" s="2">
        <v>1879</v>
      </c>
      <c r="AI28" s="2">
        <v>2500</v>
      </c>
      <c r="AJ28" s="2">
        <v>0</v>
      </c>
      <c r="AK28" s="2">
        <v>0</v>
      </c>
      <c r="AL28" s="2">
        <v>2500</v>
      </c>
      <c r="AM28" s="2">
        <v>22500</v>
      </c>
      <c r="AN28" s="2">
        <v>74</v>
      </c>
      <c r="AO28" s="2">
        <v>2500</v>
      </c>
      <c r="AP28" s="2"/>
      <c r="AQ28" s="2"/>
      <c r="AR28" s="2"/>
      <c r="AS28" s="2">
        <v>430500</v>
      </c>
      <c r="AT28">
        <v>50</v>
      </c>
      <c r="AU28">
        <v>215250</v>
      </c>
      <c r="AV28" s="2">
        <v>976.5</v>
      </c>
      <c r="AW28">
        <v>5</v>
      </c>
      <c r="AY28" s="2">
        <v>215250</v>
      </c>
      <c r="AZ28" s="2">
        <v>0</v>
      </c>
      <c r="BA28" s="2">
        <v>0</v>
      </c>
      <c r="BB28" s="2">
        <v>0</v>
      </c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9">
        <v>21.75</v>
      </c>
      <c r="BT28" s="2">
        <f>Table2[[#This Row],[Insurer Total Gross premium]]*Table2[[#This Row],[Coverholder Commission Percentage]]/100</f>
        <v>0</v>
      </c>
      <c r="BU28" s="2">
        <f>Table2[[#This Row],[Insurer Total Gross premium]]-Table2[[#This Row],[Coverholder Commission Amount]]</f>
        <v>0</v>
      </c>
      <c r="BV28" s="2">
        <v>5000</v>
      </c>
      <c r="BW28" s="2">
        <v>25000</v>
      </c>
      <c r="BX28" s="2">
        <v>125</v>
      </c>
      <c r="BY28" s="2">
        <v>25000</v>
      </c>
    </row>
    <row r="29" spans="1:77" x14ac:dyDescent="0.25">
      <c r="A29" s="7" t="s">
        <v>1670</v>
      </c>
      <c r="B29" s="11">
        <v>2022</v>
      </c>
      <c r="C29" t="s">
        <v>1191</v>
      </c>
      <c r="D29" s="3" t="s">
        <v>1676</v>
      </c>
      <c r="E29" t="s">
        <v>207</v>
      </c>
      <c r="F29" s="12">
        <v>44600</v>
      </c>
      <c r="G29" s="12">
        <v>44763</v>
      </c>
      <c r="H29" s="12">
        <v>44600</v>
      </c>
      <c r="I29" t="s">
        <v>1192</v>
      </c>
      <c r="J29" t="s">
        <v>1193</v>
      </c>
      <c r="K29" t="s">
        <v>1194</v>
      </c>
      <c r="L29" t="s">
        <v>107</v>
      </c>
      <c r="M29" t="s">
        <v>1195</v>
      </c>
      <c r="N29">
        <v>1</v>
      </c>
      <c r="O29" s="13">
        <v>16</v>
      </c>
      <c r="P29" t="s">
        <v>1196</v>
      </c>
      <c r="Q29" t="s">
        <v>1194</v>
      </c>
      <c r="R29" t="s">
        <v>107</v>
      </c>
      <c r="S29" t="s">
        <v>1195</v>
      </c>
      <c r="T29" s="13"/>
      <c r="U29" s="13">
        <v>2018</v>
      </c>
      <c r="V29" s="13">
        <v>2018</v>
      </c>
      <c r="W29" s="13">
        <v>2018</v>
      </c>
      <c r="X29" s="13">
        <v>2018</v>
      </c>
      <c r="Y29" t="s">
        <v>213</v>
      </c>
      <c r="Z29">
        <v>5812</v>
      </c>
      <c r="AA29" t="s">
        <v>393</v>
      </c>
      <c r="AB29">
        <v>1960</v>
      </c>
      <c r="AC29">
        <v>1</v>
      </c>
      <c r="AD29" t="s">
        <v>215</v>
      </c>
      <c r="AE29" s="2"/>
      <c r="AF29" s="2"/>
      <c r="AG29" s="2">
        <v>0</v>
      </c>
      <c r="AH29" s="2"/>
      <c r="AI29" s="2"/>
      <c r="AJ29" s="2">
        <v>0</v>
      </c>
      <c r="AK29" s="2"/>
      <c r="AL29" s="2"/>
      <c r="AM29" s="2">
        <v>0</v>
      </c>
      <c r="AN29" s="2"/>
      <c r="AO29" s="2"/>
      <c r="AP29" s="2"/>
      <c r="AQ29" s="2"/>
      <c r="AR29" s="2"/>
      <c r="AS29" s="2">
        <v>0</v>
      </c>
      <c r="AV29" s="2"/>
      <c r="AY29" s="2"/>
      <c r="AZ29" s="2"/>
      <c r="BA29" s="2"/>
      <c r="BB29" s="2"/>
      <c r="BC29" s="2"/>
      <c r="BD29" s="2"/>
      <c r="BE29" s="2"/>
      <c r="BF29" s="2">
        <v>360000</v>
      </c>
      <c r="BG29" s="2"/>
      <c r="BH29" s="2">
        <v>2000000</v>
      </c>
      <c r="BI29" s="2">
        <v>2500</v>
      </c>
      <c r="BJ29" s="2">
        <v>2500</v>
      </c>
      <c r="BK29" s="2">
        <v>250000</v>
      </c>
      <c r="BL29" s="2" t="s">
        <v>109</v>
      </c>
      <c r="BM29" s="2">
        <v>2500</v>
      </c>
      <c r="BN29" s="2"/>
      <c r="BO29" s="2"/>
      <c r="BP29" s="2"/>
      <c r="BQ29" s="2">
        <v>5267</v>
      </c>
      <c r="BR29" s="2">
        <v>2500</v>
      </c>
      <c r="BS29" s="9">
        <v>21.75</v>
      </c>
      <c r="BT29" s="2">
        <f>Table2[[#This Row],[Insurer Total Gross premium]]*Table2[[#This Row],[Coverholder Commission Percentage]]/100</f>
        <v>543.75</v>
      </c>
      <c r="BU29" s="2">
        <f>Table2[[#This Row],[Insurer Total Gross premium]]-Table2[[#This Row],[Coverholder Commission Amount]]</f>
        <v>1956.25</v>
      </c>
      <c r="BV29" s="2"/>
      <c r="BW29" s="2"/>
      <c r="BX29" s="2"/>
      <c r="BY29" s="2"/>
    </row>
    <row r="30" spans="1:77" x14ac:dyDescent="0.25">
      <c r="A30" s="7" t="s">
        <v>1670</v>
      </c>
      <c r="B30" s="11">
        <v>2022</v>
      </c>
      <c r="C30" t="s">
        <v>689</v>
      </c>
      <c r="D30" s="3" t="s">
        <v>1676</v>
      </c>
      <c r="E30" t="s">
        <v>207</v>
      </c>
      <c r="F30" s="12">
        <v>44766</v>
      </c>
      <c r="G30" s="12">
        <v>45131</v>
      </c>
      <c r="H30" s="12">
        <v>44766</v>
      </c>
      <c r="I30" t="s">
        <v>690</v>
      </c>
      <c r="J30" t="s">
        <v>691</v>
      </c>
      <c r="K30" t="s">
        <v>692</v>
      </c>
      <c r="L30" t="s">
        <v>107</v>
      </c>
      <c r="M30" t="s">
        <v>693</v>
      </c>
      <c r="N30">
        <v>1</v>
      </c>
      <c r="O30" s="13">
        <v>104</v>
      </c>
      <c r="P30" t="s">
        <v>694</v>
      </c>
      <c r="Q30" t="s">
        <v>692</v>
      </c>
      <c r="R30" t="s">
        <v>107</v>
      </c>
      <c r="S30" t="s">
        <v>693</v>
      </c>
      <c r="T30" s="13"/>
      <c r="U30" s="13">
        <v>2009</v>
      </c>
      <c r="V30" s="13">
        <v>2019</v>
      </c>
      <c r="W30" s="13">
        <v>2009</v>
      </c>
      <c r="X30" s="13">
        <v>2009</v>
      </c>
      <c r="Y30" t="s">
        <v>213</v>
      </c>
      <c r="Z30" t="s">
        <v>695</v>
      </c>
      <c r="AA30" t="s">
        <v>401</v>
      </c>
      <c r="AB30">
        <v>2009</v>
      </c>
      <c r="AC30">
        <v>2</v>
      </c>
      <c r="AD30" t="s">
        <v>215</v>
      </c>
      <c r="AE30" s="2"/>
      <c r="AF30" s="2"/>
      <c r="AG30" s="2">
        <v>0</v>
      </c>
      <c r="AH30" s="2"/>
      <c r="AI30" s="2"/>
      <c r="AJ30" s="2">
        <v>0</v>
      </c>
      <c r="AK30" s="2"/>
      <c r="AL30" s="2"/>
      <c r="AM30" s="2">
        <v>0</v>
      </c>
      <c r="AN30" s="2"/>
      <c r="AO30" s="2"/>
      <c r="AP30" s="2"/>
      <c r="AQ30" s="2"/>
      <c r="AR30" s="2"/>
      <c r="AS30" s="2">
        <v>0</v>
      </c>
      <c r="AV30" s="2"/>
      <c r="AY30" s="2"/>
      <c r="AZ30" s="2"/>
      <c r="BA30" s="2"/>
      <c r="BB30" s="2"/>
      <c r="BC30" s="2"/>
      <c r="BD30" s="2"/>
      <c r="BE30" s="2"/>
      <c r="BF30" s="2">
        <v>600000</v>
      </c>
      <c r="BG30" s="2">
        <v>500000</v>
      </c>
      <c r="BH30" s="2">
        <v>2000000</v>
      </c>
      <c r="BI30" s="2">
        <v>1875</v>
      </c>
      <c r="BJ30" s="2">
        <v>2500</v>
      </c>
      <c r="BK30" s="2">
        <v>250000</v>
      </c>
      <c r="BL30" s="2" t="s">
        <v>109</v>
      </c>
      <c r="BM30" s="2">
        <v>2500</v>
      </c>
      <c r="BN30" s="2">
        <v>2000000</v>
      </c>
      <c r="BO30" s="2" t="s">
        <v>109</v>
      </c>
      <c r="BP30" s="2">
        <v>2500</v>
      </c>
      <c r="BQ30" s="2">
        <v>2125</v>
      </c>
      <c r="BR30" s="2">
        <v>1875</v>
      </c>
      <c r="BS30" s="9">
        <v>21.75</v>
      </c>
      <c r="BT30" s="2">
        <f>Table2[[#This Row],[Insurer Total Gross premium]]*Table2[[#This Row],[Coverholder Commission Percentage]]/100</f>
        <v>407.8125</v>
      </c>
      <c r="BU30" s="2">
        <f>Table2[[#This Row],[Insurer Total Gross premium]]-Table2[[#This Row],[Coverholder Commission Amount]]</f>
        <v>1467.1875</v>
      </c>
      <c r="BV30" s="2"/>
      <c r="BW30" s="2"/>
      <c r="BX30" s="2"/>
      <c r="BY30" s="2"/>
    </row>
    <row r="31" spans="1:77" x14ac:dyDescent="0.25">
      <c r="A31" s="7" t="s">
        <v>1670</v>
      </c>
      <c r="B31" s="11">
        <v>2022</v>
      </c>
      <c r="C31" t="s">
        <v>1353</v>
      </c>
      <c r="D31" s="3" t="s">
        <v>1678</v>
      </c>
      <c r="E31" t="s">
        <v>207</v>
      </c>
      <c r="F31" s="12">
        <v>44794</v>
      </c>
      <c r="G31" s="12">
        <v>45159</v>
      </c>
      <c r="H31" s="12">
        <v>44794</v>
      </c>
      <c r="I31" t="s">
        <v>1354</v>
      </c>
      <c r="J31" t="s">
        <v>1355</v>
      </c>
      <c r="K31" t="s">
        <v>105</v>
      </c>
      <c r="L31" t="s">
        <v>107</v>
      </c>
      <c r="M31" t="s">
        <v>1356</v>
      </c>
      <c r="N31">
        <v>1</v>
      </c>
      <c r="O31" s="13">
        <v>158</v>
      </c>
      <c r="P31" t="s">
        <v>1357</v>
      </c>
      <c r="Q31" t="s">
        <v>1358</v>
      </c>
      <c r="R31" t="s">
        <v>107</v>
      </c>
      <c r="S31" t="s">
        <v>1359</v>
      </c>
      <c r="T31" s="13"/>
      <c r="U31" s="13">
        <v>2014</v>
      </c>
      <c r="V31" s="13">
        <v>2010</v>
      </c>
      <c r="W31" s="13">
        <v>2000</v>
      </c>
      <c r="X31" s="13">
        <v>2014</v>
      </c>
      <c r="Y31" t="s">
        <v>1360</v>
      </c>
      <c r="Z31">
        <v>6631</v>
      </c>
      <c r="AA31" t="s">
        <v>264</v>
      </c>
      <c r="AB31">
        <v>1977</v>
      </c>
      <c r="AC31">
        <v>2</v>
      </c>
      <c r="AD31" t="s">
        <v>237</v>
      </c>
      <c r="AE31" s="2"/>
      <c r="AF31" s="2"/>
      <c r="AG31" s="2">
        <v>700000</v>
      </c>
      <c r="AH31" s="2">
        <v>2765</v>
      </c>
      <c r="AI31" s="2">
        <v>2500</v>
      </c>
      <c r="AJ31" s="2">
        <v>350000</v>
      </c>
      <c r="AK31" s="2">
        <v>1733</v>
      </c>
      <c r="AL31" s="2">
        <v>2500</v>
      </c>
      <c r="AM31" s="2">
        <v>0</v>
      </c>
      <c r="AN31" s="2">
        <v>0</v>
      </c>
      <c r="AO31" s="2">
        <v>2500</v>
      </c>
      <c r="AP31" s="2"/>
      <c r="AQ31" s="2"/>
      <c r="AR31" s="2"/>
      <c r="AS31" s="2">
        <v>1050000</v>
      </c>
      <c r="AT31">
        <v>50</v>
      </c>
      <c r="AU31">
        <v>525000</v>
      </c>
      <c r="AV31" s="2">
        <v>2249</v>
      </c>
      <c r="AY31" s="2">
        <v>525000</v>
      </c>
      <c r="AZ31" s="2">
        <v>0</v>
      </c>
      <c r="BA31" s="2">
        <v>0</v>
      </c>
      <c r="BB31" s="2">
        <v>0</v>
      </c>
      <c r="BC31" s="2"/>
      <c r="BD31" s="2"/>
      <c r="BE31" s="2"/>
      <c r="BF31" s="2"/>
      <c r="BG31" s="2"/>
      <c r="BH31" s="2">
        <v>2000000</v>
      </c>
      <c r="BI31" s="2">
        <v>750</v>
      </c>
      <c r="BJ31" s="2">
        <v>2500</v>
      </c>
      <c r="BK31" s="2"/>
      <c r="BL31" s="2"/>
      <c r="BM31" s="2"/>
      <c r="BN31" s="2"/>
      <c r="BO31" s="2"/>
      <c r="BP31" s="2"/>
      <c r="BQ31" s="2">
        <v>5248</v>
      </c>
      <c r="BR31" s="2">
        <v>2999</v>
      </c>
      <c r="BS31" s="9">
        <v>21.75</v>
      </c>
      <c r="BT31" s="2">
        <f>Table2[[#This Row],[Insurer Total Gross premium]]*Table2[[#This Row],[Coverholder Commission Percentage]]/100</f>
        <v>652.28250000000003</v>
      </c>
      <c r="BU31" s="2">
        <f>Table2[[#This Row],[Insurer Total Gross premium]]-Table2[[#This Row],[Coverholder Commission Amount]]</f>
        <v>2346.7174999999997</v>
      </c>
      <c r="BV31" s="2"/>
      <c r="BW31" s="2"/>
      <c r="BX31" s="2"/>
      <c r="BY31" s="2">
        <v>0</v>
      </c>
    </row>
    <row r="32" spans="1:77" x14ac:dyDescent="0.25">
      <c r="A32" s="7" t="s">
        <v>1670</v>
      </c>
      <c r="B32" s="11">
        <v>2022</v>
      </c>
      <c r="C32" t="s">
        <v>503</v>
      </c>
      <c r="D32" s="3" t="s">
        <v>1678</v>
      </c>
      <c r="E32" t="s">
        <v>207</v>
      </c>
      <c r="F32" s="12">
        <v>44721</v>
      </c>
      <c r="G32" s="12">
        <v>44904</v>
      </c>
      <c r="H32" s="12">
        <v>44721</v>
      </c>
      <c r="I32" t="s">
        <v>504</v>
      </c>
      <c r="J32" t="s">
        <v>505</v>
      </c>
      <c r="K32" t="s">
        <v>506</v>
      </c>
      <c r="L32" s="10" t="s">
        <v>221</v>
      </c>
      <c r="M32" t="s">
        <v>507</v>
      </c>
      <c r="N32">
        <v>1</v>
      </c>
      <c r="O32" s="13" t="s">
        <v>508</v>
      </c>
      <c r="P32" t="s">
        <v>509</v>
      </c>
      <c r="Q32" t="s">
        <v>510</v>
      </c>
      <c r="R32" s="10" t="s">
        <v>221</v>
      </c>
      <c r="S32" t="s">
        <v>507</v>
      </c>
      <c r="T32" s="13"/>
      <c r="U32" s="13"/>
      <c r="V32" s="13"/>
      <c r="W32" s="13"/>
      <c r="X32" s="13"/>
      <c r="Z32">
        <v>1811</v>
      </c>
      <c r="AA32" t="s">
        <v>511</v>
      </c>
      <c r="AB32">
        <v>1910</v>
      </c>
      <c r="AC32">
        <v>3</v>
      </c>
      <c r="AD32" t="s">
        <v>215</v>
      </c>
      <c r="AE32" s="2"/>
      <c r="AF32" s="2"/>
      <c r="AG32" s="2">
        <v>900000</v>
      </c>
      <c r="AH32" s="2">
        <v>5400</v>
      </c>
      <c r="AI32" s="2">
        <v>5000</v>
      </c>
      <c r="AJ32" s="2">
        <v>0</v>
      </c>
      <c r="AK32" s="2">
        <v>0</v>
      </c>
      <c r="AL32" s="2">
        <v>5000</v>
      </c>
      <c r="AM32" s="2">
        <v>0</v>
      </c>
      <c r="AN32" s="2">
        <v>0</v>
      </c>
      <c r="AO32" s="2">
        <v>5000</v>
      </c>
      <c r="AP32" s="2"/>
      <c r="AQ32" s="2"/>
      <c r="AR32" s="2"/>
      <c r="AS32" s="2">
        <v>900000</v>
      </c>
      <c r="AT32">
        <v>50</v>
      </c>
      <c r="AU32">
        <v>450000</v>
      </c>
      <c r="AV32" s="2">
        <v>2700</v>
      </c>
      <c r="AW32">
        <v>0</v>
      </c>
      <c r="AY32" s="2">
        <v>450000</v>
      </c>
      <c r="AZ32" s="2">
        <v>0</v>
      </c>
      <c r="BA32" s="2">
        <v>0</v>
      </c>
      <c r="BB32" s="2">
        <v>0</v>
      </c>
      <c r="BC32" s="2"/>
      <c r="BD32" s="2"/>
      <c r="BE32" s="2"/>
      <c r="BF32" s="2">
        <v>0</v>
      </c>
      <c r="BG32" s="2">
        <v>0</v>
      </c>
      <c r="BH32" s="2">
        <v>2000000</v>
      </c>
      <c r="BI32" s="2">
        <v>600</v>
      </c>
      <c r="BJ32" s="2">
        <v>1000</v>
      </c>
      <c r="BK32" s="2"/>
      <c r="BL32" s="2"/>
      <c r="BM32" s="2"/>
      <c r="BN32" s="2"/>
      <c r="BO32" s="2"/>
      <c r="BP32" s="2"/>
      <c r="BQ32" s="2">
        <v>6000</v>
      </c>
      <c r="BR32" s="2">
        <v>3300</v>
      </c>
      <c r="BS32" s="9">
        <v>21.75</v>
      </c>
      <c r="BT32" s="2">
        <f>Table2[[#This Row],[Insurer Total Gross premium]]*Table2[[#This Row],[Coverholder Commission Percentage]]/100</f>
        <v>717.75</v>
      </c>
      <c r="BU32" s="2">
        <f>Table2[[#This Row],[Insurer Total Gross premium]]-Table2[[#This Row],[Coverholder Commission Amount]]</f>
        <v>2582.25</v>
      </c>
      <c r="BV32" s="2"/>
      <c r="BW32" s="2"/>
      <c r="BX32" s="2"/>
      <c r="BY32" s="2">
        <v>0</v>
      </c>
    </row>
    <row r="33" spans="1:77" x14ac:dyDescent="0.25">
      <c r="A33" s="7" t="s">
        <v>1670</v>
      </c>
      <c r="B33" s="11">
        <v>2022</v>
      </c>
      <c r="C33" t="s">
        <v>300</v>
      </c>
      <c r="D33" s="3" t="s">
        <v>217</v>
      </c>
      <c r="E33" t="s">
        <v>207</v>
      </c>
      <c r="F33" s="12">
        <v>44715</v>
      </c>
      <c r="G33" s="12">
        <v>44887</v>
      </c>
      <c r="H33" s="12">
        <v>44715</v>
      </c>
      <c r="I33" t="s">
        <v>301</v>
      </c>
      <c r="J33" t="s">
        <v>302</v>
      </c>
      <c r="K33" t="s">
        <v>303</v>
      </c>
      <c r="L33" t="s">
        <v>221</v>
      </c>
      <c r="M33" t="s">
        <v>304</v>
      </c>
      <c r="N33">
        <v>1</v>
      </c>
      <c r="O33" s="13"/>
      <c r="P33" t="s">
        <v>305</v>
      </c>
      <c r="Q33" t="s">
        <v>306</v>
      </c>
      <c r="R33" t="s">
        <v>221</v>
      </c>
      <c r="S33" t="s">
        <v>307</v>
      </c>
      <c r="T33" s="13"/>
      <c r="U33" s="13"/>
      <c r="V33" s="13"/>
      <c r="W33" s="13"/>
      <c r="X33" s="13"/>
      <c r="Y33" t="s">
        <v>308</v>
      </c>
      <c r="Z33">
        <v>1841</v>
      </c>
      <c r="AA33" t="s">
        <v>309</v>
      </c>
      <c r="AB33">
        <v>2020</v>
      </c>
      <c r="AC33">
        <v>2</v>
      </c>
      <c r="AD33" t="s">
        <v>215</v>
      </c>
      <c r="AE33" s="2"/>
      <c r="AF33" s="2"/>
      <c r="AG33" s="2">
        <v>0</v>
      </c>
      <c r="AH33" s="2"/>
      <c r="AI33" s="2"/>
      <c r="AJ33" s="2">
        <v>0</v>
      </c>
      <c r="AK33" s="2"/>
      <c r="AL33" s="2"/>
      <c r="AM33" s="2">
        <v>0</v>
      </c>
      <c r="AN33" s="2"/>
      <c r="AO33" s="2"/>
      <c r="AP33" s="2"/>
      <c r="AQ33" s="2"/>
      <c r="AR33" s="2"/>
      <c r="AS33" s="2">
        <v>0</v>
      </c>
      <c r="AV33" s="2"/>
      <c r="AY33" s="2"/>
      <c r="AZ33" s="2"/>
      <c r="BA33" s="2"/>
      <c r="BB33" s="2"/>
      <c r="BC33" s="2"/>
      <c r="BD33" s="2"/>
      <c r="BE33" s="2"/>
      <c r="BF33" s="2"/>
      <c r="BG33" s="2"/>
      <c r="BH33" s="2">
        <v>2000000</v>
      </c>
      <c r="BI33" s="2">
        <v>0</v>
      </c>
      <c r="BJ33" s="2">
        <v>1000</v>
      </c>
      <c r="BK33" s="2"/>
      <c r="BL33" s="2"/>
      <c r="BM33" s="2"/>
      <c r="BN33" s="2"/>
      <c r="BO33" s="2"/>
      <c r="BP33" s="2"/>
      <c r="BQ33" s="2">
        <v>-119</v>
      </c>
      <c r="BR33" s="2">
        <v>0</v>
      </c>
      <c r="BS33" s="9">
        <v>21.75</v>
      </c>
      <c r="BT33" s="2">
        <f>Table2[[#This Row],[Insurer Total Gross premium]]*Table2[[#This Row],[Coverholder Commission Percentage]]/100</f>
        <v>0</v>
      </c>
      <c r="BU33" s="2">
        <f>Table2[[#This Row],[Insurer Total Gross premium]]-Table2[[#This Row],[Coverholder Commission Amount]]</f>
        <v>0</v>
      </c>
      <c r="BV33" s="2"/>
      <c r="BW33" s="2"/>
      <c r="BX33" s="2"/>
      <c r="BY33" s="2"/>
    </row>
    <row r="34" spans="1:77" x14ac:dyDescent="0.25">
      <c r="A34" s="7" t="s">
        <v>1670</v>
      </c>
      <c r="B34" s="11">
        <v>2022</v>
      </c>
      <c r="C34" t="s">
        <v>227</v>
      </c>
      <c r="D34" s="3" t="s">
        <v>217</v>
      </c>
      <c r="E34" t="s">
        <v>207</v>
      </c>
      <c r="F34" s="12">
        <v>44754</v>
      </c>
      <c r="G34" s="12">
        <v>44785</v>
      </c>
      <c r="H34" s="12">
        <v>44754</v>
      </c>
      <c r="I34" t="s">
        <v>228</v>
      </c>
      <c r="J34" t="s">
        <v>229</v>
      </c>
      <c r="K34" t="s">
        <v>230</v>
      </c>
      <c r="L34" t="s">
        <v>221</v>
      </c>
      <c r="M34" t="s">
        <v>231</v>
      </c>
      <c r="N34">
        <v>1</v>
      </c>
      <c r="O34" s="13">
        <v>211</v>
      </c>
      <c r="P34" t="s">
        <v>232</v>
      </c>
      <c r="Q34" t="s">
        <v>233</v>
      </c>
      <c r="R34" t="s">
        <v>221</v>
      </c>
      <c r="S34" t="s">
        <v>234</v>
      </c>
      <c r="T34" s="13"/>
      <c r="U34" s="13">
        <v>2020</v>
      </c>
      <c r="V34" s="13">
        <v>2008</v>
      </c>
      <c r="W34" s="13">
        <v>2020</v>
      </c>
      <c r="X34" s="13">
        <v>2020</v>
      </c>
      <c r="Y34" t="s">
        <v>235</v>
      </c>
      <c r="Z34">
        <v>1841</v>
      </c>
      <c r="AA34" t="s">
        <v>236</v>
      </c>
      <c r="AB34">
        <v>1930</v>
      </c>
      <c r="AD34" t="s">
        <v>237</v>
      </c>
      <c r="AE34" s="2">
        <v>0</v>
      </c>
      <c r="AF34" s="2">
        <v>0</v>
      </c>
      <c r="AG34" s="2">
        <v>0</v>
      </c>
      <c r="AH34" s="2">
        <v>835</v>
      </c>
      <c r="AI34" s="2">
        <v>5000</v>
      </c>
      <c r="AJ34" s="2">
        <v>0</v>
      </c>
      <c r="AK34" s="2">
        <v>0</v>
      </c>
      <c r="AL34" s="2">
        <v>5000</v>
      </c>
      <c r="AM34" s="2">
        <v>0</v>
      </c>
      <c r="AN34" s="2">
        <v>0</v>
      </c>
      <c r="AO34" s="2">
        <v>5000</v>
      </c>
      <c r="AP34" s="2"/>
      <c r="AQ34" s="2"/>
      <c r="AR34" s="2"/>
      <c r="AS34" s="2">
        <v>0</v>
      </c>
      <c r="AT34">
        <v>50</v>
      </c>
      <c r="AU34">
        <v>350000</v>
      </c>
      <c r="AV34" s="2">
        <v>417.5</v>
      </c>
      <c r="AY34" s="2">
        <v>350000</v>
      </c>
      <c r="AZ34" s="2"/>
      <c r="BA34" s="2">
        <v>0</v>
      </c>
      <c r="BB34" s="2"/>
      <c r="BC34" s="2"/>
      <c r="BD34" s="2"/>
      <c r="BE34" s="2"/>
      <c r="BF34" s="2"/>
      <c r="BG34" s="2"/>
      <c r="BH34" s="2">
        <v>2000000</v>
      </c>
      <c r="BI34" s="2">
        <v>204</v>
      </c>
      <c r="BJ34" s="2">
        <v>2500</v>
      </c>
      <c r="BK34" s="2"/>
      <c r="BL34" s="2"/>
      <c r="BM34" s="2"/>
      <c r="BN34" s="2"/>
      <c r="BO34" s="2"/>
      <c r="BP34" s="2"/>
      <c r="BQ34" s="2">
        <v>1039</v>
      </c>
      <c r="BR34" s="2">
        <v>621.5</v>
      </c>
      <c r="BS34" s="9">
        <v>21.75</v>
      </c>
      <c r="BT34" s="2">
        <f>Table2[[#This Row],[Insurer Total Gross premium]]*Table2[[#This Row],[Coverholder Commission Percentage]]/100</f>
        <v>135.17625000000001</v>
      </c>
      <c r="BU34" s="2">
        <f>Table2[[#This Row],[Insurer Total Gross premium]]-Table2[[#This Row],[Coverholder Commission Amount]]</f>
        <v>486.32375000000002</v>
      </c>
      <c r="BV34" s="2"/>
      <c r="BW34" s="2"/>
      <c r="BX34" s="2"/>
      <c r="BY34" s="2"/>
    </row>
    <row r="35" spans="1:77" x14ac:dyDescent="0.25">
      <c r="A35" s="7" t="s">
        <v>1670</v>
      </c>
      <c r="B35" s="11">
        <v>2022</v>
      </c>
      <c r="C35" t="s">
        <v>206</v>
      </c>
      <c r="D35" s="3" t="s">
        <v>1677</v>
      </c>
      <c r="E35" t="s">
        <v>207</v>
      </c>
      <c r="F35" s="12">
        <v>44750</v>
      </c>
      <c r="G35" s="12"/>
      <c r="H35" s="12">
        <v>44750</v>
      </c>
      <c r="I35" t="s">
        <v>208</v>
      </c>
      <c r="J35" t="s">
        <v>209</v>
      </c>
      <c r="K35" t="s">
        <v>210</v>
      </c>
      <c r="L35" t="s">
        <v>107</v>
      </c>
      <c r="M35" t="s">
        <v>211</v>
      </c>
      <c r="N35">
        <v>1</v>
      </c>
      <c r="O35" s="13">
        <v>1399</v>
      </c>
      <c r="P35" t="s">
        <v>212</v>
      </c>
      <c r="Q35" t="s">
        <v>210</v>
      </c>
      <c r="R35" t="s">
        <v>107</v>
      </c>
      <c r="S35" t="s">
        <v>211</v>
      </c>
      <c r="T35" s="13"/>
      <c r="U35" s="13">
        <v>2020</v>
      </c>
      <c r="V35" s="13">
        <v>2010</v>
      </c>
      <c r="W35" s="13">
        <v>2020</v>
      </c>
      <c r="X35" s="13">
        <v>2020</v>
      </c>
      <c r="Y35" t="s">
        <v>213</v>
      </c>
      <c r="Z35">
        <v>5311</v>
      </c>
      <c r="AA35" t="s">
        <v>214</v>
      </c>
      <c r="AB35">
        <v>1980</v>
      </c>
      <c r="AC35">
        <v>1</v>
      </c>
      <c r="AD35" t="s">
        <v>215</v>
      </c>
      <c r="AE35" s="2"/>
      <c r="AF35" s="2"/>
      <c r="AG35" s="2">
        <v>0</v>
      </c>
      <c r="AH35" s="2"/>
      <c r="AI35" s="2"/>
      <c r="AJ35" s="2">
        <v>0</v>
      </c>
      <c r="AK35" s="2"/>
      <c r="AL35" s="2"/>
      <c r="AM35" s="2">
        <v>0</v>
      </c>
      <c r="AN35" s="2"/>
      <c r="AO35" s="2"/>
      <c r="AP35" s="2"/>
      <c r="AQ35" s="2"/>
      <c r="AR35" s="2"/>
      <c r="AS35" s="2">
        <v>0</v>
      </c>
      <c r="AV35" s="2"/>
      <c r="AY35" s="2"/>
      <c r="AZ35" s="2"/>
      <c r="BA35" s="2"/>
      <c r="BB35" s="2"/>
      <c r="BC35" s="2"/>
      <c r="BD35" s="2"/>
      <c r="BE35" s="2"/>
      <c r="BF35" s="2">
        <v>6000000</v>
      </c>
      <c r="BG35" s="2"/>
      <c r="BH35" s="2">
        <v>5000000</v>
      </c>
      <c r="BI35" s="2">
        <v>-3199</v>
      </c>
      <c r="BJ35" s="2">
        <v>2500</v>
      </c>
      <c r="BK35" s="2">
        <v>500000</v>
      </c>
      <c r="BL35" s="2" t="s">
        <v>109</v>
      </c>
      <c r="BM35" s="2">
        <v>2500</v>
      </c>
      <c r="BN35" s="2"/>
      <c r="BO35" s="2" t="s">
        <v>109</v>
      </c>
      <c r="BP35" s="2"/>
      <c r="BQ35" s="2">
        <v>-21544</v>
      </c>
      <c r="BR35" s="2">
        <v>-3199</v>
      </c>
      <c r="BS35" s="9">
        <v>21.75</v>
      </c>
      <c r="BT35" s="2">
        <f>Table2[[#This Row],[Insurer Total Gross premium]]*Table2[[#This Row],[Coverholder Commission Percentage]]/100</f>
        <v>-695.78250000000003</v>
      </c>
      <c r="BU35" s="2">
        <f>Table2[[#This Row],[Insurer Total Gross premium]]-Table2[[#This Row],[Coverholder Commission Amount]]</f>
        <v>-2503.2174999999997</v>
      </c>
      <c r="BV35" s="2"/>
      <c r="BW35" s="2"/>
      <c r="BX35" s="2"/>
      <c r="BY35" s="2"/>
    </row>
    <row r="36" spans="1:77" x14ac:dyDescent="0.25">
      <c r="A36" s="7" t="s">
        <v>1670</v>
      </c>
      <c r="B36" s="11">
        <v>2022</v>
      </c>
      <c r="C36" t="s">
        <v>842</v>
      </c>
      <c r="D36" s="3" t="s">
        <v>1676</v>
      </c>
      <c r="E36" t="s">
        <v>207</v>
      </c>
      <c r="F36" s="12">
        <v>44768</v>
      </c>
      <c r="G36" s="12">
        <v>45133</v>
      </c>
      <c r="H36" s="12">
        <v>44768</v>
      </c>
      <c r="I36" t="s">
        <v>843</v>
      </c>
      <c r="J36" t="s">
        <v>844</v>
      </c>
      <c r="K36" t="s">
        <v>115</v>
      </c>
      <c r="L36" t="s">
        <v>107</v>
      </c>
      <c r="M36" t="s">
        <v>845</v>
      </c>
      <c r="N36">
        <v>1</v>
      </c>
      <c r="O36" s="13">
        <v>3041</v>
      </c>
      <c r="P36" t="s">
        <v>846</v>
      </c>
      <c r="Q36" t="s">
        <v>105</v>
      </c>
      <c r="R36" t="s">
        <v>107</v>
      </c>
      <c r="S36" t="s">
        <v>847</v>
      </c>
      <c r="T36" s="13"/>
      <c r="U36" s="13">
        <v>2019</v>
      </c>
      <c r="V36" s="13">
        <v>2019</v>
      </c>
      <c r="W36" s="13">
        <v>2019</v>
      </c>
      <c r="X36" s="13">
        <v>2019</v>
      </c>
      <c r="Y36" t="s">
        <v>848</v>
      </c>
      <c r="Z36">
        <v>6632</v>
      </c>
      <c r="AA36" t="s">
        <v>214</v>
      </c>
      <c r="AB36">
        <v>1960</v>
      </c>
      <c r="AC36">
        <v>2</v>
      </c>
      <c r="AD36" t="s">
        <v>215</v>
      </c>
      <c r="AE36" s="2">
        <v>50000</v>
      </c>
      <c r="AF36" s="2">
        <v>5000</v>
      </c>
      <c r="AG36" s="2">
        <v>730000</v>
      </c>
      <c r="AH36" s="2">
        <v>2655</v>
      </c>
      <c r="AI36" s="2">
        <v>2500</v>
      </c>
      <c r="AJ36" s="2">
        <v>0</v>
      </c>
      <c r="AK36" s="2">
        <v>0</v>
      </c>
      <c r="AL36" s="2">
        <v>2500</v>
      </c>
      <c r="AM36" s="2">
        <v>45000</v>
      </c>
      <c r="AN36" s="2">
        <v>135</v>
      </c>
      <c r="AO36" s="2">
        <v>2500</v>
      </c>
      <c r="AP36" s="2"/>
      <c r="AQ36" s="2"/>
      <c r="AR36" s="2"/>
      <c r="AS36" s="2">
        <v>775000</v>
      </c>
      <c r="AT36">
        <v>50</v>
      </c>
      <c r="AU36">
        <v>387500</v>
      </c>
      <c r="AV36" s="2">
        <v>1395</v>
      </c>
      <c r="AW36">
        <v>5</v>
      </c>
      <c r="AY36" s="2">
        <v>387500</v>
      </c>
      <c r="AZ36" s="2">
        <v>0</v>
      </c>
      <c r="BA36" s="2">
        <v>0</v>
      </c>
      <c r="BB36" s="2">
        <v>0</v>
      </c>
      <c r="BC36" s="2"/>
      <c r="BD36" s="2"/>
      <c r="BE36" s="2"/>
      <c r="BF36" s="2">
        <v>45000</v>
      </c>
      <c r="BG36" s="2">
        <v>45000</v>
      </c>
      <c r="BH36" s="2">
        <v>2000000</v>
      </c>
      <c r="BI36" s="2">
        <v>1250</v>
      </c>
      <c r="BJ36" s="2">
        <v>2500</v>
      </c>
      <c r="BK36" s="2"/>
      <c r="BL36" s="2"/>
      <c r="BM36" s="2"/>
      <c r="BN36" s="2"/>
      <c r="BO36" s="2"/>
      <c r="BP36" s="2"/>
      <c r="BQ36" s="2">
        <v>4040</v>
      </c>
      <c r="BR36" s="2">
        <v>2645</v>
      </c>
      <c r="BS36" s="9">
        <v>21.75</v>
      </c>
      <c r="BT36" s="2">
        <f>Table2[[#This Row],[Insurer Total Gross premium]]*Table2[[#This Row],[Coverholder Commission Percentage]]/100</f>
        <v>575.28750000000002</v>
      </c>
      <c r="BU36" s="2">
        <f>Table2[[#This Row],[Insurer Total Gross premium]]-Table2[[#This Row],[Coverholder Commission Amount]]</f>
        <v>2069.7125000000001</v>
      </c>
      <c r="BV36" s="2">
        <v>5000</v>
      </c>
      <c r="BW36" s="2">
        <v>50000</v>
      </c>
      <c r="BX36" s="2">
        <v>100</v>
      </c>
      <c r="BY36" s="2">
        <v>25000</v>
      </c>
    </row>
    <row r="37" spans="1:77" x14ac:dyDescent="0.25">
      <c r="A37" s="7" t="s">
        <v>1670</v>
      </c>
      <c r="B37" s="11">
        <v>2022</v>
      </c>
      <c r="C37" t="s">
        <v>257</v>
      </c>
      <c r="D37" s="3" t="s">
        <v>217</v>
      </c>
      <c r="E37" t="s">
        <v>207</v>
      </c>
      <c r="F37" s="12">
        <v>44683</v>
      </c>
      <c r="G37" s="12">
        <v>45042</v>
      </c>
      <c r="H37" s="12">
        <v>44683</v>
      </c>
      <c r="I37" t="s">
        <v>258</v>
      </c>
      <c r="J37" t="s">
        <v>259</v>
      </c>
      <c r="K37" t="s">
        <v>242</v>
      </c>
      <c r="L37" t="s">
        <v>107</v>
      </c>
      <c r="M37" t="s">
        <v>260</v>
      </c>
      <c r="N37">
        <v>1</v>
      </c>
      <c r="O37" s="13">
        <v>1338</v>
      </c>
      <c r="P37" t="s">
        <v>261</v>
      </c>
      <c r="Q37" t="s">
        <v>242</v>
      </c>
      <c r="R37" t="s">
        <v>107</v>
      </c>
      <c r="S37" t="s">
        <v>262</v>
      </c>
      <c r="T37" s="13"/>
      <c r="U37" s="13">
        <v>1980</v>
      </c>
      <c r="V37" s="13">
        <v>2019</v>
      </c>
      <c r="W37" s="13">
        <v>2019</v>
      </c>
      <c r="X37" s="13">
        <v>1980</v>
      </c>
      <c r="Y37" t="s">
        <v>263</v>
      </c>
      <c r="Z37">
        <v>6631</v>
      </c>
      <c r="AA37" t="s">
        <v>264</v>
      </c>
      <c r="AB37">
        <v>1958</v>
      </c>
      <c r="AC37">
        <v>1</v>
      </c>
      <c r="AD37" t="s">
        <v>215</v>
      </c>
      <c r="AE37" s="2"/>
      <c r="AF37" s="2"/>
      <c r="AG37" s="2">
        <v>396710</v>
      </c>
      <c r="AH37" s="2">
        <v>1170</v>
      </c>
      <c r="AI37" s="2">
        <v>2500</v>
      </c>
      <c r="AJ37" s="2">
        <v>0</v>
      </c>
      <c r="AK37" s="2">
        <v>0</v>
      </c>
      <c r="AL37" s="2">
        <v>2500</v>
      </c>
      <c r="AM37" s="2">
        <v>33000</v>
      </c>
      <c r="AN37" s="2">
        <v>0</v>
      </c>
      <c r="AO37" s="2">
        <v>2500</v>
      </c>
      <c r="AP37" s="2"/>
      <c r="AQ37" s="2"/>
      <c r="AR37" s="2"/>
      <c r="AS37" s="2">
        <v>396710</v>
      </c>
      <c r="AT37">
        <v>34</v>
      </c>
      <c r="AU37">
        <v>348061.4</v>
      </c>
      <c r="AV37" s="2">
        <v>397.8</v>
      </c>
      <c r="AW37">
        <v>5</v>
      </c>
      <c r="AY37" s="2">
        <v>348061.4</v>
      </c>
      <c r="AZ37" s="2">
        <v>0</v>
      </c>
      <c r="BA37" s="2">
        <v>0</v>
      </c>
      <c r="BB37" s="2">
        <v>0</v>
      </c>
      <c r="BC37" s="2"/>
      <c r="BD37" s="2"/>
      <c r="BE37" s="2"/>
      <c r="BF37" s="2">
        <v>33000</v>
      </c>
      <c r="BG37" s="2">
        <v>33000</v>
      </c>
      <c r="BH37" s="2">
        <v>2000000</v>
      </c>
      <c r="BI37" s="2">
        <v>0</v>
      </c>
      <c r="BJ37" s="2">
        <v>2500</v>
      </c>
      <c r="BK37" s="2"/>
      <c r="BL37" s="2"/>
      <c r="BM37" s="2"/>
      <c r="BN37" s="2"/>
      <c r="BO37" s="2"/>
      <c r="BP37" s="2"/>
      <c r="BQ37" s="2">
        <v>1170</v>
      </c>
      <c r="BR37" s="2">
        <v>397.8</v>
      </c>
      <c r="BS37" s="9">
        <v>21.75</v>
      </c>
      <c r="BT37" s="2">
        <f>Table2[[#This Row],[Insurer Total Gross premium]]*Table2[[#This Row],[Coverholder Commission Percentage]]/100</f>
        <v>86.521500000000003</v>
      </c>
      <c r="BU37" s="2">
        <f>Table2[[#This Row],[Insurer Total Gross premium]]-Table2[[#This Row],[Coverholder Commission Amount]]</f>
        <v>311.27850000000001</v>
      </c>
      <c r="BV37" s="2">
        <v>5000</v>
      </c>
      <c r="BW37" s="2">
        <v>50000</v>
      </c>
      <c r="BX37" s="2">
        <v>0</v>
      </c>
      <c r="BY37" s="2">
        <v>25000</v>
      </c>
    </row>
    <row r="38" spans="1:77" x14ac:dyDescent="0.25">
      <c r="A38" s="7" t="s">
        <v>1670</v>
      </c>
      <c r="B38" s="11">
        <v>2022</v>
      </c>
      <c r="C38" t="s">
        <v>238</v>
      </c>
      <c r="D38" s="3" t="s">
        <v>239</v>
      </c>
      <c r="E38" t="s">
        <v>207</v>
      </c>
      <c r="F38" s="12">
        <v>44769</v>
      </c>
      <c r="G38" s="12">
        <v>45049</v>
      </c>
      <c r="H38" s="12">
        <v>44769</v>
      </c>
      <c r="I38" t="s">
        <v>240</v>
      </c>
      <c r="J38" t="s">
        <v>241</v>
      </c>
      <c r="K38" t="s">
        <v>242</v>
      </c>
      <c r="L38" t="s">
        <v>107</v>
      </c>
      <c r="M38" t="s">
        <v>243</v>
      </c>
      <c r="N38">
        <v>1</v>
      </c>
      <c r="O38" s="13">
        <v>1786</v>
      </c>
      <c r="P38" t="s">
        <v>244</v>
      </c>
      <c r="Q38" t="s">
        <v>245</v>
      </c>
      <c r="R38" t="s">
        <v>107</v>
      </c>
      <c r="S38" t="s">
        <v>246</v>
      </c>
      <c r="T38" s="13"/>
      <c r="U38" s="13">
        <v>2019</v>
      </c>
      <c r="V38" s="13">
        <v>2019</v>
      </c>
      <c r="W38" s="13">
        <v>2019</v>
      </c>
      <c r="X38" s="13">
        <v>2019</v>
      </c>
      <c r="Y38" t="s">
        <v>213</v>
      </c>
      <c r="Z38">
        <v>5811</v>
      </c>
      <c r="AA38" t="s">
        <v>247</v>
      </c>
      <c r="AB38">
        <v>2019</v>
      </c>
      <c r="AC38">
        <v>1</v>
      </c>
      <c r="AD38" t="s">
        <v>215</v>
      </c>
      <c r="AE38" s="2"/>
      <c r="AF38" s="2"/>
      <c r="AG38" s="2">
        <v>0</v>
      </c>
      <c r="AH38" s="2"/>
      <c r="AI38" s="2"/>
      <c r="AJ38" s="2">
        <v>0</v>
      </c>
      <c r="AK38" s="2"/>
      <c r="AL38" s="2"/>
      <c r="AM38" s="2">
        <v>0</v>
      </c>
      <c r="AN38" s="2"/>
      <c r="AO38" s="2"/>
      <c r="AP38" s="2"/>
      <c r="AQ38" s="2"/>
      <c r="AR38" s="2"/>
      <c r="AS38" s="2">
        <v>0</v>
      </c>
      <c r="AV38" s="2"/>
      <c r="AY38" s="2"/>
      <c r="AZ38" s="2"/>
      <c r="BA38" s="2"/>
      <c r="BB38" s="2"/>
      <c r="BC38" s="2"/>
      <c r="BD38" s="2"/>
      <c r="BE38" s="2"/>
      <c r="BF38" s="2">
        <v>500000</v>
      </c>
      <c r="BG38" s="2"/>
      <c r="BH38" s="2">
        <v>5000000</v>
      </c>
      <c r="BI38" s="2">
        <v>1850</v>
      </c>
      <c r="BJ38" s="2">
        <v>2500</v>
      </c>
      <c r="BK38" s="2">
        <v>250000</v>
      </c>
      <c r="BL38" s="2" t="s">
        <v>109</v>
      </c>
      <c r="BM38" s="2">
        <v>2500</v>
      </c>
      <c r="BN38" s="2"/>
      <c r="BO38" s="2"/>
      <c r="BP38" s="2"/>
      <c r="BQ38" s="2">
        <v>4355</v>
      </c>
      <c r="BR38" s="2">
        <v>1850</v>
      </c>
      <c r="BS38" s="9">
        <v>21.75</v>
      </c>
      <c r="BT38" s="2">
        <f>Table2[[#This Row],[Insurer Total Gross premium]]*Table2[[#This Row],[Coverholder Commission Percentage]]/100</f>
        <v>402.375</v>
      </c>
      <c r="BU38" s="2">
        <f>Table2[[#This Row],[Insurer Total Gross premium]]-Table2[[#This Row],[Coverholder Commission Amount]]</f>
        <v>1447.625</v>
      </c>
      <c r="BV38" s="2"/>
      <c r="BW38" s="2"/>
      <c r="BX38" s="2"/>
      <c r="BY38" s="2"/>
    </row>
    <row r="39" spans="1:77" x14ac:dyDescent="0.25">
      <c r="A39" s="7" t="s">
        <v>1670</v>
      </c>
      <c r="B39" s="11">
        <v>2022</v>
      </c>
      <c r="C39" t="s">
        <v>265</v>
      </c>
      <c r="D39" s="3" t="s">
        <v>266</v>
      </c>
      <c r="E39" t="s">
        <v>207</v>
      </c>
      <c r="F39" s="12">
        <v>44772</v>
      </c>
      <c r="G39" s="12">
        <v>44803</v>
      </c>
      <c r="H39" s="12">
        <v>44772</v>
      </c>
      <c r="I39" t="s">
        <v>267</v>
      </c>
      <c r="J39" t="s">
        <v>268</v>
      </c>
      <c r="K39" t="s">
        <v>269</v>
      </c>
      <c r="L39" t="s">
        <v>221</v>
      </c>
      <c r="M39" t="s">
        <v>270</v>
      </c>
      <c r="N39">
        <v>1</v>
      </c>
      <c r="O39" s="13">
        <v>47</v>
      </c>
      <c r="P39" t="s">
        <v>271</v>
      </c>
      <c r="Q39" t="s">
        <v>272</v>
      </c>
      <c r="R39" t="s">
        <v>221</v>
      </c>
      <c r="S39" t="s">
        <v>273</v>
      </c>
      <c r="T39" s="13" t="s">
        <v>274</v>
      </c>
      <c r="U39" s="13" t="s">
        <v>274</v>
      </c>
      <c r="V39" s="13" t="s">
        <v>274</v>
      </c>
      <c r="W39" s="13" t="s">
        <v>274</v>
      </c>
      <c r="X39" s="13" t="s">
        <v>274</v>
      </c>
      <c r="Y39" t="s">
        <v>213</v>
      </c>
      <c r="Z39">
        <v>1841</v>
      </c>
      <c r="AA39" t="s">
        <v>275</v>
      </c>
      <c r="AB39">
        <v>1927</v>
      </c>
      <c r="AC39">
        <v>2</v>
      </c>
      <c r="AD39" t="s">
        <v>215</v>
      </c>
      <c r="AE39" s="2">
        <v>0</v>
      </c>
      <c r="AF39" s="2">
        <v>0</v>
      </c>
      <c r="AG39" s="2">
        <v>0</v>
      </c>
      <c r="AH39" s="2">
        <v>2500</v>
      </c>
      <c r="AI39" s="2">
        <v>5000</v>
      </c>
      <c r="AJ39" s="2">
        <v>0</v>
      </c>
      <c r="AK39" s="2">
        <v>0</v>
      </c>
      <c r="AL39" s="2">
        <v>5000</v>
      </c>
      <c r="AM39" s="2">
        <v>0</v>
      </c>
      <c r="AN39" s="2">
        <v>0</v>
      </c>
      <c r="AO39" s="2">
        <v>5000</v>
      </c>
      <c r="AP39" s="2"/>
      <c r="AQ39" s="2"/>
      <c r="AR39" s="2"/>
      <c r="AS39" s="2">
        <v>0</v>
      </c>
      <c r="AT39">
        <v>35</v>
      </c>
      <c r="AU39">
        <v>700000</v>
      </c>
      <c r="AV39" s="2">
        <v>875</v>
      </c>
      <c r="AY39" s="2">
        <v>700000</v>
      </c>
      <c r="AZ39" s="2"/>
      <c r="BA39" s="2">
        <v>0</v>
      </c>
      <c r="BB39" s="2"/>
      <c r="BC39" s="2"/>
      <c r="BD39" s="2"/>
      <c r="BE39" s="2"/>
      <c r="BF39" s="2"/>
      <c r="BG39" s="2"/>
      <c r="BH39" s="2">
        <v>2000000</v>
      </c>
      <c r="BI39" s="2">
        <v>200</v>
      </c>
      <c r="BJ39" s="2">
        <v>2500</v>
      </c>
      <c r="BK39" s="2"/>
      <c r="BL39" s="2"/>
      <c r="BM39" s="2"/>
      <c r="BN39" s="2"/>
      <c r="BO39" s="2"/>
      <c r="BP39" s="2"/>
      <c r="BQ39" s="2">
        <v>2700</v>
      </c>
      <c r="BR39" s="2">
        <v>1075</v>
      </c>
      <c r="BS39" s="9">
        <v>21.75</v>
      </c>
      <c r="BT39" s="2">
        <f>Table2[[#This Row],[Insurer Total Gross premium]]*Table2[[#This Row],[Coverholder Commission Percentage]]/100</f>
        <v>233.8125</v>
      </c>
      <c r="BU39" s="2">
        <f>Table2[[#This Row],[Insurer Total Gross premium]]-Table2[[#This Row],[Coverholder Commission Amount]]</f>
        <v>841.1875</v>
      </c>
      <c r="BV39" s="2"/>
      <c r="BW39" s="2"/>
      <c r="BX39" s="2"/>
      <c r="BY39" s="2"/>
    </row>
    <row r="40" spans="1:77" x14ac:dyDescent="0.25">
      <c r="A40" s="7" t="s">
        <v>1670</v>
      </c>
      <c r="B40" s="11">
        <v>2022</v>
      </c>
      <c r="C40" t="s">
        <v>643</v>
      </c>
      <c r="D40" s="3" t="s">
        <v>1678</v>
      </c>
      <c r="E40" t="s">
        <v>207</v>
      </c>
      <c r="F40" s="12">
        <v>44740</v>
      </c>
      <c r="G40" s="12">
        <v>45105</v>
      </c>
      <c r="H40" s="12">
        <v>44740</v>
      </c>
      <c r="I40" t="s">
        <v>644</v>
      </c>
      <c r="J40" t="s">
        <v>645</v>
      </c>
      <c r="K40" t="s">
        <v>269</v>
      </c>
      <c r="L40" t="s">
        <v>221</v>
      </c>
      <c r="M40" t="s">
        <v>646</v>
      </c>
      <c r="N40">
        <v>1</v>
      </c>
      <c r="O40" s="13"/>
      <c r="P40" t="s">
        <v>647</v>
      </c>
      <c r="Q40" t="s">
        <v>269</v>
      </c>
      <c r="R40" t="s">
        <v>221</v>
      </c>
      <c r="S40" t="s">
        <v>646</v>
      </c>
      <c r="T40" s="13"/>
      <c r="U40" s="13">
        <v>1984</v>
      </c>
      <c r="V40" s="13">
        <v>1998</v>
      </c>
      <c r="W40" s="13">
        <v>1984</v>
      </c>
      <c r="X40" s="13">
        <v>1984</v>
      </c>
      <c r="Z40">
        <v>6532</v>
      </c>
      <c r="AA40" t="s">
        <v>648</v>
      </c>
      <c r="AB40">
        <v>1956</v>
      </c>
      <c r="AC40">
        <v>3</v>
      </c>
      <c r="AD40" t="s">
        <v>215</v>
      </c>
      <c r="AE40" s="2">
        <v>150000</v>
      </c>
      <c r="AF40" s="2">
        <v>10000</v>
      </c>
      <c r="AG40" s="2">
        <v>1081000</v>
      </c>
      <c r="AH40" s="2">
        <v>4559</v>
      </c>
      <c r="AI40" s="2">
        <v>5000</v>
      </c>
      <c r="AJ40" s="2">
        <v>0</v>
      </c>
      <c r="AK40" s="2">
        <v>0</v>
      </c>
      <c r="AL40" s="2">
        <v>5000</v>
      </c>
      <c r="AM40" s="2">
        <v>50000</v>
      </c>
      <c r="AN40" s="2">
        <v>150</v>
      </c>
      <c r="AO40" s="2">
        <v>5000</v>
      </c>
      <c r="AP40" s="2"/>
      <c r="AQ40" s="2"/>
      <c r="AR40" s="2"/>
      <c r="AS40" s="2">
        <v>1131000</v>
      </c>
      <c r="AT40">
        <v>20</v>
      </c>
      <c r="AU40">
        <v>226200</v>
      </c>
      <c r="AV40" s="2">
        <v>941.8</v>
      </c>
      <c r="AW40">
        <v>0</v>
      </c>
      <c r="AY40" s="2">
        <v>226200</v>
      </c>
      <c r="AZ40" s="2">
        <v>0</v>
      </c>
      <c r="BA40" s="2">
        <v>0</v>
      </c>
      <c r="BB40" s="2">
        <v>0</v>
      </c>
      <c r="BC40" s="2"/>
      <c r="BD40" s="2"/>
      <c r="BE40" s="2"/>
      <c r="BF40" s="2">
        <v>50000</v>
      </c>
      <c r="BG40" s="2">
        <v>50000</v>
      </c>
      <c r="BH40" s="2"/>
      <c r="BI40" s="2"/>
      <c r="BJ40" s="2"/>
      <c r="BK40" s="2"/>
      <c r="BL40" s="2"/>
      <c r="BM40" s="2"/>
      <c r="BN40" s="2"/>
      <c r="BO40" s="2"/>
      <c r="BP40" s="2"/>
      <c r="BQ40" s="2">
        <v>5614</v>
      </c>
      <c r="BR40" s="2">
        <v>941.8</v>
      </c>
      <c r="BS40" s="9">
        <v>21.75</v>
      </c>
      <c r="BT40" s="2">
        <f>Table2[[#This Row],[Insurer Total Gross premium]]*Table2[[#This Row],[Coverholder Commission Percentage]]/100</f>
        <v>204.84149999999997</v>
      </c>
      <c r="BU40" s="2">
        <f>Table2[[#This Row],[Insurer Total Gross premium]]-Table2[[#This Row],[Coverholder Commission Amount]]</f>
        <v>736.95849999999996</v>
      </c>
      <c r="BV40" s="2">
        <v>10000</v>
      </c>
      <c r="BW40" s="2">
        <v>25000</v>
      </c>
      <c r="BX40" s="2">
        <v>125</v>
      </c>
      <c r="BY40" s="2">
        <v>25000</v>
      </c>
    </row>
    <row r="41" spans="1:77" x14ac:dyDescent="0.25">
      <c r="A41" s="7" t="s">
        <v>1670</v>
      </c>
      <c r="B41" s="11">
        <v>2022</v>
      </c>
      <c r="C41" t="s">
        <v>512</v>
      </c>
      <c r="D41" s="3" t="s">
        <v>1676</v>
      </c>
      <c r="E41" t="s">
        <v>207</v>
      </c>
      <c r="F41" s="12">
        <v>44748</v>
      </c>
      <c r="G41" s="12">
        <v>45113</v>
      </c>
      <c r="H41" s="12">
        <v>44748</v>
      </c>
      <c r="I41" t="s">
        <v>513</v>
      </c>
      <c r="J41" t="s">
        <v>514</v>
      </c>
      <c r="K41" t="s">
        <v>105</v>
      </c>
      <c r="L41" s="3" t="s">
        <v>107</v>
      </c>
      <c r="M41" t="s">
        <v>515</v>
      </c>
      <c r="N41">
        <v>1</v>
      </c>
      <c r="O41" s="13">
        <v>399</v>
      </c>
      <c r="P41" t="s">
        <v>516</v>
      </c>
      <c r="Q41" t="s">
        <v>105</v>
      </c>
      <c r="R41" t="s">
        <v>107</v>
      </c>
      <c r="S41" t="s">
        <v>515</v>
      </c>
      <c r="T41" s="13"/>
      <c r="U41" s="13">
        <v>2000</v>
      </c>
      <c r="V41" s="13">
        <v>2005</v>
      </c>
      <c r="W41" s="13">
        <v>2000</v>
      </c>
      <c r="X41" s="13">
        <v>1990</v>
      </c>
      <c r="Y41" t="s">
        <v>517</v>
      </c>
      <c r="Z41">
        <v>6532</v>
      </c>
      <c r="AA41" t="s">
        <v>393</v>
      </c>
      <c r="AB41">
        <v>1913</v>
      </c>
      <c r="AC41">
        <v>3.5</v>
      </c>
      <c r="AD41" t="s">
        <v>215</v>
      </c>
      <c r="AE41" s="2"/>
      <c r="AF41" s="2"/>
      <c r="AG41" s="2">
        <v>2000000</v>
      </c>
      <c r="AH41" s="2">
        <v>6550</v>
      </c>
      <c r="AI41" s="2">
        <v>2500</v>
      </c>
      <c r="AJ41" s="2">
        <v>30000</v>
      </c>
      <c r="AK41" s="2">
        <v>120</v>
      </c>
      <c r="AL41" s="2">
        <v>2500</v>
      </c>
      <c r="AM41" s="2">
        <v>300000</v>
      </c>
      <c r="AN41" s="2">
        <v>855</v>
      </c>
      <c r="AO41" s="2">
        <v>2500</v>
      </c>
      <c r="AP41" s="2"/>
      <c r="AQ41" s="2"/>
      <c r="AR41" s="2"/>
      <c r="AS41" s="2">
        <v>2330000</v>
      </c>
      <c r="AT41">
        <v>50</v>
      </c>
      <c r="AU41">
        <v>1165000</v>
      </c>
      <c r="AV41" s="2">
        <v>3762.5</v>
      </c>
      <c r="AY41" s="2">
        <v>1165000</v>
      </c>
      <c r="AZ41" s="2">
        <v>0</v>
      </c>
      <c r="BA41" s="2">
        <v>0</v>
      </c>
      <c r="BB41" s="2">
        <v>0</v>
      </c>
      <c r="BC41" s="2"/>
      <c r="BD41" s="2"/>
      <c r="BE41" s="2"/>
      <c r="BF41" s="2">
        <v>300000</v>
      </c>
      <c r="BG41" s="2">
        <v>265000</v>
      </c>
      <c r="BH41" s="2">
        <v>5000000</v>
      </c>
      <c r="BI41" s="2">
        <v>2950</v>
      </c>
      <c r="BJ41" s="2">
        <v>2500</v>
      </c>
      <c r="BK41" s="2">
        <v>250000</v>
      </c>
      <c r="BL41" s="2" t="s">
        <v>109</v>
      </c>
      <c r="BM41" s="2">
        <v>2500</v>
      </c>
      <c r="BN41" s="2"/>
      <c r="BO41" s="2"/>
      <c r="BP41" s="2"/>
      <c r="BQ41" s="2">
        <v>10475</v>
      </c>
      <c r="BR41" s="2">
        <v>6712.5</v>
      </c>
      <c r="BS41" s="9">
        <v>21.75</v>
      </c>
      <c r="BT41" s="2">
        <f>Table2[[#This Row],[Insurer Total Gross premium]]*Table2[[#This Row],[Coverholder Commission Percentage]]/100</f>
        <v>1459.96875</v>
      </c>
      <c r="BU41" s="2">
        <f>Table2[[#This Row],[Insurer Total Gross premium]]-Table2[[#This Row],[Coverholder Commission Amount]]</f>
        <v>5252.53125</v>
      </c>
      <c r="BV41" s="2">
        <v>5000</v>
      </c>
      <c r="BW41" s="2">
        <v>50000</v>
      </c>
      <c r="BX41" s="2">
        <v>150</v>
      </c>
      <c r="BY41" s="2">
        <v>0</v>
      </c>
    </row>
    <row r="42" spans="1:77" x14ac:dyDescent="0.25">
      <c r="A42" s="7" t="s">
        <v>1670</v>
      </c>
      <c r="B42" s="11">
        <v>2022</v>
      </c>
      <c r="C42" t="s">
        <v>310</v>
      </c>
      <c r="D42" s="3" t="s">
        <v>1677</v>
      </c>
      <c r="E42" t="s">
        <v>207</v>
      </c>
      <c r="F42" s="12">
        <v>44719</v>
      </c>
      <c r="G42" s="12"/>
      <c r="H42" s="12">
        <v>44719</v>
      </c>
      <c r="I42" t="s">
        <v>311</v>
      </c>
      <c r="J42" t="s">
        <v>312</v>
      </c>
      <c r="K42" t="s">
        <v>105</v>
      </c>
      <c r="L42" s="3" t="s">
        <v>107</v>
      </c>
      <c r="M42" t="s">
        <v>313</v>
      </c>
      <c r="N42">
        <v>1</v>
      </c>
      <c r="O42" s="13" t="s">
        <v>314</v>
      </c>
      <c r="P42" t="s">
        <v>315</v>
      </c>
      <c r="Q42" t="s">
        <v>105</v>
      </c>
      <c r="R42" s="3" t="s">
        <v>107</v>
      </c>
      <c r="S42" t="s">
        <v>316</v>
      </c>
      <c r="T42" s="13"/>
      <c r="U42" s="13">
        <v>2005</v>
      </c>
      <c r="V42" s="13">
        <v>2005</v>
      </c>
      <c r="W42" s="13">
        <v>1998</v>
      </c>
      <c r="X42" s="13">
        <v>1998</v>
      </c>
      <c r="Y42" t="s">
        <v>213</v>
      </c>
      <c r="Z42">
        <v>6542</v>
      </c>
      <c r="AA42" t="s">
        <v>317</v>
      </c>
      <c r="AB42">
        <v>1900</v>
      </c>
      <c r="AC42">
        <v>3</v>
      </c>
      <c r="AD42" t="s">
        <v>215</v>
      </c>
      <c r="AE42" s="2"/>
      <c r="AF42" s="2"/>
      <c r="AG42" s="2">
        <v>-1800000</v>
      </c>
      <c r="AH42" s="2">
        <v>-3176</v>
      </c>
      <c r="AI42" s="2"/>
      <c r="AJ42" s="2">
        <v>-200000</v>
      </c>
      <c r="AK42" s="2">
        <v>-404</v>
      </c>
      <c r="AL42" s="2"/>
      <c r="AM42" s="2">
        <v>0</v>
      </c>
      <c r="AN42" s="2">
        <v>0</v>
      </c>
      <c r="AO42" s="2"/>
      <c r="AP42" s="2"/>
      <c r="AQ42" s="2"/>
      <c r="AR42" s="2"/>
      <c r="AS42" s="2">
        <v>-2000000</v>
      </c>
      <c r="AT42">
        <v>25</v>
      </c>
      <c r="AV42" s="2">
        <v>-895</v>
      </c>
      <c r="AY42" s="2">
        <v>500000</v>
      </c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>
        <v>-4116</v>
      </c>
      <c r="BR42" s="2">
        <v>-895</v>
      </c>
      <c r="BS42" s="9">
        <v>21.75</v>
      </c>
      <c r="BT42" s="2">
        <f>Table2[[#This Row],[Insurer Total Gross premium]]*Table2[[#This Row],[Coverholder Commission Percentage]]/100</f>
        <v>-194.66249999999999</v>
      </c>
      <c r="BU42" s="2">
        <f>Table2[[#This Row],[Insurer Total Gross premium]]-Table2[[#This Row],[Coverholder Commission Amount]]</f>
        <v>-700.33749999999998</v>
      </c>
      <c r="BV42" s="2"/>
      <c r="BW42" s="2"/>
      <c r="BX42" s="2"/>
      <c r="BY42" s="2"/>
    </row>
    <row r="43" spans="1:77" x14ac:dyDescent="0.25">
      <c r="A43" s="7" t="s">
        <v>1670</v>
      </c>
      <c r="B43" s="11">
        <v>2022</v>
      </c>
      <c r="C43" t="s">
        <v>1277</v>
      </c>
      <c r="D43" s="3" t="s">
        <v>1676</v>
      </c>
      <c r="E43" t="s">
        <v>207</v>
      </c>
      <c r="F43" s="12">
        <v>44719</v>
      </c>
      <c r="G43" s="12">
        <v>44811</v>
      </c>
      <c r="H43" s="12">
        <v>44719</v>
      </c>
      <c r="I43" t="s">
        <v>311</v>
      </c>
      <c r="J43" t="s">
        <v>1278</v>
      </c>
      <c r="K43" t="s">
        <v>105</v>
      </c>
      <c r="L43" t="s">
        <v>107</v>
      </c>
      <c r="M43" t="s">
        <v>316</v>
      </c>
      <c r="N43">
        <v>1</v>
      </c>
      <c r="O43" s="13" t="s">
        <v>314</v>
      </c>
      <c r="P43" t="s">
        <v>315</v>
      </c>
      <c r="Q43" t="s">
        <v>105</v>
      </c>
      <c r="R43" t="s">
        <v>107</v>
      </c>
      <c r="S43" t="s">
        <v>316</v>
      </c>
      <c r="T43" s="13"/>
      <c r="U43" s="13">
        <v>2005</v>
      </c>
      <c r="V43" s="13">
        <v>2005</v>
      </c>
      <c r="W43" s="13">
        <v>1998</v>
      </c>
      <c r="X43" s="13">
        <v>1998</v>
      </c>
      <c r="Y43" t="s">
        <v>213</v>
      </c>
      <c r="Z43">
        <v>6542</v>
      </c>
      <c r="AA43" t="s">
        <v>317</v>
      </c>
      <c r="AB43">
        <v>1900</v>
      </c>
      <c r="AC43">
        <v>3</v>
      </c>
      <c r="AD43" t="s">
        <v>215</v>
      </c>
      <c r="AE43" s="2"/>
      <c r="AF43" s="2"/>
      <c r="AG43" s="2">
        <v>1800000</v>
      </c>
      <c r="AH43" s="2">
        <v>3176</v>
      </c>
      <c r="AI43" s="2">
        <v>5000</v>
      </c>
      <c r="AJ43" s="2">
        <v>200000</v>
      </c>
      <c r="AK43" s="2">
        <v>404</v>
      </c>
      <c r="AL43" s="2">
        <v>5000</v>
      </c>
      <c r="AM43" s="2">
        <v>0</v>
      </c>
      <c r="AN43" s="2">
        <v>0</v>
      </c>
      <c r="AO43" s="2">
        <v>5000</v>
      </c>
      <c r="AP43" s="2"/>
      <c r="AQ43" s="2"/>
      <c r="AR43" s="2"/>
      <c r="AS43" s="2">
        <v>2000000</v>
      </c>
      <c r="AT43">
        <v>34</v>
      </c>
      <c r="AU43">
        <v>680000</v>
      </c>
      <c r="AV43" s="2">
        <v>1217.2</v>
      </c>
      <c r="AY43" s="2">
        <v>680000</v>
      </c>
      <c r="AZ43" s="2">
        <v>0</v>
      </c>
      <c r="BA43" s="2">
        <v>0</v>
      </c>
      <c r="BB43" s="2">
        <v>0</v>
      </c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>
        <v>4116</v>
      </c>
      <c r="BR43" s="2">
        <v>1217.2</v>
      </c>
      <c r="BS43" s="9">
        <v>21.75</v>
      </c>
      <c r="BT43" s="2">
        <f>Table2[[#This Row],[Insurer Total Gross premium]]*Table2[[#This Row],[Coverholder Commission Percentage]]/100</f>
        <v>264.74100000000004</v>
      </c>
      <c r="BU43" s="2">
        <f>Table2[[#This Row],[Insurer Total Gross premium]]-Table2[[#This Row],[Coverholder Commission Amount]]</f>
        <v>952.45900000000006</v>
      </c>
      <c r="BV43" s="2"/>
      <c r="BW43" s="2"/>
      <c r="BX43" s="2"/>
      <c r="BY43" s="2"/>
    </row>
    <row r="44" spans="1:77" x14ac:dyDescent="0.25">
      <c r="A44" s="7" t="s">
        <v>1670</v>
      </c>
      <c r="B44" s="11">
        <v>2022</v>
      </c>
      <c r="C44" t="s">
        <v>1118</v>
      </c>
      <c r="D44" s="3" t="s">
        <v>1678</v>
      </c>
      <c r="E44" t="s">
        <v>207</v>
      </c>
      <c r="F44" s="12">
        <v>44757</v>
      </c>
      <c r="G44" s="12">
        <v>45122</v>
      </c>
      <c r="H44" s="12">
        <v>44757</v>
      </c>
      <c r="I44" t="s">
        <v>1119</v>
      </c>
      <c r="J44" t="s">
        <v>1120</v>
      </c>
      <c r="K44" t="s">
        <v>1121</v>
      </c>
      <c r="L44" t="s">
        <v>107</v>
      </c>
      <c r="M44" t="s">
        <v>1122</v>
      </c>
      <c r="N44">
        <v>1</v>
      </c>
      <c r="O44" s="13">
        <v>1</v>
      </c>
      <c r="P44" t="s">
        <v>1123</v>
      </c>
      <c r="Q44" t="s">
        <v>1124</v>
      </c>
      <c r="R44" t="s">
        <v>107</v>
      </c>
      <c r="S44" t="s">
        <v>1125</v>
      </c>
      <c r="T44" s="13"/>
      <c r="U44" s="13">
        <v>2007</v>
      </c>
      <c r="V44" s="13">
        <v>2007</v>
      </c>
      <c r="W44" s="13">
        <v>2007</v>
      </c>
      <c r="X44" s="13">
        <v>2007</v>
      </c>
      <c r="Y44" t="s">
        <v>1126</v>
      </c>
      <c r="Z44">
        <v>6631</v>
      </c>
      <c r="AA44" t="s">
        <v>264</v>
      </c>
      <c r="AB44">
        <v>1980</v>
      </c>
      <c r="AC44">
        <v>1.5</v>
      </c>
      <c r="AD44" t="s">
        <v>215</v>
      </c>
      <c r="AE44" s="2">
        <v>50000</v>
      </c>
      <c r="AF44" s="2">
        <v>5000</v>
      </c>
      <c r="AG44" s="2">
        <v>235073</v>
      </c>
      <c r="AH44" s="2">
        <v>948</v>
      </c>
      <c r="AI44" s="2">
        <v>2500</v>
      </c>
      <c r="AJ44" s="2">
        <v>0</v>
      </c>
      <c r="AK44" s="2">
        <v>0</v>
      </c>
      <c r="AL44" s="2">
        <v>2500</v>
      </c>
      <c r="AM44" s="2">
        <v>40000</v>
      </c>
      <c r="AN44" s="2">
        <v>104</v>
      </c>
      <c r="AO44" s="2">
        <v>2500</v>
      </c>
      <c r="AP44" s="2"/>
      <c r="AQ44" s="2"/>
      <c r="AR44" s="2"/>
      <c r="AS44" s="2">
        <v>275073</v>
      </c>
      <c r="AT44">
        <v>50</v>
      </c>
      <c r="AU44">
        <v>137536.5</v>
      </c>
      <c r="AV44" s="2">
        <v>526</v>
      </c>
      <c r="AW44">
        <v>5</v>
      </c>
      <c r="AY44" s="2">
        <v>137536.5</v>
      </c>
      <c r="AZ44" s="2">
        <v>0</v>
      </c>
      <c r="BA44" s="2">
        <v>0</v>
      </c>
      <c r="BB44" s="2">
        <v>0</v>
      </c>
      <c r="BC44" s="2"/>
      <c r="BD44" s="2"/>
      <c r="BE44" s="2"/>
      <c r="BF44" s="2">
        <v>80000</v>
      </c>
      <c r="BG44" s="2">
        <v>80000</v>
      </c>
      <c r="BH44" s="2">
        <v>2000000</v>
      </c>
      <c r="BI44" s="2">
        <v>950</v>
      </c>
      <c r="BJ44" s="2">
        <v>2500</v>
      </c>
      <c r="BK44" s="2"/>
      <c r="BL44" s="2"/>
      <c r="BM44" s="2"/>
      <c r="BN44" s="2"/>
      <c r="BO44" s="2"/>
      <c r="BP44" s="2"/>
      <c r="BQ44" s="2">
        <v>4159</v>
      </c>
      <c r="BR44" s="2">
        <v>2554.5</v>
      </c>
      <c r="BS44" s="9">
        <v>21.75</v>
      </c>
      <c r="BT44" s="2">
        <f>Table2[[#This Row],[Insurer Total Gross premium]]*Table2[[#This Row],[Coverholder Commission Percentage]]/100</f>
        <v>555.60374999999999</v>
      </c>
      <c r="BU44" s="2">
        <f>Table2[[#This Row],[Insurer Total Gross premium]]-Table2[[#This Row],[Coverholder Commission Amount]]</f>
        <v>1998.89625</v>
      </c>
      <c r="BV44" s="2">
        <v>5000</v>
      </c>
      <c r="BW44" s="2">
        <v>50000</v>
      </c>
      <c r="BX44" s="2">
        <v>100</v>
      </c>
      <c r="BY44" s="2">
        <v>25000</v>
      </c>
    </row>
    <row r="45" spans="1:77" x14ac:dyDescent="0.25">
      <c r="A45" s="7" t="s">
        <v>1670</v>
      </c>
      <c r="B45" s="11">
        <v>2022</v>
      </c>
      <c r="C45" t="s">
        <v>1118</v>
      </c>
      <c r="D45" s="3" t="s">
        <v>1678</v>
      </c>
      <c r="E45" t="s">
        <v>207</v>
      </c>
      <c r="F45" s="12">
        <v>44757</v>
      </c>
      <c r="G45" s="12">
        <v>45122</v>
      </c>
      <c r="H45" s="12">
        <v>44757</v>
      </c>
      <c r="I45" t="s">
        <v>1119</v>
      </c>
      <c r="J45" t="s">
        <v>1120</v>
      </c>
      <c r="K45" t="s">
        <v>1121</v>
      </c>
      <c r="L45" t="s">
        <v>107</v>
      </c>
      <c r="M45" t="s">
        <v>1122</v>
      </c>
      <c r="N45">
        <v>2</v>
      </c>
      <c r="O45" s="13">
        <v>475</v>
      </c>
      <c r="P45" t="s">
        <v>1127</v>
      </c>
      <c r="Q45" t="s">
        <v>210</v>
      </c>
      <c r="R45" t="s">
        <v>107</v>
      </c>
      <c r="S45" t="s">
        <v>1128</v>
      </c>
      <c r="T45" s="13"/>
      <c r="U45" s="13">
        <v>2018</v>
      </c>
      <c r="V45" s="13">
        <v>2018</v>
      </c>
      <c r="W45" s="13">
        <v>2018</v>
      </c>
      <c r="X45" s="13">
        <v>2018</v>
      </c>
      <c r="Y45" t="s">
        <v>1129</v>
      </c>
      <c r="Z45">
        <v>5291</v>
      </c>
      <c r="AA45" t="s">
        <v>393</v>
      </c>
      <c r="AB45">
        <v>1980</v>
      </c>
      <c r="AC45">
        <v>1</v>
      </c>
      <c r="AD45" t="s">
        <v>215</v>
      </c>
      <c r="AE45" s="2">
        <v>50000</v>
      </c>
      <c r="AF45" s="2">
        <v>5000</v>
      </c>
      <c r="AG45" s="2">
        <v>550840</v>
      </c>
      <c r="AH45" s="2">
        <v>2053</v>
      </c>
      <c r="AI45" s="2">
        <v>2500</v>
      </c>
      <c r="AJ45" s="2">
        <v>0</v>
      </c>
      <c r="AK45" s="2">
        <v>0</v>
      </c>
      <c r="AL45" s="2">
        <v>2500</v>
      </c>
      <c r="AM45" s="2">
        <v>40000</v>
      </c>
      <c r="AN45" s="2">
        <v>104</v>
      </c>
      <c r="AO45" s="2">
        <v>2500</v>
      </c>
      <c r="AP45" s="2"/>
      <c r="AQ45" s="2"/>
      <c r="AR45" s="2"/>
      <c r="AS45" s="2">
        <v>590840</v>
      </c>
      <c r="AT45">
        <v>50</v>
      </c>
      <c r="AU45">
        <v>295420</v>
      </c>
      <c r="AV45" s="2">
        <v>1078.5</v>
      </c>
      <c r="AW45">
        <v>5</v>
      </c>
      <c r="AY45" s="2">
        <v>295420</v>
      </c>
      <c r="AZ45" s="2">
        <v>0</v>
      </c>
      <c r="BA45" s="2">
        <v>0</v>
      </c>
      <c r="BB45" s="2">
        <v>0</v>
      </c>
      <c r="BC45" s="2"/>
      <c r="BD45" s="2"/>
      <c r="BE45" s="2"/>
      <c r="BF45" s="2">
        <v>80000</v>
      </c>
      <c r="BG45" s="2">
        <v>80000</v>
      </c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9">
        <v>21.75</v>
      </c>
      <c r="BT45" s="2">
        <f>Table2[[#This Row],[Insurer Total Gross premium]]*Table2[[#This Row],[Coverholder Commission Percentage]]/100</f>
        <v>0</v>
      </c>
      <c r="BU45" s="2">
        <f>Table2[[#This Row],[Insurer Total Gross premium]]-Table2[[#This Row],[Coverholder Commission Amount]]</f>
        <v>0</v>
      </c>
      <c r="BV45" s="2">
        <v>5000</v>
      </c>
      <c r="BW45" s="2">
        <v>50000</v>
      </c>
      <c r="BX45" s="2">
        <v>100</v>
      </c>
      <c r="BY45" s="2">
        <v>25000</v>
      </c>
    </row>
    <row r="46" spans="1:77" x14ac:dyDescent="0.25">
      <c r="A46" s="7" t="s">
        <v>1670</v>
      </c>
      <c r="B46" s="11">
        <v>2022</v>
      </c>
      <c r="C46" t="s">
        <v>385</v>
      </c>
      <c r="D46" s="3" t="s">
        <v>1676</v>
      </c>
      <c r="E46" t="s">
        <v>207</v>
      </c>
      <c r="F46" s="12">
        <v>44749</v>
      </c>
      <c r="G46" s="12">
        <v>45114</v>
      </c>
      <c r="H46" s="12">
        <v>44749</v>
      </c>
      <c r="I46" t="s">
        <v>386</v>
      </c>
      <c r="J46" t="s">
        <v>387</v>
      </c>
      <c r="K46" t="s">
        <v>105</v>
      </c>
      <c r="L46" t="s">
        <v>107</v>
      </c>
      <c r="M46" t="s">
        <v>388</v>
      </c>
      <c r="N46">
        <v>1</v>
      </c>
      <c r="O46" s="13">
        <v>59</v>
      </c>
      <c r="P46" t="s">
        <v>389</v>
      </c>
      <c r="Q46" t="s">
        <v>390</v>
      </c>
      <c r="R46" t="s">
        <v>107</v>
      </c>
      <c r="S46" t="s">
        <v>391</v>
      </c>
      <c r="T46" s="13"/>
      <c r="U46" s="13">
        <v>2016</v>
      </c>
      <c r="V46" s="13">
        <v>2009</v>
      </c>
      <c r="W46" s="13">
        <v>2010</v>
      </c>
      <c r="X46" s="13">
        <v>2016</v>
      </c>
      <c r="Y46" t="s">
        <v>392</v>
      </c>
      <c r="Z46">
        <v>6532</v>
      </c>
      <c r="AA46" t="s">
        <v>393</v>
      </c>
      <c r="AB46">
        <v>1960</v>
      </c>
      <c r="AC46">
        <v>2</v>
      </c>
      <c r="AD46" t="s">
        <v>215</v>
      </c>
      <c r="AE46" s="2">
        <v>50000</v>
      </c>
      <c r="AF46" s="2">
        <v>5000</v>
      </c>
      <c r="AG46" s="2">
        <v>1450000</v>
      </c>
      <c r="AH46" s="2">
        <v>5275</v>
      </c>
      <c r="AI46" s="2">
        <v>2500</v>
      </c>
      <c r="AJ46" s="2">
        <v>0</v>
      </c>
      <c r="AK46" s="2">
        <v>0</v>
      </c>
      <c r="AL46" s="2">
        <v>2500</v>
      </c>
      <c r="AM46" s="2">
        <v>85000</v>
      </c>
      <c r="AN46" s="2">
        <v>221</v>
      </c>
      <c r="AO46" s="2">
        <v>2500</v>
      </c>
      <c r="AP46" s="2"/>
      <c r="AQ46" s="2"/>
      <c r="AR46" s="2"/>
      <c r="AS46" s="2">
        <v>1535000</v>
      </c>
      <c r="AT46">
        <v>50</v>
      </c>
      <c r="AU46">
        <v>767500</v>
      </c>
      <c r="AV46" s="2">
        <v>2748</v>
      </c>
      <c r="AW46">
        <v>5</v>
      </c>
      <c r="AY46" s="2">
        <v>767500</v>
      </c>
      <c r="AZ46" s="2">
        <v>0</v>
      </c>
      <c r="BA46" s="2">
        <v>0</v>
      </c>
      <c r="BB46" s="2">
        <v>0</v>
      </c>
      <c r="BC46" s="2"/>
      <c r="BD46" s="2"/>
      <c r="BE46" s="2"/>
      <c r="BF46" s="2">
        <v>166000</v>
      </c>
      <c r="BG46" s="2">
        <v>305000</v>
      </c>
      <c r="BH46" s="2">
        <v>5000000</v>
      </c>
      <c r="BI46" s="2">
        <v>3350</v>
      </c>
      <c r="BJ46" s="2">
        <v>2500</v>
      </c>
      <c r="BK46" s="2"/>
      <c r="BL46" s="2"/>
      <c r="BM46" s="2"/>
      <c r="BN46" s="2"/>
      <c r="BO46" s="2"/>
      <c r="BP46" s="2"/>
      <c r="BQ46" s="2">
        <v>14221</v>
      </c>
      <c r="BR46" s="2">
        <v>8225</v>
      </c>
      <c r="BS46" s="9">
        <v>21.75</v>
      </c>
      <c r="BT46" s="2">
        <f>Table2[[#This Row],[Insurer Total Gross premium]]*Table2[[#This Row],[Coverholder Commission Percentage]]/100</f>
        <v>1788.9375</v>
      </c>
      <c r="BU46" s="2">
        <f>Table2[[#This Row],[Insurer Total Gross premium]]-Table2[[#This Row],[Coverholder Commission Amount]]</f>
        <v>6436.0625</v>
      </c>
      <c r="BV46" s="2">
        <v>5000</v>
      </c>
      <c r="BW46" s="2">
        <v>50000</v>
      </c>
      <c r="BX46" s="2">
        <v>200</v>
      </c>
      <c r="BY46" s="2">
        <v>25000</v>
      </c>
    </row>
    <row r="47" spans="1:77" x14ac:dyDescent="0.25">
      <c r="A47" s="7" t="s">
        <v>1670</v>
      </c>
      <c r="B47" s="11">
        <v>2022</v>
      </c>
      <c r="C47" t="s">
        <v>385</v>
      </c>
      <c r="D47" s="3" t="s">
        <v>1676</v>
      </c>
      <c r="E47" t="s">
        <v>207</v>
      </c>
      <c r="F47" s="12">
        <v>44749</v>
      </c>
      <c r="G47" s="12">
        <v>45114</v>
      </c>
      <c r="H47" s="12">
        <v>44749</v>
      </c>
      <c r="I47" t="s">
        <v>386</v>
      </c>
      <c r="J47" t="s">
        <v>387</v>
      </c>
      <c r="K47" t="s">
        <v>105</v>
      </c>
      <c r="L47" t="s">
        <v>107</v>
      </c>
      <c r="M47" t="s">
        <v>388</v>
      </c>
      <c r="N47">
        <v>2</v>
      </c>
      <c r="O47" s="13">
        <v>474</v>
      </c>
      <c r="P47" t="s">
        <v>394</v>
      </c>
      <c r="Q47" t="s">
        <v>395</v>
      </c>
      <c r="R47" t="s">
        <v>107</v>
      </c>
      <c r="S47" t="s">
        <v>396</v>
      </c>
      <c r="T47" s="13"/>
      <c r="U47" s="13">
        <v>2013</v>
      </c>
      <c r="V47" s="13">
        <v>2013</v>
      </c>
      <c r="W47" s="13">
        <v>2013</v>
      </c>
      <c r="X47" s="13">
        <v>2014</v>
      </c>
      <c r="Y47" t="s">
        <v>397</v>
      </c>
      <c r="Z47">
        <v>6631</v>
      </c>
      <c r="AA47" t="s">
        <v>264</v>
      </c>
      <c r="AB47">
        <v>1955</v>
      </c>
      <c r="AC47">
        <v>2</v>
      </c>
      <c r="AD47" t="s">
        <v>215</v>
      </c>
      <c r="AE47" s="2"/>
      <c r="AF47" s="2"/>
      <c r="AG47" s="2">
        <v>618000</v>
      </c>
      <c r="AH47" s="2">
        <v>2163</v>
      </c>
      <c r="AI47" s="2">
        <v>2500</v>
      </c>
      <c r="AJ47" s="2">
        <v>0</v>
      </c>
      <c r="AK47" s="2">
        <v>0</v>
      </c>
      <c r="AL47" s="2">
        <v>2500</v>
      </c>
      <c r="AM47" s="2">
        <v>45000</v>
      </c>
      <c r="AN47" s="2">
        <v>117</v>
      </c>
      <c r="AO47" s="2">
        <v>2500</v>
      </c>
      <c r="AP47" s="2"/>
      <c r="AQ47" s="2"/>
      <c r="AR47" s="2"/>
      <c r="AS47" s="2">
        <v>663000</v>
      </c>
      <c r="AT47">
        <v>50</v>
      </c>
      <c r="AU47">
        <v>331500</v>
      </c>
      <c r="AV47" s="2">
        <v>1140</v>
      </c>
      <c r="AY47" s="2">
        <v>331500</v>
      </c>
      <c r="AZ47" s="2">
        <v>0</v>
      </c>
      <c r="BA47" s="2">
        <v>0</v>
      </c>
      <c r="BB47" s="2">
        <v>0</v>
      </c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9">
        <v>21.75</v>
      </c>
      <c r="BT47" s="2">
        <f>Table2[[#This Row],[Insurer Total Gross premium]]*Table2[[#This Row],[Coverholder Commission Percentage]]/100</f>
        <v>0</v>
      </c>
      <c r="BU47" s="2">
        <f>Table2[[#This Row],[Insurer Total Gross premium]]-Table2[[#This Row],[Coverholder Commission Amount]]</f>
        <v>0</v>
      </c>
      <c r="BV47" s="2"/>
      <c r="BW47" s="2"/>
      <c r="BX47" s="2"/>
      <c r="BY47" s="2">
        <v>0</v>
      </c>
    </row>
    <row r="48" spans="1:77" x14ac:dyDescent="0.25">
      <c r="A48" s="7" t="s">
        <v>1670</v>
      </c>
      <c r="B48" s="11">
        <v>2022</v>
      </c>
      <c r="C48" t="s">
        <v>385</v>
      </c>
      <c r="D48" s="3" t="s">
        <v>1676</v>
      </c>
      <c r="E48" t="s">
        <v>207</v>
      </c>
      <c r="F48" s="12">
        <v>44749</v>
      </c>
      <c r="G48" s="12">
        <v>45114</v>
      </c>
      <c r="H48" s="12">
        <v>44749</v>
      </c>
      <c r="I48" t="s">
        <v>386</v>
      </c>
      <c r="J48" t="s">
        <v>387</v>
      </c>
      <c r="K48" t="s">
        <v>105</v>
      </c>
      <c r="L48" t="s">
        <v>107</v>
      </c>
      <c r="M48" t="s">
        <v>388</v>
      </c>
      <c r="N48">
        <v>3</v>
      </c>
      <c r="O48" s="13">
        <v>205</v>
      </c>
      <c r="P48" t="s">
        <v>398</v>
      </c>
      <c r="Q48" t="s">
        <v>129</v>
      </c>
      <c r="R48" t="s">
        <v>107</v>
      </c>
      <c r="S48" t="s">
        <v>399</v>
      </c>
      <c r="T48" s="13"/>
      <c r="U48" s="13">
        <v>2008</v>
      </c>
      <c r="V48" s="13">
        <v>2016</v>
      </c>
      <c r="W48" s="13">
        <v>2017</v>
      </c>
      <c r="X48" s="13">
        <v>2008</v>
      </c>
      <c r="Y48" t="s">
        <v>400</v>
      </c>
      <c r="Z48">
        <v>6631</v>
      </c>
      <c r="AA48" t="s">
        <v>401</v>
      </c>
      <c r="AB48">
        <v>1930</v>
      </c>
      <c r="AC48">
        <v>2</v>
      </c>
      <c r="AD48" t="s">
        <v>215</v>
      </c>
      <c r="AE48" s="2">
        <v>50000</v>
      </c>
      <c r="AF48" s="2">
        <v>5000</v>
      </c>
      <c r="AG48" s="2">
        <v>480000</v>
      </c>
      <c r="AH48" s="2">
        <v>1880</v>
      </c>
      <c r="AI48" s="2">
        <v>2500</v>
      </c>
      <c r="AJ48" s="2">
        <v>0</v>
      </c>
      <c r="AK48" s="2">
        <v>0</v>
      </c>
      <c r="AL48" s="2">
        <v>2500</v>
      </c>
      <c r="AM48" s="2">
        <v>36000</v>
      </c>
      <c r="AN48" s="2">
        <v>94</v>
      </c>
      <c r="AO48" s="2">
        <v>2500</v>
      </c>
      <c r="AP48" s="2"/>
      <c r="AQ48" s="2"/>
      <c r="AR48" s="2"/>
      <c r="AS48" s="2">
        <v>516000</v>
      </c>
      <c r="AT48">
        <v>50</v>
      </c>
      <c r="AU48">
        <v>258000</v>
      </c>
      <c r="AV48" s="2">
        <v>987</v>
      </c>
      <c r="AW48">
        <v>5</v>
      </c>
      <c r="AY48" s="2">
        <v>258000</v>
      </c>
      <c r="AZ48" s="2">
        <v>0</v>
      </c>
      <c r="BA48" s="2">
        <v>0</v>
      </c>
      <c r="BB48" s="2">
        <v>0</v>
      </c>
      <c r="BC48" s="2"/>
      <c r="BD48" s="2"/>
      <c r="BE48" s="2"/>
      <c r="BF48" s="2">
        <v>166000</v>
      </c>
      <c r="BG48" s="2">
        <v>305000</v>
      </c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9">
        <v>21.75</v>
      </c>
      <c r="BT48" s="2">
        <f>Table2[[#This Row],[Insurer Total Gross premium]]*Table2[[#This Row],[Coverholder Commission Percentage]]/100</f>
        <v>0</v>
      </c>
      <c r="BU48" s="2">
        <f>Table2[[#This Row],[Insurer Total Gross premium]]-Table2[[#This Row],[Coverholder Commission Amount]]</f>
        <v>0</v>
      </c>
      <c r="BV48" s="2">
        <v>5000</v>
      </c>
      <c r="BW48" s="2">
        <v>50000</v>
      </c>
      <c r="BX48" s="2">
        <v>200</v>
      </c>
      <c r="BY48" s="2">
        <v>25000</v>
      </c>
    </row>
    <row r="49" spans="1:77" x14ac:dyDescent="0.25">
      <c r="A49" s="7" t="s">
        <v>1670</v>
      </c>
      <c r="B49" s="11">
        <v>2022</v>
      </c>
      <c r="C49" t="s">
        <v>701</v>
      </c>
      <c r="D49" s="3" t="s">
        <v>1678</v>
      </c>
      <c r="E49" t="s">
        <v>207</v>
      </c>
      <c r="F49" s="12">
        <v>44757</v>
      </c>
      <c r="G49" s="12">
        <v>45122</v>
      </c>
      <c r="H49" s="12">
        <v>44757</v>
      </c>
      <c r="I49" t="s">
        <v>702</v>
      </c>
      <c r="J49" t="s">
        <v>703</v>
      </c>
      <c r="K49" t="s">
        <v>704</v>
      </c>
      <c r="L49" t="s">
        <v>107</v>
      </c>
      <c r="M49" t="s">
        <v>705</v>
      </c>
      <c r="N49">
        <v>1</v>
      </c>
      <c r="O49" s="13">
        <v>708</v>
      </c>
      <c r="P49" t="s">
        <v>706</v>
      </c>
      <c r="Q49" t="s">
        <v>707</v>
      </c>
      <c r="R49" t="s">
        <v>107</v>
      </c>
      <c r="S49" t="s">
        <v>705</v>
      </c>
      <c r="T49" s="13"/>
      <c r="U49" s="13">
        <v>1998</v>
      </c>
      <c r="V49" s="13">
        <v>1995</v>
      </c>
      <c r="W49" s="13">
        <v>1998</v>
      </c>
      <c r="X49" s="13">
        <v>1998</v>
      </c>
      <c r="Y49" t="s">
        <v>708</v>
      </c>
      <c r="Z49">
        <v>6631</v>
      </c>
      <c r="AA49" t="s">
        <v>709</v>
      </c>
      <c r="AB49">
        <v>1925</v>
      </c>
      <c r="AC49">
        <v>2</v>
      </c>
      <c r="AD49" t="s">
        <v>215</v>
      </c>
      <c r="AE49" s="2"/>
      <c r="AF49" s="2"/>
      <c r="AG49" s="2">
        <v>223000</v>
      </c>
      <c r="AH49" s="2">
        <v>781</v>
      </c>
      <c r="AI49" s="2">
        <v>2500</v>
      </c>
      <c r="AJ49" s="2">
        <v>0</v>
      </c>
      <c r="AK49" s="2">
        <v>0</v>
      </c>
      <c r="AL49" s="2">
        <v>2500</v>
      </c>
      <c r="AM49" s="2">
        <v>55000</v>
      </c>
      <c r="AN49" s="2">
        <v>143</v>
      </c>
      <c r="AO49" s="2">
        <v>2500</v>
      </c>
      <c r="AP49" s="2"/>
      <c r="AQ49" s="2"/>
      <c r="AR49" s="2"/>
      <c r="AS49" s="2">
        <v>278000</v>
      </c>
      <c r="AT49">
        <v>50</v>
      </c>
      <c r="AU49">
        <v>139000</v>
      </c>
      <c r="AV49" s="2">
        <v>462</v>
      </c>
      <c r="AW49">
        <v>5</v>
      </c>
      <c r="AY49" s="2">
        <v>139000</v>
      </c>
      <c r="AZ49" s="2">
        <v>0</v>
      </c>
      <c r="BA49" s="2">
        <v>0</v>
      </c>
      <c r="BB49" s="2">
        <v>0</v>
      </c>
      <c r="BC49" s="2"/>
      <c r="BD49" s="2"/>
      <c r="BE49" s="2"/>
      <c r="BF49" s="2">
        <v>138000</v>
      </c>
      <c r="BG49" s="2">
        <v>138000</v>
      </c>
      <c r="BH49" s="2">
        <v>1000000</v>
      </c>
      <c r="BI49" s="2">
        <v>750</v>
      </c>
      <c r="BJ49" s="2">
        <v>2500</v>
      </c>
      <c r="BK49" s="2"/>
      <c r="BL49" s="2"/>
      <c r="BM49" s="2"/>
      <c r="BN49" s="2"/>
      <c r="BO49" s="2"/>
      <c r="BP49" s="2"/>
      <c r="BQ49" s="2">
        <v>3330</v>
      </c>
      <c r="BR49" s="2">
        <v>2040</v>
      </c>
      <c r="BS49" s="9">
        <v>21.75</v>
      </c>
      <c r="BT49" s="2">
        <f>Table2[[#This Row],[Insurer Total Gross premium]]*Table2[[#This Row],[Coverholder Commission Percentage]]/100</f>
        <v>443.7</v>
      </c>
      <c r="BU49" s="2">
        <f>Table2[[#This Row],[Insurer Total Gross premium]]-Table2[[#This Row],[Coverholder Commission Amount]]</f>
        <v>1596.3</v>
      </c>
      <c r="BV49" s="2"/>
      <c r="BW49" s="2"/>
      <c r="BX49" s="2"/>
      <c r="BY49" s="2">
        <v>25000</v>
      </c>
    </row>
    <row r="50" spans="1:77" x14ac:dyDescent="0.25">
      <c r="A50" s="7" t="s">
        <v>1670</v>
      </c>
      <c r="B50" s="11">
        <v>2022</v>
      </c>
      <c r="C50" t="s">
        <v>701</v>
      </c>
      <c r="D50" s="3" t="s">
        <v>1678</v>
      </c>
      <c r="E50" t="s">
        <v>207</v>
      </c>
      <c r="F50" s="12">
        <v>44757</v>
      </c>
      <c r="G50" s="12">
        <v>45122</v>
      </c>
      <c r="H50" s="12">
        <v>44757</v>
      </c>
      <c r="I50" t="s">
        <v>702</v>
      </c>
      <c r="J50" t="s">
        <v>703</v>
      </c>
      <c r="K50" t="s">
        <v>704</v>
      </c>
      <c r="L50" t="s">
        <v>107</v>
      </c>
      <c r="M50" t="s">
        <v>705</v>
      </c>
      <c r="N50">
        <v>2</v>
      </c>
      <c r="O50" s="13">
        <v>580</v>
      </c>
      <c r="P50" t="s">
        <v>710</v>
      </c>
      <c r="Q50" t="s">
        <v>707</v>
      </c>
      <c r="R50" t="s">
        <v>107</v>
      </c>
      <c r="S50" t="s">
        <v>711</v>
      </c>
      <c r="T50" s="13"/>
      <c r="U50" s="13">
        <v>2004</v>
      </c>
      <c r="V50" s="13">
        <v>2004</v>
      </c>
      <c r="W50" s="13">
        <v>2004</v>
      </c>
      <c r="X50" s="13">
        <v>2004</v>
      </c>
      <c r="Y50" t="s">
        <v>712</v>
      </c>
      <c r="Z50">
        <v>6631</v>
      </c>
      <c r="AA50" t="s">
        <v>709</v>
      </c>
      <c r="AB50">
        <v>1890</v>
      </c>
      <c r="AC50">
        <v>2</v>
      </c>
      <c r="AD50" t="s">
        <v>215</v>
      </c>
      <c r="AE50" s="2"/>
      <c r="AF50" s="2"/>
      <c r="AG50" s="2">
        <v>411500</v>
      </c>
      <c r="AH50" s="2">
        <v>1440</v>
      </c>
      <c r="AI50" s="2">
        <v>2500</v>
      </c>
      <c r="AJ50" s="2">
        <v>0</v>
      </c>
      <c r="AK50" s="2">
        <v>0</v>
      </c>
      <c r="AL50" s="2">
        <v>2500</v>
      </c>
      <c r="AM50" s="2">
        <v>83000</v>
      </c>
      <c r="AN50" s="2">
        <v>216</v>
      </c>
      <c r="AO50" s="2">
        <v>2500</v>
      </c>
      <c r="AP50" s="2"/>
      <c r="AQ50" s="2"/>
      <c r="AR50" s="2"/>
      <c r="AS50" s="2">
        <v>494500</v>
      </c>
      <c r="AT50">
        <v>50</v>
      </c>
      <c r="AU50">
        <v>247250</v>
      </c>
      <c r="AV50" s="2">
        <v>828</v>
      </c>
      <c r="AW50">
        <v>5</v>
      </c>
      <c r="AY50" s="2">
        <v>247250</v>
      </c>
      <c r="AZ50" s="2">
        <v>0</v>
      </c>
      <c r="BA50" s="2">
        <v>0</v>
      </c>
      <c r="BB50" s="2">
        <v>0</v>
      </c>
      <c r="BC50" s="2"/>
      <c r="BD50" s="2"/>
      <c r="BE50" s="2"/>
      <c r="BF50" s="2">
        <v>138000</v>
      </c>
      <c r="BG50" s="2">
        <v>138000</v>
      </c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9">
        <v>21.75</v>
      </c>
      <c r="BT50" s="2">
        <f>Table2[[#This Row],[Insurer Total Gross premium]]*Table2[[#This Row],[Coverholder Commission Percentage]]/100</f>
        <v>0</v>
      </c>
      <c r="BU50" s="2">
        <f>Table2[[#This Row],[Insurer Total Gross premium]]-Table2[[#This Row],[Coverholder Commission Amount]]</f>
        <v>0</v>
      </c>
      <c r="BV50" s="2"/>
      <c r="BW50" s="2"/>
      <c r="BX50" s="2"/>
      <c r="BY50" s="2">
        <v>25000</v>
      </c>
    </row>
    <row r="51" spans="1:77" x14ac:dyDescent="0.25">
      <c r="A51" s="7" t="s">
        <v>1670</v>
      </c>
      <c r="B51" s="11">
        <v>2022</v>
      </c>
      <c r="C51" t="s">
        <v>544</v>
      </c>
      <c r="D51" s="3" t="s">
        <v>1678</v>
      </c>
      <c r="E51" t="s">
        <v>207</v>
      </c>
      <c r="F51" s="12">
        <v>44747</v>
      </c>
      <c r="G51" s="12">
        <v>45112</v>
      </c>
      <c r="H51" s="12">
        <v>44747</v>
      </c>
      <c r="I51" t="s">
        <v>545</v>
      </c>
      <c r="J51" t="s">
        <v>546</v>
      </c>
      <c r="K51" t="s">
        <v>547</v>
      </c>
      <c r="L51" t="s">
        <v>107</v>
      </c>
      <c r="M51" t="s">
        <v>548</v>
      </c>
      <c r="N51">
        <v>1</v>
      </c>
      <c r="O51" s="13">
        <v>1011</v>
      </c>
      <c r="P51" t="s">
        <v>549</v>
      </c>
      <c r="Q51" t="s">
        <v>547</v>
      </c>
      <c r="R51" t="s">
        <v>107</v>
      </c>
      <c r="S51" t="s">
        <v>548</v>
      </c>
      <c r="T51" s="13"/>
      <c r="U51" s="13">
        <v>2018</v>
      </c>
      <c r="V51" s="13">
        <v>2018</v>
      </c>
      <c r="W51" s="13">
        <v>2018</v>
      </c>
      <c r="X51" s="13">
        <v>2018</v>
      </c>
      <c r="Y51" t="s">
        <v>550</v>
      </c>
      <c r="Z51">
        <v>5291</v>
      </c>
      <c r="AA51" t="s">
        <v>393</v>
      </c>
      <c r="AB51">
        <v>2018</v>
      </c>
      <c r="AC51">
        <v>2</v>
      </c>
      <c r="AD51" t="s">
        <v>215</v>
      </c>
      <c r="AE51" s="2"/>
      <c r="AF51" s="2"/>
      <c r="AG51" s="2">
        <v>0</v>
      </c>
      <c r="AH51" s="2"/>
      <c r="AI51" s="2"/>
      <c r="AJ51" s="2">
        <v>0</v>
      </c>
      <c r="AK51" s="2"/>
      <c r="AL51" s="2"/>
      <c r="AM51" s="2">
        <v>0</v>
      </c>
      <c r="AN51" s="2"/>
      <c r="AO51" s="2"/>
      <c r="AP51" s="2"/>
      <c r="AQ51" s="2"/>
      <c r="AR51" s="2"/>
      <c r="AS51" s="2">
        <v>0</v>
      </c>
      <c r="AV51" s="2"/>
      <c r="AY51" s="2"/>
      <c r="AZ51" s="2"/>
      <c r="BA51" s="2"/>
      <c r="BB51" s="2"/>
      <c r="BC51" s="2"/>
      <c r="BD51" s="2"/>
      <c r="BE51" s="2"/>
      <c r="BF51" s="2">
        <v>30000</v>
      </c>
      <c r="BG51" s="2">
        <v>30000</v>
      </c>
      <c r="BH51" s="2">
        <v>2000000</v>
      </c>
      <c r="BI51" s="2">
        <v>1050</v>
      </c>
      <c r="BJ51" s="2">
        <v>2500</v>
      </c>
      <c r="BK51" s="2">
        <v>250000</v>
      </c>
      <c r="BL51" s="2" t="s">
        <v>109</v>
      </c>
      <c r="BM51" s="2">
        <v>2500</v>
      </c>
      <c r="BN51" s="2"/>
      <c r="BO51" s="2"/>
      <c r="BP51" s="2"/>
      <c r="BQ51" s="2">
        <v>3810</v>
      </c>
      <c r="BR51" s="2">
        <v>1050</v>
      </c>
      <c r="BS51" s="9">
        <v>21.75</v>
      </c>
      <c r="BT51" s="2">
        <f>Table2[[#This Row],[Insurer Total Gross premium]]*Table2[[#This Row],[Coverholder Commission Percentage]]/100</f>
        <v>228.375</v>
      </c>
      <c r="BU51" s="2">
        <f>Table2[[#This Row],[Insurer Total Gross premium]]-Table2[[#This Row],[Coverholder Commission Amount]]</f>
        <v>821.625</v>
      </c>
      <c r="BV51" s="2"/>
      <c r="BW51" s="2"/>
      <c r="BX51" s="2"/>
      <c r="BY51" s="2"/>
    </row>
    <row r="52" spans="1:77" x14ac:dyDescent="0.25">
      <c r="A52" s="7" t="s">
        <v>1670</v>
      </c>
      <c r="B52" s="11">
        <v>2022</v>
      </c>
      <c r="C52" t="s">
        <v>795</v>
      </c>
      <c r="D52" s="3" t="s">
        <v>1678</v>
      </c>
      <c r="E52" t="s">
        <v>207</v>
      </c>
      <c r="F52" s="12">
        <v>44770</v>
      </c>
      <c r="G52" s="12">
        <v>45135</v>
      </c>
      <c r="H52" s="12">
        <v>44770</v>
      </c>
      <c r="I52" t="s">
        <v>796</v>
      </c>
      <c r="J52" t="s">
        <v>797</v>
      </c>
      <c r="K52" t="s">
        <v>450</v>
      </c>
      <c r="L52" t="s">
        <v>107</v>
      </c>
      <c r="M52" t="s">
        <v>798</v>
      </c>
      <c r="N52">
        <v>1</v>
      </c>
      <c r="O52" s="13">
        <v>325</v>
      </c>
      <c r="P52" t="s">
        <v>799</v>
      </c>
      <c r="Q52" t="s">
        <v>245</v>
      </c>
      <c r="R52" t="s">
        <v>107</v>
      </c>
      <c r="S52" t="s">
        <v>800</v>
      </c>
      <c r="T52" s="13"/>
      <c r="U52" s="13">
        <v>2021</v>
      </c>
      <c r="V52" s="13">
        <v>2016</v>
      </c>
      <c r="W52" s="13">
        <v>2020</v>
      </c>
      <c r="X52" s="13">
        <v>2014</v>
      </c>
      <c r="Y52" t="s">
        <v>801</v>
      </c>
      <c r="Z52">
        <v>6631</v>
      </c>
      <c r="AA52" t="s">
        <v>264</v>
      </c>
      <c r="AB52">
        <v>1951</v>
      </c>
      <c r="AC52">
        <v>1</v>
      </c>
      <c r="AD52" t="s">
        <v>215</v>
      </c>
      <c r="AE52" s="2">
        <v>50000</v>
      </c>
      <c r="AF52" s="2">
        <v>5000</v>
      </c>
      <c r="AG52" s="2">
        <v>410000</v>
      </c>
      <c r="AH52" s="2">
        <v>1560</v>
      </c>
      <c r="AI52" s="2">
        <v>2500</v>
      </c>
      <c r="AJ52" s="2">
        <v>15000</v>
      </c>
      <c r="AK52" s="2">
        <v>68</v>
      </c>
      <c r="AL52" s="2">
        <v>2500</v>
      </c>
      <c r="AM52" s="2">
        <v>21000</v>
      </c>
      <c r="AN52" s="2">
        <v>55</v>
      </c>
      <c r="AO52" s="2">
        <v>2500</v>
      </c>
      <c r="AP52" s="2"/>
      <c r="AQ52" s="2"/>
      <c r="AR52" s="2"/>
      <c r="AS52" s="2">
        <v>446000</v>
      </c>
      <c r="AT52">
        <v>50</v>
      </c>
      <c r="AU52">
        <v>223000</v>
      </c>
      <c r="AV52" s="2">
        <v>841.5</v>
      </c>
      <c r="AW52">
        <v>5</v>
      </c>
      <c r="AY52" s="2">
        <v>223000</v>
      </c>
      <c r="AZ52" s="2">
        <v>0</v>
      </c>
      <c r="BA52" s="2">
        <v>0</v>
      </c>
      <c r="BB52" s="2">
        <v>0</v>
      </c>
      <c r="BC52" s="2"/>
      <c r="BD52" s="2"/>
      <c r="BE52" s="2"/>
      <c r="BF52" s="2">
        <v>21000</v>
      </c>
      <c r="BG52" s="2">
        <v>21000</v>
      </c>
      <c r="BH52" s="2">
        <v>2000000</v>
      </c>
      <c r="BI52" s="2">
        <v>450</v>
      </c>
      <c r="BJ52" s="2">
        <v>2500</v>
      </c>
      <c r="BK52" s="2"/>
      <c r="BL52" s="2"/>
      <c r="BM52" s="2"/>
      <c r="BN52" s="2"/>
      <c r="BO52" s="2"/>
      <c r="BP52" s="2"/>
      <c r="BQ52" s="2">
        <v>2133</v>
      </c>
      <c r="BR52" s="2">
        <v>1291.5</v>
      </c>
      <c r="BS52" s="9">
        <v>21.75</v>
      </c>
      <c r="BT52" s="2">
        <f>Table2[[#This Row],[Insurer Total Gross premium]]*Table2[[#This Row],[Coverholder Commission Percentage]]/100</f>
        <v>280.90125</v>
      </c>
      <c r="BU52" s="2">
        <f>Table2[[#This Row],[Insurer Total Gross premium]]-Table2[[#This Row],[Coverholder Commission Amount]]</f>
        <v>1010.59875</v>
      </c>
      <c r="BV52" s="2">
        <v>5000</v>
      </c>
      <c r="BW52" s="2">
        <v>50000</v>
      </c>
      <c r="BX52" s="2">
        <v>100</v>
      </c>
      <c r="BY52" s="2">
        <v>25000</v>
      </c>
    </row>
    <row r="53" spans="1:77" x14ac:dyDescent="0.25">
      <c r="A53" s="7" t="s">
        <v>1670</v>
      </c>
      <c r="B53" s="11">
        <v>2022</v>
      </c>
      <c r="C53" t="s">
        <v>638</v>
      </c>
      <c r="D53" s="3" t="s">
        <v>1678</v>
      </c>
      <c r="E53" t="s">
        <v>207</v>
      </c>
      <c r="F53" s="12">
        <v>44758</v>
      </c>
      <c r="G53" s="12">
        <v>45123</v>
      </c>
      <c r="H53" s="12">
        <v>44758</v>
      </c>
      <c r="I53" t="s">
        <v>639</v>
      </c>
      <c r="J53" t="s">
        <v>640</v>
      </c>
      <c r="K53" t="s">
        <v>210</v>
      </c>
      <c r="L53" t="s">
        <v>107</v>
      </c>
      <c r="M53" t="s">
        <v>641</v>
      </c>
      <c r="N53">
        <v>1</v>
      </c>
      <c r="O53" s="13">
        <v>1530</v>
      </c>
      <c r="P53" t="s">
        <v>642</v>
      </c>
      <c r="Q53" t="s">
        <v>210</v>
      </c>
      <c r="R53" t="s">
        <v>107</v>
      </c>
      <c r="S53" t="s">
        <v>641</v>
      </c>
      <c r="T53" s="13"/>
      <c r="U53" s="13">
        <v>2000</v>
      </c>
      <c r="V53" s="13">
        <v>2020</v>
      </c>
      <c r="W53" s="13">
        <v>2010</v>
      </c>
      <c r="X53" s="13">
        <v>2000</v>
      </c>
      <c r="Y53" t="s">
        <v>213</v>
      </c>
      <c r="Z53">
        <v>5190</v>
      </c>
      <c r="AA53" t="s">
        <v>214</v>
      </c>
      <c r="AB53">
        <v>1980</v>
      </c>
      <c r="AC53">
        <v>1</v>
      </c>
      <c r="AD53" t="s">
        <v>215</v>
      </c>
      <c r="AE53" s="2">
        <v>50000</v>
      </c>
      <c r="AF53" s="2">
        <v>5000</v>
      </c>
      <c r="AG53" s="2">
        <v>0</v>
      </c>
      <c r="AH53" s="2">
        <v>100</v>
      </c>
      <c r="AI53" s="2">
        <v>2500</v>
      </c>
      <c r="AJ53" s="2">
        <v>1570000</v>
      </c>
      <c r="AK53" s="2">
        <v>7445</v>
      </c>
      <c r="AL53" s="2">
        <v>2500</v>
      </c>
      <c r="AM53" s="2">
        <v>0</v>
      </c>
      <c r="AN53" s="2">
        <v>0</v>
      </c>
      <c r="AO53" s="2">
        <v>2500</v>
      </c>
      <c r="AP53" s="2"/>
      <c r="AQ53" s="2"/>
      <c r="AR53" s="2"/>
      <c r="AS53" s="2">
        <v>1570000</v>
      </c>
      <c r="AT53">
        <v>50</v>
      </c>
      <c r="AU53">
        <v>785000</v>
      </c>
      <c r="AV53" s="2">
        <v>3772.5</v>
      </c>
      <c r="AW53">
        <v>5</v>
      </c>
      <c r="AY53" s="2">
        <v>785000</v>
      </c>
      <c r="AZ53" s="2">
        <v>0</v>
      </c>
      <c r="BA53" s="2">
        <v>0</v>
      </c>
      <c r="BB53" s="2">
        <v>0</v>
      </c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>
        <v>8170</v>
      </c>
      <c r="BR53" s="2">
        <v>3772.5</v>
      </c>
      <c r="BS53" s="9">
        <v>21.75</v>
      </c>
      <c r="BT53" s="2">
        <f>Table2[[#This Row],[Insurer Total Gross premium]]*Table2[[#This Row],[Coverholder Commission Percentage]]/100</f>
        <v>820.51874999999995</v>
      </c>
      <c r="BU53" s="2">
        <f>Table2[[#This Row],[Insurer Total Gross premium]]-Table2[[#This Row],[Coverholder Commission Amount]]</f>
        <v>2951.9812499999998</v>
      </c>
      <c r="BV53" s="2">
        <v>5000</v>
      </c>
      <c r="BW53" s="2">
        <v>50000</v>
      </c>
      <c r="BX53" s="2">
        <v>100</v>
      </c>
      <c r="BY53" s="2">
        <v>25000</v>
      </c>
    </row>
    <row r="54" spans="1:77" x14ac:dyDescent="0.25">
      <c r="A54" s="7" t="s">
        <v>1670</v>
      </c>
      <c r="B54" s="11">
        <v>2022</v>
      </c>
      <c r="C54" t="s">
        <v>463</v>
      </c>
      <c r="D54" s="3" t="s">
        <v>1678</v>
      </c>
      <c r="E54" t="s">
        <v>207</v>
      </c>
      <c r="F54" s="12">
        <v>44771</v>
      </c>
      <c r="G54" s="12">
        <v>45136</v>
      </c>
      <c r="H54" s="12">
        <v>44771</v>
      </c>
      <c r="I54" t="s">
        <v>464</v>
      </c>
      <c r="J54" t="s">
        <v>465</v>
      </c>
      <c r="K54" t="s">
        <v>466</v>
      </c>
      <c r="L54" t="s">
        <v>107</v>
      </c>
      <c r="M54" t="s">
        <v>467</v>
      </c>
      <c r="N54">
        <v>1</v>
      </c>
      <c r="O54" s="13">
        <v>345</v>
      </c>
      <c r="P54" t="s">
        <v>468</v>
      </c>
      <c r="Q54" t="s">
        <v>466</v>
      </c>
      <c r="R54" t="s">
        <v>107</v>
      </c>
      <c r="S54" t="s">
        <v>467</v>
      </c>
      <c r="T54" s="13"/>
      <c r="U54" s="13">
        <v>2014</v>
      </c>
      <c r="V54" s="13">
        <v>2014</v>
      </c>
      <c r="W54" s="13">
        <v>2014</v>
      </c>
      <c r="X54" s="13">
        <v>2014</v>
      </c>
      <c r="Y54" t="s">
        <v>469</v>
      </c>
      <c r="Z54">
        <v>5812</v>
      </c>
      <c r="AA54" t="s">
        <v>470</v>
      </c>
      <c r="AB54">
        <v>1965</v>
      </c>
      <c r="AC54">
        <v>2</v>
      </c>
      <c r="AD54" t="s">
        <v>215</v>
      </c>
      <c r="AE54" s="2"/>
      <c r="AF54" s="2"/>
      <c r="AG54" s="2">
        <v>0</v>
      </c>
      <c r="AH54" s="2"/>
      <c r="AI54" s="2"/>
      <c r="AJ54" s="2">
        <v>0</v>
      </c>
      <c r="AK54" s="2"/>
      <c r="AL54" s="2"/>
      <c r="AM54" s="2">
        <v>0</v>
      </c>
      <c r="AN54" s="2"/>
      <c r="AO54" s="2"/>
      <c r="AP54" s="2"/>
      <c r="AQ54" s="2"/>
      <c r="AR54" s="2"/>
      <c r="AS54" s="2">
        <v>0</v>
      </c>
      <c r="AV54" s="2"/>
      <c r="AY54" s="2"/>
      <c r="AZ54" s="2"/>
      <c r="BA54" s="2"/>
      <c r="BB54" s="2"/>
      <c r="BC54" s="2"/>
      <c r="BD54" s="2"/>
      <c r="BE54" s="2"/>
      <c r="BF54" s="2">
        <v>450000</v>
      </c>
      <c r="BG54" s="2">
        <v>450000</v>
      </c>
      <c r="BH54" s="2">
        <v>2000000</v>
      </c>
      <c r="BI54" s="2">
        <v>1750</v>
      </c>
      <c r="BJ54" s="2">
        <v>2500</v>
      </c>
      <c r="BK54" s="2">
        <v>250000</v>
      </c>
      <c r="BL54" s="2" t="s">
        <v>109</v>
      </c>
      <c r="BM54" s="2">
        <v>2500</v>
      </c>
      <c r="BN54" s="2"/>
      <c r="BO54" s="2"/>
      <c r="BP54" s="2"/>
      <c r="BQ54" s="2">
        <v>5912</v>
      </c>
      <c r="BR54" s="2">
        <v>1750</v>
      </c>
      <c r="BS54" s="9">
        <v>21.75</v>
      </c>
      <c r="BT54" s="2">
        <f>Table2[[#This Row],[Insurer Total Gross premium]]*Table2[[#This Row],[Coverholder Commission Percentage]]/100</f>
        <v>380.625</v>
      </c>
      <c r="BU54" s="2">
        <f>Table2[[#This Row],[Insurer Total Gross premium]]-Table2[[#This Row],[Coverholder Commission Amount]]</f>
        <v>1369.375</v>
      </c>
      <c r="BV54" s="2"/>
      <c r="BW54" s="2"/>
      <c r="BX54" s="2"/>
      <c r="BY54" s="2"/>
    </row>
    <row r="55" spans="1:77" x14ac:dyDescent="0.25">
      <c r="A55" s="7" t="s">
        <v>1670</v>
      </c>
      <c r="B55" s="11">
        <v>2022</v>
      </c>
      <c r="C55" t="s">
        <v>370</v>
      </c>
      <c r="D55" s="3" t="s">
        <v>1678</v>
      </c>
      <c r="E55" t="s">
        <v>207</v>
      </c>
      <c r="F55" s="12">
        <v>44749</v>
      </c>
      <c r="G55" s="12">
        <v>45114</v>
      </c>
      <c r="H55" s="12">
        <v>44749</v>
      </c>
      <c r="I55" t="s">
        <v>371</v>
      </c>
      <c r="J55" t="s">
        <v>372</v>
      </c>
      <c r="K55" t="s">
        <v>373</v>
      </c>
      <c r="L55" t="s">
        <v>24</v>
      </c>
      <c r="M55" t="s">
        <v>374</v>
      </c>
      <c r="N55">
        <v>1</v>
      </c>
      <c r="O55" s="13">
        <v>501</v>
      </c>
      <c r="P55" t="s">
        <v>375</v>
      </c>
      <c r="Q55" t="s">
        <v>376</v>
      </c>
      <c r="R55" t="s">
        <v>51</v>
      </c>
      <c r="S55" t="s">
        <v>377</v>
      </c>
      <c r="T55" s="13"/>
      <c r="U55" s="13"/>
      <c r="V55" s="13"/>
      <c r="W55" s="13"/>
      <c r="X55" s="13"/>
      <c r="Y55" t="s">
        <v>213</v>
      </c>
      <c r="Z55">
        <v>1841</v>
      </c>
      <c r="AD55" t="s">
        <v>237</v>
      </c>
      <c r="AE55" s="2"/>
      <c r="AF55" s="2"/>
      <c r="AG55" s="2">
        <v>0</v>
      </c>
      <c r="AH55" s="2"/>
      <c r="AI55" s="2"/>
      <c r="AJ55" s="2">
        <v>0</v>
      </c>
      <c r="AK55" s="2"/>
      <c r="AL55" s="2"/>
      <c r="AM55" s="2">
        <v>0</v>
      </c>
      <c r="AN55" s="2"/>
      <c r="AO55" s="2"/>
      <c r="AP55" s="2"/>
      <c r="AQ55" s="2"/>
      <c r="AR55" s="2"/>
      <c r="AS55" s="2">
        <v>0</v>
      </c>
      <c r="AV55" s="2"/>
      <c r="AY55" s="2"/>
      <c r="AZ55" s="2"/>
      <c r="BA55" s="2"/>
      <c r="BB55" s="2"/>
      <c r="BC55" s="2"/>
      <c r="BD55" s="2"/>
      <c r="BE55" s="2"/>
      <c r="BF55" s="2">
        <v>0</v>
      </c>
      <c r="BG55" s="2">
        <v>0</v>
      </c>
      <c r="BH55" s="2">
        <v>5000000</v>
      </c>
      <c r="BI55" s="2">
        <v>2500</v>
      </c>
      <c r="BJ55" s="2">
        <v>2500</v>
      </c>
      <c r="BK55" s="2"/>
      <c r="BL55" s="2"/>
      <c r="BM55" s="2"/>
      <c r="BN55" s="2"/>
      <c r="BO55" s="2"/>
      <c r="BP55" s="2"/>
      <c r="BQ55" s="2">
        <v>2500</v>
      </c>
      <c r="BR55" s="2">
        <v>2500</v>
      </c>
      <c r="BS55" s="9">
        <v>21.75</v>
      </c>
      <c r="BT55" s="2">
        <f>Table2[[#This Row],[Insurer Total Gross premium]]*Table2[[#This Row],[Coverholder Commission Percentage]]/100</f>
        <v>543.75</v>
      </c>
      <c r="BU55" s="2">
        <f>Table2[[#This Row],[Insurer Total Gross premium]]-Table2[[#This Row],[Coverholder Commission Amount]]</f>
        <v>1956.25</v>
      </c>
      <c r="BV55" s="2"/>
      <c r="BW55" s="2"/>
      <c r="BX55" s="2"/>
      <c r="BY55" s="2"/>
    </row>
    <row r="56" spans="1:77" x14ac:dyDescent="0.25">
      <c r="A56" s="7" t="s">
        <v>1670</v>
      </c>
      <c r="B56" s="11">
        <v>2022</v>
      </c>
      <c r="C56" t="s">
        <v>833</v>
      </c>
      <c r="D56" s="3" t="s">
        <v>1678</v>
      </c>
      <c r="E56" t="s">
        <v>207</v>
      </c>
      <c r="F56" s="12">
        <v>44728</v>
      </c>
      <c r="G56" s="12">
        <v>45093</v>
      </c>
      <c r="H56" s="12">
        <v>44728</v>
      </c>
      <c r="I56" t="s">
        <v>834</v>
      </c>
      <c r="J56" t="s">
        <v>835</v>
      </c>
      <c r="K56" t="s">
        <v>836</v>
      </c>
      <c r="L56" s="10" t="s">
        <v>221</v>
      </c>
      <c r="M56" t="s">
        <v>837</v>
      </c>
      <c r="N56">
        <v>1</v>
      </c>
      <c r="O56" s="13"/>
      <c r="P56" t="s">
        <v>838</v>
      </c>
      <c r="Q56" t="s">
        <v>836</v>
      </c>
      <c r="R56" s="10" t="s">
        <v>221</v>
      </c>
      <c r="S56" t="s">
        <v>837</v>
      </c>
      <c r="T56" s="13"/>
      <c r="U56" s="13" t="s">
        <v>839</v>
      </c>
      <c r="V56" s="13">
        <v>2012</v>
      </c>
      <c r="W56" s="13" t="s">
        <v>840</v>
      </c>
      <c r="X56" s="13" t="s">
        <v>840</v>
      </c>
      <c r="Y56" t="s">
        <v>274</v>
      </c>
      <c r="Z56">
        <v>6532</v>
      </c>
      <c r="AA56" t="s">
        <v>841</v>
      </c>
      <c r="AB56">
        <v>1977</v>
      </c>
      <c r="AC56">
        <v>3</v>
      </c>
      <c r="AD56" t="s">
        <v>237</v>
      </c>
      <c r="AE56" s="2">
        <v>150000</v>
      </c>
      <c r="AF56" s="2">
        <v>10000</v>
      </c>
      <c r="AG56" s="2">
        <v>1700000</v>
      </c>
      <c r="AH56" s="2">
        <v>7250</v>
      </c>
      <c r="AI56" s="2">
        <v>5000</v>
      </c>
      <c r="AJ56" s="2">
        <v>0</v>
      </c>
      <c r="AK56" s="2">
        <v>0</v>
      </c>
      <c r="AL56" s="2">
        <v>5000</v>
      </c>
      <c r="AM56" s="2">
        <v>140000</v>
      </c>
      <c r="AN56" s="2">
        <v>448</v>
      </c>
      <c r="AO56" s="2">
        <v>5000</v>
      </c>
      <c r="AP56" s="2"/>
      <c r="AQ56" s="2"/>
      <c r="AR56" s="2"/>
      <c r="AS56" s="2">
        <v>1840000</v>
      </c>
      <c r="AT56">
        <v>50</v>
      </c>
      <c r="AU56">
        <v>920000</v>
      </c>
      <c r="AV56" s="2">
        <v>3849</v>
      </c>
      <c r="AW56">
        <v>0</v>
      </c>
      <c r="AY56" s="2">
        <v>920000</v>
      </c>
      <c r="AZ56" s="2">
        <v>0</v>
      </c>
      <c r="BA56" s="2">
        <v>0</v>
      </c>
      <c r="BB56" s="2">
        <v>0</v>
      </c>
      <c r="BC56" s="2"/>
      <c r="BD56" s="2"/>
      <c r="BE56" s="2"/>
      <c r="BF56" s="2">
        <v>140000</v>
      </c>
      <c r="BG56" s="2">
        <v>150000</v>
      </c>
      <c r="BH56" s="2">
        <v>2000000</v>
      </c>
      <c r="BI56" s="2">
        <v>800</v>
      </c>
      <c r="BJ56" s="2">
        <v>1000</v>
      </c>
      <c r="BK56" s="2"/>
      <c r="BL56" s="2"/>
      <c r="BM56" s="2"/>
      <c r="BN56" s="2"/>
      <c r="BO56" s="2"/>
      <c r="BP56" s="2"/>
      <c r="BQ56" s="2">
        <v>8923</v>
      </c>
      <c r="BR56" s="2">
        <v>4649</v>
      </c>
      <c r="BS56" s="9">
        <v>21.75</v>
      </c>
      <c r="BT56" s="2">
        <f>Table2[[#This Row],[Insurer Total Gross premium]]*Table2[[#This Row],[Coverholder Commission Percentage]]/100</f>
        <v>1011.1575</v>
      </c>
      <c r="BU56" s="2">
        <f>Table2[[#This Row],[Insurer Total Gross premium]]-Table2[[#This Row],[Coverholder Commission Amount]]</f>
        <v>3637.8424999999997</v>
      </c>
      <c r="BV56" s="2"/>
      <c r="BW56" s="2"/>
      <c r="BX56" s="2"/>
      <c r="BY56" s="2">
        <v>25000</v>
      </c>
    </row>
    <row r="57" spans="1:77" x14ac:dyDescent="0.25">
      <c r="A57" s="7" t="s">
        <v>1670</v>
      </c>
      <c r="B57" s="11">
        <v>2022</v>
      </c>
      <c r="C57" t="s">
        <v>951</v>
      </c>
      <c r="D57" s="3" t="s">
        <v>1678</v>
      </c>
      <c r="E57" t="s">
        <v>207</v>
      </c>
      <c r="F57" s="12">
        <v>44726</v>
      </c>
      <c r="G57" s="12">
        <v>45091</v>
      </c>
      <c r="H57" s="12">
        <v>44726</v>
      </c>
      <c r="I57" t="s">
        <v>952</v>
      </c>
      <c r="J57" t="s">
        <v>953</v>
      </c>
      <c r="K57" t="s">
        <v>831</v>
      </c>
      <c r="L57" t="s">
        <v>221</v>
      </c>
      <c r="M57" t="s">
        <v>954</v>
      </c>
      <c r="N57">
        <v>1</v>
      </c>
      <c r="O57" s="13">
        <v>110</v>
      </c>
      <c r="P57" t="s">
        <v>955</v>
      </c>
      <c r="Q57" t="s">
        <v>956</v>
      </c>
      <c r="R57" t="s">
        <v>221</v>
      </c>
      <c r="S57" t="s">
        <v>957</v>
      </c>
      <c r="T57" s="13"/>
      <c r="U57" s="13">
        <v>2006</v>
      </c>
      <c r="V57" s="13">
        <v>2009</v>
      </c>
      <c r="W57" s="13">
        <v>2000</v>
      </c>
      <c r="X57" s="13">
        <v>2000</v>
      </c>
      <c r="Z57">
        <v>6532</v>
      </c>
      <c r="AA57" t="s">
        <v>958</v>
      </c>
      <c r="AB57">
        <v>1930</v>
      </c>
      <c r="AC57">
        <v>2</v>
      </c>
      <c r="AD57" t="s">
        <v>215</v>
      </c>
      <c r="AE57" s="2">
        <v>150000</v>
      </c>
      <c r="AF57" s="2">
        <v>10000</v>
      </c>
      <c r="AG57" s="2">
        <v>848720</v>
      </c>
      <c r="AH57" s="2">
        <v>3545</v>
      </c>
      <c r="AI57" s="2">
        <v>5000</v>
      </c>
      <c r="AJ57" s="2">
        <v>36050</v>
      </c>
      <c r="AK57" s="2">
        <v>180</v>
      </c>
      <c r="AL57" s="2">
        <v>5000</v>
      </c>
      <c r="AM57" s="2">
        <v>55620</v>
      </c>
      <c r="AN57" s="2">
        <v>167</v>
      </c>
      <c r="AO57" s="2">
        <v>5000</v>
      </c>
      <c r="AP57" s="2"/>
      <c r="AQ57" s="2"/>
      <c r="AR57" s="2"/>
      <c r="AS57" s="2">
        <v>940390</v>
      </c>
      <c r="AT57">
        <v>20</v>
      </c>
      <c r="AU57">
        <v>188078</v>
      </c>
      <c r="AV57" s="2">
        <v>778.4</v>
      </c>
      <c r="AW57">
        <v>10</v>
      </c>
      <c r="AY57" s="2">
        <v>188078</v>
      </c>
      <c r="AZ57" s="2">
        <v>0</v>
      </c>
      <c r="BA57" s="2">
        <v>0</v>
      </c>
      <c r="BB57" s="2">
        <v>0</v>
      </c>
      <c r="BC57" s="2"/>
      <c r="BD57" s="2"/>
      <c r="BE57" s="2"/>
      <c r="BF57" s="2">
        <v>55620</v>
      </c>
      <c r="BG57" s="2">
        <v>54000</v>
      </c>
      <c r="BH57" s="2"/>
      <c r="BI57" s="2"/>
      <c r="BJ57" s="2"/>
      <c r="BK57" s="2"/>
      <c r="BL57" s="2"/>
      <c r="BM57" s="2"/>
      <c r="BN57" s="2"/>
      <c r="BO57" s="2"/>
      <c r="BP57" s="2"/>
      <c r="BQ57" s="2">
        <v>4492</v>
      </c>
      <c r="BR57" s="2">
        <v>778.4</v>
      </c>
      <c r="BS57" s="9">
        <v>21.75</v>
      </c>
      <c r="BT57" s="2">
        <f>Table2[[#This Row],[Insurer Total Gross premium]]*Table2[[#This Row],[Coverholder Commission Percentage]]/100</f>
        <v>169.30200000000002</v>
      </c>
      <c r="BU57" s="2">
        <f>Table2[[#This Row],[Insurer Total Gross premium]]-Table2[[#This Row],[Coverholder Commission Amount]]</f>
        <v>609.09799999999996</v>
      </c>
      <c r="BV57" s="2">
        <v>5000</v>
      </c>
      <c r="BW57" s="2">
        <v>25000</v>
      </c>
      <c r="BX57" s="2">
        <v>150</v>
      </c>
      <c r="BY57" s="2">
        <v>25000</v>
      </c>
    </row>
    <row r="58" spans="1:77" x14ac:dyDescent="0.25">
      <c r="A58" s="7" t="s">
        <v>1670</v>
      </c>
      <c r="B58" s="11">
        <v>2022</v>
      </c>
      <c r="C58" t="s">
        <v>338</v>
      </c>
      <c r="D58" s="3" t="s">
        <v>1678</v>
      </c>
      <c r="E58" t="s">
        <v>207</v>
      </c>
      <c r="F58" s="12">
        <v>44727</v>
      </c>
      <c r="G58" s="12">
        <v>45092</v>
      </c>
      <c r="H58" s="12">
        <v>44727</v>
      </c>
      <c r="I58" t="s">
        <v>339</v>
      </c>
      <c r="J58" t="s">
        <v>340</v>
      </c>
      <c r="K58" t="s">
        <v>269</v>
      </c>
      <c r="L58" t="s">
        <v>221</v>
      </c>
      <c r="M58" t="s">
        <v>341</v>
      </c>
      <c r="N58">
        <v>1</v>
      </c>
      <c r="O58" s="13" t="s">
        <v>342</v>
      </c>
      <c r="P58" t="s">
        <v>343</v>
      </c>
      <c r="Q58" t="s">
        <v>269</v>
      </c>
      <c r="R58" t="s">
        <v>221</v>
      </c>
      <c r="S58" t="s">
        <v>341</v>
      </c>
      <c r="T58" s="13"/>
      <c r="U58" s="13">
        <v>2019</v>
      </c>
      <c r="V58" s="13">
        <v>2014</v>
      </c>
      <c r="W58" s="13">
        <v>2014</v>
      </c>
      <c r="X58" s="13">
        <v>2019</v>
      </c>
      <c r="Y58" t="s">
        <v>274</v>
      </c>
      <c r="Z58">
        <v>5291</v>
      </c>
      <c r="AA58" t="s">
        <v>344</v>
      </c>
      <c r="AB58">
        <v>1910</v>
      </c>
      <c r="AC58">
        <v>4</v>
      </c>
      <c r="AD58" t="s">
        <v>215</v>
      </c>
      <c r="AE58" s="2"/>
      <c r="AF58" s="2"/>
      <c r="AG58" s="2">
        <v>0</v>
      </c>
      <c r="AH58" s="2"/>
      <c r="AI58" s="2"/>
      <c r="AJ58" s="2">
        <v>0</v>
      </c>
      <c r="AK58" s="2"/>
      <c r="AL58" s="2"/>
      <c r="AM58" s="2">
        <v>0</v>
      </c>
      <c r="AN58" s="2"/>
      <c r="AO58" s="2"/>
      <c r="AP58" s="2"/>
      <c r="AQ58" s="2"/>
      <c r="AR58" s="2"/>
      <c r="AS58" s="2">
        <v>0</v>
      </c>
      <c r="AV58" s="2"/>
      <c r="AY58" s="2"/>
      <c r="AZ58" s="2"/>
      <c r="BA58" s="2"/>
      <c r="BB58" s="2"/>
      <c r="BC58" s="2"/>
      <c r="BD58" s="2"/>
      <c r="BE58" s="2"/>
      <c r="BF58" s="2">
        <v>240000</v>
      </c>
      <c r="BG58" s="2">
        <v>240000</v>
      </c>
      <c r="BH58" s="2">
        <v>5000000</v>
      </c>
      <c r="BI58" s="2">
        <v>2185</v>
      </c>
      <c r="BJ58" s="2">
        <v>2500</v>
      </c>
      <c r="BK58" s="2">
        <v>250000</v>
      </c>
      <c r="BL58" s="2" t="s">
        <v>109</v>
      </c>
      <c r="BM58" s="2">
        <v>2500</v>
      </c>
      <c r="BN58" s="2"/>
      <c r="BO58" s="2"/>
      <c r="BP58" s="2"/>
      <c r="BQ58" s="2">
        <v>18250</v>
      </c>
      <c r="BR58" s="2">
        <v>2185</v>
      </c>
      <c r="BS58" s="9">
        <v>21.75</v>
      </c>
      <c r="BT58" s="2">
        <f>Table2[[#This Row],[Insurer Total Gross premium]]*Table2[[#This Row],[Coverholder Commission Percentage]]/100</f>
        <v>475.23750000000001</v>
      </c>
      <c r="BU58" s="2">
        <f>Table2[[#This Row],[Insurer Total Gross premium]]-Table2[[#This Row],[Coverholder Commission Amount]]</f>
        <v>1709.7625</v>
      </c>
      <c r="BV58" s="2"/>
      <c r="BW58" s="2"/>
      <c r="BX58" s="2"/>
      <c r="BY58" s="2"/>
    </row>
    <row r="59" spans="1:77" x14ac:dyDescent="0.25">
      <c r="A59" s="7" t="s">
        <v>1670</v>
      </c>
      <c r="B59" s="11">
        <v>2022</v>
      </c>
      <c r="C59" t="s">
        <v>1361</v>
      </c>
      <c r="D59" s="3" t="s">
        <v>1678</v>
      </c>
      <c r="E59" t="s">
        <v>207</v>
      </c>
      <c r="F59" s="12">
        <v>44772</v>
      </c>
      <c r="G59" s="12">
        <v>45137</v>
      </c>
      <c r="H59" s="12">
        <v>44772</v>
      </c>
      <c r="I59" t="s">
        <v>1362</v>
      </c>
      <c r="J59" t="s">
        <v>1363</v>
      </c>
      <c r="K59" t="s">
        <v>105</v>
      </c>
      <c r="L59" t="s">
        <v>107</v>
      </c>
      <c r="M59" t="s">
        <v>1364</v>
      </c>
      <c r="N59">
        <v>1</v>
      </c>
      <c r="O59" s="13">
        <v>1662</v>
      </c>
      <c r="P59" t="s">
        <v>1365</v>
      </c>
      <c r="Q59" t="s">
        <v>105</v>
      </c>
      <c r="R59" t="s">
        <v>107</v>
      </c>
      <c r="S59" t="s">
        <v>1366</v>
      </c>
      <c r="T59" s="13"/>
      <c r="U59" s="13">
        <v>2013</v>
      </c>
      <c r="V59" s="13">
        <v>2013</v>
      </c>
      <c r="W59" s="13">
        <v>2013</v>
      </c>
      <c r="X59" s="13">
        <v>2013</v>
      </c>
      <c r="Y59" t="s">
        <v>274</v>
      </c>
      <c r="Z59">
        <v>5812</v>
      </c>
      <c r="AA59" t="s">
        <v>631</v>
      </c>
      <c r="AB59">
        <v>2013</v>
      </c>
      <c r="AC59">
        <v>2</v>
      </c>
      <c r="AD59" t="s">
        <v>237</v>
      </c>
      <c r="AE59" s="2"/>
      <c r="AF59" s="2"/>
      <c r="AG59" s="2">
        <v>0</v>
      </c>
      <c r="AH59" s="2"/>
      <c r="AI59" s="2"/>
      <c r="AJ59" s="2">
        <v>0</v>
      </c>
      <c r="AK59" s="2"/>
      <c r="AL59" s="2"/>
      <c r="AM59" s="2">
        <v>0</v>
      </c>
      <c r="AN59" s="2"/>
      <c r="AO59" s="2"/>
      <c r="AP59" s="2"/>
      <c r="AQ59" s="2"/>
      <c r="AR59" s="2"/>
      <c r="AS59" s="2">
        <v>0</v>
      </c>
      <c r="AV59" s="2"/>
      <c r="AY59" s="2"/>
      <c r="AZ59" s="2"/>
      <c r="BA59" s="2"/>
      <c r="BB59" s="2"/>
      <c r="BC59" s="2"/>
      <c r="BD59" s="2"/>
      <c r="BE59" s="2"/>
      <c r="BF59" s="2">
        <v>250000</v>
      </c>
      <c r="BG59" s="2">
        <v>250000</v>
      </c>
      <c r="BH59" s="2">
        <v>2000000</v>
      </c>
      <c r="BI59" s="2">
        <v>1600</v>
      </c>
      <c r="BJ59" s="2">
        <v>2500</v>
      </c>
      <c r="BK59" s="2">
        <v>250000</v>
      </c>
      <c r="BL59" s="2" t="s">
        <v>109</v>
      </c>
      <c r="BM59" s="2">
        <v>2500</v>
      </c>
      <c r="BN59" s="2"/>
      <c r="BO59" s="2"/>
      <c r="BP59" s="2"/>
      <c r="BQ59" s="2">
        <v>2996</v>
      </c>
      <c r="BR59" s="2">
        <v>1600</v>
      </c>
      <c r="BS59" s="9">
        <v>21.75</v>
      </c>
      <c r="BT59" s="2">
        <f>Table2[[#This Row],[Insurer Total Gross premium]]*Table2[[#This Row],[Coverholder Commission Percentage]]/100</f>
        <v>348</v>
      </c>
      <c r="BU59" s="2">
        <f>Table2[[#This Row],[Insurer Total Gross premium]]-Table2[[#This Row],[Coverholder Commission Amount]]</f>
        <v>1252</v>
      </c>
      <c r="BV59" s="2"/>
      <c r="BW59" s="2"/>
      <c r="BX59" s="2"/>
      <c r="BY59" s="2"/>
    </row>
    <row r="60" spans="1:77" x14ac:dyDescent="0.25">
      <c r="A60" s="7" t="s">
        <v>1670</v>
      </c>
      <c r="B60" s="11">
        <v>2022</v>
      </c>
      <c r="C60" t="s">
        <v>1255</v>
      </c>
      <c r="D60" s="3" t="s">
        <v>1678</v>
      </c>
      <c r="E60" t="s">
        <v>207</v>
      </c>
      <c r="F60" s="12">
        <v>44730</v>
      </c>
      <c r="G60" s="12">
        <v>45095</v>
      </c>
      <c r="H60" s="12">
        <v>44730</v>
      </c>
      <c r="I60" t="s">
        <v>1256</v>
      </c>
      <c r="J60" t="s">
        <v>1257</v>
      </c>
      <c r="K60" t="s">
        <v>1258</v>
      </c>
      <c r="L60" t="s">
        <v>221</v>
      </c>
      <c r="M60" t="s">
        <v>1259</v>
      </c>
      <c r="N60">
        <v>1</v>
      </c>
      <c r="O60" s="13" t="s">
        <v>1260</v>
      </c>
      <c r="P60" t="s">
        <v>1261</v>
      </c>
      <c r="Q60" t="s">
        <v>1262</v>
      </c>
      <c r="R60" t="s">
        <v>221</v>
      </c>
      <c r="S60" t="s">
        <v>1263</v>
      </c>
      <c r="T60" s="13"/>
      <c r="U60" s="13" t="s">
        <v>1264</v>
      </c>
      <c r="V60" s="13">
        <v>2021</v>
      </c>
      <c r="W60" s="13">
        <v>2020</v>
      </c>
      <c r="X60" s="13" t="s">
        <v>1264</v>
      </c>
      <c r="Y60" t="s">
        <v>274</v>
      </c>
      <c r="Z60">
        <v>6631</v>
      </c>
      <c r="AA60" t="s">
        <v>958</v>
      </c>
      <c r="AB60">
        <v>1961</v>
      </c>
      <c r="AC60">
        <v>2</v>
      </c>
      <c r="AD60" t="s">
        <v>215</v>
      </c>
      <c r="AE60" s="2">
        <v>100000</v>
      </c>
      <c r="AF60" s="2">
        <v>10000</v>
      </c>
      <c r="AG60" s="2">
        <v>472615</v>
      </c>
      <c r="AH60" s="2">
        <v>2080</v>
      </c>
      <c r="AI60" s="2">
        <v>5000</v>
      </c>
      <c r="AJ60" s="2">
        <v>0</v>
      </c>
      <c r="AK60" s="2">
        <v>0</v>
      </c>
      <c r="AL60" s="2">
        <v>5000</v>
      </c>
      <c r="AM60" s="2">
        <v>15038</v>
      </c>
      <c r="AN60" s="2">
        <v>48</v>
      </c>
      <c r="AO60" s="2">
        <v>5000</v>
      </c>
      <c r="AP60" s="2"/>
      <c r="AQ60" s="2"/>
      <c r="AR60" s="2"/>
      <c r="AS60" s="2">
        <v>487653</v>
      </c>
      <c r="AT60">
        <v>50</v>
      </c>
      <c r="AU60">
        <v>243826.5</v>
      </c>
      <c r="AV60" s="2">
        <v>1064</v>
      </c>
      <c r="AW60">
        <v>0</v>
      </c>
      <c r="AY60" s="2">
        <v>243826.5</v>
      </c>
      <c r="AZ60" s="2">
        <v>0</v>
      </c>
      <c r="BA60" s="2">
        <v>0</v>
      </c>
      <c r="BB60" s="2">
        <v>0</v>
      </c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>
        <v>2978</v>
      </c>
      <c r="BR60" s="2">
        <v>1064</v>
      </c>
      <c r="BS60" s="9">
        <v>21.75</v>
      </c>
      <c r="BT60" s="2">
        <f>Table2[[#This Row],[Insurer Total Gross premium]]*Table2[[#This Row],[Coverholder Commission Percentage]]/100</f>
        <v>231.42</v>
      </c>
      <c r="BU60" s="2">
        <f>Table2[[#This Row],[Insurer Total Gross premium]]-Table2[[#This Row],[Coverholder Commission Amount]]</f>
        <v>832.58</v>
      </c>
      <c r="BV60" s="2"/>
      <c r="BW60" s="2"/>
      <c r="BX60" s="2"/>
      <c r="BY60" s="2">
        <v>0</v>
      </c>
    </row>
    <row r="61" spans="1:77" x14ac:dyDescent="0.25">
      <c r="A61" s="7" t="s">
        <v>1670</v>
      </c>
      <c r="B61" s="11">
        <v>2022</v>
      </c>
      <c r="C61" t="s">
        <v>1308</v>
      </c>
      <c r="D61" s="3" t="s">
        <v>1676</v>
      </c>
      <c r="E61" t="s">
        <v>207</v>
      </c>
      <c r="F61" s="12">
        <v>44769</v>
      </c>
      <c r="G61" s="12">
        <v>45134</v>
      </c>
      <c r="H61" s="12">
        <v>44769</v>
      </c>
      <c r="I61" t="s">
        <v>1309</v>
      </c>
      <c r="J61" t="s">
        <v>1310</v>
      </c>
      <c r="K61" t="s">
        <v>621</v>
      </c>
      <c r="L61" t="s">
        <v>107</v>
      </c>
      <c r="M61" t="s">
        <v>1311</v>
      </c>
      <c r="N61">
        <v>1</v>
      </c>
      <c r="O61" s="13">
        <v>81</v>
      </c>
      <c r="P61" t="s">
        <v>1312</v>
      </c>
      <c r="Q61" t="s">
        <v>621</v>
      </c>
      <c r="R61" t="s">
        <v>107</v>
      </c>
      <c r="S61" t="s">
        <v>1313</v>
      </c>
      <c r="T61" s="13"/>
      <c r="U61" s="13">
        <v>2014</v>
      </c>
      <c r="V61" s="13">
        <v>2016</v>
      </c>
      <c r="W61" s="13">
        <v>2018</v>
      </c>
      <c r="X61" s="13">
        <v>2014</v>
      </c>
      <c r="Y61" t="s">
        <v>1314</v>
      </c>
      <c r="Z61">
        <v>6633</v>
      </c>
      <c r="AA61" t="s">
        <v>393</v>
      </c>
      <c r="AB61">
        <v>1960</v>
      </c>
      <c r="AC61">
        <v>2</v>
      </c>
      <c r="AD61" t="s">
        <v>215</v>
      </c>
      <c r="AE61" s="2">
        <v>50000</v>
      </c>
      <c r="AF61" s="2">
        <v>5000</v>
      </c>
      <c r="AG61" s="2">
        <v>4000000</v>
      </c>
      <c r="AH61" s="2">
        <v>28350</v>
      </c>
      <c r="AI61" s="2">
        <v>5000</v>
      </c>
      <c r="AJ61" s="2">
        <v>0</v>
      </c>
      <c r="AK61" s="2">
        <v>0</v>
      </c>
      <c r="AL61" s="2">
        <v>5000</v>
      </c>
      <c r="AM61" s="2">
        <v>550000</v>
      </c>
      <c r="AN61" s="2">
        <v>3575</v>
      </c>
      <c r="AO61" s="2">
        <v>5000</v>
      </c>
      <c r="AP61" s="2"/>
      <c r="AQ61" s="2"/>
      <c r="AR61" s="2"/>
      <c r="AS61" s="2">
        <v>4550000</v>
      </c>
      <c r="AT61">
        <v>20</v>
      </c>
      <c r="AU61">
        <v>910000</v>
      </c>
      <c r="AV61" s="2">
        <v>6385</v>
      </c>
      <c r="AW61">
        <v>5</v>
      </c>
      <c r="AY61" s="2">
        <v>910000</v>
      </c>
      <c r="AZ61" s="2">
        <v>0</v>
      </c>
      <c r="BA61" s="2">
        <v>0</v>
      </c>
      <c r="BB61" s="2">
        <v>0</v>
      </c>
      <c r="BC61" s="2"/>
      <c r="BD61" s="2"/>
      <c r="BE61" s="2"/>
      <c r="BF61" s="2">
        <v>550000</v>
      </c>
      <c r="BG61" s="2">
        <v>400000</v>
      </c>
      <c r="BH61" s="2">
        <v>5000000</v>
      </c>
      <c r="BI61" s="2">
        <v>8150</v>
      </c>
      <c r="BJ61" s="2">
        <v>2500</v>
      </c>
      <c r="BK61" s="2"/>
      <c r="BL61" s="2"/>
      <c r="BM61" s="2"/>
      <c r="BN61" s="2"/>
      <c r="BO61" s="2"/>
      <c r="BP61" s="2"/>
      <c r="BQ61" s="2">
        <v>40075</v>
      </c>
      <c r="BR61" s="2">
        <v>14535</v>
      </c>
      <c r="BS61" s="9">
        <v>21.75</v>
      </c>
      <c r="BT61" s="2">
        <f>Table2[[#This Row],[Insurer Total Gross premium]]*Table2[[#This Row],[Coverholder Commission Percentage]]/100</f>
        <v>3161.3625000000002</v>
      </c>
      <c r="BU61" s="2">
        <f>Table2[[#This Row],[Insurer Total Gross premium]]-Table2[[#This Row],[Coverholder Commission Amount]]</f>
        <v>11373.637500000001</v>
      </c>
      <c r="BV61" s="2">
        <v>5000</v>
      </c>
      <c r="BW61" s="2">
        <v>50000</v>
      </c>
      <c r="BX61" s="2">
        <v>350</v>
      </c>
      <c r="BY61" s="2">
        <v>25000</v>
      </c>
    </row>
    <row r="62" spans="1:77" x14ac:dyDescent="0.25">
      <c r="A62" s="7" t="s">
        <v>1670</v>
      </c>
      <c r="B62" s="11">
        <v>2022</v>
      </c>
      <c r="C62" t="s">
        <v>777</v>
      </c>
      <c r="D62" s="3" t="s">
        <v>1678</v>
      </c>
      <c r="E62" t="s">
        <v>207</v>
      </c>
      <c r="F62" s="12">
        <v>44755</v>
      </c>
      <c r="G62" s="12">
        <v>45120</v>
      </c>
      <c r="H62" s="12">
        <v>44755</v>
      </c>
      <c r="I62" t="s">
        <v>778</v>
      </c>
      <c r="J62" t="s">
        <v>779</v>
      </c>
      <c r="K62" t="s">
        <v>780</v>
      </c>
      <c r="L62" t="s">
        <v>107</v>
      </c>
      <c r="M62" t="s">
        <v>781</v>
      </c>
      <c r="N62">
        <v>1</v>
      </c>
      <c r="O62" s="13">
        <v>257</v>
      </c>
      <c r="P62" t="s">
        <v>782</v>
      </c>
      <c r="Q62" t="s">
        <v>780</v>
      </c>
      <c r="R62" t="s">
        <v>107</v>
      </c>
      <c r="S62" t="s">
        <v>783</v>
      </c>
      <c r="T62" s="13"/>
      <c r="U62" s="13">
        <v>2021</v>
      </c>
      <c r="V62" s="13">
        <v>2020</v>
      </c>
      <c r="W62" s="13">
        <v>2021</v>
      </c>
      <c r="X62" s="13">
        <v>2021</v>
      </c>
      <c r="Y62" t="s">
        <v>784</v>
      </c>
      <c r="Z62">
        <v>6532</v>
      </c>
      <c r="AA62" t="s">
        <v>214</v>
      </c>
      <c r="AB62">
        <v>1927</v>
      </c>
      <c r="AC62">
        <v>2</v>
      </c>
      <c r="AD62" t="s">
        <v>215</v>
      </c>
      <c r="AE62" s="2">
        <v>50000</v>
      </c>
      <c r="AF62" s="2">
        <v>5000</v>
      </c>
      <c r="AG62" s="2">
        <v>520000</v>
      </c>
      <c r="AH62" s="2">
        <v>1945</v>
      </c>
      <c r="AI62" s="2">
        <v>2500</v>
      </c>
      <c r="AJ62" s="2">
        <v>0</v>
      </c>
      <c r="AK62" s="2">
        <v>0</v>
      </c>
      <c r="AL62" s="2">
        <v>2500</v>
      </c>
      <c r="AM62" s="2">
        <v>60000</v>
      </c>
      <c r="AN62" s="2">
        <v>156</v>
      </c>
      <c r="AO62" s="2">
        <v>2500</v>
      </c>
      <c r="AP62" s="2"/>
      <c r="AQ62" s="2"/>
      <c r="AR62" s="2"/>
      <c r="AS62" s="2">
        <v>580000</v>
      </c>
      <c r="AT62">
        <v>50</v>
      </c>
      <c r="AU62">
        <v>290000</v>
      </c>
      <c r="AV62" s="2">
        <v>1050.5</v>
      </c>
      <c r="AW62">
        <v>5</v>
      </c>
      <c r="AY62" s="2">
        <v>290000</v>
      </c>
      <c r="AZ62" s="2">
        <v>0</v>
      </c>
      <c r="BA62" s="2">
        <v>0</v>
      </c>
      <c r="BB62" s="2">
        <v>0</v>
      </c>
      <c r="BC62" s="2"/>
      <c r="BD62" s="2"/>
      <c r="BE62" s="2"/>
      <c r="BF62" s="2">
        <v>60000</v>
      </c>
      <c r="BG62" s="2">
        <v>60000</v>
      </c>
      <c r="BH62" s="2">
        <v>2000000</v>
      </c>
      <c r="BI62" s="2">
        <v>650</v>
      </c>
      <c r="BJ62" s="2">
        <v>2500</v>
      </c>
      <c r="BK62" s="2"/>
      <c r="BL62" s="2"/>
      <c r="BM62" s="2"/>
      <c r="BN62" s="2"/>
      <c r="BO62" s="2"/>
      <c r="BP62" s="2"/>
      <c r="BQ62" s="2">
        <v>2751</v>
      </c>
      <c r="BR62" s="2">
        <v>1700.5</v>
      </c>
      <c r="BS62" s="9">
        <v>21.75</v>
      </c>
      <c r="BT62" s="2">
        <f>Table2[[#This Row],[Insurer Total Gross premium]]*Table2[[#This Row],[Coverholder Commission Percentage]]/100</f>
        <v>369.85874999999999</v>
      </c>
      <c r="BU62" s="2">
        <f>Table2[[#This Row],[Insurer Total Gross premium]]-Table2[[#This Row],[Coverholder Commission Amount]]</f>
        <v>1330.6412500000001</v>
      </c>
      <c r="BV62" s="2">
        <v>5000</v>
      </c>
      <c r="BW62" s="2">
        <v>50000</v>
      </c>
      <c r="BX62" s="2">
        <v>100</v>
      </c>
      <c r="BY62" s="2">
        <v>25000</v>
      </c>
    </row>
    <row r="63" spans="1:77" x14ac:dyDescent="0.25">
      <c r="A63" s="7" t="s">
        <v>1670</v>
      </c>
      <c r="B63" s="11">
        <v>2022</v>
      </c>
      <c r="C63" t="s">
        <v>917</v>
      </c>
      <c r="D63" s="3" t="s">
        <v>1678</v>
      </c>
      <c r="E63" t="s">
        <v>207</v>
      </c>
      <c r="F63" s="12">
        <v>44759</v>
      </c>
      <c r="G63" s="12">
        <v>45124</v>
      </c>
      <c r="H63" s="12">
        <v>44759</v>
      </c>
      <c r="I63" t="s">
        <v>918</v>
      </c>
      <c r="J63" t="s">
        <v>919</v>
      </c>
      <c r="K63" t="s">
        <v>862</v>
      </c>
      <c r="L63" t="s">
        <v>107</v>
      </c>
      <c r="M63" t="s">
        <v>920</v>
      </c>
      <c r="N63">
        <v>1</v>
      </c>
      <c r="O63" s="13">
        <v>215</v>
      </c>
      <c r="P63" t="s">
        <v>921</v>
      </c>
      <c r="Q63" t="s">
        <v>466</v>
      </c>
      <c r="R63" t="s">
        <v>107</v>
      </c>
      <c r="S63" t="s">
        <v>922</v>
      </c>
      <c r="T63" s="13"/>
      <c r="U63" s="13">
        <v>1998</v>
      </c>
      <c r="V63" s="13">
        <v>2012</v>
      </c>
      <c r="W63" s="13">
        <v>2009</v>
      </c>
      <c r="X63" s="13">
        <v>1998</v>
      </c>
      <c r="Y63" t="s">
        <v>923</v>
      </c>
      <c r="Z63">
        <v>6532</v>
      </c>
      <c r="AA63" t="s">
        <v>264</v>
      </c>
      <c r="AB63">
        <v>1960</v>
      </c>
      <c r="AC63">
        <v>3</v>
      </c>
      <c r="AD63" t="s">
        <v>215</v>
      </c>
      <c r="AE63" s="2"/>
      <c r="AF63" s="2"/>
      <c r="AG63" s="2">
        <v>0</v>
      </c>
      <c r="AH63" s="2"/>
      <c r="AI63" s="2"/>
      <c r="AJ63" s="2">
        <v>0</v>
      </c>
      <c r="AK63" s="2"/>
      <c r="AL63" s="2"/>
      <c r="AM63" s="2">
        <v>0</v>
      </c>
      <c r="AN63" s="2"/>
      <c r="AO63" s="2"/>
      <c r="AP63" s="2"/>
      <c r="AQ63" s="2"/>
      <c r="AR63" s="2"/>
      <c r="AS63" s="2">
        <v>0</v>
      </c>
      <c r="AV63" s="2"/>
      <c r="AY63" s="2"/>
      <c r="AZ63" s="2"/>
      <c r="BA63" s="2"/>
      <c r="BB63" s="2"/>
      <c r="BC63" s="2"/>
      <c r="BD63" s="2"/>
      <c r="BE63" s="2"/>
      <c r="BF63" s="2">
        <v>65000</v>
      </c>
      <c r="BG63" s="2">
        <v>65000</v>
      </c>
      <c r="BH63" s="2">
        <v>2000000</v>
      </c>
      <c r="BI63" s="2">
        <v>900</v>
      </c>
      <c r="BJ63" s="2">
        <v>2500</v>
      </c>
      <c r="BK63" s="2"/>
      <c r="BL63" s="2"/>
      <c r="BM63" s="2"/>
      <c r="BN63" s="2"/>
      <c r="BO63" s="2"/>
      <c r="BP63" s="2"/>
      <c r="BQ63" s="2">
        <v>4135</v>
      </c>
      <c r="BR63" s="2">
        <v>900</v>
      </c>
      <c r="BS63" s="9">
        <v>21.75</v>
      </c>
      <c r="BT63" s="2">
        <f>Table2[[#This Row],[Insurer Total Gross premium]]*Table2[[#This Row],[Coverholder Commission Percentage]]/100</f>
        <v>195.75</v>
      </c>
      <c r="BU63" s="2">
        <f>Table2[[#This Row],[Insurer Total Gross premium]]-Table2[[#This Row],[Coverholder Commission Amount]]</f>
        <v>704.25</v>
      </c>
      <c r="BV63" s="2"/>
      <c r="BW63" s="2"/>
      <c r="BX63" s="2"/>
      <c r="BY63" s="2"/>
    </row>
    <row r="64" spans="1:77" x14ac:dyDescent="0.25">
      <c r="A64" s="7" t="s">
        <v>1670</v>
      </c>
      <c r="B64" s="11">
        <v>2022</v>
      </c>
      <c r="C64" t="s">
        <v>924</v>
      </c>
      <c r="D64" s="3" t="s">
        <v>1678</v>
      </c>
      <c r="E64" t="s">
        <v>207</v>
      </c>
      <c r="F64" s="12">
        <v>44757</v>
      </c>
      <c r="G64" s="12">
        <v>45122</v>
      </c>
      <c r="H64" s="12">
        <v>44757</v>
      </c>
      <c r="I64" t="s">
        <v>925</v>
      </c>
      <c r="J64" t="s">
        <v>894</v>
      </c>
      <c r="K64" t="s">
        <v>373</v>
      </c>
      <c r="L64" t="s">
        <v>24</v>
      </c>
      <c r="M64" t="s">
        <v>895</v>
      </c>
      <c r="N64">
        <v>1</v>
      </c>
      <c r="O64" s="13">
        <v>138</v>
      </c>
      <c r="P64" t="s">
        <v>926</v>
      </c>
      <c r="Q64" t="s">
        <v>373</v>
      </c>
      <c r="R64" t="s">
        <v>24</v>
      </c>
      <c r="S64" t="s">
        <v>927</v>
      </c>
      <c r="T64" s="13"/>
      <c r="U64" s="13">
        <v>2015</v>
      </c>
      <c r="V64" s="13">
        <v>2021</v>
      </c>
      <c r="W64" s="13">
        <v>2015</v>
      </c>
      <c r="X64" s="13">
        <v>2015</v>
      </c>
      <c r="Y64" t="s">
        <v>928</v>
      </c>
      <c r="Z64">
        <v>6532</v>
      </c>
      <c r="AA64" t="s">
        <v>264</v>
      </c>
      <c r="AB64">
        <v>1958</v>
      </c>
      <c r="AC64">
        <v>2</v>
      </c>
      <c r="AD64" t="s">
        <v>215</v>
      </c>
      <c r="AE64" s="2">
        <v>50000</v>
      </c>
      <c r="AF64" s="2">
        <v>5000</v>
      </c>
      <c r="AG64" s="2">
        <v>2428800</v>
      </c>
      <c r="AH64" s="2">
        <v>8915</v>
      </c>
      <c r="AI64" s="2">
        <v>5000</v>
      </c>
      <c r="AJ64" s="2">
        <v>40000</v>
      </c>
      <c r="AK64" s="2">
        <v>180</v>
      </c>
      <c r="AL64" s="2">
        <v>5000</v>
      </c>
      <c r="AM64" s="2">
        <v>384400</v>
      </c>
      <c r="AN64" s="2">
        <v>999</v>
      </c>
      <c r="AO64" s="2">
        <v>5000</v>
      </c>
      <c r="AP64" s="2"/>
      <c r="AQ64" s="2"/>
      <c r="AR64" s="2"/>
      <c r="AS64" s="2">
        <v>2853200</v>
      </c>
      <c r="AT64">
        <v>34</v>
      </c>
      <c r="AU64">
        <v>970088</v>
      </c>
      <c r="AV64" s="2">
        <v>3431.96</v>
      </c>
      <c r="AW64">
        <v>5</v>
      </c>
      <c r="AY64" s="2">
        <v>970088</v>
      </c>
      <c r="AZ64" s="2">
        <v>0</v>
      </c>
      <c r="BA64" s="2">
        <v>0</v>
      </c>
      <c r="BB64" s="2">
        <v>0</v>
      </c>
      <c r="BC64" s="2"/>
      <c r="BD64" s="2"/>
      <c r="BE64" s="2"/>
      <c r="BF64" s="2">
        <v>825400</v>
      </c>
      <c r="BG64" s="2">
        <v>820000</v>
      </c>
      <c r="BH64" s="2">
        <v>2000000</v>
      </c>
      <c r="BI64" s="2">
        <v>1750</v>
      </c>
      <c r="BJ64" s="2">
        <v>2500</v>
      </c>
      <c r="BK64" s="2"/>
      <c r="BL64" s="2"/>
      <c r="BM64" s="2"/>
      <c r="BN64" s="2"/>
      <c r="BO64" s="2"/>
      <c r="BP64" s="2"/>
      <c r="BQ64" s="2">
        <v>22642</v>
      </c>
      <c r="BR64" s="2">
        <v>8853.2800000000007</v>
      </c>
      <c r="BS64" s="9">
        <v>21.75</v>
      </c>
      <c r="BT64" s="2">
        <f>Table2[[#This Row],[Insurer Total Gross premium]]*Table2[[#This Row],[Coverholder Commission Percentage]]/100</f>
        <v>1925.5884000000003</v>
      </c>
      <c r="BU64" s="2">
        <f>Table2[[#This Row],[Insurer Total Gross premium]]-Table2[[#This Row],[Coverholder Commission Amount]]</f>
        <v>6927.6916000000001</v>
      </c>
      <c r="BV64" s="2">
        <v>5000</v>
      </c>
      <c r="BW64" s="2">
        <v>50000</v>
      </c>
      <c r="BX64" s="2">
        <v>100</v>
      </c>
      <c r="BY64" s="2">
        <v>25000</v>
      </c>
    </row>
    <row r="65" spans="1:77" x14ac:dyDescent="0.25">
      <c r="A65" s="7" t="s">
        <v>1670</v>
      </c>
      <c r="B65" s="11">
        <v>2022</v>
      </c>
      <c r="C65" t="s">
        <v>924</v>
      </c>
      <c r="D65" s="3" t="s">
        <v>1678</v>
      </c>
      <c r="E65" t="s">
        <v>207</v>
      </c>
      <c r="F65" s="12">
        <v>44757</v>
      </c>
      <c r="G65" s="12">
        <v>45122</v>
      </c>
      <c r="H65" s="12">
        <v>44757</v>
      </c>
      <c r="I65" t="s">
        <v>925</v>
      </c>
      <c r="J65" t="s">
        <v>894</v>
      </c>
      <c r="K65" t="s">
        <v>373</v>
      </c>
      <c r="L65" t="s">
        <v>24</v>
      </c>
      <c r="M65" t="s">
        <v>895</v>
      </c>
      <c r="N65">
        <v>2</v>
      </c>
      <c r="O65" s="13">
        <v>333</v>
      </c>
      <c r="P65" t="s">
        <v>929</v>
      </c>
      <c r="Q65" t="s">
        <v>373</v>
      </c>
      <c r="R65" t="s">
        <v>24</v>
      </c>
      <c r="S65" t="s">
        <v>930</v>
      </c>
      <c r="T65" s="13"/>
      <c r="U65" s="13">
        <v>2010</v>
      </c>
      <c r="V65" s="13">
        <v>2014</v>
      </c>
      <c r="W65" s="13">
        <v>2003</v>
      </c>
      <c r="X65" s="13">
        <v>2015</v>
      </c>
      <c r="Y65" t="s">
        <v>931</v>
      </c>
      <c r="Z65">
        <v>6532</v>
      </c>
      <c r="AA65" t="s">
        <v>264</v>
      </c>
      <c r="AB65">
        <v>1965</v>
      </c>
      <c r="AC65">
        <v>2</v>
      </c>
      <c r="AD65" t="s">
        <v>215</v>
      </c>
      <c r="AE65" s="2">
        <v>50000</v>
      </c>
      <c r="AF65" s="2">
        <v>5000</v>
      </c>
      <c r="AG65" s="2">
        <v>2217600</v>
      </c>
      <c r="AH65" s="2">
        <v>8160</v>
      </c>
      <c r="AI65" s="2">
        <v>5000</v>
      </c>
      <c r="AJ65" s="2">
        <v>40000</v>
      </c>
      <c r="AK65" s="2">
        <v>180</v>
      </c>
      <c r="AL65" s="2">
        <v>5000</v>
      </c>
      <c r="AM65" s="2">
        <v>384000</v>
      </c>
      <c r="AN65" s="2">
        <v>998</v>
      </c>
      <c r="AO65" s="2">
        <v>5000</v>
      </c>
      <c r="AP65" s="2"/>
      <c r="AQ65" s="2"/>
      <c r="AR65" s="2"/>
      <c r="AS65" s="2">
        <v>2641600</v>
      </c>
      <c r="AT65">
        <v>34</v>
      </c>
      <c r="AU65">
        <v>898144</v>
      </c>
      <c r="AV65" s="2">
        <v>3174.92</v>
      </c>
      <c r="AW65">
        <v>5</v>
      </c>
      <c r="AY65" s="2">
        <v>898144</v>
      </c>
      <c r="AZ65" s="2">
        <v>0</v>
      </c>
      <c r="BA65" s="2">
        <v>0</v>
      </c>
      <c r="BB65" s="2">
        <v>0</v>
      </c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9">
        <v>21.75</v>
      </c>
      <c r="BT65" s="2">
        <f>Table2[[#This Row],[Insurer Total Gross premium]]*Table2[[#This Row],[Coverholder Commission Percentage]]/100</f>
        <v>0</v>
      </c>
      <c r="BU65" s="2">
        <f>Table2[[#This Row],[Insurer Total Gross premium]]-Table2[[#This Row],[Coverholder Commission Amount]]</f>
        <v>0</v>
      </c>
      <c r="BV65" s="2">
        <v>5000</v>
      </c>
      <c r="BW65" s="2">
        <v>50000</v>
      </c>
      <c r="BX65" s="2">
        <v>100</v>
      </c>
      <c r="BY65" s="2">
        <v>25000</v>
      </c>
    </row>
    <row r="66" spans="1:77" x14ac:dyDescent="0.25">
      <c r="A66" s="7" t="s">
        <v>1670</v>
      </c>
      <c r="B66" s="11">
        <v>2022</v>
      </c>
      <c r="C66" t="s">
        <v>924</v>
      </c>
      <c r="D66" s="3" t="s">
        <v>1678</v>
      </c>
      <c r="E66" t="s">
        <v>207</v>
      </c>
      <c r="F66" s="12">
        <v>44757</v>
      </c>
      <c r="G66" s="12">
        <v>45122</v>
      </c>
      <c r="H66" s="12">
        <v>44757</v>
      </c>
      <c r="I66" t="s">
        <v>925</v>
      </c>
      <c r="J66" t="s">
        <v>894</v>
      </c>
      <c r="K66" t="s">
        <v>373</v>
      </c>
      <c r="L66" t="s">
        <v>24</v>
      </c>
      <c r="M66" t="s">
        <v>895</v>
      </c>
      <c r="N66">
        <v>3</v>
      </c>
      <c r="O66" s="13">
        <v>2408</v>
      </c>
      <c r="P66" t="s">
        <v>911</v>
      </c>
      <c r="Q66" t="s">
        <v>373</v>
      </c>
      <c r="R66" t="s">
        <v>24</v>
      </c>
      <c r="S66" t="s">
        <v>912</v>
      </c>
      <c r="T66" s="13"/>
      <c r="U66" s="13">
        <v>2015</v>
      </c>
      <c r="V66" s="13">
        <v>2020</v>
      </c>
      <c r="W66" s="13">
        <v>2015</v>
      </c>
      <c r="X66" s="13">
        <v>2015</v>
      </c>
      <c r="Y66" t="s">
        <v>932</v>
      </c>
      <c r="Z66">
        <v>6631</v>
      </c>
      <c r="AA66" t="s">
        <v>264</v>
      </c>
      <c r="AB66">
        <v>1925</v>
      </c>
      <c r="AC66">
        <v>2</v>
      </c>
      <c r="AD66" t="s">
        <v>215</v>
      </c>
      <c r="AE66" s="2">
        <v>50000</v>
      </c>
      <c r="AF66" s="2">
        <v>5000</v>
      </c>
      <c r="AG66" s="2">
        <v>325000</v>
      </c>
      <c r="AH66" s="2">
        <v>1267</v>
      </c>
      <c r="AI66" s="2">
        <v>5000</v>
      </c>
      <c r="AJ66" s="2">
        <v>10000</v>
      </c>
      <c r="AK66" s="2">
        <v>45</v>
      </c>
      <c r="AL66" s="2">
        <v>5000</v>
      </c>
      <c r="AM66" s="2">
        <v>57000</v>
      </c>
      <c r="AN66" s="2">
        <v>148</v>
      </c>
      <c r="AO66" s="2">
        <v>5000</v>
      </c>
      <c r="AP66" s="2"/>
      <c r="AQ66" s="2"/>
      <c r="AR66" s="2"/>
      <c r="AS66" s="2">
        <v>392000</v>
      </c>
      <c r="AT66">
        <v>34</v>
      </c>
      <c r="AU66">
        <v>133280</v>
      </c>
      <c r="AV66" s="2">
        <v>496.4</v>
      </c>
      <c r="AW66">
        <v>5</v>
      </c>
      <c r="AY66" s="2">
        <v>133280</v>
      </c>
      <c r="AZ66" s="2">
        <v>0</v>
      </c>
      <c r="BA66" s="2">
        <v>0</v>
      </c>
      <c r="BB66" s="2">
        <v>0</v>
      </c>
      <c r="BC66" s="2"/>
      <c r="BD66" s="2"/>
      <c r="BE66" s="2"/>
      <c r="BF66" s="2">
        <v>825400</v>
      </c>
      <c r="BG66" s="2">
        <v>820000</v>
      </c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9">
        <v>21.75</v>
      </c>
      <c r="BT66" s="2">
        <f>Table2[[#This Row],[Insurer Total Gross premium]]*Table2[[#This Row],[Coverholder Commission Percentage]]/100</f>
        <v>0</v>
      </c>
      <c r="BU66" s="2">
        <f>Table2[[#This Row],[Insurer Total Gross premium]]-Table2[[#This Row],[Coverholder Commission Amount]]</f>
        <v>0</v>
      </c>
      <c r="BV66" s="2">
        <v>5000</v>
      </c>
      <c r="BW66" s="2">
        <v>50000</v>
      </c>
      <c r="BX66" s="2">
        <v>100</v>
      </c>
      <c r="BY66" s="2">
        <v>25000</v>
      </c>
    </row>
    <row r="67" spans="1:77" x14ac:dyDescent="0.25">
      <c r="A67" s="7" t="s">
        <v>1670</v>
      </c>
      <c r="B67" s="11">
        <v>2022</v>
      </c>
      <c r="C67" t="s">
        <v>892</v>
      </c>
      <c r="D67" s="3" t="s">
        <v>1678</v>
      </c>
      <c r="E67" t="s">
        <v>207</v>
      </c>
      <c r="F67" s="12">
        <v>44757</v>
      </c>
      <c r="G67" s="12">
        <v>45122</v>
      </c>
      <c r="H67" s="12">
        <v>44757</v>
      </c>
      <c r="I67" t="s">
        <v>893</v>
      </c>
      <c r="J67" t="s">
        <v>894</v>
      </c>
      <c r="K67" t="s">
        <v>373</v>
      </c>
      <c r="L67" t="s">
        <v>24</v>
      </c>
      <c r="M67" t="s">
        <v>895</v>
      </c>
      <c r="N67">
        <v>1</v>
      </c>
      <c r="O67" s="13">
        <v>224</v>
      </c>
      <c r="P67" t="s">
        <v>896</v>
      </c>
      <c r="Q67" t="s">
        <v>373</v>
      </c>
      <c r="R67" t="s">
        <v>24</v>
      </c>
      <c r="S67" t="s">
        <v>895</v>
      </c>
      <c r="T67" s="13"/>
      <c r="U67" s="13">
        <v>2013</v>
      </c>
      <c r="V67" s="13">
        <v>2006</v>
      </c>
      <c r="W67" s="13">
        <v>2015</v>
      </c>
      <c r="X67" s="13">
        <v>2019</v>
      </c>
      <c r="Y67" t="s">
        <v>213</v>
      </c>
      <c r="Z67">
        <v>6631</v>
      </c>
      <c r="AA67" t="s">
        <v>264</v>
      </c>
      <c r="AB67">
        <v>1989</v>
      </c>
      <c r="AC67">
        <v>2</v>
      </c>
      <c r="AD67" t="s">
        <v>215</v>
      </c>
      <c r="AE67" s="2">
        <v>50000</v>
      </c>
      <c r="AF67" s="2">
        <v>5000</v>
      </c>
      <c r="AG67" s="2">
        <v>700000</v>
      </c>
      <c r="AH67" s="2">
        <v>2575</v>
      </c>
      <c r="AI67" s="2">
        <v>2500</v>
      </c>
      <c r="AJ67" s="2">
        <v>50000</v>
      </c>
      <c r="AK67" s="2">
        <v>225</v>
      </c>
      <c r="AL67" s="2">
        <v>2500</v>
      </c>
      <c r="AM67" s="2">
        <v>0</v>
      </c>
      <c r="AN67" s="2">
        <v>0</v>
      </c>
      <c r="AO67" s="2">
        <v>2500</v>
      </c>
      <c r="AP67" s="2"/>
      <c r="AQ67" s="2"/>
      <c r="AR67" s="2"/>
      <c r="AS67" s="2">
        <v>750000</v>
      </c>
      <c r="AT67">
        <v>34</v>
      </c>
      <c r="AU67">
        <v>255000</v>
      </c>
      <c r="AV67" s="2">
        <v>952</v>
      </c>
      <c r="AW67">
        <v>5</v>
      </c>
      <c r="AY67" s="2">
        <v>255000</v>
      </c>
      <c r="AZ67" s="2">
        <v>0</v>
      </c>
      <c r="BA67" s="2">
        <v>0</v>
      </c>
      <c r="BB67" s="2">
        <v>0</v>
      </c>
      <c r="BC67" s="2"/>
      <c r="BD67" s="2"/>
      <c r="BE67" s="2"/>
      <c r="BF67" s="2"/>
      <c r="BG67" s="2"/>
      <c r="BH67" s="2">
        <v>2000000</v>
      </c>
      <c r="BI67" s="2">
        <v>450</v>
      </c>
      <c r="BJ67" s="2">
        <v>2500</v>
      </c>
      <c r="BK67" s="2"/>
      <c r="BL67" s="2"/>
      <c r="BM67" s="2"/>
      <c r="BN67" s="2"/>
      <c r="BO67" s="2"/>
      <c r="BP67" s="2"/>
      <c r="BQ67" s="2">
        <v>3250</v>
      </c>
      <c r="BR67" s="2">
        <v>1402</v>
      </c>
      <c r="BS67" s="9">
        <v>21.75</v>
      </c>
      <c r="BT67" s="2">
        <f>Table2[[#This Row],[Insurer Total Gross premium]]*Table2[[#This Row],[Coverholder Commission Percentage]]/100</f>
        <v>304.935</v>
      </c>
      <c r="BU67" s="2">
        <f>Table2[[#This Row],[Insurer Total Gross premium]]-Table2[[#This Row],[Coverholder Commission Amount]]</f>
        <v>1097.0650000000001</v>
      </c>
      <c r="BV67" s="2">
        <v>5000</v>
      </c>
      <c r="BW67" s="2">
        <v>50000</v>
      </c>
      <c r="BX67" s="2">
        <v>100</v>
      </c>
      <c r="BY67" s="2">
        <v>25000</v>
      </c>
    </row>
    <row r="68" spans="1:77" x14ac:dyDescent="0.25">
      <c r="A68" s="7" t="s">
        <v>1670</v>
      </c>
      <c r="B68" s="11">
        <v>2022</v>
      </c>
      <c r="C68" t="s">
        <v>897</v>
      </c>
      <c r="D68" s="3" t="s">
        <v>1678</v>
      </c>
      <c r="E68" t="s">
        <v>207</v>
      </c>
      <c r="F68" s="12">
        <v>44757</v>
      </c>
      <c r="G68" s="12">
        <v>45122</v>
      </c>
      <c r="H68" s="12">
        <v>44757</v>
      </c>
      <c r="I68" t="s">
        <v>898</v>
      </c>
      <c r="J68" t="s">
        <v>894</v>
      </c>
      <c r="K68" t="s">
        <v>373</v>
      </c>
      <c r="L68" t="s">
        <v>24</v>
      </c>
      <c r="M68" t="s">
        <v>895</v>
      </c>
      <c r="N68">
        <v>1</v>
      </c>
      <c r="O68" s="13">
        <v>636</v>
      </c>
      <c r="P68" t="s">
        <v>899</v>
      </c>
      <c r="Q68" t="s">
        <v>373</v>
      </c>
      <c r="R68" t="s">
        <v>24</v>
      </c>
      <c r="S68" t="s">
        <v>900</v>
      </c>
      <c r="T68" s="13"/>
      <c r="U68" s="13">
        <v>2019</v>
      </c>
      <c r="V68" s="13">
        <v>2003</v>
      </c>
      <c r="W68" s="13">
        <v>2007</v>
      </c>
      <c r="X68" s="13">
        <v>2019</v>
      </c>
      <c r="Y68" t="s">
        <v>901</v>
      </c>
      <c r="Z68">
        <v>6532</v>
      </c>
      <c r="AA68" t="s">
        <v>264</v>
      </c>
      <c r="AB68">
        <v>1958</v>
      </c>
      <c r="AD68" t="s">
        <v>215</v>
      </c>
      <c r="AE68" s="2">
        <v>50000</v>
      </c>
      <c r="AF68" s="2">
        <v>5000</v>
      </c>
      <c r="AG68" s="2">
        <v>2376000</v>
      </c>
      <c r="AH68" s="2">
        <v>8616</v>
      </c>
      <c r="AI68" s="2">
        <v>2500</v>
      </c>
      <c r="AJ68" s="2">
        <v>65000</v>
      </c>
      <c r="AK68" s="2">
        <v>293</v>
      </c>
      <c r="AL68" s="2">
        <v>2500</v>
      </c>
      <c r="AM68" s="2">
        <v>396000</v>
      </c>
      <c r="AN68" s="2">
        <v>1030</v>
      </c>
      <c r="AO68" s="2">
        <v>2500</v>
      </c>
      <c r="AP68" s="2"/>
      <c r="AQ68" s="2"/>
      <c r="AR68" s="2"/>
      <c r="AS68" s="2">
        <v>2837000</v>
      </c>
      <c r="AT68">
        <v>34</v>
      </c>
      <c r="AU68">
        <v>964580</v>
      </c>
      <c r="AV68" s="2">
        <v>3379.26</v>
      </c>
      <c r="AW68">
        <v>5</v>
      </c>
      <c r="AY68" s="2">
        <v>964580</v>
      </c>
      <c r="AZ68" s="2">
        <v>0</v>
      </c>
      <c r="BA68" s="2">
        <v>0</v>
      </c>
      <c r="BB68" s="2">
        <v>0</v>
      </c>
      <c r="BC68" s="2"/>
      <c r="BD68" s="2"/>
      <c r="BE68" s="2"/>
      <c r="BF68" s="2">
        <v>396000</v>
      </c>
      <c r="BG68" s="2">
        <v>396000</v>
      </c>
      <c r="BH68" s="2">
        <v>5000000</v>
      </c>
      <c r="BI68" s="2">
        <v>1050</v>
      </c>
      <c r="BJ68" s="2">
        <v>2500</v>
      </c>
      <c r="BK68" s="2"/>
      <c r="BL68" s="2"/>
      <c r="BM68" s="2"/>
      <c r="BN68" s="2"/>
      <c r="BO68" s="2"/>
      <c r="BP68" s="2"/>
      <c r="BQ68" s="2">
        <v>10989</v>
      </c>
      <c r="BR68" s="2">
        <v>4429.26</v>
      </c>
      <c r="BS68" s="9">
        <v>21.75</v>
      </c>
      <c r="BT68" s="2">
        <f>Table2[[#This Row],[Insurer Total Gross premium]]*Table2[[#This Row],[Coverholder Commission Percentage]]/100</f>
        <v>963.36405000000002</v>
      </c>
      <c r="BU68" s="2">
        <f>Table2[[#This Row],[Insurer Total Gross premium]]-Table2[[#This Row],[Coverholder Commission Amount]]</f>
        <v>3465.8959500000001</v>
      </c>
      <c r="BV68" s="2">
        <v>5000</v>
      </c>
      <c r="BW68" s="2">
        <v>50000</v>
      </c>
      <c r="BX68" s="2">
        <v>100</v>
      </c>
      <c r="BY68" s="2">
        <v>25000</v>
      </c>
    </row>
    <row r="69" spans="1:77" x14ac:dyDescent="0.25">
      <c r="A69" s="7" t="s">
        <v>1670</v>
      </c>
      <c r="B69" s="11">
        <v>2022</v>
      </c>
      <c r="C69" t="s">
        <v>959</v>
      </c>
      <c r="D69" s="3" t="s">
        <v>1678</v>
      </c>
      <c r="E69" t="s">
        <v>207</v>
      </c>
      <c r="F69" s="12">
        <v>44757</v>
      </c>
      <c r="G69" s="12">
        <v>45122</v>
      </c>
      <c r="H69" s="12">
        <v>44757</v>
      </c>
      <c r="I69" t="s">
        <v>960</v>
      </c>
      <c r="J69" t="s">
        <v>894</v>
      </c>
      <c r="K69" t="s">
        <v>373</v>
      </c>
      <c r="L69" t="s">
        <v>24</v>
      </c>
      <c r="M69" t="s">
        <v>895</v>
      </c>
      <c r="N69">
        <v>1</v>
      </c>
      <c r="O69" s="13">
        <v>1703</v>
      </c>
      <c r="P69" t="s">
        <v>961</v>
      </c>
      <c r="Q69" t="s">
        <v>373</v>
      </c>
      <c r="R69" t="s">
        <v>24</v>
      </c>
      <c r="S69" t="s">
        <v>962</v>
      </c>
      <c r="T69" s="13"/>
      <c r="U69" s="13">
        <v>2007</v>
      </c>
      <c r="V69" s="13">
        <v>2010</v>
      </c>
      <c r="W69" s="13">
        <v>2008</v>
      </c>
      <c r="X69" s="13">
        <v>2006</v>
      </c>
      <c r="Y69" t="s">
        <v>963</v>
      </c>
      <c r="Z69">
        <v>6631</v>
      </c>
      <c r="AA69" t="s">
        <v>264</v>
      </c>
      <c r="AB69">
        <v>1970</v>
      </c>
      <c r="AD69" t="s">
        <v>215</v>
      </c>
      <c r="AE69" s="2">
        <v>50000</v>
      </c>
      <c r="AF69" s="2">
        <v>5000</v>
      </c>
      <c r="AG69" s="2">
        <v>1267200</v>
      </c>
      <c r="AH69" s="2">
        <v>4635</v>
      </c>
      <c r="AI69" s="2">
        <v>2500</v>
      </c>
      <c r="AJ69" s="2">
        <v>20000</v>
      </c>
      <c r="AK69" s="2">
        <v>90</v>
      </c>
      <c r="AL69" s="2">
        <v>2500</v>
      </c>
      <c r="AM69" s="2">
        <v>151000</v>
      </c>
      <c r="AN69" s="2">
        <v>393</v>
      </c>
      <c r="AO69" s="2">
        <v>2500</v>
      </c>
      <c r="AP69" s="2"/>
      <c r="AQ69" s="2"/>
      <c r="AR69" s="2"/>
      <c r="AS69" s="2">
        <v>1438200</v>
      </c>
      <c r="AT69">
        <v>40</v>
      </c>
      <c r="AU69">
        <v>575280</v>
      </c>
      <c r="AV69" s="2">
        <v>2047.2</v>
      </c>
      <c r="AW69">
        <v>5</v>
      </c>
      <c r="AY69" s="2">
        <v>575280</v>
      </c>
      <c r="AZ69" s="2">
        <v>0</v>
      </c>
      <c r="BA69" s="2">
        <v>0</v>
      </c>
      <c r="BB69" s="2">
        <v>0</v>
      </c>
      <c r="BC69" s="2"/>
      <c r="BD69" s="2"/>
      <c r="BE69" s="2"/>
      <c r="BF69" s="2">
        <v>871000</v>
      </c>
      <c r="BG69" s="2">
        <v>864000</v>
      </c>
      <c r="BH69" s="2">
        <v>5000000</v>
      </c>
      <c r="BI69" s="2">
        <v>2550</v>
      </c>
      <c r="BJ69" s="2">
        <v>2500</v>
      </c>
      <c r="BK69" s="2">
        <v>250000</v>
      </c>
      <c r="BL69" s="2" t="s">
        <v>109</v>
      </c>
      <c r="BM69" s="2">
        <v>2500</v>
      </c>
      <c r="BN69" s="2"/>
      <c r="BO69" s="2"/>
      <c r="BP69" s="2"/>
      <c r="BQ69" s="2">
        <v>26703</v>
      </c>
      <c r="BR69" s="2">
        <v>12211.2</v>
      </c>
      <c r="BS69" s="9">
        <v>21.75</v>
      </c>
      <c r="BT69" s="2">
        <f>Table2[[#This Row],[Insurer Total Gross premium]]*Table2[[#This Row],[Coverholder Commission Percentage]]/100</f>
        <v>2655.9360000000001</v>
      </c>
      <c r="BU69" s="2">
        <f>Table2[[#This Row],[Insurer Total Gross premium]]-Table2[[#This Row],[Coverholder Commission Amount]]</f>
        <v>9555.264000000001</v>
      </c>
      <c r="BV69" s="2">
        <v>5000</v>
      </c>
      <c r="BW69" s="2">
        <v>50000</v>
      </c>
      <c r="BX69" s="2">
        <v>100</v>
      </c>
      <c r="BY69" s="2">
        <v>25000</v>
      </c>
    </row>
    <row r="70" spans="1:77" x14ac:dyDescent="0.25">
      <c r="A70" s="7" t="s">
        <v>1670</v>
      </c>
      <c r="B70" s="11">
        <v>2022</v>
      </c>
      <c r="C70" t="s">
        <v>959</v>
      </c>
      <c r="D70" s="3" t="s">
        <v>1678</v>
      </c>
      <c r="E70" t="s">
        <v>207</v>
      </c>
      <c r="F70" s="12">
        <v>44757</v>
      </c>
      <c r="G70" s="12">
        <v>45122</v>
      </c>
      <c r="H70" s="12">
        <v>44757</v>
      </c>
      <c r="I70" t="s">
        <v>960</v>
      </c>
      <c r="J70" t="s">
        <v>894</v>
      </c>
      <c r="K70" t="s">
        <v>373</v>
      </c>
      <c r="L70" t="s">
        <v>24</v>
      </c>
      <c r="M70" t="s">
        <v>895</v>
      </c>
      <c r="N70">
        <v>2</v>
      </c>
      <c r="O70" s="13">
        <v>317</v>
      </c>
      <c r="P70" t="s">
        <v>964</v>
      </c>
      <c r="Q70" t="s">
        <v>373</v>
      </c>
      <c r="R70" t="s">
        <v>24</v>
      </c>
      <c r="S70" t="s">
        <v>965</v>
      </c>
      <c r="T70" s="13"/>
      <c r="U70" s="13">
        <v>2019</v>
      </c>
      <c r="V70" s="13">
        <v>2020</v>
      </c>
      <c r="W70" s="13">
        <v>2017</v>
      </c>
      <c r="X70" s="13">
        <v>2019</v>
      </c>
      <c r="Y70" t="s">
        <v>966</v>
      </c>
      <c r="Z70">
        <v>6532</v>
      </c>
      <c r="AA70" t="s">
        <v>264</v>
      </c>
      <c r="AB70">
        <v>1968</v>
      </c>
      <c r="AC70">
        <v>3</v>
      </c>
      <c r="AD70" t="s">
        <v>215</v>
      </c>
      <c r="AE70" s="2">
        <v>50000</v>
      </c>
      <c r="AF70" s="2">
        <v>5000</v>
      </c>
      <c r="AG70" s="2">
        <v>1980000</v>
      </c>
      <c r="AH70" s="2">
        <v>7230</v>
      </c>
      <c r="AI70" s="2">
        <v>2500</v>
      </c>
      <c r="AJ70" s="2">
        <v>60000</v>
      </c>
      <c r="AK70" s="2">
        <v>270</v>
      </c>
      <c r="AL70" s="2">
        <v>2500</v>
      </c>
      <c r="AM70" s="2">
        <v>384000</v>
      </c>
      <c r="AN70" s="2">
        <v>998</v>
      </c>
      <c r="AO70" s="2">
        <v>2500</v>
      </c>
      <c r="AP70" s="2"/>
      <c r="AQ70" s="2"/>
      <c r="AR70" s="2"/>
      <c r="AS70" s="2">
        <v>2424000</v>
      </c>
      <c r="AT70">
        <v>40</v>
      </c>
      <c r="AU70">
        <v>969600</v>
      </c>
      <c r="AV70" s="2">
        <v>3399.2</v>
      </c>
      <c r="AW70">
        <v>5</v>
      </c>
      <c r="AY70" s="2">
        <v>969600</v>
      </c>
      <c r="AZ70" s="2">
        <v>0</v>
      </c>
      <c r="BA70" s="2">
        <v>0</v>
      </c>
      <c r="BB70" s="2">
        <v>0</v>
      </c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9">
        <v>21.75</v>
      </c>
      <c r="BT70" s="2">
        <f>Table2[[#This Row],[Insurer Total Gross premium]]*Table2[[#This Row],[Coverholder Commission Percentage]]/100</f>
        <v>0</v>
      </c>
      <c r="BU70" s="2">
        <f>Table2[[#This Row],[Insurer Total Gross premium]]-Table2[[#This Row],[Coverholder Commission Amount]]</f>
        <v>0</v>
      </c>
      <c r="BV70" s="2">
        <v>5000</v>
      </c>
      <c r="BW70" s="2">
        <v>50000</v>
      </c>
      <c r="BX70" s="2">
        <v>100</v>
      </c>
      <c r="BY70" s="2">
        <v>25000</v>
      </c>
    </row>
    <row r="71" spans="1:77" x14ac:dyDescent="0.25">
      <c r="A71" s="7" t="s">
        <v>1670</v>
      </c>
      <c r="B71" s="11">
        <v>2022</v>
      </c>
      <c r="C71" t="s">
        <v>959</v>
      </c>
      <c r="D71" s="3" t="s">
        <v>1678</v>
      </c>
      <c r="E71" t="s">
        <v>207</v>
      </c>
      <c r="F71" s="12">
        <v>44757</v>
      </c>
      <c r="G71" s="12">
        <v>45122</v>
      </c>
      <c r="H71" s="12">
        <v>44757</v>
      </c>
      <c r="I71" t="s">
        <v>960</v>
      </c>
      <c r="J71" t="s">
        <v>894</v>
      </c>
      <c r="K71" t="s">
        <v>373</v>
      </c>
      <c r="L71" t="s">
        <v>24</v>
      </c>
      <c r="M71" t="s">
        <v>895</v>
      </c>
      <c r="N71">
        <v>3</v>
      </c>
      <c r="O71" s="13">
        <v>208</v>
      </c>
      <c r="P71" t="s">
        <v>967</v>
      </c>
      <c r="Q71" t="s">
        <v>373</v>
      </c>
      <c r="R71" t="s">
        <v>24</v>
      </c>
      <c r="S71" t="s">
        <v>968</v>
      </c>
      <c r="T71" s="13"/>
      <c r="U71" s="13">
        <v>2015</v>
      </c>
      <c r="V71" s="13">
        <v>2010</v>
      </c>
      <c r="W71" s="13">
        <v>2015</v>
      </c>
      <c r="X71" s="13">
        <v>2015</v>
      </c>
      <c r="Y71" t="s">
        <v>969</v>
      </c>
      <c r="Z71">
        <v>6532</v>
      </c>
      <c r="AA71" t="s">
        <v>264</v>
      </c>
      <c r="AB71">
        <v>1905</v>
      </c>
      <c r="AD71" t="s">
        <v>215</v>
      </c>
      <c r="AE71" s="2">
        <v>50000</v>
      </c>
      <c r="AF71" s="2">
        <v>5000</v>
      </c>
      <c r="AG71" s="2">
        <v>2630000</v>
      </c>
      <c r="AH71" s="2">
        <v>9505</v>
      </c>
      <c r="AI71" s="2">
        <v>2500</v>
      </c>
      <c r="AJ71" s="2">
        <v>35000</v>
      </c>
      <c r="AK71" s="2">
        <v>158</v>
      </c>
      <c r="AL71" s="2">
        <v>2500</v>
      </c>
      <c r="AM71" s="2">
        <v>336000</v>
      </c>
      <c r="AN71" s="2">
        <v>874</v>
      </c>
      <c r="AO71" s="2">
        <v>2500</v>
      </c>
      <c r="AP71" s="2"/>
      <c r="AQ71" s="2"/>
      <c r="AR71" s="2"/>
      <c r="AS71" s="2">
        <v>3001000</v>
      </c>
      <c r="AT71">
        <v>40</v>
      </c>
      <c r="AU71">
        <v>1200400</v>
      </c>
      <c r="AV71" s="2">
        <v>4214.8</v>
      </c>
      <c r="AW71">
        <v>5</v>
      </c>
      <c r="AY71" s="2">
        <v>1200400</v>
      </c>
      <c r="AZ71" s="2">
        <v>0</v>
      </c>
      <c r="BA71" s="2">
        <v>0</v>
      </c>
      <c r="BB71" s="2">
        <v>0</v>
      </c>
      <c r="BC71" s="2"/>
      <c r="BD71" s="2"/>
      <c r="BE71" s="2"/>
      <c r="BF71" s="2">
        <v>871000</v>
      </c>
      <c r="BG71" s="2">
        <v>864000</v>
      </c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9">
        <v>21.75</v>
      </c>
      <c r="BT71" s="2">
        <f>Table2[[#This Row],[Insurer Total Gross premium]]*Table2[[#This Row],[Coverholder Commission Percentage]]/100</f>
        <v>0</v>
      </c>
      <c r="BU71" s="2">
        <f>Table2[[#This Row],[Insurer Total Gross premium]]-Table2[[#This Row],[Coverholder Commission Amount]]</f>
        <v>0</v>
      </c>
      <c r="BV71" s="2">
        <v>5000</v>
      </c>
      <c r="BW71" s="2">
        <v>50000</v>
      </c>
      <c r="BX71" s="2">
        <v>100</v>
      </c>
      <c r="BY71" s="2">
        <v>25000</v>
      </c>
    </row>
    <row r="72" spans="1:77" x14ac:dyDescent="0.25">
      <c r="A72" s="7" t="s">
        <v>1670</v>
      </c>
      <c r="B72" s="11">
        <v>2022</v>
      </c>
      <c r="C72" t="s">
        <v>909</v>
      </c>
      <c r="D72" s="3" t="s">
        <v>1678</v>
      </c>
      <c r="E72" t="s">
        <v>207</v>
      </c>
      <c r="F72" s="12">
        <v>44757</v>
      </c>
      <c r="G72" s="12">
        <v>45122</v>
      </c>
      <c r="H72" s="12">
        <v>44757</v>
      </c>
      <c r="I72" t="s">
        <v>910</v>
      </c>
      <c r="J72" t="s">
        <v>894</v>
      </c>
      <c r="K72" t="s">
        <v>373</v>
      </c>
      <c r="L72" t="s">
        <v>24</v>
      </c>
      <c r="M72" t="s">
        <v>895</v>
      </c>
      <c r="N72">
        <v>1</v>
      </c>
      <c r="O72" s="13">
        <v>2412</v>
      </c>
      <c r="P72" t="s">
        <v>911</v>
      </c>
      <c r="Q72" t="s">
        <v>373</v>
      </c>
      <c r="R72" t="s">
        <v>24</v>
      </c>
      <c r="S72" t="s">
        <v>912</v>
      </c>
      <c r="T72" s="13"/>
      <c r="U72" s="13">
        <v>2015</v>
      </c>
      <c r="V72" s="13">
        <v>2015</v>
      </c>
      <c r="W72" s="13">
        <v>2015</v>
      </c>
      <c r="X72" s="13">
        <v>2015</v>
      </c>
      <c r="Y72" t="s">
        <v>913</v>
      </c>
      <c r="Z72">
        <v>6532</v>
      </c>
      <c r="AA72" t="s">
        <v>264</v>
      </c>
      <c r="AB72">
        <v>1925</v>
      </c>
      <c r="AC72">
        <v>2</v>
      </c>
      <c r="AD72" t="s">
        <v>215</v>
      </c>
      <c r="AE72" s="2">
        <v>50000</v>
      </c>
      <c r="AF72" s="2">
        <v>5000</v>
      </c>
      <c r="AG72" s="2">
        <v>1056000</v>
      </c>
      <c r="AH72" s="2">
        <v>3896</v>
      </c>
      <c r="AI72" s="2">
        <v>2500</v>
      </c>
      <c r="AJ72" s="2">
        <v>15000</v>
      </c>
      <c r="AK72" s="2">
        <v>68</v>
      </c>
      <c r="AL72" s="2">
        <v>2500</v>
      </c>
      <c r="AM72" s="2">
        <v>202000</v>
      </c>
      <c r="AN72" s="2">
        <v>525</v>
      </c>
      <c r="AO72" s="2">
        <v>2500</v>
      </c>
      <c r="AP72" s="2"/>
      <c r="AQ72" s="2"/>
      <c r="AR72" s="2"/>
      <c r="AS72" s="2">
        <v>1273000</v>
      </c>
      <c r="AT72">
        <v>50</v>
      </c>
      <c r="AU72">
        <v>636500</v>
      </c>
      <c r="AV72" s="2">
        <v>2244.5</v>
      </c>
      <c r="AW72">
        <v>5</v>
      </c>
      <c r="AY72" s="2">
        <v>636500</v>
      </c>
      <c r="AZ72" s="2">
        <v>0</v>
      </c>
      <c r="BA72" s="2">
        <v>0</v>
      </c>
      <c r="BB72" s="2">
        <v>0</v>
      </c>
      <c r="BC72" s="2"/>
      <c r="BD72" s="2"/>
      <c r="BE72" s="2"/>
      <c r="BF72" s="2">
        <v>346000</v>
      </c>
      <c r="BG72" s="2">
        <v>318000</v>
      </c>
      <c r="BH72" s="2">
        <v>2000000</v>
      </c>
      <c r="BI72" s="2">
        <v>1200</v>
      </c>
      <c r="BJ72" s="2">
        <v>2500</v>
      </c>
      <c r="BK72" s="2"/>
      <c r="BL72" s="2"/>
      <c r="BM72" s="2"/>
      <c r="BN72" s="2"/>
      <c r="BO72" s="2"/>
      <c r="BP72" s="2"/>
      <c r="BQ72" s="2">
        <v>9074</v>
      </c>
      <c r="BR72" s="2">
        <v>5137</v>
      </c>
      <c r="BS72" s="9">
        <v>21.75</v>
      </c>
      <c r="BT72" s="2">
        <f>Table2[[#This Row],[Insurer Total Gross premium]]*Table2[[#This Row],[Coverholder Commission Percentage]]/100</f>
        <v>1117.2974999999999</v>
      </c>
      <c r="BU72" s="2">
        <f>Table2[[#This Row],[Insurer Total Gross premium]]-Table2[[#This Row],[Coverholder Commission Amount]]</f>
        <v>4019.7025000000003</v>
      </c>
      <c r="BV72" s="2">
        <v>5000</v>
      </c>
      <c r="BW72" s="2">
        <v>50000</v>
      </c>
      <c r="BX72" s="2">
        <v>100</v>
      </c>
      <c r="BY72" s="2">
        <v>25000</v>
      </c>
    </row>
    <row r="73" spans="1:77" x14ac:dyDescent="0.25">
      <c r="A73" s="7" t="s">
        <v>1670</v>
      </c>
      <c r="B73" s="11">
        <v>2022</v>
      </c>
      <c r="C73" t="s">
        <v>909</v>
      </c>
      <c r="D73" s="3" t="s">
        <v>1678</v>
      </c>
      <c r="E73" t="s">
        <v>207</v>
      </c>
      <c r="F73" s="12">
        <v>44757</v>
      </c>
      <c r="G73" s="12">
        <v>45122</v>
      </c>
      <c r="H73" s="12">
        <v>44757</v>
      </c>
      <c r="I73" t="s">
        <v>910</v>
      </c>
      <c r="J73" t="s">
        <v>894</v>
      </c>
      <c r="K73" t="s">
        <v>373</v>
      </c>
      <c r="L73" t="s">
        <v>24</v>
      </c>
      <c r="M73" t="s">
        <v>895</v>
      </c>
      <c r="N73">
        <v>2</v>
      </c>
      <c r="O73" s="13">
        <v>2406</v>
      </c>
      <c r="P73" t="s">
        <v>911</v>
      </c>
      <c r="Q73" t="s">
        <v>373</v>
      </c>
      <c r="R73" t="s">
        <v>24</v>
      </c>
      <c r="S73" t="s">
        <v>912</v>
      </c>
      <c r="T73" s="13"/>
      <c r="U73" s="13">
        <v>2015</v>
      </c>
      <c r="V73" s="13">
        <v>2006</v>
      </c>
      <c r="W73" s="13">
        <v>2015</v>
      </c>
      <c r="X73" s="13">
        <v>2015</v>
      </c>
      <c r="Y73" t="s">
        <v>914</v>
      </c>
      <c r="Z73">
        <v>6631</v>
      </c>
      <c r="AA73" t="s">
        <v>264</v>
      </c>
      <c r="AB73">
        <v>1925</v>
      </c>
      <c r="AC73">
        <v>1</v>
      </c>
      <c r="AD73" t="s">
        <v>215</v>
      </c>
      <c r="AE73" s="2">
        <v>50000</v>
      </c>
      <c r="AF73" s="2">
        <v>5000</v>
      </c>
      <c r="AG73" s="2">
        <v>250000</v>
      </c>
      <c r="AH73" s="2">
        <v>1000</v>
      </c>
      <c r="AI73" s="2">
        <v>2500</v>
      </c>
      <c r="AJ73" s="2">
        <v>15000</v>
      </c>
      <c r="AK73" s="2">
        <v>68</v>
      </c>
      <c r="AL73" s="2">
        <v>2500</v>
      </c>
      <c r="AM73" s="2">
        <v>60000</v>
      </c>
      <c r="AN73" s="2">
        <v>156</v>
      </c>
      <c r="AO73" s="2">
        <v>2500</v>
      </c>
      <c r="AP73" s="2"/>
      <c r="AQ73" s="2"/>
      <c r="AR73" s="2"/>
      <c r="AS73" s="2">
        <v>325000</v>
      </c>
      <c r="AT73">
        <v>50</v>
      </c>
      <c r="AU73">
        <v>162500</v>
      </c>
      <c r="AV73" s="2">
        <v>612</v>
      </c>
      <c r="AW73">
        <v>5</v>
      </c>
      <c r="AY73" s="2">
        <v>162500</v>
      </c>
      <c r="AZ73" s="2">
        <v>0</v>
      </c>
      <c r="BA73" s="2">
        <v>0</v>
      </c>
      <c r="BB73" s="2">
        <v>0</v>
      </c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9">
        <v>21.75</v>
      </c>
      <c r="BT73" s="2">
        <f>Table2[[#This Row],[Insurer Total Gross premium]]*Table2[[#This Row],[Coverholder Commission Percentage]]/100</f>
        <v>0</v>
      </c>
      <c r="BU73" s="2">
        <f>Table2[[#This Row],[Insurer Total Gross premium]]-Table2[[#This Row],[Coverholder Commission Amount]]</f>
        <v>0</v>
      </c>
      <c r="BV73" s="2">
        <v>5000</v>
      </c>
      <c r="BW73" s="2">
        <v>50000</v>
      </c>
      <c r="BX73" s="2">
        <v>100</v>
      </c>
      <c r="BY73" s="2">
        <v>25000</v>
      </c>
    </row>
    <row r="74" spans="1:77" x14ac:dyDescent="0.25">
      <c r="A74" s="7" t="s">
        <v>1670</v>
      </c>
      <c r="B74" s="11">
        <v>2022</v>
      </c>
      <c r="C74" t="s">
        <v>909</v>
      </c>
      <c r="D74" s="3" t="s">
        <v>1678</v>
      </c>
      <c r="E74" t="s">
        <v>207</v>
      </c>
      <c r="F74" s="12">
        <v>44757</v>
      </c>
      <c r="G74" s="12">
        <v>45122</v>
      </c>
      <c r="H74" s="12">
        <v>44757</v>
      </c>
      <c r="I74" t="s">
        <v>910</v>
      </c>
      <c r="J74" t="s">
        <v>894</v>
      </c>
      <c r="K74" t="s">
        <v>373</v>
      </c>
      <c r="L74" t="s">
        <v>24</v>
      </c>
      <c r="M74" t="s">
        <v>895</v>
      </c>
      <c r="N74">
        <v>3</v>
      </c>
      <c r="O74" s="13">
        <v>2416</v>
      </c>
      <c r="P74" t="s">
        <v>915</v>
      </c>
      <c r="Q74" t="s">
        <v>373</v>
      </c>
      <c r="R74" t="s">
        <v>24</v>
      </c>
      <c r="S74" t="s">
        <v>916</v>
      </c>
      <c r="T74" s="13"/>
      <c r="U74" s="13">
        <v>2008</v>
      </c>
      <c r="V74" s="13">
        <v>2013</v>
      </c>
      <c r="W74" s="13">
        <v>2015</v>
      </c>
      <c r="X74" s="13">
        <v>2015</v>
      </c>
      <c r="Y74" t="s">
        <v>914</v>
      </c>
      <c r="Z74">
        <v>6631</v>
      </c>
      <c r="AA74" t="s">
        <v>264</v>
      </c>
      <c r="AB74">
        <v>1925</v>
      </c>
      <c r="AC74">
        <v>2</v>
      </c>
      <c r="AD74" t="s">
        <v>215</v>
      </c>
      <c r="AE74" s="2">
        <v>50000</v>
      </c>
      <c r="AF74" s="2">
        <v>5000</v>
      </c>
      <c r="AG74" s="2">
        <v>500000</v>
      </c>
      <c r="AH74" s="2">
        <v>1875</v>
      </c>
      <c r="AI74" s="2">
        <v>2500</v>
      </c>
      <c r="AJ74" s="2">
        <v>15000</v>
      </c>
      <c r="AK74" s="2">
        <v>68</v>
      </c>
      <c r="AL74" s="2">
        <v>2500</v>
      </c>
      <c r="AM74" s="2">
        <v>84000</v>
      </c>
      <c r="AN74" s="2">
        <v>218</v>
      </c>
      <c r="AO74" s="2">
        <v>2500</v>
      </c>
      <c r="AP74" s="2"/>
      <c r="AQ74" s="2"/>
      <c r="AR74" s="2"/>
      <c r="AS74" s="2">
        <v>599000</v>
      </c>
      <c r="AT74">
        <v>50</v>
      </c>
      <c r="AU74">
        <v>299500</v>
      </c>
      <c r="AV74" s="2">
        <v>1080.5</v>
      </c>
      <c r="AW74">
        <v>5</v>
      </c>
      <c r="AY74" s="2">
        <v>299500</v>
      </c>
      <c r="AZ74" s="2">
        <v>0</v>
      </c>
      <c r="BA74" s="2">
        <v>0</v>
      </c>
      <c r="BB74" s="2">
        <v>0</v>
      </c>
      <c r="BC74" s="2"/>
      <c r="BD74" s="2"/>
      <c r="BE74" s="2"/>
      <c r="BF74" s="2">
        <v>346000</v>
      </c>
      <c r="BG74" s="2">
        <v>318000</v>
      </c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9">
        <v>21.75</v>
      </c>
      <c r="BT74" s="2">
        <f>Table2[[#This Row],[Insurer Total Gross premium]]*Table2[[#This Row],[Coverholder Commission Percentage]]/100</f>
        <v>0</v>
      </c>
      <c r="BU74" s="2">
        <f>Table2[[#This Row],[Insurer Total Gross premium]]-Table2[[#This Row],[Coverholder Commission Amount]]</f>
        <v>0</v>
      </c>
      <c r="BV74" s="2">
        <v>5000</v>
      </c>
      <c r="BW74" s="2">
        <v>50000</v>
      </c>
      <c r="BX74" s="2">
        <v>100</v>
      </c>
      <c r="BY74" s="2">
        <v>25000</v>
      </c>
    </row>
    <row r="75" spans="1:77" x14ac:dyDescent="0.25">
      <c r="A75" s="7" t="s">
        <v>1670</v>
      </c>
      <c r="B75" s="11">
        <v>2022</v>
      </c>
      <c r="C75" t="s">
        <v>785</v>
      </c>
      <c r="D75" s="3" t="s">
        <v>1678</v>
      </c>
      <c r="E75" t="s">
        <v>207</v>
      </c>
      <c r="F75" s="12">
        <v>44773</v>
      </c>
      <c r="G75" s="12">
        <v>45138</v>
      </c>
      <c r="H75" s="12">
        <v>44773</v>
      </c>
      <c r="I75" t="s">
        <v>786</v>
      </c>
      <c r="J75" t="s">
        <v>787</v>
      </c>
      <c r="K75" t="s">
        <v>636</v>
      </c>
      <c r="L75" t="s">
        <v>107</v>
      </c>
      <c r="M75" t="s">
        <v>788</v>
      </c>
      <c r="N75">
        <v>1</v>
      </c>
      <c r="O75" s="13">
        <v>10</v>
      </c>
      <c r="P75" t="s">
        <v>789</v>
      </c>
      <c r="Q75" t="s">
        <v>105</v>
      </c>
      <c r="R75" t="s">
        <v>107</v>
      </c>
      <c r="S75" t="s">
        <v>790</v>
      </c>
      <c r="T75" s="13"/>
      <c r="U75" s="13">
        <v>1998</v>
      </c>
      <c r="V75" s="13">
        <v>2005</v>
      </c>
      <c r="W75" s="13">
        <v>1998</v>
      </c>
      <c r="X75" s="13">
        <v>1998</v>
      </c>
      <c r="Y75" t="s">
        <v>791</v>
      </c>
      <c r="Z75">
        <v>6631</v>
      </c>
      <c r="AA75" t="s">
        <v>393</v>
      </c>
      <c r="AB75">
        <v>1975</v>
      </c>
      <c r="AC75">
        <v>2</v>
      </c>
      <c r="AD75" t="s">
        <v>215</v>
      </c>
      <c r="AE75" s="2"/>
      <c r="AF75" s="2"/>
      <c r="AG75" s="2">
        <v>0</v>
      </c>
      <c r="AH75" s="2">
        <v>100</v>
      </c>
      <c r="AI75" s="2">
        <v>2500</v>
      </c>
      <c r="AJ75" s="2">
        <v>83000</v>
      </c>
      <c r="AK75" s="2">
        <v>332</v>
      </c>
      <c r="AL75" s="2">
        <v>2500</v>
      </c>
      <c r="AM75" s="2">
        <v>25000</v>
      </c>
      <c r="AN75" s="2">
        <v>75</v>
      </c>
      <c r="AO75" s="2">
        <v>2500</v>
      </c>
      <c r="AP75" s="2"/>
      <c r="AQ75" s="2"/>
      <c r="AR75" s="2"/>
      <c r="AS75" s="2">
        <v>108000</v>
      </c>
      <c r="AT75">
        <v>50</v>
      </c>
      <c r="AU75">
        <v>54000</v>
      </c>
      <c r="AV75" s="2">
        <v>253.5</v>
      </c>
      <c r="AW75">
        <v>5</v>
      </c>
      <c r="AY75" s="2">
        <v>54000</v>
      </c>
      <c r="AZ75" s="2">
        <v>0</v>
      </c>
      <c r="BA75" s="2">
        <v>0</v>
      </c>
      <c r="BB75" s="2">
        <v>0</v>
      </c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>
        <v>3884</v>
      </c>
      <c r="BR75" s="2">
        <v>1672.5</v>
      </c>
      <c r="BS75" s="9">
        <v>21.75</v>
      </c>
      <c r="BT75" s="2">
        <f>Table2[[#This Row],[Insurer Total Gross premium]]*Table2[[#This Row],[Coverholder Commission Percentage]]/100</f>
        <v>363.76875000000001</v>
      </c>
      <c r="BU75" s="2">
        <f>Table2[[#This Row],[Insurer Total Gross premium]]-Table2[[#This Row],[Coverholder Commission Amount]]</f>
        <v>1308.73125</v>
      </c>
      <c r="BV75" s="2">
        <v>5000</v>
      </c>
      <c r="BW75" s="2">
        <v>50000</v>
      </c>
      <c r="BX75" s="2">
        <v>100</v>
      </c>
      <c r="BY75" s="2">
        <v>25000</v>
      </c>
    </row>
    <row r="76" spans="1:77" x14ac:dyDescent="0.25">
      <c r="A76" s="7" t="s">
        <v>1670</v>
      </c>
      <c r="B76" s="11">
        <v>2022</v>
      </c>
      <c r="C76" t="s">
        <v>785</v>
      </c>
      <c r="D76" s="3" t="s">
        <v>1678</v>
      </c>
      <c r="E76" t="s">
        <v>207</v>
      </c>
      <c r="F76" s="12">
        <v>44773</v>
      </c>
      <c r="G76" s="12">
        <v>45138</v>
      </c>
      <c r="H76" s="12">
        <v>44773</v>
      </c>
      <c r="I76" t="s">
        <v>786</v>
      </c>
      <c r="J76" t="s">
        <v>787</v>
      </c>
      <c r="K76" t="s">
        <v>636</v>
      </c>
      <c r="L76" t="s">
        <v>107</v>
      </c>
      <c r="M76" t="s">
        <v>788</v>
      </c>
      <c r="N76">
        <v>2</v>
      </c>
      <c r="O76" s="13">
        <v>4</v>
      </c>
      <c r="P76" t="s">
        <v>792</v>
      </c>
      <c r="Q76" t="s">
        <v>115</v>
      </c>
      <c r="R76" t="s">
        <v>107</v>
      </c>
      <c r="S76" t="s">
        <v>793</v>
      </c>
      <c r="T76" s="13"/>
      <c r="U76" s="13">
        <v>1995</v>
      </c>
      <c r="V76" s="13">
        <v>1995</v>
      </c>
      <c r="W76" s="13">
        <v>1995</v>
      </c>
      <c r="X76" s="13">
        <v>1995</v>
      </c>
      <c r="Y76" t="s">
        <v>794</v>
      </c>
      <c r="Z76">
        <v>6631</v>
      </c>
      <c r="AA76" t="s">
        <v>264</v>
      </c>
      <c r="AB76">
        <v>1975</v>
      </c>
      <c r="AC76">
        <v>2</v>
      </c>
      <c r="AD76" t="s">
        <v>215</v>
      </c>
      <c r="AE76" s="2"/>
      <c r="AF76" s="2"/>
      <c r="AG76" s="2">
        <v>820000</v>
      </c>
      <c r="AH76" s="2">
        <v>2560</v>
      </c>
      <c r="AI76" s="2">
        <v>2500</v>
      </c>
      <c r="AJ76" s="2">
        <v>42000</v>
      </c>
      <c r="AK76" s="2">
        <v>168</v>
      </c>
      <c r="AL76" s="2">
        <v>2500</v>
      </c>
      <c r="AM76" s="2">
        <v>48000</v>
      </c>
      <c r="AN76" s="2">
        <v>110</v>
      </c>
      <c r="AO76" s="2">
        <v>2500</v>
      </c>
      <c r="AP76" s="2"/>
      <c r="AQ76" s="2"/>
      <c r="AR76" s="2"/>
      <c r="AS76" s="2">
        <v>910000</v>
      </c>
      <c r="AT76">
        <v>50</v>
      </c>
      <c r="AU76">
        <v>455000</v>
      </c>
      <c r="AV76" s="2">
        <v>1419</v>
      </c>
      <c r="AW76">
        <v>5</v>
      </c>
      <c r="AY76" s="2">
        <v>455000</v>
      </c>
      <c r="AZ76" s="2">
        <v>0</v>
      </c>
      <c r="BA76" s="2">
        <v>0</v>
      </c>
      <c r="BB76" s="2">
        <v>0</v>
      </c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9">
        <v>21.75</v>
      </c>
      <c r="BT76" s="2">
        <f>Table2[[#This Row],[Insurer Total Gross premium]]*Table2[[#This Row],[Coverholder Commission Percentage]]/100</f>
        <v>0</v>
      </c>
      <c r="BU76" s="2">
        <f>Table2[[#This Row],[Insurer Total Gross premium]]-Table2[[#This Row],[Coverholder Commission Amount]]</f>
        <v>0</v>
      </c>
      <c r="BV76" s="2">
        <v>5000</v>
      </c>
      <c r="BW76" s="2">
        <v>50000</v>
      </c>
      <c r="BX76" s="2">
        <v>100</v>
      </c>
      <c r="BY76" s="2">
        <v>25000</v>
      </c>
    </row>
    <row r="77" spans="1:77" x14ac:dyDescent="0.25">
      <c r="A77" s="7" t="s">
        <v>1670</v>
      </c>
      <c r="B77" s="11">
        <v>2022</v>
      </c>
      <c r="C77" t="s">
        <v>610</v>
      </c>
      <c r="D77" t="s">
        <v>1678</v>
      </c>
      <c r="E77" t="s">
        <v>207</v>
      </c>
      <c r="F77" s="12">
        <v>44756</v>
      </c>
      <c r="G77" s="12">
        <v>44940</v>
      </c>
      <c r="H77" s="12">
        <v>44756</v>
      </c>
      <c r="I77" t="s">
        <v>611</v>
      </c>
      <c r="J77" t="s">
        <v>612</v>
      </c>
      <c r="K77" t="s">
        <v>613</v>
      </c>
      <c r="L77" t="s">
        <v>107</v>
      </c>
      <c r="M77" t="s">
        <v>614</v>
      </c>
      <c r="N77">
        <v>1</v>
      </c>
      <c r="O77" s="13">
        <v>1150</v>
      </c>
      <c r="P77" t="s">
        <v>615</v>
      </c>
      <c r="Q77" t="s">
        <v>613</v>
      </c>
      <c r="R77" t="s">
        <v>107</v>
      </c>
      <c r="S77" t="s">
        <v>616</v>
      </c>
      <c r="T77" s="13"/>
      <c r="U77" s="13">
        <v>2018</v>
      </c>
      <c r="V77" s="13">
        <v>1995</v>
      </c>
      <c r="W77" s="13">
        <v>1995</v>
      </c>
      <c r="X77" s="13">
        <v>2018</v>
      </c>
      <c r="Y77" t="s">
        <v>213</v>
      </c>
      <c r="Z77">
        <v>1841</v>
      </c>
      <c r="AA77" t="s">
        <v>617</v>
      </c>
      <c r="AB77">
        <v>1960</v>
      </c>
      <c r="AC77">
        <v>1</v>
      </c>
      <c r="AD77" t="s">
        <v>215</v>
      </c>
      <c r="AE77" s="2"/>
      <c r="AF77" s="2"/>
      <c r="AG77" s="2">
        <v>820892</v>
      </c>
      <c r="AH77" s="2">
        <v>3448</v>
      </c>
      <c r="AI77" s="2">
        <v>2500</v>
      </c>
      <c r="AJ77" s="2">
        <v>0</v>
      </c>
      <c r="AK77" s="2">
        <v>0</v>
      </c>
      <c r="AL77" s="2">
        <v>2500</v>
      </c>
      <c r="AM77" s="2">
        <v>0</v>
      </c>
      <c r="AN77" s="2">
        <v>0</v>
      </c>
      <c r="AO77" s="2">
        <v>2500</v>
      </c>
      <c r="AP77" s="2"/>
      <c r="AQ77" s="2"/>
      <c r="AR77" s="2"/>
      <c r="AS77" s="2">
        <v>820892</v>
      </c>
      <c r="AT77">
        <v>25</v>
      </c>
      <c r="AU77">
        <v>205223</v>
      </c>
      <c r="AV77" s="2">
        <v>862</v>
      </c>
      <c r="AY77" s="2">
        <v>205223</v>
      </c>
      <c r="AZ77" s="2">
        <v>0</v>
      </c>
      <c r="BA77" s="2">
        <v>0</v>
      </c>
      <c r="BB77" s="2">
        <v>0</v>
      </c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>
        <v>3448</v>
      </c>
      <c r="BR77" s="2">
        <v>862</v>
      </c>
      <c r="BS77" s="9">
        <v>21.75</v>
      </c>
      <c r="BT77" s="2">
        <f>Table2[[#This Row],[Insurer Total Gross premium]]*Table2[[#This Row],[Coverholder Commission Percentage]]/100</f>
        <v>187.48500000000001</v>
      </c>
      <c r="BU77" s="2">
        <f>Table2[[#This Row],[Insurer Total Gross premium]]-Table2[[#This Row],[Coverholder Commission Amount]]</f>
        <v>674.51499999999999</v>
      </c>
      <c r="BV77" s="2"/>
      <c r="BW77" s="2"/>
      <c r="BX77" s="2"/>
      <c r="BY77" s="2">
        <v>0</v>
      </c>
    </row>
    <row r="78" spans="1:77" x14ac:dyDescent="0.25">
      <c r="A78" s="7" t="s">
        <v>1670</v>
      </c>
      <c r="B78" s="11">
        <v>2022</v>
      </c>
      <c r="C78" t="s">
        <v>1182</v>
      </c>
      <c r="D78" s="3" t="s">
        <v>1678</v>
      </c>
      <c r="E78" t="s">
        <v>207</v>
      </c>
      <c r="F78" s="12">
        <v>44786</v>
      </c>
      <c r="G78" s="12">
        <v>45151</v>
      </c>
      <c r="H78" s="12">
        <v>44786</v>
      </c>
      <c r="I78" t="s">
        <v>1183</v>
      </c>
      <c r="J78" t="s">
        <v>1184</v>
      </c>
      <c r="K78" t="s">
        <v>780</v>
      </c>
      <c r="L78" t="s">
        <v>107</v>
      </c>
      <c r="M78" t="s">
        <v>1185</v>
      </c>
      <c r="N78">
        <v>1</v>
      </c>
      <c r="O78" s="13">
        <v>534</v>
      </c>
      <c r="P78" t="s">
        <v>1186</v>
      </c>
      <c r="Q78" t="s">
        <v>780</v>
      </c>
      <c r="R78" t="s">
        <v>107</v>
      </c>
      <c r="S78" t="s">
        <v>1187</v>
      </c>
      <c r="T78" s="13"/>
      <c r="U78" s="13">
        <v>2016</v>
      </c>
      <c r="V78" s="13">
        <v>2016</v>
      </c>
      <c r="W78" s="13">
        <v>2016</v>
      </c>
      <c r="X78" s="13">
        <v>2020</v>
      </c>
      <c r="Y78" t="s">
        <v>1188</v>
      </c>
      <c r="Z78">
        <v>6631</v>
      </c>
      <c r="AA78" t="s">
        <v>264</v>
      </c>
      <c r="AB78">
        <v>1960</v>
      </c>
      <c r="AC78">
        <v>2</v>
      </c>
      <c r="AD78" t="s">
        <v>215</v>
      </c>
      <c r="AE78" s="2">
        <v>50000</v>
      </c>
      <c r="AF78" s="2">
        <v>5000</v>
      </c>
      <c r="AG78" s="2">
        <v>280000</v>
      </c>
      <c r="AH78" s="2">
        <v>1105</v>
      </c>
      <c r="AI78" s="2">
        <v>2500</v>
      </c>
      <c r="AJ78" s="2">
        <v>0</v>
      </c>
      <c r="AK78" s="2">
        <v>0</v>
      </c>
      <c r="AL78" s="2">
        <v>2500</v>
      </c>
      <c r="AM78" s="2">
        <v>18000</v>
      </c>
      <c r="AN78" s="2">
        <v>47</v>
      </c>
      <c r="AO78" s="2">
        <v>2500</v>
      </c>
      <c r="AP78" s="2"/>
      <c r="AQ78" s="2"/>
      <c r="AR78" s="2"/>
      <c r="AS78" s="2">
        <v>298000</v>
      </c>
      <c r="AT78">
        <v>50</v>
      </c>
      <c r="AU78">
        <v>149000</v>
      </c>
      <c r="AV78" s="2">
        <v>576</v>
      </c>
      <c r="AW78">
        <v>5</v>
      </c>
      <c r="AY78" s="2">
        <v>149000</v>
      </c>
      <c r="AZ78" s="2">
        <v>0</v>
      </c>
      <c r="BA78" s="2">
        <v>0</v>
      </c>
      <c r="BB78" s="2">
        <v>0</v>
      </c>
      <c r="BC78" s="2"/>
      <c r="BD78" s="2"/>
      <c r="BE78" s="2"/>
      <c r="BF78" s="2">
        <v>18000</v>
      </c>
      <c r="BG78" s="2">
        <v>18000</v>
      </c>
      <c r="BH78" s="2">
        <v>2000000</v>
      </c>
      <c r="BI78" s="2">
        <v>750</v>
      </c>
      <c r="BJ78" s="2">
        <v>2500</v>
      </c>
      <c r="BK78" s="2"/>
      <c r="BL78" s="2"/>
      <c r="BM78" s="2"/>
      <c r="BN78" s="2"/>
      <c r="BO78" s="2"/>
      <c r="BP78" s="2"/>
      <c r="BQ78" s="2">
        <v>3244</v>
      </c>
      <c r="BR78" s="2">
        <v>1997</v>
      </c>
      <c r="BS78" s="9">
        <v>21.75</v>
      </c>
      <c r="BT78" s="2">
        <f>Table2[[#This Row],[Insurer Total Gross premium]]*Table2[[#This Row],[Coverholder Commission Percentage]]/100</f>
        <v>434.34750000000003</v>
      </c>
      <c r="BU78" s="2">
        <f>Table2[[#This Row],[Insurer Total Gross premium]]-Table2[[#This Row],[Coverholder Commission Amount]]</f>
        <v>1562.6524999999999</v>
      </c>
      <c r="BV78" s="2">
        <v>5000</v>
      </c>
      <c r="BW78" s="2">
        <v>50000</v>
      </c>
      <c r="BX78" s="2">
        <v>100</v>
      </c>
      <c r="BY78" s="2">
        <v>25000</v>
      </c>
    </row>
    <row r="79" spans="1:77" x14ac:dyDescent="0.25">
      <c r="A79" s="7" t="s">
        <v>1670</v>
      </c>
      <c r="B79" s="11">
        <v>2022</v>
      </c>
      <c r="C79" t="s">
        <v>1182</v>
      </c>
      <c r="D79" s="3" t="s">
        <v>1678</v>
      </c>
      <c r="E79" t="s">
        <v>207</v>
      </c>
      <c r="F79" s="12">
        <v>44786</v>
      </c>
      <c r="G79" s="12">
        <v>45151</v>
      </c>
      <c r="H79" s="12">
        <v>44786</v>
      </c>
      <c r="I79" t="s">
        <v>1183</v>
      </c>
      <c r="J79" t="s">
        <v>1184</v>
      </c>
      <c r="K79" t="s">
        <v>780</v>
      </c>
      <c r="L79" t="s">
        <v>107</v>
      </c>
      <c r="M79" t="s">
        <v>1185</v>
      </c>
      <c r="N79">
        <v>2</v>
      </c>
      <c r="O79" s="13">
        <v>320</v>
      </c>
      <c r="P79" t="s">
        <v>1189</v>
      </c>
      <c r="Q79" t="s">
        <v>780</v>
      </c>
      <c r="R79" t="s">
        <v>107</v>
      </c>
      <c r="S79" t="s">
        <v>1190</v>
      </c>
      <c r="T79" s="13"/>
      <c r="U79" s="13">
        <v>2012</v>
      </c>
      <c r="V79" s="13">
        <v>2009</v>
      </c>
      <c r="W79" s="13">
        <v>2017</v>
      </c>
      <c r="X79" s="13">
        <v>2013</v>
      </c>
      <c r="Y79" t="s">
        <v>1188</v>
      </c>
      <c r="Z79">
        <v>6631</v>
      </c>
      <c r="AA79" t="s">
        <v>264</v>
      </c>
      <c r="AB79">
        <v>1950</v>
      </c>
      <c r="AC79">
        <v>1</v>
      </c>
      <c r="AD79" t="s">
        <v>215</v>
      </c>
      <c r="AE79" s="2">
        <v>50000</v>
      </c>
      <c r="AF79" s="2">
        <v>5000</v>
      </c>
      <c r="AG79" s="2">
        <v>330000</v>
      </c>
      <c r="AH79" s="2">
        <v>1280</v>
      </c>
      <c r="AI79" s="2">
        <v>2500</v>
      </c>
      <c r="AJ79" s="2">
        <v>0</v>
      </c>
      <c r="AK79" s="2">
        <v>0</v>
      </c>
      <c r="AL79" s="2">
        <v>2500</v>
      </c>
      <c r="AM79" s="2">
        <v>24000</v>
      </c>
      <c r="AN79" s="2">
        <v>62</v>
      </c>
      <c r="AO79" s="2">
        <v>2500</v>
      </c>
      <c r="AP79" s="2"/>
      <c r="AQ79" s="2"/>
      <c r="AR79" s="2"/>
      <c r="AS79" s="2">
        <v>354000</v>
      </c>
      <c r="AT79">
        <v>50</v>
      </c>
      <c r="AU79">
        <v>177000</v>
      </c>
      <c r="AV79" s="2">
        <v>671</v>
      </c>
      <c r="AW79">
        <v>5</v>
      </c>
      <c r="AY79" s="2">
        <v>177000</v>
      </c>
      <c r="AZ79" s="2">
        <v>0</v>
      </c>
      <c r="BA79" s="2">
        <v>0</v>
      </c>
      <c r="BB79" s="2">
        <v>0</v>
      </c>
      <c r="BC79" s="2"/>
      <c r="BD79" s="2"/>
      <c r="BE79" s="2"/>
      <c r="BF79" s="2">
        <v>18000</v>
      </c>
      <c r="BG79" s="2">
        <v>18000</v>
      </c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9">
        <v>21.75</v>
      </c>
      <c r="BT79" s="2">
        <f>Table2[[#This Row],[Insurer Total Gross premium]]*Table2[[#This Row],[Coverholder Commission Percentage]]/100</f>
        <v>0</v>
      </c>
      <c r="BU79" s="2">
        <f>Table2[[#This Row],[Insurer Total Gross premium]]-Table2[[#This Row],[Coverholder Commission Amount]]</f>
        <v>0</v>
      </c>
      <c r="BV79" s="2">
        <v>5000</v>
      </c>
      <c r="BW79" s="2">
        <v>50000</v>
      </c>
      <c r="BX79" s="2">
        <v>100</v>
      </c>
      <c r="BY79" s="2">
        <v>25000</v>
      </c>
    </row>
    <row r="80" spans="1:77" x14ac:dyDescent="0.25">
      <c r="A80" s="7" t="s">
        <v>1670</v>
      </c>
      <c r="B80" s="11">
        <v>2022</v>
      </c>
      <c r="C80" t="s">
        <v>1167</v>
      </c>
      <c r="D80" s="3" t="s">
        <v>1678</v>
      </c>
      <c r="E80" t="s">
        <v>207</v>
      </c>
      <c r="F80" s="12">
        <v>44791</v>
      </c>
      <c r="G80" s="12">
        <v>45156</v>
      </c>
      <c r="H80" s="12">
        <v>44791</v>
      </c>
      <c r="I80" t="s">
        <v>1168</v>
      </c>
      <c r="J80" t="s">
        <v>1169</v>
      </c>
      <c r="K80" t="s">
        <v>443</v>
      </c>
      <c r="L80" t="s">
        <v>107</v>
      </c>
      <c r="M80" t="s">
        <v>1170</v>
      </c>
      <c r="N80">
        <v>1</v>
      </c>
      <c r="O80" s="13">
        <v>61</v>
      </c>
      <c r="P80" t="s">
        <v>1171</v>
      </c>
      <c r="Q80" t="s">
        <v>1172</v>
      </c>
      <c r="R80" t="s">
        <v>107</v>
      </c>
      <c r="S80" t="s">
        <v>1173</v>
      </c>
      <c r="T80" s="13"/>
      <c r="U80" s="13">
        <v>2010</v>
      </c>
      <c r="V80" s="13">
        <v>2018</v>
      </c>
      <c r="W80" s="13">
        <v>2010</v>
      </c>
      <c r="X80" s="13">
        <v>2010</v>
      </c>
      <c r="Y80" t="s">
        <v>1174</v>
      </c>
      <c r="Z80">
        <v>6631</v>
      </c>
      <c r="AA80" t="s">
        <v>264</v>
      </c>
      <c r="AB80">
        <v>1960</v>
      </c>
      <c r="AC80">
        <v>2</v>
      </c>
      <c r="AD80" t="s">
        <v>237</v>
      </c>
      <c r="AE80" s="2"/>
      <c r="AF80" s="2"/>
      <c r="AG80" s="2">
        <v>1411000</v>
      </c>
      <c r="AH80" s="2">
        <v>4333</v>
      </c>
      <c r="AI80" s="2">
        <v>2500</v>
      </c>
      <c r="AJ80" s="2">
        <v>50000</v>
      </c>
      <c r="AK80" s="2">
        <v>200</v>
      </c>
      <c r="AL80" s="2">
        <v>2500</v>
      </c>
      <c r="AM80" s="2">
        <v>80000</v>
      </c>
      <c r="AN80" s="2">
        <v>200</v>
      </c>
      <c r="AO80" s="2">
        <v>2500</v>
      </c>
      <c r="AP80" s="2"/>
      <c r="AQ80" s="2"/>
      <c r="AR80" s="2"/>
      <c r="AS80" s="2">
        <v>1541000</v>
      </c>
      <c r="AT80">
        <v>50</v>
      </c>
      <c r="AU80">
        <v>770500</v>
      </c>
      <c r="AV80" s="2">
        <v>2366.5</v>
      </c>
      <c r="AY80" s="2">
        <v>770500</v>
      </c>
      <c r="AZ80" s="2">
        <v>0</v>
      </c>
      <c r="BA80" s="2">
        <v>0</v>
      </c>
      <c r="BB80" s="2">
        <v>0</v>
      </c>
      <c r="BC80" s="2"/>
      <c r="BD80" s="2"/>
      <c r="BE80" s="2"/>
      <c r="BF80" s="2">
        <v>80000</v>
      </c>
      <c r="BG80" s="2">
        <v>80000</v>
      </c>
      <c r="BH80" s="2">
        <v>2000000</v>
      </c>
      <c r="BI80" s="2">
        <v>1050</v>
      </c>
      <c r="BJ80" s="2">
        <v>2500</v>
      </c>
      <c r="BK80" s="2"/>
      <c r="BL80" s="2"/>
      <c r="BM80" s="2"/>
      <c r="BN80" s="2"/>
      <c r="BO80" s="2"/>
      <c r="BP80" s="2"/>
      <c r="BQ80" s="2">
        <v>5783</v>
      </c>
      <c r="BR80" s="2">
        <v>3416.5</v>
      </c>
      <c r="BS80" s="9">
        <v>21.75</v>
      </c>
      <c r="BT80" s="2">
        <f>Table2[[#This Row],[Insurer Total Gross premium]]*Table2[[#This Row],[Coverholder Commission Percentage]]/100</f>
        <v>743.08875</v>
      </c>
      <c r="BU80" s="2">
        <f>Table2[[#This Row],[Insurer Total Gross premium]]-Table2[[#This Row],[Coverholder Commission Amount]]</f>
        <v>2673.4112500000001</v>
      </c>
      <c r="BV80" s="2">
        <v>5000</v>
      </c>
      <c r="BW80" s="2">
        <v>50000</v>
      </c>
      <c r="BX80" s="2">
        <v>100</v>
      </c>
      <c r="BY80" s="2">
        <v>0</v>
      </c>
    </row>
    <row r="81" spans="1:77" x14ac:dyDescent="0.25">
      <c r="A81" s="7" t="s">
        <v>1670</v>
      </c>
      <c r="B81" s="11">
        <v>2022</v>
      </c>
      <c r="C81" t="s">
        <v>1345</v>
      </c>
      <c r="D81" s="3" t="s">
        <v>1676</v>
      </c>
      <c r="E81" t="s">
        <v>207</v>
      </c>
      <c r="F81" s="12">
        <v>44773</v>
      </c>
      <c r="G81" s="12">
        <v>45138</v>
      </c>
      <c r="H81" s="12">
        <v>44773</v>
      </c>
      <c r="I81" t="s">
        <v>1346</v>
      </c>
      <c r="J81" t="s">
        <v>1347</v>
      </c>
      <c r="K81" t="s">
        <v>1348</v>
      </c>
      <c r="L81" t="s">
        <v>107</v>
      </c>
      <c r="M81" t="s">
        <v>1349</v>
      </c>
      <c r="N81">
        <v>1</v>
      </c>
      <c r="O81" s="13" t="s">
        <v>1350</v>
      </c>
      <c r="P81" t="s">
        <v>1351</v>
      </c>
      <c r="Q81" t="s">
        <v>1348</v>
      </c>
      <c r="R81" t="s">
        <v>107</v>
      </c>
      <c r="S81" t="s">
        <v>1349</v>
      </c>
      <c r="T81" s="13"/>
      <c r="U81" s="13">
        <v>2010</v>
      </c>
      <c r="V81" s="13">
        <v>2010</v>
      </c>
      <c r="W81" s="13">
        <v>2010</v>
      </c>
      <c r="X81" s="13">
        <v>2010</v>
      </c>
      <c r="Y81" t="s">
        <v>1352</v>
      </c>
      <c r="Z81">
        <v>6542</v>
      </c>
      <c r="AA81" t="s">
        <v>264</v>
      </c>
      <c r="AB81">
        <v>1950</v>
      </c>
      <c r="AC81">
        <v>3</v>
      </c>
      <c r="AD81" t="s">
        <v>215</v>
      </c>
      <c r="AE81" s="2"/>
      <c r="AF81" s="2"/>
      <c r="AG81" s="2">
        <v>3182700</v>
      </c>
      <c r="AH81" s="2">
        <v>15914</v>
      </c>
      <c r="AI81" s="2">
        <v>5000</v>
      </c>
      <c r="AJ81" s="2">
        <v>0</v>
      </c>
      <c r="AK81" s="2">
        <v>0</v>
      </c>
      <c r="AL81" s="2">
        <v>5000</v>
      </c>
      <c r="AM81" s="2">
        <v>401616</v>
      </c>
      <c r="AN81" s="2">
        <v>1406</v>
      </c>
      <c r="AO81" s="2">
        <v>5000</v>
      </c>
      <c r="AP81" s="2"/>
      <c r="AQ81" s="2"/>
      <c r="AR81" s="2"/>
      <c r="AS81" s="2">
        <v>3584316</v>
      </c>
      <c r="AT81">
        <v>25</v>
      </c>
      <c r="AU81">
        <v>896079</v>
      </c>
      <c r="AV81" s="2">
        <v>4330</v>
      </c>
      <c r="AY81" s="2">
        <v>896079</v>
      </c>
      <c r="AZ81" s="2">
        <v>0</v>
      </c>
      <c r="BA81" s="2">
        <v>0</v>
      </c>
      <c r="BB81" s="2">
        <v>0</v>
      </c>
      <c r="BC81" s="2"/>
      <c r="BD81" s="2"/>
      <c r="BE81" s="2"/>
      <c r="BF81" s="2">
        <v>401616</v>
      </c>
      <c r="BG81" s="2">
        <v>401616</v>
      </c>
      <c r="BH81" s="2">
        <v>2000000</v>
      </c>
      <c r="BI81" s="2">
        <v>5220</v>
      </c>
      <c r="BJ81" s="2">
        <v>2500</v>
      </c>
      <c r="BK81" s="2"/>
      <c r="BL81" s="2"/>
      <c r="BM81" s="2"/>
      <c r="BN81" s="2"/>
      <c r="BO81" s="2"/>
      <c r="BP81" s="2"/>
      <c r="BQ81" s="2">
        <v>23060</v>
      </c>
      <c r="BR81" s="2">
        <v>9550</v>
      </c>
      <c r="BS81" s="9">
        <v>21.75</v>
      </c>
      <c r="BT81" s="2">
        <f>Table2[[#This Row],[Insurer Total Gross premium]]*Table2[[#This Row],[Coverholder Commission Percentage]]/100</f>
        <v>2077.125</v>
      </c>
      <c r="BU81" s="2">
        <f>Table2[[#This Row],[Insurer Total Gross premium]]-Table2[[#This Row],[Coverholder Commission Amount]]</f>
        <v>7472.875</v>
      </c>
      <c r="BV81" s="2"/>
      <c r="BW81" s="2"/>
      <c r="BX81" s="2"/>
      <c r="BY81" s="2">
        <v>0</v>
      </c>
    </row>
    <row r="82" spans="1:77" x14ac:dyDescent="0.25">
      <c r="A82" s="7" t="s">
        <v>1670</v>
      </c>
      <c r="B82" s="11">
        <v>2022</v>
      </c>
      <c r="C82" t="s">
        <v>1323</v>
      </c>
      <c r="D82" s="3" t="s">
        <v>1676</v>
      </c>
      <c r="E82" t="s">
        <v>207</v>
      </c>
      <c r="F82" s="12">
        <v>44769</v>
      </c>
      <c r="G82" s="12">
        <v>45134</v>
      </c>
      <c r="H82" s="12">
        <v>44769</v>
      </c>
      <c r="I82" t="s">
        <v>1324</v>
      </c>
      <c r="J82" t="s">
        <v>1325</v>
      </c>
      <c r="K82" t="s">
        <v>1326</v>
      </c>
      <c r="L82" t="s">
        <v>107</v>
      </c>
      <c r="M82" t="s">
        <v>1327</v>
      </c>
      <c r="N82">
        <v>1</v>
      </c>
      <c r="O82" s="13">
        <v>177</v>
      </c>
      <c r="P82" t="s">
        <v>1328</v>
      </c>
      <c r="Q82" t="s">
        <v>476</v>
      </c>
      <c r="R82" t="s">
        <v>107</v>
      </c>
      <c r="S82" t="s">
        <v>1329</v>
      </c>
      <c r="T82" s="13"/>
      <c r="U82" s="13">
        <v>1947</v>
      </c>
      <c r="V82" s="13">
        <v>2015</v>
      </c>
      <c r="W82" s="13">
        <v>1947</v>
      </c>
      <c r="X82" s="13">
        <v>2015</v>
      </c>
      <c r="Y82" t="s">
        <v>1330</v>
      </c>
      <c r="Z82">
        <v>6631</v>
      </c>
      <c r="AA82" t="s">
        <v>264</v>
      </c>
      <c r="AB82">
        <v>1947</v>
      </c>
      <c r="AC82">
        <v>1</v>
      </c>
      <c r="AD82" t="s">
        <v>354</v>
      </c>
      <c r="AE82" s="2"/>
      <c r="AF82" s="2"/>
      <c r="AG82" s="2">
        <v>570000</v>
      </c>
      <c r="AH82" s="2">
        <v>1710</v>
      </c>
      <c r="AI82" s="2">
        <v>2500</v>
      </c>
      <c r="AJ82" s="2">
        <v>25000</v>
      </c>
      <c r="AK82" s="2">
        <v>100</v>
      </c>
      <c r="AL82" s="2">
        <v>2500</v>
      </c>
      <c r="AM82" s="2">
        <v>25000</v>
      </c>
      <c r="AN82" s="2">
        <v>75</v>
      </c>
      <c r="AO82" s="2">
        <v>2500</v>
      </c>
      <c r="AP82" s="2"/>
      <c r="AQ82" s="2"/>
      <c r="AR82" s="2"/>
      <c r="AS82" s="2">
        <v>620000</v>
      </c>
      <c r="AT82">
        <v>50</v>
      </c>
      <c r="AU82">
        <v>310000</v>
      </c>
      <c r="AV82" s="2">
        <v>942.5</v>
      </c>
      <c r="AY82" s="2">
        <v>310000</v>
      </c>
      <c r="AZ82" s="2">
        <v>0</v>
      </c>
      <c r="BA82" s="2">
        <v>0</v>
      </c>
      <c r="BB82" s="2">
        <v>0</v>
      </c>
      <c r="BC82" s="2"/>
      <c r="BD82" s="2"/>
      <c r="BE82" s="2"/>
      <c r="BF82" s="2"/>
      <c r="BG82" s="2"/>
      <c r="BH82" s="2">
        <v>2000000</v>
      </c>
      <c r="BI82" s="2">
        <v>550</v>
      </c>
      <c r="BJ82" s="2">
        <v>2500</v>
      </c>
      <c r="BK82" s="2"/>
      <c r="BL82" s="2"/>
      <c r="BM82" s="2"/>
      <c r="BN82" s="2"/>
      <c r="BO82" s="2"/>
      <c r="BP82" s="2"/>
      <c r="BQ82" s="2">
        <v>2727</v>
      </c>
      <c r="BR82" s="2">
        <v>1492.5</v>
      </c>
      <c r="BS82" s="9">
        <v>21.75</v>
      </c>
      <c r="BT82" s="2">
        <f>Table2[[#This Row],[Insurer Total Gross premium]]*Table2[[#This Row],[Coverholder Commission Percentage]]/100</f>
        <v>324.61874999999998</v>
      </c>
      <c r="BU82" s="2">
        <f>Table2[[#This Row],[Insurer Total Gross premium]]-Table2[[#This Row],[Coverholder Commission Amount]]</f>
        <v>1167.8812499999999</v>
      </c>
      <c r="BV82" s="2"/>
      <c r="BW82" s="2"/>
      <c r="BX82" s="2"/>
      <c r="BY82" s="2">
        <v>0</v>
      </c>
    </row>
    <row r="83" spans="1:77" x14ac:dyDescent="0.25">
      <c r="A83" s="7" t="s">
        <v>1670</v>
      </c>
      <c r="B83" s="11">
        <v>2022</v>
      </c>
      <c r="C83" t="s">
        <v>1367</v>
      </c>
      <c r="D83" s="3" t="s">
        <v>1678</v>
      </c>
      <c r="E83" t="s">
        <v>207</v>
      </c>
      <c r="F83" s="12">
        <v>44799</v>
      </c>
      <c r="G83" s="12">
        <v>45164</v>
      </c>
      <c r="H83" s="12">
        <v>44799</v>
      </c>
      <c r="I83" t="s">
        <v>1368</v>
      </c>
      <c r="J83" t="s">
        <v>1369</v>
      </c>
      <c r="K83" t="s">
        <v>547</v>
      </c>
      <c r="L83" t="s">
        <v>107</v>
      </c>
      <c r="M83" t="s">
        <v>1370</v>
      </c>
      <c r="N83">
        <v>1</v>
      </c>
      <c r="O83" s="13">
        <v>625</v>
      </c>
      <c r="P83" t="s">
        <v>1371</v>
      </c>
      <c r="Q83" t="s">
        <v>547</v>
      </c>
      <c r="R83" t="s">
        <v>107</v>
      </c>
      <c r="S83" t="s">
        <v>1370</v>
      </c>
      <c r="T83" s="13"/>
      <c r="U83" s="13">
        <v>2000</v>
      </c>
      <c r="V83" s="13">
        <v>2018</v>
      </c>
      <c r="W83" s="13">
        <v>2015</v>
      </c>
      <c r="X83" s="13">
        <v>2015</v>
      </c>
      <c r="Y83" t="s">
        <v>1372</v>
      </c>
      <c r="Z83">
        <v>6631</v>
      </c>
      <c r="AA83" t="s">
        <v>264</v>
      </c>
      <c r="AB83">
        <v>1960</v>
      </c>
      <c r="AC83">
        <v>1</v>
      </c>
      <c r="AD83" t="s">
        <v>215</v>
      </c>
      <c r="AE83" s="2"/>
      <c r="AF83" s="2"/>
      <c r="AG83" s="2">
        <v>355046</v>
      </c>
      <c r="AH83" s="2">
        <v>1190</v>
      </c>
      <c r="AI83" s="2">
        <v>2500</v>
      </c>
      <c r="AJ83" s="2">
        <v>5000</v>
      </c>
      <c r="AK83" s="2">
        <v>20</v>
      </c>
      <c r="AL83" s="2">
        <v>2500</v>
      </c>
      <c r="AM83" s="2">
        <v>32000</v>
      </c>
      <c r="AN83" s="2">
        <v>83</v>
      </c>
      <c r="AO83" s="2">
        <v>2500</v>
      </c>
      <c r="AP83" s="2"/>
      <c r="AQ83" s="2"/>
      <c r="AR83" s="2"/>
      <c r="AS83" s="2">
        <v>392046</v>
      </c>
      <c r="AT83">
        <v>50</v>
      </c>
      <c r="AU83">
        <v>196023</v>
      </c>
      <c r="AV83" s="2">
        <v>646.5</v>
      </c>
      <c r="AW83">
        <v>5</v>
      </c>
      <c r="AY83" s="2">
        <v>196023</v>
      </c>
      <c r="AZ83" s="2">
        <v>0</v>
      </c>
      <c r="BA83" s="2">
        <v>0</v>
      </c>
      <c r="BB83" s="2">
        <v>0</v>
      </c>
      <c r="BC83" s="2"/>
      <c r="BD83" s="2"/>
      <c r="BE83" s="2"/>
      <c r="BF83" s="2">
        <v>64000</v>
      </c>
      <c r="BG83" s="2">
        <v>64000</v>
      </c>
      <c r="BH83" s="2">
        <v>2000000</v>
      </c>
      <c r="BI83" s="2">
        <v>750</v>
      </c>
      <c r="BJ83" s="2">
        <v>2500</v>
      </c>
      <c r="BK83" s="2"/>
      <c r="BL83" s="2"/>
      <c r="BM83" s="2"/>
      <c r="BN83" s="2"/>
      <c r="BO83" s="2"/>
      <c r="BP83" s="2"/>
      <c r="BQ83" s="2">
        <v>3341</v>
      </c>
      <c r="BR83" s="2">
        <v>2045.5</v>
      </c>
      <c r="BS83" s="9">
        <v>21.75</v>
      </c>
      <c r="BT83" s="2">
        <f>Table2[[#This Row],[Insurer Total Gross premium]]*Table2[[#This Row],[Coverholder Commission Percentage]]/100</f>
        <v>444.89625000000001</v>
      </c>
      <c r="BU83" s="2">
        <f>Table2[[#This Row],[Insurer Total Gross premium]]-Table2[[#This Row],[Coverholder Commission Amount]]</f>
        <v>1600.60375</v>
      </c>
      <c r="BV83" s="2">
        <v>5000</v>
      </c>
      <c r="BW83" s="2">
        <v>50000</v>
      </c>
      <c r="BX83" s="2">
        <v>100</v>
      </c>
      <c r="BY83" s="2">
        <v>25000</v>
      </c>
    </row>
    <row r="84" spans="1:77" x14ac:dyDescent="0.25">
      <c r="A84" s="7" t="s">
        <v>1670</v>
      </c>
      <c r="B84" s="11">
        <v>2022</v>
      </c>
      <c r="C84" t="s">
        <v>1367</v>
      </c>
      <c r="D84" s="3" t="s">
        <v>1678</v>
      </c>
      <c r="E84" t="s">
        <v>207</v>
      </c>
      <c r="F84" s="12">
        <v>44799</v>
      </c>
      <c r="G84" s="12">
        <v>45164</v>
      </c>
      <c r="H84" s="12">
        <v>44799</v>
      </c>
      <c r="I84" t="s">
        <v>1368</v>
      </c>
      <c r="J84" t="s">
        <v>1369</v>
      </c>
      <c r="K84" t="s">
        <v>547</v>
      </c>
      <c r="L84" t="s">
        <v>107</v>
      </c>
      <c r="M84" t="s">
        <v>1370</v>
      </c>
      <c r="N84">
        <v>2</v>
      </c>
      <c r="O84" s="13">
        <v>670</v>
      </c>
      <c r="P84" t="s">
        <v>1371</v>
      </c>
      <c r="Q84" t="s">
        <v>547</v>
      </c>
      <c r="R84" t="s">
        <v>107</v>
      </c>
      <c r="S84" t="s">
        <v>1373</v>
      </c>
      <c r="T84" s="13"/>
      <c r="U84" s="13">
        <v>2000</v>
      </c>
      <c r="V84" s="13">
        <v>2018</v>
      </c>
      <c r="W84" s="13">
        <v>2015</v>
      </c>
      <c r="X84" s="13">
        <v>2015</v>
      </c>
      <c r="Y84" t="s">
        <v>1372</v>
      </c>
      <c r="Z84">
        <v>6631</v>
      </c>
      <c r="AA84" t="s">
        <v>264</v>
      </c>
      <c r="AB84">
        <v>1960</v>
      </c>
      <c r="AC84">
        <v>1</v>
      </c>
      <c r="AD84" t="s">
        <v>215</v>
      </c>
      <c r="AE84" s="2"/>
      <c r="AF84" s="2"/>
      <c r="AG84" s="2">
        <v>356597</v>
      </c>
      <c r="AH84" s="2">
        <v>1195</v>
      </c>
      <c r="AI84" s="2">
        <v>2500</v>
      </c>
      <c r="AJ84" s="2">
        <v>5000</v>
      </c>
      <c r="AK84" s="2">
        <v>20</v>
      </c>
      <c r="AL84" s="2">
        <v>2500</v>
      </c>
      <c r="AM84" s="2">
        <v>32000</v>
      </c>
      <c r="AN84" s="2">
        <v>83</v>
      </c>
      <c r="AO84" s="2">
        <v>2500</v>
      </c>
      <c r="AP84" s="2"/>
      <c r="AQ84" s="2"/>
      <c r="AR84" s="2"/>
      <c r="AS84" s="2">
        <v>393597</v>
      </c>
      <c r="AT84">
        <v>50</v>
      </c>
      <c r="AU84">
        <v>196798.5</v>
      </c>
      <c r="AV84" s="2">
        <v>649</v>
      </c>
      <c r="AW84">
        <v>5</v>
      </c>
      <c r="AY84" s="2">
        <v>196798.5</v>
      </c>
      <c r="AZ84" s="2">
        <v>0</v>
      </c>
      <c r="BA84" s="2">
        <v>0</v>
      </c>
      <c r="BB84" s="2">
        <v>0</v>
      </c>
      <c r="BC84" s="2"/>
      <c r="BD84" s="2"/>
      <c r="BE84" s="2"/>
      <c r="BF84" s="2">
        <v>64000</v>
      </c>
      <c r="BG84" s="2">
        <v>64000</v>
      </c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9">
        <v>21.75</v>
      </c>
      <c r="BT84" s="2">
        <f>Table2[[#This Row],[Insurer Total Gross premium]]*Table2[[#This Row],[Coverholder Commission Percentage]]/100</f>
        <v>0</v>
      </c>
      <c r="BU84" s="2">
        <f>Table2[[#This Row],[Insurer Total Gross premium]]-Table2[[#This Row],[Coverholder Commission Amount]]</f>
        <v>0</v>
      </c>
      <c r="BV84" s="2">
        <v>5000</v>
      </c>
      <c r="BW84" s="2">
        <v>50000</v>
      </c>
      <c r="BX84" s="2">
        <v>100</v>
      </c>
      <c r="BY84" s="2">
        <v>25000</v>
      </c>
    </row>
    <row r="85" spans="1:77" x14ac:dyDescent="0.25">
      <c r="A85" s="7" t="s">
        <v>1670</v>
      </c>
      <c r="B85" s="11">
        <v>2022</v>
      </c>
      <c r="C85" t="s">
        <v>1085</v>
      </c>
      <c r="D85" s="3" t="s">
        <v>1676</v>
      </c>
      <c r="E85" t="s">
        <v>207</v>
      </c>
      <c r="F85" s="12">
        <v>44772</v>
      </c>
      <c r="G85" s="12">
        <v>45137</v>
      </c>
      <c r="H85" s="12">
        <v>44772</v>
      </c>
      <c r="I85" t="s">
        <v>1086</v>
      </c>
      <c r="J85" t="s">
        <v>1087</v>
      </c>
      <c r="K85" t="s">
        <v>476</v>
      </c>
      <c r="L85" t="s">
        <v>107</v>
      </c>
      <c r="M85" t="s">
        <v>1088</v>
      </c>
      <c r="N85">
        <v>1</v>
      </c>
      <c r="O85" s="13" t="s">
        <v>1089</v>
      </c>
      <c r="P85" t="s">
        <v>1090</v>
      </c>
      <c r="Q85" t="s">
        <v>1091</v>
      </c>
      <c r="R85" t="s">
        <v>107</v>
      </c>
      <c r="S85" t="s">
        <v>1088</v>
      </c>
      <c r="T85" s="13"/>
      <c r="U85" s="13">
        <v>2020</v>
      </c>
      <c r="V85" s="13">
        <v>2020</v>
      </c>
      <c r="W85" s="13">
        <v>2020</v>
      </c>
      <c r="X85" s="13">
        <v>2020</v>
      </c>
      <c r="Y85" t="s">
        <v>1092</v>
      </c>
      <c r="Z85">
        <v>5812</v>
      </c>
      <c r="AA85" t="s">
        <v>264</v>
      </c>
      <c r="AB85">
        <v>1905</v>
      </c>
      <c r="AC85">
        <v>2</v>
      </c>
      <c r="AD85" t="s">
        <v>237</v>
      </c>
      <c r="AE85" s="2"/>
      <c r="AF85" s="2"/>
      <c r="AG85" s="2">
        <v>0</v>
      </c>
      <c r="AH85" s="2"/>
      <c r="AI85" s="2"/>
      <c r="AJ85" s="2">
        <v>0</v>
      </c>
      <c r="AK85" s="2"/>
      <c r="AL85" s="2"/>
      <c r="AM85" s="2">
        <v>0</v>
      </c>
      <c r="AN85" s="2"/>
      <c r="AO85" s="2"/>
      <c r="AP85" s="2"/>
      <c r="AQ85" s="2"/>
      <c r="AR85" s="2"/>
      <c r="AS85" s="2">
        <v>0</v>
      </c>
      <c r="AV85" s="2"/>
      <c r="AY85" s="2"/>
      <c r="AZ85" s="2"/>
      <c r="BA85" s="2"/>
      <c r="BB85" s="2"/>
      <c r="BC85" s="2"/>
      <c r="BD85" s="2"/>
      <c r="BE85" s="2"/>
      <c r="BF85" s="2"/>
      <c r="BG85" s="2"/>
      <c r="BH85" s="2">
        <v>2000000</v>
      </c>
      <c r="BI85" s="2">
        <v>2400</v>
      </c>
      <c r="BJ85" s="2">
        <v>2500</v>
      </c>
      <c r="BK85" s="2">
        <v>250000</v>
      </c>
      <c r="BL85" s="2" t="s">
        <v>109</v>
      </c>
      <c r="BM85" s="2">
        <v>2500</v>
      </c>
      <c r="BN85" s="2"/>
      <c r="BO85" s="2"/>
      <c r="BP85" s="2"/>
      <c r="BQ85" s="2">
        <v>8049</v>
      </c>
      <c r="BR85" s="2">
        <v>2400</v>
      </c>
      <c r="BS85" s="9">
        <v>21.75</v>
      </c>
      <c r="BT85" s="2">
        <f>Table2[[#This Row],[Insurer Total Gross premium]]*Table2[[#This Row],[Coverholder Commission Percentage]]/100</f>
        <v>522</v>
      </c>
      <c r="BU85" s="2">
        <f>Table2[[#This Row],[Insurer Total Gross premium]]-Table2[[#This Row],[Coverholder Commission Amount]]</f>
        <v>1878</v>
      </c>
      <c r="BV85" s="2"/>
      <c r="BW85" s="2"/>
      <c r="BX85" s="2"/>
      <c r="BY85" s="2"/>
    </row>
    <row r="86" spans="1:77" x14ac:dyDescent="0.25">
      <c r="A86" s="7" t="s">
        <v>1670</v>
      </c>
      <c r="B86" s="11">
        <v>2022</v>
      </c>
      <c r="C86" t="s">
        <v>1085</v>
      </c>
      <c r="D86" s="3" t="s">
        <v>1676</v>
      </c>
      <c r="E86" t="s">
        <v>207</v>
      </c>
      <c r="F86" s="12">
        <v>44772</v>
      </c>
      <c r="G86" s="12">
        <v>45137</v>
      </c>
      <c r="H86" s="12">
        <v>44772</v>
      </c>
      <c r="I86" t="s">
        <v>1086</v>
      </c>
      <c r="J86" t="s">
        <v>1087</v>
      </c>
      <c r="K86" t="s">
        <v>476</v>
      </c>
      <c r="L86" t="s">
        <v>107</v>
      </c>
      <c r="M86" t="s">
        <v>1088</v>
      </c>
      <c r="N86">
        <v>2</v>
      </c>
      <c r="O86" s="13">
        <v>1006</v>
      </c>
      <c r="P86" t="s">
        <v>1090</v>
      </c>
      <c r="Q86" t="s">
        <v>1091</v>
      </c>
      <c r="R86" t="s">
        <v>107</v>
      </c>
      <c r="S86" t="s">
        <v>1088</v>
      </c>
      <c r="T86" s="13"/>
      <c r="U86" s="13">
        <v>2020</v>
      </c>
      <c r="V86" s="13">
        <v>2020</v>
      </c>
      <c r="W86" s="13">
        <v>2020</v>
      </c>
      <c r="X86" s="13">
        <v>2020</v>
      </c>
      <c r="Y86" t="s">
        <v>274</v>
      </c>
      <c r="Z86">
        <v>5713</v>
      </c>
      <c r="AA86" t="s">
        <v>264</v>
      </c>
      <c r="AB86">
        <v>1960</v>
      </c>
      <c r="AC86">
        <v>1</v>
      </c>
      <c r="AD86" t="s">
        <v>237</v>
      </c>
      <c r="AE86" s="2"/>
      <c r="AF86" s="2"/>
      <c r="AG86" s="2">
        <v>0</v>
      </c>
      <c r="AH86" s="2"/>
      <c r="AI86" s="2"/>
      <c r="AJ86" s="2">
        <v>0</v>
      </c>
      <c r="AK86" s="2"/>
      <c r="AL86" s="2"/>
      <c r="AM86" s="2">
        <v>0</v>
      </c>
      <c r="AN86" s="2"/>
      <c r="AO86" s="2"/>
      <c r="AP86" s="2"/>
      <c r="AQ86" s="2"/>
      <c r="AR86" s="2"/>
      <c r="AS86" s="2">
        <v>0</v>
      </c>
      <c r="AV86" s="2"/>
      <c r="AY86" s="2"/>
      <c r="AZ86" s="2"/>
      <c r="BA86" s="2"/>
      <c r="BB86" s="2"/>
      <c r="BC86" s="2"/>
      <c r="BD86" s="2"/>
      <c r="BE86" s="2"/>
      <c r="BF86" s="2">
        <v>700000</v>
      </c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9">
        <v>21.75</v>
      </c>
      <c r="BT86" s="2">
        <f>Table2[[#This Row],[Insurer Total Gross premium]]*Table2[[#This Row],[Coverholder Commission Percentage]]/100</f>
        <v>0</v>
      </c>
      <c r="BU86" s="2">
        <f>Table2[[#This Row],[Insurer Total Gross premium]]-Table2[[#This Row],[Coverholder Commission Amount]]</f>
        <v>0</v>
      </c>
      <c r="BV86" s="2"/>
      <c r="BW86" s="2"/>
      <c r="BX86" s="2"/>
      <c r="BY86" s="2"/>
    </row>
    <row r="87" spans="1:77" x14ac:dyDescent="0.25">
      <c r="A87" s="7" t="s">
        <v>1670</v>
      </c>
      <c r="B87" s="11">
        <v>2022</v>
      </c>
      <c r="C87" t="s">
        <v>867</v>
      </c>
      <c r="D87" s="3" t="s">
        <v>1678</v>
      </c>
      <c r="E87" t="s">
        <v>207</v>
      </c>
      <c r="F87" s="12">
        <v>44756</v>
      </c>
      <c r="G87" s="12">
        <v>45121</v>
      </c>
      <c r="H87" s="12">
        <v>44756</v>
      </c>
      <c r="I87" t="s">
        <v>868</v>
      </c>
      <c r="J87" t="s">
        <v>869</v>
      </c>
      <c r="K87" t="s">
        <v>870</v>
      </c>
      <c r="L87" t="s">
        <v>221</v>
      </c>
      <c r="M87" t="s">
        <v>871</v>
      </c>
      <c r="N87">
        <v>1</v>
      </c>
      <c r="O87" s="13">
        <v>1671</v>
      </c>
      <c r="P87" t="s">
        <v>872</v>
      </c>
      <c r="Q87" t="s">
        <v>269</v>
      </c>
      <c r="R87" t="s">
        <v>221</v>
      </c>
      <c r="S87" t="s">
        <v>873</v>
      </c>
      <c r="T87" s="13"/>
      <c r="U87" s="13"/>
      <c r="V87" s="13">
        <v>2018</v>
      </c>
      <c r="W87" s="13"/>
      <c r="X87" s="13"/>
      <c r="Y87" t="s">
        <v>274</v>
      </c>
      <c r="Z87">
        <v>6532</v>
      </c>
      <c r="AA87" t="s">
        <v>874</v>
      </c>
      <c r="AB87">
        <v>1958</v>
      </c>
      <c r="AC87">
        <v>3</v>
      </c>
      <c r="AD87" t="s">
        <v>215</v>
      </c>
      <c r="AE87" s="2">
        <v>100000</v>
      </c>
      <c r="AF87" s="2">
        <v>10000</v>
      </c>
      <c r="AG87" s="2">
        <v>1856000</v>
      </c>
      <c r="AH87" s="2">
        <v>8051</v>
      </c>
      <c r="AI87" s="2">
        <v>5000</v>
      </c>
      <c r="AJ87" s="2">
        <v>0</v>
      </c>
      <c r="AK87" s="2">
        <v>0</v>
      </c>
      <c r="AL87" s="2">
        <v>5000</v>
      </c>
      <c r="AM87" s="2">
        <v>106880</v>
      </c>
      <c r="AN87" s="2">
        <v>342</v>
      </c>
      <c r="AO87" s="2">
        <v>5000</v>
      </c>
      <c r="AP87" s="2"/>
      <c r="AQ87" s="2"/>
      <c r="AR87" s="2"/>
      <c r="AS87" s="2">
        <v>1962880</v>
      </c>
      <c r="AT87">
        <v>76.532600000000002</v>
      </c>
      <c r="AU87">
        <v>1502243.1</v>
      </c>
      <c r="AV87" s="2">
        <v>6423.38</v>
      </c>
      <c r="AW87">
        <v>0</v>
      </c>
      <c r="AY87" s="2">
        <v>1502243.1</v>
      </c>
      <c r="AZ87" s="2">
        <v>0</v>
      </c>
      <c r="BA87" s="2">
        <v>0</v>
      </c>
      <c r="BB87" s="2">
        <v>0</v>
      </c>
      <c r="BC87" s="2"/>
      <c r="BD87" s="2"/>
      <c r="BE87" s="2"/>
      <c r="BF87" s="2"/>
      <c r="BG87" s="2"/>
      <c r="BH87" s="2">
        <v>3000000</v>
      </c>
      <c r="BI87" s="2">
        <v>1250</v>
      </c>
      <c r="BJ87" s="2">
        <v>2500</v>
      </c>
      <c r="BK87" s="2"/>
      <c r="BL87" s="2"/>
      <c r="BM87" s="2"/>
      <c r="BN87" s="2"/>
      <c r="BO87" s="2"/>
      <c r="BP87" s="2"/>
      <c r="BQ87" s="2">
        <v>10133</v>
      </c>
      <c r="BR87" s="2">
        <v>7673.38</v>
      </c>
      <c r="BS87" s="9">
        <v>21.75</v>
      </c>
      <c r="BT87" s="2">
        <f>Table2[[#This Row],[Insurer Total Gross premium]]*Table2[[#This Row],[Coverholder Commission Percentage]]/100</f>
        <v>1668.9601500000001</v>
      </c>
      <c r="BU87" s="2">
        <f>Table2[[#This Row],[Insurer Total Gross premium]]-Table2[[#This Row],[Coverholder Commission Amount]]</f>
        <v>6004.4198500000002</v>
      </c>
      <c r="BV87" s="2">
        <v>5000</v>
      </c>
      <c r="BW87" s="2">
        <v>64000</v>
      </c>
      <c r="BX87" s="2">
        <v>256</v>
      </c>
      <c r="BY87" s="2">
        <v>0</v>
      </c>
    </row>
    <row r="88" spans="1:77" x14ac:dyDescent="0.25">
      <c r="A88" s="7" t="s">
        <v>1670</v>
      </c>
      <c r="B88" s="11">
        <v>2022</v>
      </c>
      <c r="C88" t="s">
        <v>1130</v>
      </c>
      <c r="D88" s="3" t="s">
        <v>1676</v>
      </c>
      <c r="E88" t="s">
        <v>207</v>
      </c>
      <c r="F88" s="12">
        <v>44770</v>
      </c>
      <c r="G88" s="12">
        <v>45135</v>
      </c>
      <c r="H88" s="12">
        <v>44770</v>
      </c>
      <c r="I88" t="s">
        <v>1131</v>
      </c>
      <c r="J88" t="s">
        <v>1132</v>
      </c>
      <c r="K88" t="s">
        <v>1133</v>
      </c>
      <c r="L88" t="s">
        <v>107</v>
      </c>
      <c r="M88" t="s">
        <v>1134</v>
      </c>
      <c r="N88">
        <v>1</v>
      </c>
      <c r="O88" s="13">
        <v>164</v>
      </c>
      <c r="P88" t="s">
        <v>1135</v>
      </c>
      <c r="Q88" t="s">
        <v>1133</v>
      </c>
      <c r="R88" t="s">
        <v>107</v>
      </c>
      <c r="S88" t="s">
        <v>1136</v>
      </c>
      <c r="T88" s="13"/>
      <c r="U88" s="13">
        <v>1996</v>
      </c>
      <c r="V88" s="13">
        <v>2016</v>
      </c>
      <c r="W88" s="13">
        <v>1995</v>
      </c>
      <c r="X88" s="13">
        <v>2021</v>
      </c>
      <c r="Y88" t="s">
        <v>1137</v>
      </c>
      <c r="Z88">
        <v>6631</v>
      </c>
      <c r="AA88" t="s">
        <v>264</v>
      </c>
      <c r="AB88">
        <v>1945</v>
      </c>
      <c r="AC88">
        <v>2</v>
      </c>
      <c r="AD88" t="s">
        <v>215</v>
      </c>
      <c r="AE88" s="2"/>
      <c r="AF88" s="2"/>
      <c r="AG88" s="2">
        <v>613200</v>
      </c>
      <c r="AH88" s="2">
        <v>2024</v>
      </c>
      <c r="AI88" s="2">
        <v>2500</v>
      </c>
      <c r="AJ88" s="2">
        <v>50000</v>
      </c>
      <c r="AK88" s="2">
        <v>215</v>
      </c>
      <c r="AL88" s="2">
        <v>2500</v>
      </c>
      <c r="AM88" s="2">
        <v>32400</v>
      </c>
      <c r="AN88" s="2">
        <v>87</v>
      </c>
      <c r="AO88" s="2">
        <v>2500</v>
      </c>
      <c r="AP88" s="2"/>
      <c r="AQ88" s="2"/>
      <c r="AR88" s="2"/>
      <c r="AS88" s="2">
        <v>695600</v>
      </c>
      <c r="AT88">
        <v>50</v>
      </c>
      <c r="AU88">
        <v>347800</v>
      </c>
      <c r="AV88" s="2">
        <v>1163</v>
      </c>
      <c r="AY88" s="2">
        <v>347800</v>
      </c>
      <c r="AZ88" s="2">
        <v>0</v>
      </c>
      <c r="BA88" s="2">
        <v>0</v>
      </c>
      <c r="BB88" s="2">
        <v>0</v>
      </c>
      <c r="BC88" s="2"/>
      <c r="BD88" s="2"/>
      <c r="BE88" s="2"/>
      <c r="BF88" s="2"/>
      <c r="BG88" s="2"/>
      <c r="BH88" s="2">
        <v>2000000</v>
      </c>
      <c r="BI88" s="2">
        <v>525</v>
      </c>
      <c r="BJ88" s="2">
        <v>2500</v>
      </c>
      <c r="BK88" s="2"/>
      <c r="BL88" s="2"/>
      <c r="BM88" s="2"/>
      <c r="BN88" s="2"/>
      <c r="BO88" s="2"/>
      <c r="BP88" s="2"/>
      <c r="BQ88" s="2">
        <v>3191</v>
      </c>
      <c r="BR88" s="2">
        <v>1688</v>
      </c>
      <c r="BS88" s="9">
        <v>21.75</v>
      </c>
      <c r="BT88" s="2">
        <f>Table2[[#This Row],[Insurer Total Gross premium]]*Table2[[#This Row],[Coverholder Commission Percentage]]/100</f>
        <v>367.14</v>
      </c>
      <c r="BU88" s="2">
        <f>Table2[[#This Row],[Insurer Total Gross premium]]-Table2[[#This Row],[Coverholder Commission Amount]]</f>
        <v>1320.8600000000001</v>
      </c>
      <c r="BV88" s="2"/>
      <c r="BW88" s="2"/>
      <c r="BX88" s="2"/>
      <c r="BY88" s="2">
        <v>0</v>
      </c>
    </row>
    <row r="89" spans="1:77" x14ac:dyDescent="0.25">
      <c r="A89" s="7" t="s">
        <v>1670</v>
      </c>
      <c r="B89" s="11">
        <v>2022</v>
      </c>
      <c r="C89" t="s">
        <v>1101</v>
      </c>
      <c r="D89" s="3" t="s">
        <v>1678</v>
      </c>
      <c r="E89" t="s">
        <v>207</v>
      </c>
      <c r="F89" s="12">
        <v>44777</v>
      </c>
      <c r="G89" s="12">
        <v>45142</v>
      </c>
      <c r="H89" s="12">
        <v>44777</v>
      </c>
      <c r="I89" t="s">
        <v>1102</v>
      </c>
      <c r="J89" t="s">
        <v>1103</v>
      </c>
      <c r="K89" t="s">
        <v>1104</v>
      </c>
      <c r="L89" t="s">
        <v>107</v>
      </c>
      <c r="M89" t="s">
        <v>1105</v>
      </c>
      <c r="N89">
        <v>1</v>
      </c>
      <c r="O89" s="13">
        <v>742</v>
      </c>
      <c r="P89" t="s">
        <v>1106</v>
      </c>
      <c r="Q89" t="s">
        <v>1107</v>
      </c>
      <c r="R89" t="s">
        <v>107</v>
      </c>
      <c r="S89" t="s">
        <v>1108</v>
      </c>
      <c r="T89" s="13"/>
      <c r="U89" s="13">
        <v>1985</v>
      </c>
      <c r="V89" s="13">
        <v>2009</v>
      </c>
      <c r="W89" s="13">
        <v>2010</v>
      </c>
      <c r="X89" s="13">
        <v>1996</v>
      </c>
      <c r="Y89" t="s">
        <v>1109</v>
      </c>
      <c r="Z89">
        <v>6631</v>
      </c>
      <c r="AA89" t="s">
        <v>1110</v>
      </c>
      <c r="AB89">
        <v>1800</v>
      </c>
      <c r="AC89">
        <v>2</v>
      </c>
      <c r="AD89" t="s">
        <v>215</v>
      </c>
      <c r="AE89" s="2"/>
      <c r="AF89" s="2"/>
      <c r="AG89" s="2">
        <v>860000</v>
      </c>
      <c r="AH89" s="2">
        <v>3873</v>
      </c>
      <c r="AI89" s="2">
        <v>2500</v>
      </c>
      <c r="AJ89" s="2">
        <v>0</v>
      </c>
      <c r="AK89" s="2">
        <v>0</v>
      </c>
      <c r="AL89" s="2">
        <v>2500</v>
      </c>
      <c r="AM89" s="2">
        <v>95000</v>
      </c>
      <c r="AN89" s="2">
        <v>314</v>
      </c>
      <c r="AO89" s="2">
        <v>2500</v>
      </c>
      <c r="AP89" s="2"/>
      <c r="AQ89" s="2"/>
      <c r="AR89" s="2"/>
      <c r="AS89" s="2">
        <v>955000</v>
      </c>
      <c r="AT89">
        <v>50</v>
      </c>
      <c r="AU89">
        <v>477500</v>
      </c>
      <c r="AV89" s="2">
        <v>2093.5</v>
      </c>
      <c r="AY89" s="2">
        <v>477500</v>
      </c>
      <c r="AZ89" s="2">
        <v>0</v>
      </c>
      <c r="BA89" s="2">
        <v>0</v>
      </c>
      <c r="BB89" s="2">
        <v>0</v>
      </c>
      <c r="BC89" s="2"/>
      <c r="BD89" s="2"/>
      <c r="BE89" s="2"/>
      <c r="BF89" s="2">
        <v>95000</v>
      </c>
      <c r="BG89" s="2"/>
      <c r="BH89" s="2">
        <v>5000000</v>
      </c>
      <c r="BI89" s="2">
        <v>1450</v>
      </c>
      <c r="BJ89" s="2">
        <v>2500</v>
      </c>
      <c r="BK89" s="2">
        <v>250000</v>
      </c>
      <c r="BL89" s="2" t="s">
        <v>109</v>
      </c>
      <c r="BM89" s="2">
        <v>2500</v>
      </c>
      <c r="BN89" s="2"/>
      <c r="BO89" s="2"/>
      <c r="BP89" s="2"/>
      <c r="BQ89" s="2">
        <v>5637</v>
      </c>
      <c r="BR89" s="2">
        <v>3543.5</v>
      </c>
      <c r="BS89" s="9">
        <v>21.75</v>
      </c>
      <c r="BT89" s="2">
        <f>Table2[[#This Row],[Insurer Total Gross premium]]*Table2[[#This Row],[Coverholder Commission Percentage]]/100</f>
        <v>770.71124999999995</v>
      </c>
      <c r="BU89" s="2">
        <f>Table2[[#This Row],[Insurer Total Gross premium]]-Table2[[#This Row],[Coverholder Commission Amount]]</f>
        <v>2772.7887500000002</v>
      </c>
      <c r="BV89" s="2">
        <v>5000</v>
      </c>
      <c r="BW89" s="2">
        <v>25000</v>
      </c>
      <c r="BX89" s="2">
        <v>175</v>
      </c>
      <c r="BY89" s="2">
        <v>0</v>
      </c>
    </row>
    <row r="90" spans="1:77" x14ac:dyDescent="0.25">
      <c r="A90" s="7" t="s">
        <v>1670</v>
      </c>
      <c r="B90" s="11">
        <v>2022</v>
      </c>
      <c r="C90" t="s">
        <v>1046</v>
      </c>
      <c r="D90" s="3" t="s">
        <v>1678</v>
      </c>
      <c r="E90" t="s">
        <v>207</v>
      </c>
      <c r="F90" s="12">
        <v>44783</v>
      </c>
      <c r="G90" s="12">
        <v>45148</v>
      </c>
      <c r="H90" s="12">
        <v>44783</v>
      </c>
      <c r="I90" t="s">
        <v>1047</v>
      </c>
      <c r="J90" t="s">
        <v>1048</v>
      </c>
      <c r="K90" t="s">
        <v>1049</v>
      </c>
      <c r="L90" t="s">
        <v>107</v>
      </c>
      <c r="M90" t="s">
        <v>1050</v>
      </c>
      <c r="N90">
        <v>1</v>
      </c>
      <c r="O90" s="13">
        <v>585</v>
      </c>
      <c r="P90" t="s">
        <v>1051</v>
      </c>
      <c r="Q90" t="s">
        <v>1049</v>
      </c>
      <c r="R90" t="s">
        <v>107</v>
      </c>
      <c r="S90" t="s">
        <v>1050</v>
      </c>
      <c r="T90" s="13"/>
      <c r="U90" s="13">
        <v>1995</v>
      </c>
      <c r="V90" s="13">
        <v>1995</v>
      </c>
      <c r="W90" s="13">
        <v>1995</v>
      </c>
      <c r="X90" s="13">
        <v>1995</v>
      </c>
      <c r="Y90" t="s">
        <v>1052</v>
      </c>
      <c r="Z90">
        <v>6631</v>
      </c>
      <c r="AA90" t="s">
        <v>264</v>
      </c>
      <c r="AB90">
        <v>1995</v>
      </c>
      <c r="AC90">
        <v>2</v>
      </c>
      <c r="AD90" t="s">
        <v>237</v>
      </c>
      <c r="AE90" s="2"/>
      <c r="AF90" s="2"/>
      <c r="AG90" s="2">
        <v>0</v>
      </c>
      <c r="AH90" s="2"/>
      <c r="AI90" s="2"/>
      <c r="AJ90" s="2">
        <v>0</v>
      </c>
      <c r="AK90" s="2"/>
      <c r="AL90" s="2"/>
      <c r="AM90" s="2">
        <v>0</v>
      </c>
      <c r="AN90" s="2"/>
      <c r="AO90" s="2"/>
      <c r="AP90" s="2"/>
      <c r="AQ90" s="2"/>
      <c r="AR90" s="2"/>
      <c r="AS90" s="2">
        <v>0</v>
      </c>
      <c r="AV90" s="2"/>
      <c r="AY90" s="2"/>
      <c r="AZ90" s="2"/>
      <c r="BA90" s="2"/>
      <c r="BB90" s="2"/>
      <c r="BC90" s="2"/>
      <c r="BD90" s="2"/>
      <c r="BE90" s="2"/>
      <c r="BF90" s="2">
        <v>150000</v>
      </c>
      <c r="BG90" s="2">
        <v>150000</v>
      </c>
      <c r="BH90" s="2">
        <v>2000000</v>
      </c>
      <c r="BI90" s="2">
        <v>850</v>
      </c>
      <c r="BJ90" s="2">
        <v>2500</v>
      </c>
      <c r="BK90" s="2">
        <v>250000</v>
      </c>
      <c r="BL90" s="2" t="s">
        <v>109</v>
      </c>
      <c r="BM90" s="2">
        <v>2500</v>
      </c>
      <c r="BN90" s="2"/>
      <c r="BO90" s="2"/>
      <c r="BP90" s="2"/>
      <c r="BQ90" s="2">
        <v>3915</v>
      </c>
      <c r="BR90" s="2">
        <v>850</v>
      </c>
      <c r="BS90" s="9">
        <v>21.75</v>
      </c>
      <c r="BT90" s="2">
        <f>Table2[[#This Row],[Insurer Total Gross premium]]*Table2[[#This Row],[Coverholder Commission Percentage]]/100</f>
        <v>184.875</v>
      </c>
      <c r="BU90" s="2">
        <f>Table2[[#This Row],[Insurer Total Gross premium]]-Table2[[#This Row],[Coverholder Commission Amount]]</f>
        <v>665.125</v>
      </c>
      <c r="BV90" s="2"/>
      <c r="BW90" s="2"/>
      <c r="BX90" s="2"/>
      <c r="BY90" s="2"/>
    </row>
    <row r="91" spans="1:77" x14ac:dyDescent="0.25">
      <c r="A91" s="7" t="s">
        <v>1670</v>
      </c>
      <c r="B91" s="11">
        <v>2022</v>
      </c>
      <c r="C91" t="s">
        <v>1315</v>
      </c>
      <c r="D91" s="3" t="s">
        <v>1678</v>
      </c>
      <c r="E91" t="s">
        <v>207</v>
      </c>
      <c r="F91" s="12">
        <v>44772</v>
      </c>
      <c r="G91" s="12">
        <v>45137</v>
      </c>
      <c r="H91" s="12">
        <v>44772</v>
      </c>
      <c r="I91" t="s">
        <v>1316</v>
      </c>
      <c r="J91" t="s">
        <v>1317</v>
      </c>
      <c r="K91" t="s">
        <v>413</v>
      </c>
      <c r="L91" t="s">
        <v>107</v>
      </c>
      <c r="M91" t="s">
        <v>1318</v>
      </c>
      <c r="N91">
        <v>1</v>
      </c>
      <c r="O91" s="13">
        <v>11411</v>
      </c>
      <c r="P91" t="s">
        <v>1319</v>
      </c>
      <c r="Q91" t="s">
        <v>413</v>
      </c>
      <c r="R91" t="s">
        <v>107</v>
      </c>
      <c r="S91" t="s">
        <v>1320</v>
      </c>
      <c r="T91" s="13"/>
      <c r="U91" s="13">
        <v>2001</v>
      </c>
      <c r="V91" s="13">
        <v>2006</v>
      </c>
      <c r="W91" s="13">
        <v>2011</v>
      </c>
      <c r="X91" s="13">
        <v>2001</v>
      </c>
      <c r="Y91" t="s">
        <v>1321</v>
      </c>
      <c r="Z91">
        <v>6631</v>
      </c>
      <c r="AA91" t="s">
        <v>264</v>
      </c>
      <c r="AB91">
        <v>1977</v>
      </c>
      <c r="AC91">
        <v>2</v>
      </c>
      <c r="AD91" t="s">
        <v>215</v>
      </c>
      <c r="AE91" s="2">
        <v>50000</v>
      </c>
      <c r="AF91" s="2">
        <v>5000</v>
      </c>
      <c r="AG91" s="2">
        <v>1500000</v>
      </c>
      <c r="AH91" s="2">
        <v>5375</v>
      </c>
      <c r="AI91" s="2">
        <v>2500</v>
      </c>
      <c r="AJ91" s="2">
        <v>0</v>
      </c>
      <c r="AK91" s="2">
        <v>0</v>
      </c>
      <c r="AL91" s="2">
        <v>2500</v>
      </c>
      <c r="AM91" s="2">
        <v>100000</v>
      </c>
      <c r="AN91" s="2">
        <v>260</v>
      </c>
      <c r="AO91" s="2">
        <v>2500</v>
      </c>
      <c r="AP91" s="2"/>
      <c r="AQ91" s="2"/>
      <c r="AR91" s="2"/>
      <c r="AS91" s="2">
        <v>1600000</v>
      </c>
      <c r="AT91">
        <v>50</v>
      </c>
      <c r="AU91">
        <v>800000</v>
      </c>
      <c r="AV91" s="2">
        <v>2817.5</v>
      </c>
      <c r="AY91" s="2">
        <v>800000</v>
      </c>
      <c r="AZ91" s="2">
        <v>0</v>
      </c>
      <c r="BA91" s="2">
        <v>0</v>
      </c>
      <c r="BB91" s="2">
        <v>0</v>
      </c>
      <c r="BC91" s="2"/>
      <c r="BD91" s="2"/>
      <c r="BE91" s="2"/>
      <c r="BF91" s="2">
        <v>100000</v>
      </c>
      <c r="BG91" s="2"/>
      <c r="BH91" s="2">
        <v>2000000</v>
      </c>
      <c r="BI91" s="2">
        <v>550</v>
      </c>
      <c r="BJ91" s="2">
        <v>2500</v>
      </c>
      <c r="BK91" s="2"/>
      <c r="BL91" s="2"/>
      <c r="BM91" s="2"/>
      <c r="BN91" s="2"/>
      <c r="BO91" s="2"/>
      <c r="BP91" s="2"/>
      <c r="BQ91" s="2">
        <v>6185</v>
      </c>
      <c r="BR91" s="2">
        <v>3367.5</v>
      </c>
      <c r="BS91" s="9">
        <v>21.75</v>
      </c>
      <c r="BT91" s="2">
        <f>Table2[[#This Row],[Insurer Total Gross premium]]*Table2[[#This Row],[Coverholder Commission Percentage]]/100</f>
        <v>732.43124999999998</v>
      </c>
      <c r="BU91" s="2">
        <f>Table2[[#This Row],[Insurer Total Gross premium]]-Table2[[#This Row],[Coverholder Commission Amount]]</f>
        <v>2635.0687499999999</v>
      </c>
      <c r="BV91" s="2">
        <v>5000</v>
      </c>
      <c r="BW91" s="2">
        <v>50000</v>
      </c>
      <c r="BX91" s="2">
        <v>100</v>
      </c>
      <c r="BY91" s="2">
        <v>25000</v>
      </c>
    </row>
    <row r="92" spans="1:77" x14ac:dyDescent="0.25">
      <c r="A92" s="7" t="s">
        <v>1670</v>
      </c>
      <c r="B92" s="11">
        <v>2022</v>
      </c>
      <c r="C92" t="s">
        <v>1197</v>
      </c>
      <c r="D92" s="3" t="s">
        <v>1678</v>
      </c>
      <c r="E92" t="s">
        <v>207</v>
      </c>
      <c r="F92" s="12">
        <v>44789</v>
      </c>
      <c r="G92" s="12">
        <v>45154</v>
      </c>
      <c r="H92" s="12">
        <v>44789</v>
      </c>
      <c r="I92" t="s">
        <v>1198</v>
      </c>
      <c r="J92" t="s">
        <v>1199</v>
      </c>
      <c r="K92" t="s">
        <v>1200</v>
      </c>
      <c r="L92" t="s">
        <v>107</v>
      </c>
      <c r="M92" t="s">
        <v>1201</v>
      </c>
      <c r="N92">
        <v>1</v>
      </c>
      <c r="O92" s="13">
        <v>97</v>
      </c>
      <c r="P92" t="s">
        <v>1202</v>
      </c>
      <c r="Q92" t="s">
        <v>1203</v>
      </c>
      <c r="R92" t="s">
        <v>107</v>
      </c>
      <c r="S92" t="s">
        <v>1204</v>
      </c>
      <c r="T92" s="13"/>
      <c r="U92" s="13"/>
      <c r="V92" s="13"/>
      <c r="W92" s="13"/>
      <c r="X92" s="13"/>
      <c r="Y92" t="s">
        <v>274</v>
      </c>
      <c r="Z92">
        <v>1842</v>
      </c>
      <c r="AD92" t="s">
        <v>215</v>
      </c>
      <c r="AE92" s="2"/>
      <c r="AF92" s="2"/>
      <c r="AG92" s="2">
        <v>0</v>
      </c>
      <c r="AH92" s="2"/>
      <c r="AI92" s="2"/>
      <c r="AJ92" s="2">
        <v>0</v>
      </c>
      <c r="AK92" s="2"/>
      <c r="AL92" s="2"/>
      <c r="AM92" s="2">
        <v>0</v>
      </c>
      <c r="AN92" s="2"/>
      <c r="AO92" s="2"/>
      <c r="AP92" s="2"/>
      <c r="AQ92" s="2"/>
      <c r="AR92" s="2"/>
      <c r="AS92" s="2">
        <v>0</v>
      </c>
      <c r="AV92" s="2"/>
      <c r="AY92" s="2"/>
      <c r="AZ92" s="2"/>
      <c r="BA92" s="2"/>
      <c r="BB92" s="2"/>
      <c r="BC92" s="2"/>
      <c r="BD92" s="2"/>
      <c r="BE92" s="2"/>
      <c r="BF92" s="2"/>
      <c r="BG92" s="2"/>
      <c r="BH92" s="2">
        <v>2000000</v>
      </c>
      <c r="BI92" s="2">
        <v>1500</v>
      </c>
      <c r="BJ92" s="2">
        <v>2500</v>
      </c>
      <c r="BK92" s="2"/>
      <c r="BL92" s="2"/>
      <c r="BM92" s="2"/>
      <c r="BN92" s="2"/>
      <c r="BO92" s="2"/>
      <c r="BP92" s="2"/>
      <c r="BQ92" s="2">
        <v>1500</v>
      </c>
      <c r="BR92" s="2">
        <v>1500</v>
      </c>
      <c r="BS92" s="9">
        <v>21.75</v>
      </c>
      <c r="BT92" s="2">
        <f>Table2[[#This Row],[Insurer Total Gross premium]]*Table2[[#This Row],[Coverholder Commission Percentage]]/100</f>
        <v>326.25</v>
      </c>
      <c r="BU92" s="2">
        <f>Table2[[#This Row],[Insurer Total Gross premium]]-Table2[[#This Row],[Coverholder Commission Amount]]</f>
        <v>1173.75</v>
      </c>
      <c r="BV92" s="2"/>
      <c r="BW92" s="2"/>
      <c r="BX92" s="2"/>
      <c r="BY92" s="2"/>
    </row>
    <row r="93" spans="1:77" x14ac:dyDescent="0.25">
      <c r="A93" s="7" t="s">
        <v>1670</v>
      </c>
      <c r="B93" s="11">
        <v>2022</v>
      </c>
      <c r="C93" t="s">
        <v>1338</v>
      </c>
      <c r="D93" s="3" t="s">
        <v>1678</v>
      </c>
      <c r="E93" t="s">
        <v>207</v>
      </c>
      <c r="F93" s="12">
        <v>44792</v>
      </c>
      <c r="G93" s="12">
        <v>45157</v>
      </c>
      <c r="H93" s="12">
        <v>44792</v>
      </c>
      <c r="I93" t="s">
        <v>1339</v>
      </c>
      <c r="J93" t="s">
        <v>1340</v>
      </c>
      <c r="K93" t="s">
        <v>367</v>
      </c>
      <c r="L93" t="s">
        <v>107</v>
      </c>
      <c r="M93" t="s">
        <v>1341</v>
      </c>
      <c r="N93">
        <v>1</v>
      </c>
      <c r="O93" s="13">
        <v>828</v>
      </c>
      <c r="P93" t="s">
        <v>1342</v>
      </c>
      <c r="Q93" t="s">
        <v>367</v>
      </c>
      <c r="R93" t="s">
        <v>107</v>
      </c>
      <c r="S93" t="s">
        <v>1343</v>
      </c>
      <c r="T93" s="13"/>
      <c r="U93" s="13">
        <v>2011</v>
      </c>
      <c r="V93" s="13">
        <v>2016</v>
      </c>
      <c r="W93" s="13">
        <v>2010</v>
      </c>
      <c r="X93" s="13">
        <v>2011</v>
      </c>
      <c r="Y93" t="s">
        <v>1344</v>
      </c>
      <c r="Z93">
        <v>5291</v>
      </c>
      <c r="AA93" t="s">
        <v>264</v>
      </c>
      <c r="AB93">
        <v>1950</v>
      </c>
      <c r="AC93">
        <v>1</v>
      </c>
      <c r="AD93" t="s">
        <v>215</v>
      </c>
      <c r="AE93" s="2">
        <v>50000</v>
      </c>
      <c r="AF93" s="2">
        <v>5000</v>
      </c>
      <c r="AG93" s="2">
        <v>262836</v>
      </c>
      <c r="AH93" s="2">
        <v>1295</v>
      </c>
      <c r="AI93" s="2">
        <v>2500</v>
      </c>
      <c r="AJ93" s="2">
        <v>0</v>
      </c>
      <c r="AK93" s="2">
        <v>0</v>
      </c>
      <c r="AL93" s="2">
        <v>2500</v>
      </c>
      <c r="AM93" s="2">
        <v>11000</v>
      </c>
      <c r="AN93" s="2">
        <v>29</v>
      </c>
      <c r="AO93" s="2">
        <v>2500</v>
      </c>
      <c r="AP93" s="2"/>
      <c r="AQ93" s="2"/>
      <c r="AR93" s="2"/>
      <c r="AS93" s="2">
        <v>273836</v>
      </c>
      <c r="AT93">
        <v>50</v>
      </c>
      <c r="AU93">
        <v>136918</v>
      </c>
      <c r="AV93" s="2">
        <v>662</v>
      </c>
      <c r="AW93">
        <v>5</v>
      </c>
      <c r="AY93" s="2">
        <v>136918</v>
      </c>
      <c r="AZ93" s="2">
        <v>0</v>
      </c>
      <c r="BA93" s="2">
        <v>0</v>
      </c>
      <c r="BB93" s="2">
        <v>0</v>
      </c>
      <c r="BC93" s="2"/>
      <c r="BD93" s="2"/>
      <c r="BE93" s="2"/>
      <c r="BF93" s="2">
        <v>11000</v>
      </c>
      <c r="BG93" s="2">
        <v>11000</v>
      </c>
      <c r="BH93" s="2">
        <v>2000000</v>
      </c>
      <c r="BI93" s="2">
        <v>650</v>
      </c>
      <c r="BJ93" s="2">
        <v>2500</v>
      </c>
      <c r="BK93" s="2"/>
      <c r="BL93" s="2"/>
      <c r="BM93" s="2"/>
      <c r="BN93" s="2"/>
      <c r="BO93" s="2"/>
      <c r="BP93" s="2"/>
      <c r="BQ93" s="2">
        <v>1974</v>
      </c>
      <c r="BR93" s="2">
        <v>1312</v>
      </c>
      <c r="BS93" s="9">
        <v>21.75</v>
      </c>
      <c r="BT93" s="2">
        <f>Table2[[#This Row],[Insurer Total Gross premium]]*Table2[[#This Row],[Coverholder Commission Percentage]]/100</f>
        <v>285.36</v>
      </c>
      <c r="BU93" s="2">
        <f>Table2[[#This Row],[Insurer Total Gross premium]]-Table2[[#This Row],[Coverholder Commission Amount]]</f>
        <v>1026.6399999999999</v>
      </c>
      <c r="BV93" s="2">
        <v>5000</v>
      </c>
      <c r="BW93" s="2">
        <v>50000</v>
      </c>
      <c r="BX93" s="2">
        <v>100</v>
      </c>
      <c r="BY93" s="2">
        <v>25000</v>
      </c>
    </row>
    <row r="94" spans="1:77" x14ac:dyDescent="0.25">
      <c r="A94" s="7" t="s">
        <v>1670</v>
      </c>
      <c r="B94" s="11">
        <v>2022</v>
      </c>
      <c r="C94" t="s">
        <v>1296</v>
      </c>
      <c r="D94" s="3" t="s">
        <v>1678</v>
      </c>
      <c r="E94" t="s">
        <v>207</v>
      </c>
      <c r="F94" s="12">
        <v>44773</v>
      </c>
      <c r="G94" s="12">
        <v>45138</v>
      </c>
      <c r="H94" s="12">
        <v>44773</v>
      </c>
      <c r="I94" t="s">
        <v>1297</v>
      </c>
      <c r="J94" t="s">
        <v>1298</v>
      </c>
      <c r="K94" t="s">
        <v>1262</v>
      </c>
      <c r="L94" t="s">
        <v>221</v>
      </c>
      <c r="M94" t="s">
        <v>1299</v>
      </c>
      <c r="N94">
        <v>1</v>
      </c>
      <c r="O94" s="13"/>
      <c r="P94" t="s">
        <v>1300</v>
      </c>
      <c r="Q94" t="s">
        <v>1262</v>
      </c>
      <c r="R94" t="s">
        <v>221</v>
      </c>
      <c r="S94" t="s">
        <v>1301</v>
      </c>
      <c r="T94" s="13">
        <v>2006</v>
      </c>
      <c r="U94" s="13">
        <v>2006</v>
      </c>
      <c r="V94" s="13">
        <v>2014</v>
      </c>
      <c r="W94" s="13">
        <v>2006</v>
      </c>
      <c r="X94" s="13">
        <v>2006</v>
      </c>
      <c r="Y94" t="s">
        <v>1302</v>
      </c>
      <c r="Z94">
        <v>5811</v>
      </c>
      <c r="AA94" t="s">
        <v>1303</v>
      </c>
      <c r="AB94">
        <v>1853</v>
      </c>
      <c r="AC94">
        <v>2</v>
      </c>
      <c r="AD94" t="s">
        <v>215</v>
      </c>
      <c r="AE94" s="2">
        <v>108000</v>
      </c>
      <c r="AF94" s="2">
        <v>10000</v>
      </c>
      <c r="AG94" s="2">
        <v>1728000</v>
      </c>
      <c r="AH94" s="2">
        <v>8360</v>
      </c>
      <c r="AI94" s="2">
        <v>5000</v>
      </c>
      <c r="AJ94" s="2">
        <v>0</v>
      </c>
      <c r="AK94" s="2">
        <v>0</v>
      </c>
      <c r="AL94" s="2">
        <v>5000</v>
      </c>
      <c r="AM94" s="2">
        <v>129600</v>
      </c>
      <c r="AN94" s="2">
        <v>337</v>
      </c>
      <c r="AO94" s="2">
        <v>5000</v>
      </c>
      <c r="AP94" s="2"/>
      <c r="AQ94" s="2"/>
      <c r="AR94" s="2"/>
      <c r="AS94" s="2">
        <v>1857600</v>
      </c>
      <c r="AT94">
        <v>48.611111110000003</v>
      </c>
      <c r="AU94">
        <v>903000</v>
      </c>
      <c r="AV94" s="2">
        <v>4227.71</v>
      </c>
      <c r="AW94">
        <v>10</v>
      </c>
      <c r="AY94" s="2">
        <v>903000</v>
      </c>
      <c r="AZ94" s="2">
        <v>0</v>
      </c>
      <c r="BA94" s="2">
        <v>0</v>
      </c>
      <c r="BB94" s="2">
        <v>0</v>
      </c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>
        <v>9772</v>
      </c>
      <c r="BR94" s="2">
        <v>4385.6899999999996</v>
      </c>
      <c r="BS94" s="9">
        <v>21.75</v>
      </c>
      <c r="BT94" s="2">
        <f>Table2[[#This Row],[Insurer Total Gross premium]]*Table2[[#This Row],[Coverholder Commission Percentage]]/100</f>
        <v>953.88757499999997</v>
      </c>
      <c r="BU94" s="2">
        <f>Table2[[#This Row],[Insurer Total Gross premium]]-Table2[[#This Row],[Coverholder Commission Amount]]</f>
        <v>3431.8024249999999</v>
      </c>
      <c r="BV94" s="2">
        <v>10000</v>
      </c>
      <c r="BW94" s="2">
        <v>18000</v>
      </c>
      <c r="BX94" s="2">
        <v>90</v>
      </c>
      <c r="BY94" s="2">
        <v>0</v>
      </c>
    </row>
    <row r="95" spans="1:77" x14ac:dyDescent="0.25">
      <c r="A95" s="7" t="s">
        <v>1670</v>
      </c>
      <c r="B95" s="11">
        <v>2022</v>
      </c>
      <c r="C95" t="s">
        <v>1296</v>
      </c>
      <c r="D95" s="3" t="s">
        <v>1678</v>
      </c>
      <c r="E95" t="s">
        <v>207</v>
      </c>
      <c r="F95" s="12">
        <v>44773</v>
      </c>
      <c r="G95" s="12">
        <v>45138</v>
      </c>
      <c r="H95" s="12">
        <v>44773</v>
      </c>
      <c r="I95" t="s">
        <v>1297</v>
      </c>
      <c r="J95" t="s">
        <v>1298</v>
      </c>
      <c r="K95" t="s">
        <v>1262</v>
      </c>
      <c r="L95" s="3" t="s">
        <v>221</v>
      </c>
      <c r="M95" t="s">
        <v>1299</v>
      </c>
      <c r="N95">
        <v>2</v>
      </c>
      <c r="O95" s="13">
        <v>359</v>
      </c>
      <c r="P95" t="s">
        <v>1304</v>
      </c>
      <c r="Q95" t="s">
        <v>1262</v>
      </c>
      <c r="R95" s="3" t="s">
        <v>221</v>
      </c>
      <c r="S95" t="s">
        <v>1305</v>
      </c>
      <c r="T95" s="13"/>
      <c r="U95" s="13">
        <v>2014</v>
      </c>
      <c r="V95" s="13">
        <v>2012</v>
      </c>
      <c r="W95" s="13">
        <v>2014</v>
      </c>
      <c r="X95" s="13">
        <v>2014</v>
      </c>
      <c r="Y95" t="s">
        <v>1306</v>
      </c>
      <c r="Z95">
        <v>6610</v>
      </c>
      <c r="AA95" t="s">
        <v>1307</v>
      </c>
      <c r="AB95">
        <v>1960</v>
      </c>
      <c r="AC95">
        <v>3</v>
      </c>
      <c r="AD95" t="s">
        <v>215</v>
      </c>
      <c r="AE95" s="2">
        <v>108000</v>
      </c>
      <c r="AF95" s="2">
        <v>10000</v>
      </c>
      <c r="AG95" s="2">
        <v>0</v>
      </c>
      <c r="AH95" s="2">
        <v>198</v>
      </c>
      <c r="AI95" s="2">
        <v>5000</v>
      </c>
      <c r="AJ95" s="2">
        <v>21600</v>
      </c>
      <c r="AK95" s="2">
        <v>127</v>
      </c>
      <c r="AL95" s="2">
        <v>5000</v>
      </c>
      <c r="AM95" s="2">
        <v>0</v>
      </c>
      <c r="AN95" s="2">
        <v>0</v>
      </c>
      <c r="AO95" s="2">
        <v>5000</v>
      </c>
      <c r="AP95" s="2"/>
      <c r="AQ95" s="2"/>
      <c r="AR95" s="2"/>
      <c r="AS95" s="2">
        <v>21600</v>
      </c>
      <c r="AT95">
        <v>48.611111110000003</v>
      </c>
      <c r="AU95">
        <v>10500</v>
      </c>
      <c r="AV95" s="2">
        <v>157.99</v>
      </c>
      <c r="AW95">
        <v>0</v>
      </c>
      <c r="AY95" s="2">
        <v>10500</v>
      </c>
      <c r="AZ95" s="2">
        <v>0</v>
      </c>
      <c r="BA95" s="2">
        <v>0</v>
      </c>
      <c r="BB95" s="2">
        <v>0</v>
      </c>
      <c r="BC95" s="2"/>
      <c r="BD95" s="2"/>
      <c r="BE95" s="2"/>
      <c r="BF95" s="2">
        <v>180000</v>
      </c>
      <c r="BG95" s="2">
        <v>180000</v>
      </c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9">
        <v>21.75</v>
      </c>
      <c r="BT95" s="2">
        <f>Table2[[#This Row],[Insurer Total Gross premium]]*Table2[[#This Row],[Coverholder Commission Percentage]]/100</f>
        <v>0</v>
      </c>
      <c r="BU95" s="2">
        <f>Table2[[#This Row],[Insurer Total Gross premium]]-Table2[[#This Row],[Coverholder Commission Amount]]</f>
        <v>0</v>
      </c>
      <c r="BV95" s="2">
        <v>10000</v>
      </c>
      <c r="BW95" s="2">
        <v>18750</v>
      </c>
      <c r="BX95" s="2">
        <v>90</v>
      </c>
      <c r="BY95" s="2">
        <v>0</v>
      </c>
    </row>
    <row r="96" spans="1:77" x14ac:dyDescent="0.25">
      <c r="A96" s="7" t="s">
        <v>1670</v>
      </c>
      <c r="B96" s="11">
        <v>2022</v>
      </c>
      <c r="C96" t="s">
        <v>440</v>
      </c>
      <c r="D96" s="3" t="s">
        <v>1678</v>
      </c>
      <c r="E96" t="s">
        <v>207</v>
      </c>
      <c r="F96" s="12">
        <v>44747</v>
      </c>
      <c r="G96" s="12">
        <v>44931</v>
      </c>
      <c r="H96" s="12">
        <v>44747</v>
      </c>
      <c r="I96" t="s">
        <v>441</v>
      </c>
      <c r="J96" t="s">
        <v>442</v>
      </c>
      <c r="K96" t="s">
        <v>443</v>
      </c>
      <c r="L96" t="s">
        <v>107</v>
      </c>
      <c r="M96" t="s">
        <v>444</v>
      </c>
      <c r="N96">
        <v>1</v>
      </c>
      <c r="O96" s="13">
        <v>5320</v>
      </c>
      <c r="P96" t="s">
        <v>445</v>
      </c>
      <c r="Q96" t="s">
        <v>443</v>
      </c>
      <c r="R96" t="s">
        <v>107</v>
      </c>
      <c r="S96" t="s">
        <v>444</v>
      </c>
      <c r="T96" s="13"/>
      <c r="U96" s="13">
        <v>2003</v>
      </c>
      <c r="V96" s="13">
        <v>2003</v>
      </c>
      <c r="W96" s="13">
        <v>2003</v>
      </c>
      <c r="X96" s="13">
        <v>2003</v>
      </c>
      <c r="Y96" t="s">
        <v>213</v>
      </c>
      <c r="Z96">
        <v>1841</v>
      </c>
      <c r="AA96" t="s">
        <v>446</v>
      </c>
      <c r="AB96">
        <v>1975</v>
      </c>
      <c r="AC96">
        <v>1</v>
      </c>
      <c r="AD96" t="s">
        <v>215</v>
      </c>
      <c r="AE96" s="2"/>
      <c r="AF96" s="2"/>
      <c r="AG96" s="2">
        <v>6000000</v>
      </c>
      <c r="AH96" s="2">
        <v>27524</v>
      </c>
      <c r="AI96" s="2">
        <v>2500</v>
      </c>
      <c r="AJ96" s="2">
        <v>0</v>
      </c>
      <c r="AK96" s="2">
        <v>0</v>
      </c>
      <c r="AL96" s="2">
        <v>2500</v>
      </c>
      <c r="AM96" s="2">
        <v>0</v>
      </c>
      <c r="AN96" s="2">
        <v>0</v>
      </c>
      <c r="AO96" s="2">
        <v>2500</v>
      </c>
      <c r="AP96" s="2"/>
      <c r="AQ96" s="2"/>
      <c r="AR96" s="2"/>
      <c r="AS96" s="2">
        <v>6000000</v>
      </c>
      <c r="AT96">
        <v>25</v>
      </c>
      <c r="AU96">
        <v>1500000</v>
      </c>
      <c r="AV96" s="2">
        <v>6881</v>
      </c>
      <c r="AY96" s="2">
        <v>1500000</v>
      </c>
      <c r="AZ96" s="2">
        <v>0</v>
      </c>
      <c r="BA96" s="2">
        <v>0</v>
      </c>
      <c r="BB96" s="2">
        <v>0</v>
      </c>
      <c r="BC96" s="2"/>
      <c r="BD96" s="2"/>
      <c r="BE96" s="2"/>
      <c r="BF96" s="2"/>
      <c r="BG96" s="2"/>
      <c r="BH96" s="2">
        <v>2000000</v>
      </c>
      <c r="BI96" s="2">
        <v>1260</v>
      </c>
      <c r="BJ96" s="2">
        <v>2500</v>
      </c>
      <c r="BK96" s="2"/>
      <c r="BL96" s="2"/>
      <c r="BM96" s="2"/>
      <c r="BN96" s="2"/>
      <c r="BO96" s="2"/>
      <c r="BP96" s="2"/>
      <c r="BQ96" s="2">
        <v>28784</v>
      </c>
      <c r="BR96" s="2">
        <v>8141</v>
      </c>
      <c r="BS96" s="9">
        <v>21.75</v>
      </c>
      <c r="BT96" s="2">
        <f>Table2[[#This Row],[Insurer Total Gross premium]]*Table2[[#This Row],[Coverholder Commission Percentage]]/100</f>
        <v>1770.6675</v>
      </c>
      <c r="BU96" s="2">
        <f>Table2[[#This Row],[Insurer Total Gross premium]]-Table2[[#This Row],[Coverholder Commission Amount]]</f>
        <v>6370.3325000000004</v>
      </c>
      <c r="BV96" s="2"/>
      <c r="BW96" s="2"/>
      <c r="BX96" s="2"/>
      <c r="BY96" s="2">
        <v>0</v>
      </c>
    </row>
    <row r="97" spans="1:77" x14ac:dyDescent="0.25">
      <c r="A97" s="7" t="s">
        <v>1670</v>
      </c>
      <c r="B97" s="11">
        <v>2022</v>
      </c>
      <c r="C97" t="s">
        <v>1093</v>
      </c>
      <c r="D97" s="3" t="s">
        <v>1678</v>
      </c>
      <c r="E97" t="s">
        <v>207</v>
      </c>
      <c r="F97" s="12">
        <v>44732</v>
      </c>
      <c r="G97" s="12">
        <v>44915</v>
      </c>
      <c r="H97" s="12">
        <v>44732</v>
      </c>
      <c r="I97" t="s">
        <v>1094</v>
      </c>
      <c r="J97" t="s">
        <v>1095</v>
      </c>
      <c r="K97" t="s">
        <v>1096</v>
      </c>
      <c r="L97" t="s">
        <v>221</v>
      </c>
      <c r="M97" t="s">
        <v>1097</v>
      </c>
      <c r="N97">
        <v>1</v>
      </c>
      <c r="O97" s="13"/>
      <c r="P97" t="s">
        <v>1098</v>
      </c>
      <c r="Q97" t="s">
        <v>1099</v>
      </c>
      <c r="R97" t="s">
        <v>221</v>
      </c>
      <c r="S97" t="s">
        <v>1100</v>
      </c>
      <c r="T97" s="13"/>
      <c r="U97" s="13">
        <v>1990</v>
      </c>
      <c r="V97" s="13">
        <v>1990</v>
      </c>
      <c r="W97" s="13">
        <v>1990</v>
      </c>
      <c r="X97" s="13">
        <v>1990</v>
      </c>
      <c r="Z97">
        <v>1841</v>
      </c>
      <c r="AA97" t="s">
        <v>776</v>
      </c>
      <c r="AB97">
        <v>1958</v>
      </c>
      <c r="AC97">
        <v>1</v>
      </c>
      <c r="AD97" t="s">
        <v>215</v>
      </c>
      <c r="AE97" s="2"/>
      <c r="AF97" s="2"/>
      <c r="AG97" s="2">
        <v>1062000</v>
      </c>
      <c r="AH97" s="2">
        <v>6372</v>
      </c>
      <c r="AI97" s="2">
        <v>1000</v>
      </c>
      <c r="AJ97" s="2">
        <v>0</v>
      </c>
      <c r="AK97" s="2">
        <v>0</v>
      </c>
      <c r="AL97" s="2">
        <v>1000</v>
      </c>
      <c r="AM97" s="2">
        <v>0</v>
      </c>
      <c r="AN97" s="2">
        <v>0</v>
      </c>
      <c r="AO97" s="2">
        <v>1000</v>
      </c>
      <c r="AP97" s="2"/>
      <c r="AQ97" s="2"/>
      <c r="AR97" s="2"/>
      <c r="AS97" s="2">
        <v>1062000</v>
      </c>
      <c r="AT97">
        <v>50</v>
      </c>
      <c r="AU97">
        <v>531000</v>
      </c>
      <c r="AV97" s="2">
        <v>3186</v>
      </c>
      <c r="AY97" s="2">
        <v>531000</v>
      </c>
      <c r="AZ97" s="2">
        <v>0</v>
      </c>
      <c r="BA97" s="2">
        <v>0</v>
      </c>
      <c r="BB97" s="2">
        <v>0</v>
      </c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>
        <v>7172</v>
      </c>
      <c r="BR97" s="2">
        <v>3186</v>
      </c>
      <c r="BS97" s="9">
        <v>21.75</v>
      </c>
      <c r="BT97" s="2">
        <f>Table2[[#This Row],[Insurer Total Gross premium]]*Table2[[#This Row],[Coverholder Commission Percentage]]/100</f>
        <v>692.95500000000004</v>
      </c>
      <c r="BU97" s="2">
        <f>Table2[[#This Row],[Insurer Total Gross premium]]-Table2[[#This Row],[Coverholder Commission Amount]]</f>
        <v>2493.0450000000001</v>
      </c>
      <c r="BV97" s="2"/>
      <c r="BW97" s="2"/>
      <c r="BX97" s="2"/>
      <c r="BY97" s="2">
        <v>0</v>
      </c>
    </row>
    <row r="98" spans="1:77" x14ac:dyDescent="0.25">
      <c r="A98" s="7" t="s">
        <v>1670</v>
      </c>
      <c r="B98" s="11">
        <v>2022</v>
      </c>
      <c r="C98" t="s">
        <v>1440</v>
      </c>
      <c r="D98" s="3" t="s">
        <v>1678</v>
      </c>
      <c r="E98" t="s">
        <v>207</v>
      </c>
      <c r="F98" s="12">
        <v>44748</v>
      </c>
      <c r="G98" s="12">
        <v>45113</v>
      </c>
      <c r="H98" s="12">
        <v>44748</v>
      </c>
      <c r="I98" t="s">
        <v>1401</v>
      </c>
      <c r="J98" t="s">
        <v>1402</v>
      </c>
      <c r="K98" t="s">
        <v>1403</v>
      </c>
      <c r="L98" t="s">
        <v>221</v>
      </c>
      <c r="M98" t="s">
        <v>1404</v>
      </c>
      <c r="N98">
        <v>1</v>
      </c>
      <c r="O98" s="13" t="s">
        <v>1441</v>
      </c>
      <c r="P98" t="s">
        <v>1442</v>
      </c>
      <c r="Q98" t="s">
        <v>1403</v>
      </c>
      <c r="R98" t="s">
        <v>221</v>
      </c>
      <c r="S98" t="s">
        <v>1443</v>
      </c>
      <c r="T98" s="13"/>
      <c r="U98" s="13">
        <v>1981</v>
      </c>
      <c r="V98" s="13">
        <v>2015</v>
      </c>
      <c r="W98" s="13">
        <v>1981</v>
      </c>
      <c r="X98" s="13">
        <v>1981</v>
      </c>
      <c r="Y98" t="s">
        <v>274</v>
      </c>
      <c r="Z98">
        <v>6532</v>
      </c>
      <c r="AA98" t="s">
        <v>1411</v>
      </c>
      <c r="AB98">
        <v>1915</v>
      </c>
      <c r="AC98">
        <v>2</v>
      </c>
      <c r="AD98" t="s">
        <v>215</v>
      </c>
      <c r="AE98" s="2">
        <v>0</v>
      </c>
      <c r="AF98" s="2">
        <v>0</v>
      </c>
      <c r="AG98" s="2">
        <v>259200</v>
      </c>
      <c r="AH98" s="2">
        <v>1141</v>
      </c>
      <c r="AI98" s="2">
        <v>25000</v>
      </c>
      <c r="AJ98" s="2">
        <v>0</v>
      </c>
      <c r="AK98" s="2">
        <v>0</v>
      </c>
      <c r="AL98" s="2">
        <v>25000</v>
      </c>
      <c r="AM98" s="2">
        <v>16000</v>
      </c>
      <c r="AN98" s="2">
        <v>53</v>
      </c>
      <c r="AO98" s="2">
        <v>25000</v>
      </c>
      <c r="AP98" s="2"/>
      <c r="AQ98" s="2"/>
      <c r="AR98" s="2"/>
      <c r="AS98" s="2">
        <v>275200</v>
      </c>
      <c r="AT98">
        <v>76</v>
      </c>
      <c r="AU98">
        <v>209152</v>
      </c>
      <c r="AV98" s="2">
        <v>907.44</v>
      </c>
      <c r="AW98">
        <v>0</v>
      </c>
      <c r="AY98" s="2">
        <v>209152</v>
      </c>
      <c r="AZ98" s="2">
        <v>0</v>
      </c>
      <c r="BA98" s="2">
        <v>0</v>
      </c>
      <c r="BB98" s="2">
        <v>0</v>
      </c>
      <c r="BC98" s="2"/>
      <c r="BD98" s="2"/>
      <c r="BE98" s="2"/>
      <c r="BF98" s="2">
        <v>301000</v>
      </c>
      <c r="BG98" s="2"/>
      <c r="BH98" s="2">
        <v>2000000</v>
      </c>
      <c r="BI98" s="2">
        <v>1100</v>
      </c>
      <c r="BJ98" s="2">
        <v>2500</v>
      </c>
      <c r="BK98" s="2"/>
      <c r="BL98" s="2"/>
      <c r="BM98" s="2"/>
      <c r="BN98" s="2"/>
      <c r="BO98" s="2"/>
      <c r="BP98" s="2"/>
      <c r="BQ98" s="2">
        <v>17425</v>
      </c>
      <c r="BR98" s="2">
        <v>13507</v>
      </c>
      <c r="BS98" s="9">
        <v>21.75</v>
      </c>
      <c r="BT98" s="2">
        <f>Table2[[#This Row],[Insurer Total Gross premium]]*Table2[[#This Row],[Coverholder Commission Percentage]]/100</f>
        <v>2937.7725</v>
      </c>
      <c r="BU98" s="2">
        <f>Table2[[#This Row],[Insurer Total Gross premium]]-Table2[[#This Row],[Coverholder Commission Amount]]</f>
        <v>10569.227500000001</v>
      </c>
      <c r="BV98" s="2"/>
      <c r="BW98" s="2"/>
      <c r="BX98" s="2"/>
      <c r="BY98" s="2">
        <v>0</v>
      </c>
    </row>
    <row r="99" spans="1:77" x14ac:dyDescent="0.25">
      <c r="A99" s="7" t="s">
        <v>1670</v>
      </c>
      <c r="B99" s="11">
        <v>2022</v>
      </c>
      <c r="C99" t="s">
        <v>1440</v>
      </c>
      <c r="D99" s="3" t="s">
        <v>1678</v>
      </c>
      <c r="E99" t="s">
        <v>207</v>
      </c>
      <c r="F99" s="12">
        <v>44748</v>
      </c>
      <c r="G99" s="12">
        <v>45113</v>
      </c>
      <c r="H99" s="12">
        <v>44748</v>
      </c>
      <c r="I99" t="s">
        <v>1401</v>
      </c>
      <c r="J99" t="s">
        <v>1402</v>
      </c>
      <c r="K99" t="s">
        <v>1403</v>
      </c>
      <c r="L99" t="s">
        <v>221</v>
      </c>
      <c r="M99" t="s">
        <v>1404</v>
      </c>
      <c r="N99">
        <v>2</v>
      </c>
      <c r="O99" s="13" t="s">
        <v>1444</v>
      </c>
      <c r="P99" t="s">
        <v>1445</v>
      </c>
      <c r="Q99" t="s">
        <v>1403</v>
      </c>
      <c r="R99" t="s">
        <v>221</v>
      </c>
      <c r="S99" t="s">
        <v>1446</v>
      </c>
      <c r="T99" s="13"/>
      <c r="U99" s="13"/>
      <c r="V99" s="13">
        <v>2014</v>
      </c>
      <c r="W99" s="13">
        <v>1980</v>
      </c>
      <c r="X99" s="13"/>
      <c r="Y99" t="s">
        <v>274</v>
      </c>
      <c r="Z99">
        <v>6532</v>
      </c>
      <c r="AA99" t="s">
        <v>1411</v>
      </c>
      <c r="AB99">
        <v>1951</v>
      </c>
      <c r="AC99">
        <v>2</v>
      </c>
      <c r="AD99" t="s">
        <v>215</v>
      </c>
      <c r="AE99" s="2">
        <v>0</v>
      </c>
      <c r="AF99" s="2">
        <v>0</v>
      </c>
      <c r="AG99" s="2">
        <v>389700</v>
      </c>
      <c r="AH99" s="2">
        <v>1715</v>
      </c>
      <c r="AI99" s="2">
        <v>25000</v>
      </c>
      <c r="AJ99" s="2">
        <v>0</v>
      </c>
      <c r="AK99" s="2">
        <v>0</v>
      </c>
      <c r="AL99" s="2">
        <v>25000</v>
      </c>
      <c r="AM99" s="2">
        <v>37000</v>
      </c>
      <c r="AN99" s="2">
        <v>122</v>
      </c>
      <c r="AO99" s="2">
        <v>25000</v>
      </c>
      <c r="AP99" s="2"/>
      <c r="AQ99" s="2"/>
      <c r="AR99" s="2"/>
      <c r="AS99" s="2">
        <v>426700</v>
      </c>
      <c r="AT99">
        <v>76</v>
      </c>
      <c r="AU99">
        <v>324292</v>
      </c>
      <c r="AV99" s="2">
        <v>1396.12</v>
      </c>
      <c r="AW99">
        <v>0</v>
      </c>
      <c r="AY99" s="2">
        <v>324292</v>
      </c>
      <c r="AZ99" s="2">
        <v>0</v>
      </c>
      <c r="BA99" s="2">
        <v>0</v>
      </c>
      <c r="BB99" s="2">
        <v>0</v>
      </c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9">
        <v>21.75</v>
      </c>
      <c r="BT99" s="2">
        <f>Table2[[#This Row],[Insurer Total Gross premium]]*Table2[[#This Row],[Coverholder Commission Percentage]]/100</f>
        <v>0</v>
      </c>
      <c r="BU99" s="2">
        <f>Table2[[#This Row],[Insurer Total Gross premium]]-Table2[[#This Row],[Coverholder Commission Amount]]</f>
        <v>0</v>
      </c>
      <c r="BV99" s="2"/>
      <c r="BW99" s="2"/>
      <c r="BX99" s="2"/>
      <c r="BY99" s="2">
        <v>0</v>
      </c>
    </row>
    <row r="100" spans="1:77" x14ac:dyDescent="0.25">
      <c r="A100" s="7" t="s">
        <v>1670</v>
      </c>
      <c r="B100" s="11">
        <v>2022</v>
      </c>
      <c r="C100" t="s">
        <v>1440</v>
      </c>
      <c r="D100" s="3" t="s">
        <v>1678</v>
      </c>
      <c r="E100" t="s">
        <v>207</v>
      </c>
      <c r="F100" s="12">
        <v>44748</v>
      </c>
      <c r="G100" s="12">
        <v>45113</v>
      </c>
      <c r="H100" s="12">
        <v>44748</v>
      </c>
      <c r="I100" t="s">
        <v>1401</v>
      </c>
      <c r="J100" t="s">
        <v>1402</v>
      </c>
      <c r="K100" t="s">
        <v>1403</v>
      </c>
      <c r="L100" t="s">
        <v>221</v>
      </c>
      <c r="M100" t="s">
        <v>1404</v>
      </c>
      <c r="N100">
        <v>3</v>
      </c>
      <c r="O100" s="13" t="s">
        <v>1447</v>
      </c>
      <c r="P100" t="s">
        <v>1448</v>
      </c>
      <c r="Q100" t="s">
        <v>1403</v>
      </c>
      <c r="R100" t="s">
        <v>221</v>
      </c>
      <c r="S100" t="s">
        <v>1449</v>
      </c>
      <c r="T100" s="13"/>
      <c r="U100" s="13"/>
      <c r="V100" s="13">
        <v>2019</v>
      </c>
      <c r="W100" s="13">
        <v>1985</v>
      </c>
      <c r="X100" s="13"/>
      <c r="Y100" t="s">
        <v>274</v>
      </c>
      <c r="Z100">
        <v>6532</v>
      </c>
      <c r="AA100" t="s">
        <v>958</v>
      </c>
      <c r="AB100">
        <v>1956</v>
      </c>
      <c r="AC100">
        <v>2</v>
      </c>
      <c r="AD100" t="s">
        <v>215</v>
      </c>
      <c r="AE100" s="2"/>
      <c r="AF100" s="2"/>
      <c r="AG100" s="2">
        <v>389700</v>
      </c>
      <c r="AH100" s="2">
        <v>1715</v>
      </c>
      <c r="AI100" s="2">
        <v>25000</v>
      </c>
      <c r="AJ100" s="2">
        <v>0</v>
      </c>
      <c r="AK100" s="2">
        <v>0</v>
      </c>
      <c r="AL100" s="2">
        <v>25000</v>
      </c>
      <c r="AM100" s="2">
        <v>32000</v>
      </c>
      <c r="AN100" s="2">
        <v>106</v>
      </c>
      <c r="AO100" s="2">
        <v>25000</v>
      </c>
      <c r="AP100" s="2"/>
      <c r="AQ100" s="2"/>
      <c r="AR100" s="2"/>
      <c r="AS100" s="2">
        <v>421700</v>
      </c>
      <c r="AT100">
        <v>76</v>
      </c>
      <c r="AU100">
        <v>320492</v>
      </c>
      <c r="AV100" s="2">
        <v>1383.96</v>
      </c>
      <c r="AW100">
        <v>0</v>
      </c>
      <c r="AY100" s="2">
        <v>320492</v>
      </c>
      <c r="AZ100" s="2">
        <v>0</v>
      </c>
      <c r="BA100" s="2">
        <v>0</v>
      </c>
      <c r="BB100" s="2">
        <v>0</v>
      </c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9">
        <v>21.75</v>
      </c>
      <c r="BT100" s="2">
        <f>Table2[[#This Row],[Insurer Total Gross premium]]*Table2[[#This Row],[Coverholder Commission Percentage]]/100</f>
        <v>0</v>
      </c>
      <c r="BU100" s="2">
        <f>Table2[[#This Row],[Insurer Total Gross premium]]-Table2[[#This Row],[Coverholder Commission Amount]]</f>
        <v>0</v>
      </c>
      <c r="BV100" s="2"/>
      <c r="BW100" s="2"/>
      <c r="BX100" s="2"/>
      <c r="BY100" s="2">
        <v>0</v>
      </c>
    </row>
    <row r="101" spans="1:77" x14ac:dyDescent="0.25">
      <c r="A101" s="7" t="s">
        <v>1670</v>
      </c>
      <c r="B101" s="11">
        <v>2022</v>
      </c>
      <c r="C101" t="s">
        <v>1440</v>
      </c>
      <c r="D101" s="3" t="s">
        <v>1678</v>
      </c>
      <c r="E101" t="s">
        <v>207</v>
      </c>
      <c r="F101" s="12">
        <v>44748</v>
      </c>
      <c r="G101" s="12">
        <v>45113</v>
      </c>
      <c r="H101" s="12">
        <v>44748</v>
      </c>
      <c r="I101" t="s">
        <v>1401</v>
      </c>
      <c r="J101" t="s">
        <v>1402</v>
      </c>
      <c r="K101" t="s">
        <v>1403</v>
      </c>
      <c r="L101" t="s">
        <v>221</v>
      </c>
      <c r="M101" t="s">
        <v>1404</v>
      </c>
      <c r="N101">
        <v>4</v>
      </c>
      <c r="O101" s="13">
        <v>84</v>
      </c>
      <c r="P101" t="s">
        <v>1450</v>
      </c>
      <c r="Q101" t="s">
        <v>1403</v>
      </c>
      <c r="R101" t="s">
        <v>221</v>
      </c>
      <c r="S101" t="s">
        <v>1451</v>
      </c>
      <c r="T101" s="13"/>
      <c r="U101" s="13"/>
      <c r="V101" s="13">
        <v>2012</v>
      </c>
      <c r="W101" s="13">
        <v>1990</v>
      </c>
      <c r="X101" s="13"/>
      <c r="Y101" t="s">
        <v>274</v>
      </c>
      <c r="Z101">
        <v>6631</v>
      </c>
      <c r="AA101" t="s">
        <v>1452</v>
      </c>
      <c r="AB101">
        <v>1903</v>
      </c>
      <c r="AC101">
        <v>1</v>
      </c>
      <c r="AD101" t="s">
        <v>215</v>
      </c>
      <c r="AE101" s="2">
        <v>50000</v>
      </c>
      <c r="AF101" s="2"/>
      <c r="AG101" s="2">
        <v>280000</v>
      </c>
      <c r="AH101" s="2">
        <v>1036</v>
      </c>
      <c r="AI101" s="2">
        <v>25000</v>
      </c>
      <c r="AJ101" s="2">
        <v>0</v>
      </c>
      <c r="AK101" s="2">
        <v>0</v>
      </c>
      <c r="AL101" s="2">
        <v>25000</v>
      </c>
      <c r="AM101" s="2">
        <v>16500</v>
      </c>
      <c r="AN101" s="2">
        <v>48</v>
      </c>
      <c r="AO101" s="2">
        <v>25000</v>
      </c>
      <c r="AP101" s="2"/>
      <c r="AQ101" s="2"/>
      <c r="AR101" s="2"/>
      <c r="AS101" s="2">
        <v>296500</v>
      </c>
      <c r="AT101">
        <v>76</v>
      </c>
      <c r="AU101">
        <v>225340</v>
      </c>
      <c r="AV101" s="2">
        <v>823.84</v>
      </c>
      <c r="AW101">
        <v>0</v>
      </c>
      <c r="AY101" s="2">
        <v>225340</v>
      </c>
      <c r="AZ101" s="2">
        <v>0</v>
      </c>
      <c r="BA101" s="2">
        <v>0</v>
      </c>
      <c r="BB101" s="2">
        <v>0</v>
      </c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9">
        <v>21.75</v>
      </c>
      <c r="BT101" s="2">
        <f>Table2[[#This Row],[Insurer Total Gross premium]]*Table2[[#This Row],[Coverholder Commission Percentage]]/100</f>
        <v>0</v>
      </c>
      <c r="BU101" s="2">
        <f>Table2[[#This Row],[Insurer Total Gross premium]]-Table2[[#This Row],[Coverholder Commission Amount]]</f>
        <v>0</v>
      </c>
      <c r="BV101" s="2"/>
      <c r="BW101" s="2"/>
      <c r="BX101" s="2"/>
      <c r="BY101" s="2">
        <v>0</v>
      </c>
    </row>
    <row r="102" spans="1:77" x14ac:dyDescent="0.25">
      <c r="A102" s="7" t="s">
        <v>1670</v>
      </c>
      <c r="B102" s="11">
        <v>2022</v>
      </c>
      <c r="C102" t="s">
        <v>1440</v>
      </c>
      <c r="D102" s="3" t="s">
        <v>1678</v>
      </c>
      <c r="E102" t="s">
        <v>207</v>
      </c>
      <c r="F102" s="12">
        <v>44748</v>
      </c>
      <c r="G102" s="12">
        <v>45113</v>
      </c>
      <c r="H102" s="12">
        <v>44748</v>
      </c>
      <c r="I102" t="s">
        <v>1401</v>
      </c>
      <c r="J102" t="s">
        <v>1402</v>
      </c>
      <c r="K102" t="s">
        <v>1403</v>
      </c>
      <c r="L102" t="s">
        <v>221</v>
      </c>
      <c r="M102" t="s">
        <v>1404</v>
      </c>
      <c r="N102">
        <v>5</v>
      </c>
      <c r="O102" s="13"/>
      <c r="P102" t="s">
        <v>1453</v>
      </c>
      <c r="Q102" t="s">
        <v>1403</v>
      </c>
      <c r="R102" t="s">
        <v>221</v>
      </c>
      <c r="S102" t="s">
        <v>1454</v>
      </c>
      <c r="T102" s="13"/>
      <c r="U102" s="13"/>
      <c r="V102" s="13">
        <v>2012</v>
      </c>
      <c r="W102" s="13">
        <v>1985</v>
      </c>
      <c r="X102" s="13"/>
      <c r="Z102">
        <v>6532</v>
      </c>
      <c r="AA102" t="s">
        <v>1411</v>
      </c>
      <c r="AB102">
        <v>1943</v>
      </c>
      <c r="AC102">
        <v>2</v>
      </c>
      <c r="AD102" t="s">
        <v>215</v>
      </c>
      <c r="AE102" s="2"/>
      <c r="AF102" s="2"/>
      <c r="AG102" s="2">
        <v>306000</v>
      </c>
      <c r="AH102" s="2">
        <v>1346</v>
      </c>
      <c r="AI102" s="2">
        <v>25000</v>
      </c>
      <c r="AJ102" s="2">
        <v>0</v>
      </c>
      <c r="AK102" s="2">
        <v>0</v>
      </c>
      <c r="AL102" s="2">
        <v>25000</v>
      </c>
      <c r="AM102" s="2">
        <v>20000</v>
      </c>
      <c r="AN102" s="2">
        <v>66</v>
      </c>
      <c r="AO102" s="2">
        <v>25000</v>
      </c>
      <c r="AP102" s="2"/>
      <c r="AQ102" s="2"/>
      <c r="AR102" s="2"/>
      <c r="AS102" s="2">
        <v>326000</v>
      </c>
      <c r="AT102">
        <v>76</v>
      </c>
      <c r="AU102">
        <v>247760</v>
      </c>
      <c r="AV102" s="2">
        <v>1073.1199999999999</v>
      </c>
      <c r="AY102" s="2">
        <v>247760</v>
      </c>
      <c r="AZ102" s="2">
        <v>0</v>
      </c>
      <c r="BA102" s="2">
        <v>0</v>
      </c>
      <c r="BB102" s="2">
        <v>0</v>
      </c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9">
        <v>21.75</v>
      </c>
      <c r="BT102" s="2">
        <f>Table2[[#This Row],[Insurer Total Gross premium]]*Table2[[#This Row],[Coverholder Commission Percentage]]/100</f>
        <v>0</v>
      </c>
      <c r="BU102" s="2">
        <f>Table2[[#This Row],[Insurer Total Gross premium]]-Table2[[#This Row],[Coverholder Commission Amount]]</f>
        <v>0</v>
      </c>
      <c r="BV102" s="2"/>
      <c r="BW102" s="2"/>
      <c r="BX102" s="2"/>
      <c r="BY102" s="2">
        <v>0</v>
      </c>
    </row>
    <row r="103" spans="1:77" x14ac:dyDescent="0.25">
      <c r="A103" s="7" t="s">
        <v>1670</v>
      </c>
      <c r="B103" s="11">
        <v>2022</v>
      </c>
      <c r="C103" t="s">
        <v>1440</v>
      </c>
      <c r="D103" s="3" t="s">
        <v>1678</v>
      </c>
      <c r="E103" t="s">
        <v>207</v>
      </c>
      <c r="F103" s="12">
        <v>44748</v>
      </c>
      <c r="G103" s="12">
        <v>45113</v>
      </c>
      <c r="H103" s="12">
        <v>44748</v>
      </c>
      <c r="I103" t="s">
        <v>1401</v>
      </c>
      <c r="J103" t="s">
        <v>1402</v>
      </c>
      <c r="K103" t="s">
        <v>1403</v>
      </c>
      <c r="L103" t="s">
        <v>221</v>
      </c>
      <c r="M103" t="s">
        <v>1404</v>
      </c>
      <c r="N103">
        <v>6</v>
      </c>
      <c r="O103" s="13"/>
      <c r="P103" t="s">
        <v>1455</v>
      </c>
      <c r="Q103" t="s">
        <v>1456</v>
      </c>
      <c r="R103" t="s">
        <v>221</v>
      </c>
      <c r="S103" t="s">
        <v>1457</v>
      </c>
      <c r="T103" s="13"/>
      <c r="U103" s="13">
        <v>1998</v>
      </c>
      <c r="V103" s="13">
        <v>2019</v>
      </c>
      <c r="W103" s="13">
        <v>1998</v>
      </c>
      <c r="X103" s="13">
        <v>1998</v>
      </c>
      <c r="Z103">
        <v>6532</v>
      </c>
      <c r="AA103" t="s">
        <v>1458</v>
      </c>
      <c r="AB103">
        <v>1951</v>
      </c>
      <c r="AC103">
        <v>2</v>
      </c>
      <c r="AD103" t="s">
        <v>215</v>
      </c>
      <c r="AE103" s="2"/>
      <c r="AF103" s="2"/>
      <c r="AG103" s="2">
        <v>288000</v>
      </c>
      <c r="AH103" s="2">
        <v>1267</v>
      </c>
      <c r="AI103" s="2">
        <v>25000</v>
      </c>
      <c r="AJ103" s="2">
        <v>0</v>
      </c>
      <c r="AK103" s="2">
        <v>0</v>
      </c>
      <c r="AL103" s="2">
        <v>25000</v>
      </c>
      <c r="AM103" s="2">
        <v>20000</v>
      </c>
      <c r="AN103" s="2">
        <v>66</v>
      </c>
      <c r="AO103" s="2">
        <v>25000</v>
      </c>
      <c r="AP103" s="2"/>
      <c r="AQ103" s="2"/>
      <c r="AR103" s="2"/>
      <c r="AS103" s="2">
        <v>308000</v>
      </c>
      <c r="AT103">
        <v>76</v>
      </c>
      <c r="AU103">
        <v>234080</v>
      </c>
      <c r="AV103" s="2">
        <v>1013.08</v>
      </c>
      <c r="AY103" s="2">
        <v>234080</v>
      </c>
      <c r="AZ103" s="2">
        <v>0</v>
      </c>
      <c r="BA103" s="2">
        <v>0</v>
      </c>
      <c r="BB103" s="2">
        <v>0</v>
      </c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9">
        <v>21.75</v>
      </c>
      <c r="BT103" s="2">
        <f>Table2[[#This Row],[Insurer Total Gross premium]]*Table2[[#This Row],[Coverholder Commission Percentage]]/100</f>
        <v>0</v>
      </c>
      <c r="BU103" s="2">
        <f>Table2[[#This Row],[Insurer Total Gross premium]]-Table2[[#This Row],[Coverholder Commission Amount]]</f>
        <v>0</v>
      </c>
      <c r="BV103" s="2"/>
      <c r="BW103" s="2"/>
      <c r="BX103" s="2"/>
      <c r="BY103" s="2">
        <v>0</v>
      </c>
    </row>
    <row r="104" spans="1:77" x14ac:dyDescent="0.25">
      <c r="A104" s="7" t="s">
        <v>1670</v>
      </c>
      <c r="B104" s="11">
        <v>2022</v>
      </c>
      <c r="C104" t="s">
        <v>1440</v>
      </c>
      <c r="D104" s="3" t="s">
        <v>1678</v>
      </c>
      <c r="E104" t="s">
        <v>207</v>
      </c>
      <c r="F104" s="12">
        <v>44748</v>
      </c>
      <c r="G104" s="12">
        <v>45113</v>
      </c>
      <c r="H104" s="12">
        <v>44748</v>
      </c>
      <c r="I104" t="s">
        <v>1401</v>
      </c>
      <c r="J104" t="s">
        <v>1402</v>
      </c>
      <c r="K104" t="s">
        <v>1403</v>
      </c>
      <c r="L104" t="s">
        <v>221</v>
      </c>
      <c r="M104" t="s">
        <v>1404</v>
      </c>
      <c r="N104">
        <v>7</v>
      </c>
      <c r="O104" s="13"/>
      <c r="P104" t="s">
        <v>1459</v>
      </c>
      <c r="Q104" t="s">
        <v>1403</v>
      </c>
      <c r="R104" t="s">
        <v>221</v>
      </c>
      <c r="S104" t="s">
        <v>1460</v>
      </c>
      <c r="T104" s="13"/>
      <c r="U104" s="13">
        <v>2015</v>
      </c>
      <c r="V104" s="13">
        <v>2012</v>
      </c>
      <c r="W104" s="13">
        <v>2019</v>
      </c>
      <c r="X104" s="13">
        <v>2016</v>
      </c>
      <c r="Z104">
        <v>6532</v>
      </c>
      <c r="AA104" t="s">
        <v>683</v>
      </c>
      <c r="AB104">
        <v>1895</v>
      </c>
      <c r="AC104">
        <v>2</v>
      </c>
      <c r="AD104" t="s">
        <v>215</v>
      </c>
      <c r="AE104" s="2"/>
      <c r="AF104" s="2"/>
      <c r="AG104" s="2">
        <v>436500</v>
      </c>
      <c r="AH104" s="2">
        <v>1921</v>
      </c>
      <c r="AI104" s="2">
        <v>25000</v>
      </c>
      <c r="AJ104" s="2">
        <v>0</v>
      </c>
      <c r="AK104" s="2">
        <v>0</v>
      </c>
      <c r="AL104" s="2">
        <v>25000</v>
      </c>
      <c r="AM104" s="2">
        <v>35000</v>
      </c>
      <c r="AN104" s="2">
        <v>116</v>
      </c>
      <c r="AO104" s="2">
        <v>25000</v>
      </c>
      <c r="AP104" s="2"/>
      <c r="AQ104" s="2"/>
      <c r="AR104" s="2"/>
      <c r="AS104" s="2">
        <v>471500</v>
      </c>
      <c r="AT104">
        <v>76</v>
      </c>
      <c r="AU104">
        <v>358340</v>
      </c>
      <c r="AV104" s="2">
        <v>1548.12</v>
      </c>
      <c r="AY104" s="2">
        <v>358340</v>
      </c>
      <c r="AZ104" s="2">
        <v>0</v>
      </c>
      <c r="BA104" s="2">
        <v>0</v>
      </c>
      <c r="BB104" s="2">
        <v>0</v>
      </c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9">
        <v>21.75</v>
      </c>
      <c r="BT104" s="2">
        <f>Table2[[#This Row],[Insurer Total Gross premium]]*Table2[[#This Row],[Coverholder Commission Percentage]]/100</f>
        <v>0</v>
      </c>
      <c r="BU104" s="2">
        <f>Table2[[#This Row],[Insurer Total Gross premium]]-Table2[[#This Row],[Coverholder Commission Amount]]</f>
        <v>0</v>
      </c>
      <c r="BV104" s="2"/>
      <c r="BW104" s="2"/>
      <c r="BX104" s="2"/>
      <c r="BY104" s="2">
        <v>0</v>
      </c>
    </row>
    <row r="105" spans="1:77" x14ac:dyDescent="0.25">
      <c r="A105" s="7" t="s">
        <v>1670</v>
      </c>
      <c r="B105" s="11">
        <v>2022</v>
      </c>
      <c r="C105" t="s">
        <v>1440</v>
      </c>
      <c r="D105" s="3" t="s">
        <v>1678</v>
      </c>
      <c r="E105" t="s">
        <v>207</v>
      </c>
      <c r="F105" s="12">
        <v>44748</v>
      </c>
      <c r="G105" s="12">
        <v>45113</v>
      </c>
      <c r="H105" s="12">
        <v>44748</v>
      </c>
      <c r="I105" t="s">
        <v>1401</v>
      </c>
      <c r="J105" t="s">
        <v>1402</v>
      </c>
      <c r="K105" t="s">
        <v>1403</v>
      </c>
      <c r="L105" t="s">
        <v>221</v>
      </c>
      <c r="M105" t="s">
        <v>1404</v>
      </c>
      <c r="N105">
        <v>8</v>
      </c>
      <c r="O105" s="13"/>
      <c r="P105" t="s">
        <v>1461</v>
      </c>
      <c r="Q105" t="s">
        <v>1403</v>
      </c>
      <c r="R105" t="s">
        <v>221</v>
      </c>
      <c r="S105" t="s">
        <v>1449</v>
      </c>
      <c r="T105" s="13"/>
      <c r="U105" s="13"/>
      <c r="V105" s="13">
        <v>2021</v>
      </c>
      <c r="W105" s="13">
        <v>1985</v>
      </c>
      <c r="X105" s="13"/>
      <c r="Z105">
        <v>6532</v>
      </c>
      <c r="AA105" t="s">
        <v>683</v>
      </c>
      <c r="AB105">
        <v>1957</v>
      </c>
      <c r="AC105">
        <v>2</v>
      </c>
      <c r="AD105" t="s">
        <v>215</v>
      </c>
      <c r="AE105" s="2"/>
      <c r="AF105" s="2"/>
      <c r="AG105" s="2">
        <v>389700</v>
      </c>
      <c r="AH105" s="2">
        <v>1715</v>
      </c>
      <c r="AI105" s="2">
        <v>25000</v>
      </c>
      <c r="AJ105" s="2">
        <v>0</v>
      </c>
      <c r="AK105" s="2">
        <v>0</v>
      </c>
      <c r="AL105" s="2">
        <v>25000</v>
      </c>
      <c r="AM105" s="2">
        <v>35000</v>
      </c>
      <c r="AN105" s="2">
        <v>116</v>
      </c>
      <c r="AO105" s="2">
        <v>25000</v>
      </c>
      <c r="AP105" s="2"/>
      <c r="AQ105" s="2"/>
      <c r="AR105" s="2"/>
      <c r="AS105" s="2">
        <v>424700</v>
      </c>
      <c r="AT105">
        <v>76</v>
      </c>
      <c r="AU105">
        <v>322772</v>
      </c>
      <c r="AV105" s="2">
        <v>1391.56</v>
      </c>
      <c r="AY105" s="2">
        <v>322772</v>
      </c>
      <c r="AZ105" s="2">
        <v>0</v>
      </c>
      <c r="BA105" s="2">
        <v>0</v>
      </c>
      <c r="BB105" s="2">
        <v>0</v>
      </c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9">
        <v>21.75</v>
      </c>
      <c r="BT105" s="2">
        <f>Table2[[#This Row],[Insurer Total Gross premium]]*Table2[[#This Row],[Coverholder Commission Percentage]]/100</f>
        <v>0</v>
      </c>
      <c r="BU105" s="2">
        <f>Table2[[#This Row],[Insurer Total Gross premium]]-Table2[[#This Row],[Coverholder Commission Amount]]</f>
        <v>0</v>
      </c>
      <c r="BV105" s="2"/>
      <c r="BW105" s="2"/>
      <c r="BX105" s="2"/>
      <c r="BY105" s="2">
        <v>0</v>
      </c>
    </row>
    <row r="106" spans="1:77" x14ac:dyDescent="0.25">
      <c r="A106" s="7" t="s">
        <v>1670</v>
      </c>
      <c r="B106" s="11">
        <v>2022</v>
      </c>
      <c r="C106" t="s">
        <v>1440</v>
      </c>
      <c r="D106" s="3" t="s">
        <v>1678</v>
      </c>
      <c r="E106" t="s">
        <v>207</v>
      </c>
      <c r="F106" s="12">
        <v>44748</v>
      </c>
      <c r="G106" s="12">
        <v>45113</v>
      </c>
      <c r="H106" s="12">
        <v>44748</v>
      </c>
      <c r="I106" t="s">
        <v>1401</v>
      </c>
      <c r="J106" t="s">
        <v>1402</v>
      </c>
      <c r="K106" t="s">
        <v>1403</v>
      </c>
      <c r="L106" t="s">
        <v>221</v>
      </c>
      <c r="M106" t="s">
        <v>1404</v>
      </c>
      <c r="N106">
        <v>9</v>
      </c>
      <c r="O106" s="13"/>
      <c r="P106" t="s">
        <v>1462</v>
      </c>
      <c r="Q106" t="s">
        <v>1403</v>
      </c>
      <c r="R106" t="s">
        <v>221</v>
      </c>
      <c r="S106" t="s">
        <v>1449</v>
      </c>
      <c r="T106" s="13"/>
      <c r="U106" s="13"/>
      <c r="V106" s="13">
        <v>2011</v>
      </c>
      <c r="W106" s="13">
        <v>1985</v>
      </c>
      <c r="X106" s="13"/>
      <c r="Z106">
        <v>6532</v>
      </c>
      <c r="AA106" t="s">
        <v>683</v>
      </c>
      <c r="AB106">
        <v>1955</v>
      </c>
      <c r="AC106">
        <v>2</v>
      </c>
      <c r="AD106" t="s">
        <v>215</v>
      </c>
      <c r="AE106" s="2"/>
      <c r="AF106" s="2"/>
      <c r="AG106" s="2">
        <v>389700</v>
      </c>
      <c r="AH106" s="2">
        <v>1715</v>
      </c>
      <c r="AI106" s="2">
        <v>25000</v>
      </c>
      <c r="AJ106" s="2">
        <v>0</v>
      </c>
      <c r="AK106" s="2">
        <v>0</v>
      </c>
      <c r="AL106" s="2">
        <v>25000</v>
      </c>
      <c r="AM106" s="2">
        <v>34000</v>
      </c>
      <c r="AN106" s="2">
        <v>112</v>
      </c>
      <c r="AO106" s="2">
        <v>25000</v>
      </c>
      <c r="AP106" s="2"/>
      <c r="AQ106" s="2"/>
      <c r="AR106" s="2"/>
      <c r="AS106" s="2">
        <v>423700</v>
      </c>
      <c r="AT106">
        <v>76</v>
      </c>
      <c r="AU106">
        <v>322012</v>
      </c>
      <c r="AV106" s="2">
        <v>1388.52</v>
      </c>
      <c r="AY106" s="2">
        <v>322012</v>
      </c>
      <c r="AZ106" s="2">
        <v>0</v>
      </c>
      <c r="BA106" s="2">
        <v>0</v>
      </c>
      <c r="BB106" s="2">
        <v>0</v>
      </c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9">
        <v>21.75</v>
      </c>
      <c r="BT106" s="2">
        <f>Table2[[#This Row],[Insurer Total Gross premium]]*Table2[[#This Row],[Coverholder Commission Percentage]]/100</f>
        <v>0</v>
      </c>
      <c r="BU106" s="2">
        <f>Table2[[#This Row],[Insurer Total Gross premium]]-Table2[[#This Row],[Coverholder Commission Amount]]</f>
        <v>0</v>
      </c>
      <c r="BV106" s="2"/>
      <c r="BW106" s="2"/>
      <c r="BX106" s="2"/>
      <c r="BY106" s="2">
        <v>0</v>
      </c>
    </row>
    <row r="107" spans="1:77" x14ac:dyDescent="0.25">
      <c r="A107" s="7" t="s">
        <v>1670</v>
      </c>
      <c r="B107" s="11">
        <v>2022</v>
      </c>
      <c r="C107" t="s">
        <v>1440</v>
      </c>
      <c r="D107" s="3" t="s">
        <v>1678</v>
      </c>
      <c r="E107" t="s">
        <v>207</v>
      </c>
      <c r="F107" s="12">
        <v>44748</v>
      </c>
      <c r="G107" s="12">
        <v>45113</v>
      </c>
      <c r="H107" s="12">
        <v>44748</v>
      </c>
      <c r="I107" t="s">
        <v>1401</v>
      </c>
      <c r="J107" t="s">
        <v>1402</v>
      </c>
      <c r="K107" t="s">
        <v>1403</v>
      </c>
      <c r="L107" t="s">
        <v>221</v>
      </c>
      <c r="M107" t="s">
        <v>1404</v>
      </c>
      <c r="N107">
        <v>10</v>
      </c>
      <c r="O107" s="13"/>
      <c r="P107" t="s">
        <v>1463</v>
      </c>
      <c r="Q107" t="s">
        <v>1403</v>
      </c>
      <c r="R107" t="s">
        <v>221</v>
      </c>
      <c r="S107" t="s">
        <v>1449</v>
      </c>
      <c r="T107" s="13"/>
      <c r="U107" s="13"/>
      <c r="V107" s="13">
        <v>2021</v>
      </c>
      <c r="W107" s="13">
        <v>1985</v>
      </c>
      <c r="X107" s="13"/>
      <c r="Z107">
        <v>6532</v>
      </c>
      <c r="AA107" t="s">
        <v>683</v>
      </c>
      <c r="AB107">
        <v>1955</v>
      </c>
      <c r="AC107">
        <v>2</v>
      </c>
      <c r="AD107" t="s">
        <v>215</v>
      </c>
      <c r="AE107" s="2"/>
      <c r="AF107" s="2"/>
      <c r="AG107" s="2">
        <v>416700</v>
      </c>
      <c r="AH107" s="2">
        <v>1833</v>
      </c>
      <c r="AI107" s="2">
        <v>25000</v>
      </c>
      <c r="AJ107" s="2">
        <v>0</v>
      </c>
      <c r="AK107" s="2">
        <v>0</v>
      </c>
      <c r="AL107" s="2">
        <v>25000</v>
      </c>
      <c r="AM107" s="2">
        <v>35000</v>
      </c>
      <c r="AN107" s="2">
        <v>116</v>
      </c>
      <c r="AO107" s="2">
        <v>25000</v>
      </c>
      <c r="AP107" s="2"/>
      <c r="AQ107" s="2"/>
      <c r="AR107" s="2"/>
      <c r="AS107" s="2">
        <v>451700</v>
      </c>
      <c r="AT107">
        <v>76</v>
      </c>
      <c r="AU107">
        <v>343292</v>
      </c>
      <c r="AV107" s="2">
        <v>1481.24</v>
      </c>
      <c r="AY107" s="2">
        <v>343292</v>
      </c>
      <c r="AZ107" s="2">
        <v>0</v>
      </c>
      <c r="BA107" s="2">
        <v>0</v>
      </c>
      <c r="BB107" s="2">
        <v>0</v>
      </c>
      <c r="BC107" s="2"/>
      <c r="BD107" s="2"/>
      <c r="BE107" s="2"/>
      <c r="BF107" s="2">
        <v>301000</v>
      </c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9">
        <v>21.75</v>
      </c>
      <c r="BT107" s="2">
        <f>Table2[[#This Row],[Insurer Total Gross premium]]*Table2[[#This Row],[Coverholder Commission Percentage]]/100</f>
        <v>0</v>
      </c>
      <c r="BU107" s="2">
        <f>Table2[[#This Row],[Insurer Total Gross premium]]-Table2[[#This Row],[Coverholder Commission Amount]]</f>
        <v>0</v>
      </c>
      <c r="BV107" s="2"/>
      <c r="BW107" s="2"/>
      <c r="BX107" s="2"/>
      <c r="BY107" s="2">
        <v>0</v>
      </c>
    </row>
    <row r="108" spans="1:77" x14ac:dyDescent="0.25">
      <c r="A108" s="7" t="s">
        <v>1670</v>
      </c>
      <c r="B108" s="11">
        <v>2022</v>
      </c>
      <c r="C108" t="s">
        <v>1464</v>
      </c>
      <c r="D108" s="3" t="s">
        <v>1678</v>
      </c>
      <c r="E108" t="s">
        <v>207</v>
      </c>
      <c r="F108" s="12">
        <v>44748</v>
      </c>
      <c r="G108" s="12">
        <v>45113</v>
      </c>
      <c r="H108" s="12">
        <v>44748</v>
      </c>
      <c r="I108" t="s">
        <v>1401</v>
      </c>
      <c r="J108" t="s">
        <v>1402</v>
      </c>
      <c r="K108" t="s">
        <v>1403</v>
      </c>
      <c r="L108" t="s">
        <v>221</v>
      </c>
      <c r="M108" t="s">
        <v>1404</v>
      </c>
      <c r="N108">
        <v>1</v>
      </c>
      <c r="O108" s="13" t="s">
        <v>1465</v>
      </c>
      <c r="P108" t="s">
        <v>1466</v>
      </c>
      <c r="Q108" t="s">
        <v>1403</v>
      </c>
      <c r="R108" t="s">
        <v>221</v>
      </c>
      <c r="S108" t="s">
        <v>1467</v>
      </c>
      <c r="T108" s="13"/>
      <c r="U108" s="13"/>
      <c r="V108" s="13">
        <v>2005</v>
      </c>
      <c r="W108" s="13">
        <v>1980</v>
      </c>
      <c r="X108" s="13"/>
      <c r="Y108" t="s">
        <v>274</v>
      </c>
      <c r="Z108">
        <v>6631</v>
      </c>
      <c r="AA108" t="s">
        <v>1468</v>
      </c>
      <c r="AB108">
        <v>1914</v>
      </c>
      <c r="AC108">
        <v>2</v>
      </c>
      <c r="AD108" t="s">
        <v>215</v>
      </c>
      <c r="AE108" s="2"/>
      <c r="AF108" s="2"/>
      <c r="AG108" s="2">
        <v>0</v>
      </c>
      <c r="AH108" s="2"/>
      <c r="AI108" s="2"/>
      <c r="AJ108" s="2">
        <v>0</v>
      </c>
      <c r="AK108" s="2"/>
      <c r="AL108" s="2"/>
      <c r="AM108" s="2">
        <v>0</v>
      </c>
      <c r="AN108" s="2"/>
      <c r="AO108" s="2"/>
      <c r="AP108" s="2"/>
      <c r="AQ108" s="2"/>
      <c r="AR108" s="2"/>
      <c r="AS108" s="2">
        <v>0</v>
      </c>
      <c r="AV108" s="2"/>
      <c r="AY108" s="2"/>
      <c r="AZ108" s="2"/>
      <c r="BA108" s="2"/>
      <c r="BB108" s="2"/>
      <c r="BC108" s="2"/>
      <c r="BD108" s="2"/>
      <c r="BE108" s="2"/>
      <c r="BF108" s="2">
        <v>156000</v>
      </c>
      <c r="BG108" s="2"/>
      <c r="BH108" s="2">
        <v>2000000</v>
      </c>
      <c r="BI108" s="2">
        <v>1100</v>
      </c>
      <c r="BJ108" s="2">
        <v>2500</v>
      </c>
      <c r="BK108" s="2"/>
      <c r="BL108" s="2"/>
      <c r="BM108" s="2"/>
      <c r="BN108" s="2"/>
      <c r="BO108" s="2"/>
      <c r="BP108" s="2"/>
      <c r="BQ108" s="2">
        <v>12997</v>
      </c>
      <c r="BR108" s="2">
        <v>1100</v>
      </c>
      <c r="BS108" s="9">
        <v>21.75</v>
      </c>
      <c r="BT108" s="2">
        <f>Table2[[#This Row],[Insurer Total Gross premium]]*Table2[[#This Row],[Coverholder Commission Percentage]]/100</f>
        <v>239.25</v>
      </c>
      <c r="BU108" s="2">
        <f>Table2[[#This Row],[Insurer Total Gross premium]]-Table2[[#This Row],[Coverholder Commission Amount]]</f>
        <v>860.75</v>
      </c>
      <c r="BV108" s="2"/>
      <c r="BW108" s="2"/>
      <c r="BX108" s="2"/>
      <c r="BY108" s="2"/>
    </row>
    <row r="109" spans="1:77" x14ac:dyDescent="0.25">
      <c r="A109" s="7" t="s">
        <v>1670</v>
      </c>
      <c r="B109" s="11">
        <v>2022</v>
      </c>
      <c r="C109" t="s">
        <v>1464</v>
      </c>
      <c r="D109" s="3" t="s">
        <v>1678</v>
      </c>
      <c r="E109" t="s">
        <v>207</v>
      </c>
      <c r="F109" s="12">
        <v>44748</v>
      </c>
      <c r="G109" s="12">
        <v>45113</v>
      </c>
      <c r="H109" s="12">
        <v>44748</v>
      </c>
      <c r="I109" t="s">
        <v>1401</v>
      </c>
      <c r="J109" t="s">
        <v>1402</v>
      </c>
      <c r="K109" t="s">
        <v>1403</v>
      </c>
      <c r="L109" t="s">
        <v>221</v>
      </c>
      <c r="M109" t="s">
        <v>1404</v>
      </c>
      <c r="N109">
        <v>2</v>
      </c>
      <c r="O109" s="13" t="s">
        <v>1469</v>
      </c>
      <c r="P109" t="s">
        <v>1470</v>
      </c>
      <c r="Q109" t="s">
        <v>1403</v>
      </c>
      <c r="R109" t="s">
        <v>221</v>
      </c>
      <c r="S109" t="s">
        <v>1471</v>
      </c>
      <c r="T109" s="13"/>
      <c r="U109" s="13"/>
      <c r="V109" s="13">
        <v>2011</v>
      </c>
      <c r="W109" s="13">
        <v>1990</v>
      </c>
      <c r="X109" s="13"/>
      <c r="Y109" t="s">
        <v>274</v>
      </c>
      <c r="Z109">
        <v>6631</v>
      </c>
      <c r="AA109" t="s">
        <v>1411</v>
      </c>
      <c r="AB109">
        <v>1878</v>
      </c>
      <c r="AC109">
        <v>2</v>
      </c>
      <c r="AD109" t="s">
        <v>215</v>
      </c>
      <c r="AE109" s="2"/>
      <c r="AF109" s="2"/>
      <c r="AG109" s="2">
        <v>0</v>
      </c>
      <c r="AH109" s="2"/>
      <c r="AI109" s="2"/>
      <c r="AJ109" s="2">
        <v>0</v>
      </c>
      <c r="AK109" s="2"/>
      <c r="AL109" s="2"/>
      <c r="AM109" s="2">
        <v>0</v>
      </c>
      <c r="AN109" s="2"/>
      <c r="AO109" s="2"/>
      <c r="AP109" s="2"/>
      <c r="AQ109" s="2"/>
      <c r="AR109" s="2"/>
      <c r="AS109" s="2">
        <v>0</v>
      </c>
      <c r="AV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9">
        <v>21.75</v>
      </c>
      <c r="BT109" s="2">
        <f>Table2[[#This Row],[Insurer Total Gross premium]]*Table2[[#This Row],[Coverholder Commission Percentage]]/100</f>
        <v>0</v>
      </c>
      <c r="BU109" s="2">
        <f>Table2[[#This Row],[Insurer Total Gross premium]]-Table2[[#This Row],[Coverholder Commission Amount]]</f>
        <v>0</v>
      </c>
      <c r="BV109" s="2"/>
      <c r="BW109" s="2"/>
      <c r="BX109" s="2"/>
      <c r="BY109" s="2"/>
    </row>
    <row r="110" spans="1:77" x14ac:dyDescent="0.25">
      <c r="A110" s="7" t="s">
        <v>1670</v>
      </c>
      <c r="B110" s="11">
        <v>2022</v>
      </c>
      <c r="C110" t="s">
        <v>1464</v>
      </c>
      <c r="D110" s="3" t="s">
        <v>1678</v>
      </c>
      <c r="E110" t="s">
        <v>207</v>
      </c>
      <c r="F110" s="12">
        <v>44748</v>
      </c>
      <c r="G110" s="12">
        <v>45113</v>
      </c>
      <c r="H110" s="12">
        <v>44748</v>
      </c>
      <c r="I110" t="s">
        <v>1401</v>
      </c>
      <c r="J110" t="s">
        <v>1402</v>
      </c>
      <c r="K110" t="s">
        <v>1403</v>
      </c>
      <c r="L110" t="s">
        <v>221</v>
      </c>
      <c r="M110" t="s">
        <v>1404</v>
      </c>
      <c r="N110">
        <v>3</v>
      </c>
      <c r="O110" s="13">
        <v>15</v>
      </c>
      <c r="P110" t="s">
        <v>1472</v>
      </c>
      <c r="Q110" t="s">
        <v>1403</v>
      </c>
      <c r="R110" t="s">
        <v>221</v>
      </c>
      <c r="S110" t="s">
        <v>1473</v>
      </c>
      <c r="T110" s="13"/>
      <c r="U110" s="13"/>
      <c r="V110" s="13">
        <v>2021</v>
      </c>
      <c r="W110" s="13">
        <v>1995</v>
      </c>
      <c r="X110" s="13"/>
      <c r="Y110" t="s">
        <v>274</v>
      </c>
      <c r="Z110">
        <v>6631</v>
      </c>
      <c r="AA110" t="s">
        <v>1411</v>
      </c>
      <c r="AB110">
        <v>1848</v>
      </c>
      <c r="AC110">
        <v>1</v>
      </c>
      <c r="AD110" t="s">
        <v>215</v>
      </c>
      <c r="AE110" s="2"/>
      <c r="AF110" s="2"/>
      <c r="AG110" s="2">
        <v>0</v>
      </c>
      <c r="AH110" s="2"/>
      <c r="AI110" s="2"/>
      <c r="AJ110" s="2">
        <v>0</v>
      </c>
      <c r="AK110" s="2"/>
      <c r="AL110" s="2"/>
      <c r="AM110" s="2">
        <v>0</v>
      </c>
      <c r="AN110" s="2"/>
      <c r="AO110" s="2"/>
      <c r="AP110" s="2"/>
      <c r="AQ110" s="2"/>
      <c r="AR110" s="2"/>
      <c r="AS110" s="2">
        <v>0</v>
      </c>
      <c r="AV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9">
        <v>21.75</v>
      </c>
      <c r="BT110" s="2">
        <f>Table2[[#This Row],[Insurer Total Gross premium]]*Table2[[#This Row],[Coverholder Commission Percentage]]/100</f>
        <v>0</v>
      </c>
      <c r="BU110" s="2">
        <f>Table2[[#This Row],[Insurer Total Gross premium]]-Table2[[#This Row],[Coverholder Commission Amount]]</f>
        <v>0</v>
      </c>
      <c r="BV110" s="2"/>
      <c r="BW110" s="2"/>
      <c r="BX110" s="2"/>
      <c r="BY110" s="2"/>
    </row>
    <row r="111" spans="1:77" x14ac:dyDescent="0.25">
      <c r="A111" s="7" t="s">
        <v>1670</v>
      </c>
      <c r="B111" s="11">
        <v>2022</v>
      </c>
      <c r="C111" t="s">
        <v>1464</v>
      </c>
      <c r="D111" s="3" t="s">
        <v>1678</v>
      </c>
      <c r="E111" t="s">
        <v>207</v>
      </c>
      <c r="F111" s="12">
        <v>44748</v>
      </c>
      <c r="G111" s="12">
        <v>45113</v>
      </c>
      <c r="H111" s="12">
        <v>44748</v>
      </c>
      <c r="I111" t="s">
        <v>1401</v>
      </c>
      <c r="J111" t="s">
        <v>1402</v>
      </c>
      <c r="K111" t="s">
        <v>1403</v>
      </c>
      <c r="L111" t="s">
        <v>221</v>
      </c>
      <c r="M111" t="s">
        <v>1404</v>
      </c>
      <c r="N111">
        <v>4</v>
      </c>
      <c r="O111" s="13" t="s">
        <v>1474</v>
      </c>
      <c r="P111" t="s">
        <v>1475</v>
      </c>
      <c r="Q111" t="s">
        <v>1476</v>
      </c>
      <c r="R111" t="s">
        <v>221</v>
      </c>
      <c r="S111" t="s">
        <v>1477</v>
      </c>
      <c r="T111" s="13"/>
      <c r="U111" s="13"/>
      <c r="V111" s="13">
        <v>2011</v>
      </c>
      <c r="W111" s="13">
        <v>1990</v>
      </c>
      <c r="X111" s="13">
        <v>2010</v>
      </c>
      <c r="Y111" t="s">
        <v>274</v>
      </c>
      <c r="Z111">
        <v>6631</v>
      </c>
      <c r="AA111" t="s">
        <v>958</v>
      </c>
      <c r="AB111">
        <v>1960</v>
      </c>
      <c r="AC111">
        <v>1</v>
      </c>
      <c r="AD111" t="s">
        <v>215</v>
      </c>
      <c r="AE111" s="2"/>
      <c r="AF111" s="2"/>
      <c r="AG111" s="2">
        <v>0</v>
      </c>
      <c r="AH111" s="2"/>
      <c r="AI111" s="2"/>
      <c r="AJ111" s="2">
        <v>0</v>
      </c>
      <c r="AK111" s="2"/>
      <c r="AL111" s="2"/>
      <c r="AM111" s="2">
        <v>0</v>
      </c>
      <c r="AN111" s="2"/>
      <c r="AO111" s="2"/>
      <c r="AP111" s="2"/>
      <c r="AQ111" s="2"/>
      <c r="AR111" s="2"/>
      <c r="AS111" s="2">
        <v>0</v>
      </c>
      <c r="AV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9">
        <v>21.75</v>
      </c>
      <c r="BT111" s="2">
        <f>Table2[[#This Row],[Insurer Total Gross premium]]*Table2[[#This Row],[Coverholder Commission Percentage]]/100</f>
        <v>0</v>
      </c>
      <c r="BU111" s="2">
        <f>Table2[[#This Row],[Insurer Total Gross premium]]-Table2[[#This Row],[Coverholder Commission Amount]]</f>
        <v>0</v>
      </c>
      <c r="BV111" s="2"/>
      <c r="BW111" s="2"/>
      <c r="BX111" s="2"/>
      <c r="BY111" s="2"/>
    </row>
    <row r="112" spans="1:77" x14ac:dyDescent="0.25">
      <c r="A112" s="7" t="s">
        <v>1670</v>
      </c>
      <c r="B112" s="11">
        <v>2022</v>
      </c>
      <c r="C112" t="s">
        <v>1464</v>
      </c>
      <c r="D112" s="3" t="s">
        <v>1678</v>
      </c>
      <c r="E112" t="s">
        <v>207</v>
      </c>
      <c r="F112" s="12">
        <v>44748</v>
      </c>
      <c r="G112" s="12">
        <v>45113</v>
      </c>
      <c r="H112" s="12">
        <v>44748</v>
      </c>
      <c r="I112" t="s">
        <v>1401</v>
      </c>
      <c r="J112" t="s">
        <v>1402</v>
      </c>
      <c r="K112" t="s">
        <v>1403</v>
      </c>
      <c r="L112" t="s">
        <v>221</v>
      </c>
      <c r="M112" t="s">
        <v>1404</v>
      </c>
      <c r="N112">
        <v>5</v>
      </c>
      <c r="O112" s="13">
        <v>67</v>
      </c>
      <c r="P112" t="s">
        <v>1470</v>
      </c>
      <c r="Q112" t="s">
        <v>1403</v>
      </c>
      <c r="R112" t="s">
        <v>221</v>
      </c>
      <c r="S112" t="s">
        <v>1477</v>
      </c>
      <c r="T112" s="13"/>
      <c r="U112" s="13">
        <v>1990</v>
      </c>
      <c r="V112" s="13">
        <v>2016</v>
      </c>
      <c r="W112" s="13">
        <v>1990</v>
      </c>
      <c r="X112" s="13">
        <v>1990</v>
      </c>
      <c r="Y112" t="s">
        <v>274</v>
      </c>
      <c r="Z112">
        <v>6631</v>
      </c>
      <c r="AA112" t="s">
        <v>1478</v>
      </c>
      <c r="AB112">
        <v>1868</v>
      </c>
      <c r="AC112">
        <v>2</v>
      </c>
      <c r="AD112" t="s">
        <v>215</v>
      </c>
      <c r="AE112" s="2"/>
      <c r="AF112" s="2"/>
      <c r="AG112" s="2">
        <v>0</v>
      </c>
      <c r="AH112" s="2"/>
      <c r="AI112" s="2"/>
      <c r="AJ112" s="2">
        <v>0</v>
      </c>
      <c r="AK112" s="2"/>
      <c r="AL112" s="2"/>
      <c r="AM112" s="2">
        <v>0</v>
      </c>
      <c r="AN112" s="2"/>
      <c r="AO112" s="2"/>
      <c r="AP112" s="2"/>
      <c r="AQ112" s="2"/>
      <c r="AR112" s="2"/>
      <c r="AS112" s="2">
        <v>0</v>
      </c>
      <c r="AV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9">
        <v>21.75</v>
      </c>
      <c r="BT112" s="2">
        <f>Table2[[#This Row],[Insurer Total Gross premium]]*Table2[[#This Row],[Coverholder Commission Percentage]]/100</f>
        <v>0</v>
      </c>
      <c r="BU112" s="2">
        <f>Table2[[#This Row],[Insurer Total Gross premium]]-Table2[[#This Row],[Coverholder Commission Amount]]</f>
        <v>0</v>
      </c>
      <c r="BV112" s="2"/>
      <c r="BW112" s="2"/>
      <c r="BX112" s="2"/>
      <c r="BY112" s="2"/>
    </row>
    <row r="113" spans="1:77" x14ac:dyDescent="0.25">
      <c r="A113" s="7" t="s">
        <v>1670</v>
      </c>
      <c r="B113" s="11">
        <v>2022</v>
      </c>
      <c r="C113" t="s">
        <v>1464</v>
      </c>
      <c r="D113" s="3" t="s">
        <v>1678</v>
      </c>
      <c r="E113" t="s">
        <v>207</v>
      </c>
      <c r="F113" s="12">
        <v>44748</v>
      </c>
      <c r="G113" s="12">
        <v>45113</v>
      </c>
      <c r="H113" s="12">
        <v>44748</v>
      </c>
      <c r="I113" t="s">
        <v>1401</v>
      </c>
      <c r="J113" t="s">
        <v>1402</v>
      </c>
      <c r="K113" t="s">
        <v>1403</v>
      </c>
      <c r="L113" t="s">
        <v>221</v>
      </c>
      <c r="M113" t="s">
        <v>1404</v>
      </c>
      <c r="N113">
        <v>6</v>
      </c>
      <c r="O113" s="13" t="s">
        <v>1479</v>
      </c>
      <c r="P113" t="s">
        <v>1445</v>
      </c>
      <c r="Q113" t="s">
        <v>1403</v>
      </c>
      <c r="R113" t="s">
        <v>221</v>
      </c>
      <c r="S113" t="s">
        <v>1480</v>
      </c>
      <c r="T113" s="13"/>
      <c r="U113" s="13">
        <v>2015</v>
      </c>
      <c r="V113" s="13">
        <v>2015</v>
      </c>
      <c r="W113" s="13">
        <v>2015</v>
      </c>
      <c r="X113" s="13">
        <v>2015</v>
      </c>
      <c r="Y113" t="s">
        <v>274</v>
      </c>
      <c r="Z113">
        <v>6631</v>
      </c>
      <c r="AA113" t="s">
        <v>1481</v>
      </c>
      <c r="AB113">
        <v>1951</v>
      </c>
      <c r="AC113">
        <v>1</v>
      </c>
      <c r="AD113" t="s">
        <v>215</v>
      </c>
      <c r="AE113" s="2"/>
      <c r="AF113" s="2"/>
      <c r="AG113" s="2">
        <v>0</v>
      </c>
      <c r="AH113" s="2"/>
      <c r="AI113" s="2"/>
      <c r="AJ113" s="2">
        <v>0</v>
      </c>
      <c r="AK113" s="2"/>
      <c r="AL113" s="2"/>
      <c r="AM113" s="2">
        <v>0</v>
      </c>
      <c r="AN113" s="2"/>
      <c r="AO113" s="2"/>
      <c r="AP113" s="2"/>
      <c r="AQ113" s="2"/>
      <c r="AR113" s="2"/>
      <c r="AS113" s="2">
        <v>0</v>
      </c>
      <c r="AV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9">
        <v>21.75</v>
      </c>
      <c r="BT113" s="2">
        <f>Table2[[#This Row],[Insurer Total Gross premium]]*Table2[[#This Row],[Coverholder Commission Percentage]]/100</f>
        <v>0</v>
      </c>
      <c r="BU113" s="2">
        <f>Table2[[#This Row],[Insurer Total Gross premium]]-Table2[[#This Row],[Coverholder Commission Amount]]</f>
        <v>0</v>
      </c>
      <c r="BV113" s="2"/>
      <c r="BW113" s="2"/>
      <c r="BX113" s="2"/>
      <c r="BY113" s="2"/>
    </row>
    <row r="114" spans="1:77" x14ac:dyDescent="0.25">
      <c r="A114" s="7" t="s">
        <v>1670</v>
      </c>
      <c r="B114" s="11">
        <v>2022</v>
      </c>
      <c r="C114" t="s">
        <v>1464</v>
      </c>
      <c r="D114" s="3" t="s">
        <v>1678</v>
      </c>
      <c r="E114" t="s">
        <v>207</v>
      </c>
      <c r="F114" s="12">
        <v>44748</v>
      </c>
      <c r="G114" s="12">
        <v>45113</v>
      </c>
      <c r="H114" s="12">
        <v>44748</v>
      </c>
      <c r="I114" t="s">
        <v>1401</v>
      </c>
      <c r="J114" t="s">
        <v>1402</v>
      </c>
      <c r="K114" t="s">
        <v>1403</v>
      </c>
      <c r="L114" t="s">
        <v>221</v>
      </c>
      <c r="M114" t="s">
        <v>1404</v>
      </c>
      <c r="N114">
        <v>7</v>
      </c>
      <c r="O114" s="13"/>
      <c r="P114" t="s">
        <v>1482</v>
      </c>
      <c r="Q114" t="s">
        <v>1403</v>
      </c>
      <c r="R114" t="s">
        <v>221</v>
      </c>
      <c r="S114" t="s">
        <v>1483</v>
      </c>
      <c r="T114" s="13"/>
      <c r="U114" s="13">
        <v>2005</v>
      </c>
      <c r="V114" s="13">
        <v>2018</v>
      </c>
      <c r="W114" s="13">
        <v>2005</v>
      </c>
      <c r="X114" s="13">
        <v>2005</v>
      </c>
      <c r="Z114">
        <v>6631</v>
      </c>
      <c r="AA114" t="s">
        <v>1411</v>
      </c>
      <c r="AB114">
        <v>1925</v>
      </c>
      <c r="AC114">
        <v>2</v>
      </c>
      <c r="AD114" t="s">
        <v>215</v>
      </c>
      <c r="AE114" s="2"/>
      <c r="AF114" s="2"/>
      <c r="AG114" s="2">
        <v>0</v>
      </c>
      <c r="AH114" s="2"/>
      <c r="AI114" s="2"/>
      <c r="AJ114" s="2">
        <v>0</v>
      </c>
      <c r="AK114" s="2"/>
      <c r="AL114" s="2"/>
      <c r="AM114" s="2">
        <v>0</v>
      </c>
      <c r="AN114" s="2"/>
      <c r="AO114" s="2"/>
      <c r="AP114" s="2"/>
      <c r="AQ114" s="2"/>
      <c r="AR114" s="2"/>
      <c r="AS114" s="2">
        <v>0</v>
      </c>
      <c r="AV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9">
        <v>21.75</v>
      </c>
      <c r="BT114" s="2">
        <f>Table2[[#This Row],[Insurer Total Gross premium]]*Table2[[#This Row],[Coverholder Commission Percentage]]/100</f>
        <v>0</v>
      </c>
      <c r="BU114" s="2">
        <f>Table2[[#This Row],[Insurer Total Gross premium]]-Table2[[#This Row],[Coverholder Commission Amount]]</f>
        <v>0</v>
      </c>
      <c r="BV114" s="2"/>
      <c r="BW114" s="2"/>
      <c r="BX114" s="2"/>
      <c r="BY114" s="2"/>
    </row>
    <row r="115" spans="1:77" x14ac:dyDescent="0.25">
      <c r="A115" s="7" t="s">
        <v>1670</v>
      </c>
      <c r="B115" s="11">
        <v>2022</v>
      </c>
      <c r="C115" t="s">
        <v>1464</v>
      </c>
      <c r="D115" s="3" t="s">
        <v>1678</v>
      </c>
      <c r="E115" t="s">
        <v>207</v>
      </c>
      <c r="F115" s="12">
        <v>44748</v>
      </c>
      <c r="G115" s="12">
        <v>45113</v>
      </c>
      <c r="H115" s="12">
        <v>44748</v>
      </c>
      <c r="I115" t="s">
        <v>1401</v>
      </c>
      <c r="J115" t="s">
        <v>1402</v>
      </c>
      <c r="K115" t="s">
        <v>1403</v>
      </c>
      <c r="L115" t="s">
        <v>221</v>
      </c>
      <c r="M115" t="s">
        <v>1404</v>
      </c>
      <c r="N115">
        <v>8</v>
      </c>
      <c r="O115" s="13"/>
      <c r="P115" t="s">
        <v>1484</v>
      </c>
      <c r="Q115" t="s">
        <v>1403</v>
      </c>
      <c r="R115" t="s">
        <v>221</v>
      </c>
      <c r="S115" t="s">
        <v>1485</v>
      </c>
      <c r="T115" s="13"/>
      <c r="U115" s="13"/>
      <c r="V115" s="13">
        <v>2015</v>
      </c>
      <c r="W115" s="13">
        <v>1990</v>
      </c>
      <c r="X115" s="13"/>
      <c r="Z115">
        <v>6631</v>
      </c>
      <c r="AA115" t="s">
        <v>1486</v>
      </c>
      <c r="AB115">
        <v>1928</v>
      </c>
      <c r="AC115">
        <v>2</v>
      </c>
      <c r="AD115" t="s">
        <v>215</v>
      </c>
      <c r="AE115" s="2"/>
      <c r="AF115" s="2"/>
      <c r="AG115" s="2">
        <v>0</v>
      </c>
      <c r="AH115" s="2"/>
      <c r="AI115" s="2"/>
      <c r="AJ115" s="2">
        <v>0</v>
      </c>
      <c r="AK115" s="2"/>
      <c r="AL115" s="2"/>
      <c r="AM115" s="2">
        <v>0</v>
      </c>
      <c r="AN115" s="2"/>
      <c r="AO115" s="2"/>
      <c r="AP115" s="2"/>
      <c r="AQ115" s="2"/>
      <c r="AR115" s="2"/>
      <c r="AS115" s="2">
        <v>0</v>
      </c>
      <c r="AV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9">
        <v>21.75</v>
      </c>
      <c r="BT115" s="2">
        <f>Table2[[#This Row],[Insurer Total Gross premium]]*Table2[[#This Row],[Coverholder Commission Percentage]]/100</f>
        <v>0</v>
      </c>
      <c r="BU115" s="2">
        <f>Table2[[#This Row],[Insurer Total Gross premium]]-Table2[[#This Row],[Coverholder Commission Amount]]</f>
        <v>0</v>
      </c>
      <c r="BV115" s="2"/>
      <c r="BW115" s="2"/>
      <c r="BX115" s="2"/>
      <c r="BY115" s="2"/>
    </row>
    <row r="116" spans="1:77" x14ac:dyDescent="0.25">
      <c r="A116" s="7" t="s">
        <v>1670</v>
      </c>
      <c r="B116" s="11">
        <v>2022</v>
      </c>
      <c r="C116" t="s">
        <v>1464</v>
      </c>
      <c r="D116" s="3" t="s">
        <v>1678</v>
      </c>
      <c r="E116" t="s">
        <v>207</v>
      </c>
      <c r="F116" s="12">
        <v>44748</v>
      </c>
      <c r="G116" s="12">
        <v>45113</v>
      </c>
      <c r="H116" s="12">
        <v>44748</v>
      </c>
      <c r="I116" t="s">
        <v>1401</v>
      </c>
      <c r="J116" t="s">
        <v>1402</v>
      </c>
      <c r="K116" t="s">
        <v>1403</v>
      </c>
      <c r="L116" t="s">
        <v>221</v>
      </c>
      <c r="M116" t="s">
        <v>1404</v>
      </c>
      <c r="N116">
        <v>9</v>
      </c>
      <c r="O116" s="13"/>
      <c r="P116" t="s">
        <v>1487</v>
      </c>
      <c r="Q116" t="s">
        <v>1403</v>
      </c>
      <c r="R116" t="s">
        <v>221</v>
      </c>
      <c r="S116" t="s">
        <v>1488</v>
      </c>
      <c r="T116" s="13"/>
      <c r="U116" s="13"/>
      <c r="V116" s="13">
        <v>2018</v>
      </c>
      <c r="W116" s="13">
        <v>1990</v>
      </c>
      <c r="X116" s="13"/>
      <c r="Z116">
        <v>6631</v>
      </c>
      <c r="AA116" t="s">
        <v>1486</v>
      </c>
      <c r="AB116">
        <v>1883</v>
      </c>
      <c r="AC116">
        <v>2</v>
      </c>
      <c r="AD116" t="s">
        <v>215</v>
      </c>
      <c r="AE116" s="2"/>
      <c r="AF116" s="2"/>
      <c r="AG116" s="2">
        <v>0</v>
      </c>
      <c r="AH116" s="2"/>
      <c r="AI116" s="2"/>
      <c r="AJ116" s="2">
        <v>0</v>
      </c>
      <c r="AK116" s="2"/>
      <c r="AL116" s="2"/>
      <c r="AM116" s="2">
        <v>0</v>
      </c>
      <c r="AN116" s="2"/>
      <c r="AO116" s="2"/>
      <c r="AP116" s="2"/>
      <c r="AQ116" s="2"/>
      <c r="AR116" s="2"/>
      <c r="AS116" s="2">
        <v>0</v>
      </c>
      <c r="AV116" s="2"/>
      <c r="AY116" s="2"/>
      <c r="AZ116" s="2"/>
      <c r="BA116" s="2"/>
      <c r="BB116" s="2"/>
      <c r="BC116" s="2"/>
      <c r="BD116" s="2"/>
      <c r="BE116" s="2"/>
      <c r="BF116" s="2">
        <v>156000</v>
      </c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9">
        <v>21.75</v>
      </c>
      <c r="BT116" s="2">
        <f>Table2[[#This Row],[Insurer Total Gross premium]]*Table2[[#This Row],[Coverholder Commission Percentage]]/100</f>
        <v>0</v>
      </c>
      <c r="BU116" s="2">
        <f>Table2[[#This Row],[Insurer Total Gross premium]]-Table2[[#This Row],[Coverholder Commission Amount]]</f>
        <v>0</v>
      </c>
      <c r="BV116" s="2"/>
      <c r="BW116" s="2"/>
      <c r="BX116" s="2"/>
      <c r="BY116" s="2"/>
    </row>
    <row r="117" spans="1:77" x14ac:dyDescent="0.25">
      <c r="A117" s="7" t="s">
        <v>1670</v>
      </c>
      <c r="B117" s="11">
        <v>2022</v>
      </c>
      <c r="C117" t="s">
        <v>1400</v>
      </c>
      <c r="D117" s="3" t="s">
        <v>1678</v>
      </c>
      <c r="E117" t="s">
        <v>207</v>
      </c>
      <c r="F117" s="12">
        <v>44748</v>
      </c>
      <c r="G117" s="12">
        <v>45113</v>
      </c>
      <c r="H117" s="12">
        <v>44748</v>
      </c>
      <c r="I117" t="s">
        <v>1401</v>
      </c>
      <c r="J117" t="s">
        <v>1402</v>
      </c>
      <c r="K117" t="s">
        <v>1403</v>
      </c>
      <c r="L117" t="s">
        <v>221</v>
      </c>
      <c r="M117" t="s">
        <v>1404</v>
      </c>
      <c r="N117">
        <v>1</v>
      </c>
      <c r="O117" s="13">
        <v>2048</v>
      </c>
      <c r="P117" t="s">
        <v>1405</v>
      </c>
      <c r="Q117" t="s">
        <v>1406</v>
      </c>
      <c r="R117" t="s">
        <v>221</v>
      </c>
      <c r="S117" t="s">
        <v>1407</v>
      </c>
      <c r="T117" s="13"/>
      <c r="U117" s="13">
        <v>2020</v>
      </c>
      <c r="V117" s="13">
        <v>2020</v>
      </c>
      <c r="W117" s="13">
        <v>2020</v>
      </c>
      <c r="X117" s="13">
        <v>2020</v>
      </c>
      <c r="Y117" t="s">
        <v>274</v>
      </c>
      <c r="Z117">
        <v>6631</v>
      </c>
      <c r="AA117" t="s">
        <v>958</v>
      </c>
      <c r="AB117">
        <v>1941</v>
      </c>
      <c r="AC117">
        <v>2</v>
      </c>
      <c r="AD117" t="s">
        <v>215</v>
      </c>
      <c r="AE117" s="2"/>
      <c r="AF117" s="2"/>
      <c r="AG117" s="2">
        <v>0</v>
      </c>
      <c r="AH117" s="2"/>
      <c r="AI117" s="2"/>
      <c r="AJ117" s="2">
        <v>0</v>
      </c>
      <c r="AK117" s="2"/>
      <c r="AL117" s="2"/>
      <c r="AM117" s="2">
        <v>0</v>
      </c>
      <c r="AN117" s="2"/>
      <c r="AO117" s="2"/>
      <c r="AP117" s="2"/>
      <c r="AQ117" s="2"/>
      <c r="AR117" s="2"/>
      <c r="AS117" s="2">
        <v>0</v>
      </c>
      <c r="AV117" s="2"/>
      <c r="AY117" s="2"/>
      <c r="AZ117" s="2"/>
      <c r="BA117" s="2"/>
      <c r="BB117" s="2"/>
      <c r="BC117" s="2"/>
      <c r="BD117" s="2"/>
      <c r="BE117" s="2"/>
      <c r="BF117" s="2">
        <v>150500</v>
      </c>
      <c r="BG117" s="2"/>
      <c r="BH117" s="2">
        <v>2000000</v>
      </c>
      <c r="BI117" s="2">
        <v>1100</v>
      </c>
      <c r="BJ117" s="2">
        <v>2500</v>
      </c>
      <c r="BK117" s="2"/>
      <c r="BL117" s="2"/>
      <c r="BM117" s="2"/>
      <c r="BN117" s="2"/>
      <c r="BO117" s="2"/>
      <c r="BP117" s="2"/>
      <c r="BQ117" s="2">
        <v>11414</v>
      </c>
      <c r="BR117" s="2">
        <v>1100</v>
      </c>
      <c r="BS117" s="9">
        <v>21.75</v>
      </c>
      <c r="BT117" s="2">
        <f>Table2[[#This Row],[Insurer Total Gross premium]]*Table2[[#This Row],[Coverholder Commission Percentage]]/100</f>
        <v>239.25</v>
      </c>
      <c r="BU117" s="2">
        <f>Table2[[#This Row],[Insurer Total Gross premium]]-Table2[[#This Row],[Coverholder Commission Amount]]</f>
        <v>860.75</v>
      </c>
      <c r="BV117" s="2"/>
      <c r="BW117" s="2"/>
      <c r="BX117" s="2"/>
      <c r="BY117" s="2"/>
    </row>
    <row r="118" spans="1:77" x14ac:dyDescent="0.25">
      <c r="A118" s="7" t="s">
        <v>1670</v>
      </c>
      <c r="B118" s="11">
        <v>2022</v>
      </c>
      <c r="C118" t="s">
        <v>1400</v>
      </c>
      <c r="D118" s="3" t="s">
        <v>1678</v>
      </c>
      <c r="E118" t="s">
        <v>207</v>
      </c>
      <c r="F118" s="12">
        <v>44748</v>
      </c>
      <c r="G118" s="12">
        <v>45113</v>
      </c>
      <c r="H118" s="12">
        <v>44748</v>
      </c>
      <c r="I118" t="s">
        <v>1401</v>
      </c>
      <c r="J118" t="s">
        <v>1402</v>
      </c>
      <c r="K118" t="s">
        <v>1403</v>
      </c>
      <c r="L118" t="s">
        <v>221</v>
      </c>
      <c r="M118" t="s">
        <v>1404</v>
      </c>
      <c r="N118">
        <v>2</v>
      </c>
      <c r="O118" s="13" t="s">
        <v>1408</v>
      </c>
      <c r="P118" t="s">
        <v>1409</v>
      </c>
      <c r="Q118" t="s">
        <v>1403</v>
      </c>
      <c r="R118" t="s">
        <v>221</v>
      </c>
      <c r="S118" t="s">
        <v>1410</v>
      </c>
      <c r="T118" s="13"/>
      <c r="U118" s="13">
        <v>2017</v>
      </c>
      <c r="V118" s="13">
        <v>2018</v>
      </c>
      <c r="W118" s="13">
        <v>1989</v>
      </c>
      <c r="X118" s="13">
        <v>2017</v>
      </c>
      <c r="Y118" t="s">
        <v>274</v>
      </c>
      <c r="Z118">
        <v>6631</v>
      </c>
      <c r="AA118" t="s">
        <v>1411</v>
      </c>
      <c r="AB118">
        <v>1928</v>
      </c>
      <c r="AC118">
        <v>2</v>
      </c>
      <c r="AD118" t="s">
        <v>215</v>
      </c>
      <c r="AE118" s="2"/>
      <c r="AF118" s="2"/>
      <c r="AG118" s="2">
        <v>0</v>
      </c>
      <c r="AH118" s="2"/>
      <c r="AI118" s="2"/>
      <c r="AJ118" s="2">
        <v>0</v>
      </c>
      <c r="AK118" s="2"/>
      <c r="AL118" s="2"/>
      <c r="AM118" s="2">
        <v>0</v>
      </c>
      <c r="AN118" s="2"/>
      <c r="AO118" s="2"/>
      <c r="AP118" s="2"/>
      <c r="AQ118" s="2"/>
      <c r="AR118" s="2"/>
      <c r="AS118" s="2">
        <v>0</v>
      </c>
      <c r="AV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9">
        <v>21.75</v>
      </c>
      <c r="BT118" s="2">
        <f>Table2[[#This Row],[Insurer Total Gross premium]]*Table2[[#This Row],[Coverholder Commission Percentage]]/100</f>
        <v>0</v>
      </c>
      <c r="BU118" s="2">
        <f>Table2[[#This Row],[Insurer Total Gross premium]]-Table2[[#This Row],[Coverholder Commission Amount]]</f>
        <v>0</v>
      </c>
      <c r="BV118" s="2"/>
      <c r="BW118" s="2"/>
      <c r="BX118" s="2"/>
      <c r="BY118" s="2"/>
    </row>
    <row r="119" spans="1:77" x14ac:dyDescent="0.25">
      <c r="A119" s="7" t="s">
        <v>1670</v>
      </c>
      <c r="B119" s="11">
        <v>2022</v>
      </c>
      <c r="C119" t="s">
        <v>1400</v>
      </c>
      <c r="D119" s="3" t="s">
        <v>1678</v>
      </c>
      <c r="E119" t="s">
        <v>207</v>
      </c>
      <c r="F119" s="12">
        <v>44748</v>
      </c>
      <c r="G119" s="12">
        <v>45113</v>
      </c>
      <c r="H119" s="12">
        <v>44748</v>
      </c>
      <c r="I119" t="s">
        <v>1401</v>
      </c>
      <c r="J119" t="s">
        <v>1402</v>
      </c>
      <c r="K119" t="s">
        <v>1403</v>
      </c>
      <c r="L119" t="s">
        <v>221</v>
      </c>
      <c r="M119" t="s">
        <v>1404</v>
      </c>
      <c r="N119">
        <v>3</v>
      </c>
      <c r="O119" s="13" t="s">
        <v>1412</v>
      </c>
      <c r="P119" t="s">
        <v>1413</v>
      </c>
      <c r="Q119" t="s">
        <v>1403</v>
      </c>
      <c r="R119" t="s">
        <v>221</v>
      </c>
      <c r="S119" t="s">
        <v>1414</v>
      </c>
      <c r="T119" s="13"/>
      <c r="U119" s="13">
        <v>2005</v>
      </c>
      <c r="V119" s="13">
        <v>2017</v>
      </c>
      <c r="W119" s="13">
        <v>2021</v>
      </c>
      <c r="X119" s="13">
        <v>1988</v>
      </c>
      <c r="Y119" t="s">
        <v>274</v>
      </c>
      <c r="Z119">
        <v>6631</v>
      </c>
      <c r="AA119" t="s">
        <v>958</v>
      </c>
      <c r="AB119">
        <v>1973</v>
      </c>
      <c r="AC119">
        <v>2</v>
      </c>
      <c r="AD119" t="s">
        <v>215</v>
      </c>
      <c r="AE119" s="2"/>
      <c r="AF119" s="2"/>
      <c r="AG119" s="2">
        <v>0</v>
      </c>
      <c r="AH119" s="2"/>
      <c r="AI119" s="2"/>
      <c r="AJ119" s="2">
        <v>0</v>
      </c>
      <c r="AK119" s="2"/>
      <c r="AL119" s="2"/>
      <c r="AM119" s="2">
        <v>0</v>
      </c>
      <c r="AN119" s="2"/>
      <c r="AO119" s="2"/>
      <c r="AP119" s="2"/>
      <c r="AQ119" s="2"/>
      <c r="AR119" s="2"/>
      <c r="AS119" s="2">
        <v>0</v>
      </c>
      <c r="AV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9">
        <v>21.75</v>
      </c>
      <c r="BT119" s="2">
        <f>Table2[[#This Row],[Insurer Total Gross premium]]*Table2[[#This Row],[Coverholder Commission Percentage]]/100</f>
        <v>0</v>
      </c>
      <c r="BU119" s="2">
        <f>Table2[[#This Row],[Insurer Total Gross premium]]-Table2[[#This Row],[Coverholder Commission Amount]]</f>
        <v>0</v>
      </c>
      <c r="BV119" s="2"/>
      <c r="BW119" s="2"/>
      <c r="BX119" s="2"/>
      <c r="BY119" s="2"/>
    </row>
    <row r="120" spans="1:77" x14ac:dyDescent="0.25">
      <c r="A120" s="7" t="s">
        <v>1670</v>
      </c>
      <c r="B120" s="11">
        <v>2022</v>
      </c>
      <c r="C120" t="s">
        <v>1400</v>
      </c>
      <c r="D120" s="3" t="s">
        <v>1678</v>
      </c>
      <c r="E120" t="s">
        <v>207</v>
      </c>
      <c r="F120" s="12">
        <v>44748</v>
      </c>
      <c r="G120" s="12">
        <v>45113</v>
      </c>
      <c r="H120" s="12">
        <v>44748</v>
      </c>
      <c r="I120" t="s">
        <v>1401</v>
      </c>
      <c r="J120" t="s">
        <v>1402</v>
      </c>
      <c r="K120" t="s">
        <v>1403</v>
      </c>
      <c r="L120" t="s">
        <v>221</v>
      </c>
      <c r="M120" t="s">
        <v>1404</v>
      </c>
      <c r="N120">
        <v>4</v>
      </c>
      <c r="O120" s="13">
        <v>188</v>
      </c>
      <c r="P120" t="s">
        <v>1415</v>
      </c>
      <c r="Q120" t="s">
        <v>1416</v>
      </c>
      <c r="R120" t="s">
        <v>221</v>
      </c>
      <c r="S120" t="s">
        <v>1417</v>
      </c>
      <c r="T120" s="13"/>
      <c r="U120" s="13">
        <v>2010</v>
      </c>
      <c r="V120" s="13">
        <v>2019</v>
      </c>
      <c r="W120" s="13">
        <v>2010</v>
      </c>
      <c r="X120" s="13">
        <v>1985</v>
      </c>
      <c r="Y120" t="s">
        <v>274</v>
      </c>
      <c r="Z120">
        <v>6631</v>
      </c>
      <c r="AA120" t="s">
        <v>1411</v>
      </c>
      <c r="AB120">
        <v>1950</v>
      </c>
      <c r="AC120">
        <v>1</v>
      </c>
      <c r="AD120" t="s">
        <v>215</v>
      </c>
      <c r="AE120" s="2"/>
      <c r="AF120" s="2"/>
      <c r="AG120" s="2">
        <v>0</v>
      </c>
      <c r="AH120" s="2"/>
      <c r="AI120" s="2"/>
      <c r="AJ120" s="2">
        <v>0</v>
      </c>
      <c r="AK120" s="2"/>
      <c r="AL120" s="2"/>
      <c r="AM120" s="2">
        <v>0</v>
      </c>
      <c r="AN120" s="2"/>
      <c r="AO120" s="2"/>
      <c r="AP120" s="2"/>
      <c r="AQ120" s="2"/>
      <c r="AR120" s="2"/>
      <c r="AS120" s="2">
        <v>0</v>
      </c>
      <c r="AV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9">
        <v>21.75</v>
      </c>
      <c r="BT120" s="2">
        <f>Table2[[#This Row],[Insurer Total Gross premium]]*Table2[[#This Row],[Coverholder Commission Percentage]]/100</f>
        <v>0</v>
      </c>
      <c r="BU120" s="2">
        <f>Table2[[#This Row],[Insurer Total Gross premium]]-Table2[[#This Row],[Coverholder Commission Amount]]</f>
        <v>0</v>
      </c>
      <c r="BV120" s="2"/>
      <c r="BW120" s="2"/>
      <c r="BX120" s="2"/>
      <c r="BY120" s="2"/>
    </row>
    <row r="121" spans="1:77" x14ac:dyDescent="0.25">
      <c r="A121" s="7" t="s">
        <v>1670</v>
      </c>
      <c r="B121" s="11">
        <v>2022</v>
      </c>
      <c r="C121" t="s">
        <v>1400</v>
      </c>
      <c r="D121" s="3" t="s">
        <v>1678</v>
      </c>
      <c r="E121" t="s">
        <v>207</v>
      </c>
      <c r="F121" s="12">
        <v>44748</v>
      </c>
      <c r="G121" s="12">
        <v>45113</v>
      </c>
      <c r="H121" s="12">
        <v>44748</v>
      </c>
      <c r="I121" t="s">
        <v>1401</v>
      </c>
      <c r="J121" t="s">
        <v>1402</v>
      </c>
      <c r="K121" t="s">
        <v>1403</v>
      </c>
      <c r="L121" t="s">
        <v>221</v>
      </c>
      <c r="M121" t="s">
        <v>1404</v>
      </c>
      <c r="N121">
        <v>5</v>
      </c>
      <c r="O121" s="13" t="s">
        <v>1418</v>
      </c>
      <c r="P121" t="s">
        <v>1419</v>
      </c>
      <c r="Q121" t="s">
        <v>1403</v>
      </c>
      <c r="R121" t="s">
        <v>221</v>
      </c>
      <c r="S121" t="s">
        <v>1420</v>
      </c>
      <c r="T121" s="13"/>
      <c r="U121" s="13">
        <v>2016</v>
      </c>
      <c r="V121" s="13">
        <v>2016</v>
      </c>
      <c r="W121" s="13">
        <v>1989</v>
      </c>
      <c r="X121" s="13">
        <v>2016</v>
      </c>
      <c r="Y121" t="s">
        <v>274</v>
      </c>
      <c r="Z121">
        <v>6631</v>
      </c>
      <c r="AA121" t="s">
        <v>1411</v>
      </c>
      <c r="AB121">
        <v>1923</v>
      </c>
      <c r="AC121">
        <v>2</v>
      </c>
      <c r="AD121" t="s">
        <v>215</v>
      </c>
      <c r="AE121" s="2"/>
      <c r="AF121" s="2"/>
      <c r="AG121" s="2">
        <v>0</v>
      </c>
      <c r="AH121" s="2"/>
      <c r="AI121" s="2"/>
      <c r="AJ121" s="2">
        <v>0</v>
      </c>
      <c r="AK121" s="2"/>
      <c r="AL121" s="2"/>
      <c r="AM121" s="2">
        <v>0</v>
      </c>
      <c r="AN121" s="2"/>
      <c r="AO121" s="2"/>
      <c r="AP121" s="2"/>
      <c r="AQ121" s="2"/>
      <c r="AR121" s="2"/>
      <c r="AS121" s="2">
        <v>0</v>
      </c>
      <c r="AV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9">
        <v>21.75</v>
      </c>
      <c r="BT121" s="2">
        <f>Table2[[#This Row],[Insurer Total Gross premium]]*Table2[[#This Row],[Coverholder Commission Percentage]]/100</f>
        <v>0</v>
      </c>
      <c r="BU121" s="2">
        <f>Table2[[#This Row],[Insurer Total Gross premium]]-Table2[[#This Row],[Coverholder Commission Amount]]</f>
        <v>0</v>
      </c>
      <c r="BV121" s="2"/>
      <c r="BW121" s="2"/>
      <c r="BX121" s="2"/>
      <c r="BY121" s="2"/>
    </row>
    <row r="122" spans="1:77" x14ac:dyDescent="0.25">
      <c r="A122" s="7" t="s">
        <v>1670</v>
      </c>
      <c r="B122" s="11">
        <v>2022</v>
      </c>
      <c r="C122" t="s">
        <v>1400</v>
      </c>
      <c r="D122" s="3" t="s">
        <v>1678</v>
      </c>
      <c r="E122" t="s">
        <v>207</v>
      </c>
      <c r="F122" s="12">
        <v>44748</v>
      </c>
      <c r="G122" s="12">
        <v>45113</v>
      </c>
      <c r="H122" s="12">
        <v>44748</v>
      </c>
      <c r="I122" t="s">
        <v>1401</v>
      </c>
      <c r="J122" t="s">
        <v>1402</v>
      </c>
      <c r="K122" t="s">
        <v>1403</v>
      </c>
      <c r="L122" t="s">
        <v>221</v>
      </c>
      <c r="M122" t="s">
        <v>1404</v>
      </c>
      <c r="N122">
        <v>6</v>
      </c>
      <c r="O122" s="13">
        <v>303</v>
      </c>
      <c r="P122" t="s">
        <v>1421</v>
      </c>
      <c r="Q122" t="s">
        <v>1406</v>
      </c>
      <c r="R122" t="s">
        <v>221</v>
      </c>
      <c r="S122" t="s">
        <v>1407</v>
      </c>
      <c r="T122" s="13"/>
      <c r="U122" s="13">
        <v>2017</v>
      </c>
      <c r="V122" s="13">
        <v>2018</v>
      </c>
      <c r="W122" s="13">
        <v>2017</v>
      </c>
      <c r="X122" s="13">
        <v>2002</v>
      </c>
      <c r="Y122" t="s">
        <v>274</v>
      </c>
      <c r="Z122">
        <v>6631</v>
      </c>
      <c r="AA122" t="s">
        <v>958</v>
      </c>
      <c r="AB122">
        <v>1968</v>
      </c>
      <c r="AC122">
        <v>1</v>
      </c>
      <c r="AD122" t="s">
        <v>215</v>
      </c>
      <c r="AE122" s="2"/>
      <c r="AF122" s="2"/>
      <c r="AG122" s="2">
        <v>0</v>
      </c>
      <c r="AH122" s="2"/>
      <c r="AI122" s="2"/>
      <c r="AJ122" s="2">
        <v>0</v>
      </c>
      <c r="AK122" s="2"/>
      <c r="AL122" s="2"/>
      <c r="AM122" s="2">
        <v>0</v>
      </c>
      <c r="AN122" s="2"/>
      <c r="AO122" s="2"/>
      <c r="AP122" s="2"/>
      <c r="AQ122" s="2"/>
      <c r="AR122" s="2"/>
      <c r="AS122" s="2">
        <v>0</v>
      </c>
      <c r="AV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9">
        <v>21.75</v>
      </c>
      <c r="BT122" s="2">
        <f>Table2[[#This Row],[Insurer Total Gross premium]]*Table2[[#This Row],[Coverholder Commission Percentage]]/100</f>
        <v>0</v>
      </c>
      <c r="BU122" s="2">
        <f>Table2[[#This Row],[Insurer Total Gross premium]]-Table2[[#This Row],[Coverholder Commission Amount]]</f>
        <v>0</v>
      </c>
      <c r="BV122" s="2"/>
      <c r="BW122" s="2"/>
      <c r="BX122" s="2"/>
      <c r="BY122" s="2"/>
    </row>
    <row r="123" spans="1:77" x14ac:dyDescent="0.25">
      <c r="A123" s="7" t="s">
        <v>1670</v>
      </c>
      <c r="B123" s="11">
        <v>2022</v>
      </c>
      <c r="C123" t="s">
        <v>1400</v>
      </c>
      <c r="D123" s="3" t="s">
        <v>1678</v>
      </c>
      <c r="E123" t="s">
        <v>207</v>
      </c>
      <c r="F123" s="12">
        <v>44748</v>
      </c>
      <c r="G123" s="12">
        <v>45113</v>
      </c>
      <c r="H123" s="12">
        <v>44748</v>
      </c>
      <c r="I123" t="s">
        <v>1401</v>
      </c>
      <c r="J123" t="s">
        <v>1402</v>
      </c>
      <c r="K123" t="s">
        <v>1403</v>
      </c>
      <c r="L123" t="s">
        <v>221</v>
      </c>
      <c r="M123" t="s">
        <v>1404</v>
      </c>
      <c r="N123">
        <v>7</v>
      </c>
      <c r="O123" s="13"/>
      <c r="P123" t="s">
        <v>1422</v>
      </c>
      <c r="Q123" t="s">
        <v>1423</v>
      </c>
      <c r="R123" t="s">
        <v>221</v>
      </c>
      <c r="S123" t="s">
        <v>1424</v>
      </c>
      <c r="T123" s="13"/>
      <c r="U123" s="13"/>
      <c r="V123" s="13">
        <v>2021</v>
      </c>
      <c r="W123" s="13">
        <v>1980</v>
      </c>
      <c r="X123" s="13"/>
      <c r="Z123">
        <v>6631</v>
      </c>
      <c r="AA123" t="s">
        <v>1411</v>
      </c>
      <c r="AB123">
        <v>1893</v>
      </c>
      <c r="AC123">
        <v>2</v>
      </c>
      <c r="AD123" t="s">
        <v>215</v>
      </c>
      <c r="AE123" s="2"/>
      <c r="AF123" s="2"/>
      <c r="AG123" s="2">
        <v>0</v>
      </c>
      <c r="AH123" s="2"/>
      <c r="AI123" s="2"/>
      <c r="AJ123" s="2">
        <v>0</v>
      </c>
      <c r="AK123" s="2"/>
      <c r="AL123" s="2"/>
      <c r="AM123" s="2">
        <v>0</v>
      </c>
      <c r="AN123" s="2"/>
      <c r="AO123" s="2"/>
      <c r="AP123" s="2"/>
      <c r="AQ123" s="2"/>
      <c r="AR123" s="2"/>
      <c r="AS123" s="2">
        <v>0</v>
      </c>
      <c r="AV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9">
        <v>21.75</v>
      </c>
      <c r="BT123" s="2">
        <f>Table2[[#This Row],[Insurer Total Gross premium]]*Table2[[#This Row],[Coverholder Commission Percentage]]/100</f>
        <v>0</v>
      </c>
      <c r="BU123" s="2">
        <f>Table2[[#This Row],[Insurer Total Gross premium]]-Table2[[#This Row],[Coverholder Commission Amount]]</f>
        <v>0</v>
      </c>
      <c r="BV123" s="2"/>
      <c r="BW123" s="2"/>
      <c r="BX123" s="2"/>
      <c r="BY123" s="2"/>
    </row>
    <row r="124" spans="1:77" x14ac:dyDescent="0.25">
      <c r="A124" s="7" t="s">
        <v>1670</v>
      </c>
      <c r="B124" s="11">
        <v>2022</v>
      </c>
      <c r="C124" t="s">
        <v>1400</v>
      </c>
      <c r="D124" s="3" t="s">
        <v>1678</v>
      </c>
      <c r="E124" t="s">
        <v>207</v>
      </c>
      <c r="F124" s="12">
        <v>44748</v>
      </c>
      <c r="G124" s="12">
        <v>45113</v>
      </c>
      <c r="H124" s="12">
        <v>44748</v>
      </c>
      <c r="I124" t="s">
        <v>1401</v>
      </c>
      <c r="J124" t="s">
        <v>1402</v>
      </c>
      <c r="K124" t="s">
        <v>1403</v>
      </c>
      <c r="L124" t="s">
        <v>221</v>
      </c>
      <c r="M124" t="s">
        <v>1404</v>
      </c>
      <c r="N124">
        <v>8</v>
      </c>
      <c r="O124" s="13"/>
      <c r="P124" t="s">
        <v>1425</v>
      </c>
      <c r="Q124" t="s">
        <v>1426</v>
      </c>
      <c r="R124" t="s">
        <v>221</v>
      </c>
      <c r="S124" t="s">
        <v>1427</v>
      </c>
      <c r="T124" s="13"/>
      <c r="U124" s="13">
        <v>2005</v>
      </c>
      <c r="V124" s="13">
        <v>2018</v>
      </c>
      <c r="W124" s="13">
        <v>2005</v>
      </c>
      <c r="X124" s="13">
        <v>2005</v>
      </c>
      <c r="Z124">
        <v>6631</v>
      </c>
      <c r="AA124" t="s">
        <v>1428</v>
      </c>
      <c r="AB124">
        <v>1940</v>
      </c>
      <c r="AC124">
        <v>1</v>
      </c>
      <c r="AD124" t="s">
        <v>215</v>
      </c>
      <c r="AE124" s="2"/>
      <c r="AF124" s="2"/>
      <c r="AG124" s="2">
        <v>0</v>
      </c>
      <c r="AH124" s="2"/>
      <c r="AI124" s="2"/>
      <c r="AJ124" s="2">
        <v>0</v>
      </c>
      <c r="AK124" s="2"/>
      <c r="AL124" s="2"/>
      <c r="AM124" s="2">
        <v>0</v>
      </c>
      <c r="AN124" s="2"/>
      <c r="AO124" s="2"/>
      <c r="AP124" s="2"/>
      <c r="AQ124" s="2"/>
      <c r="AR124" s="2"/>
      <c r="AS124" s="2">
        <v>0</v>
      </c>
      <c r="AV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9">
        <v>21.75</v>
      </c>
      <c r="BT124" s="2">
        <f>Table2[[#This Row],[Insurer Total Gross premium]]*Table2[[#This Row],[Coverholder Commission Percentage]]/100</f>
        <v>0</v>
      </c>
      <c r="BU124" s="2">
        <f>Table2[[#This Row],[Insurer Total Gross premium]]-Table2[[#This Row],[Coverholder Commission Amount]]</f>
        <v>0</v>
      </c>
      <c r="BV124" s="2"/>
      <c r="BW124" s="2"/>
      <c r="BX124" s="2"/>
      <c r="BY124" s="2"/>
    </row>
    <row r="125" spans="1:77" x14ac:dyDescent="0.25">
      <c r="A125" s="7" t="s">
        <v>1670</v>
      </c>
      <c r="B125" s="11">
        <v>2022</v>
      </c>
      <c r="C125" t="s">
        <v>1400</v>
      </c>
      <c r="D125" s="3" t="s">
        <v>1678</v>
      </c>
      <c r="E125" t="s">
        <v>207</v>
      </c>
      <c r="F125" s="12">
        <v>44748</v>
      </c>
      <c r="G125" s="12">
        <v>45113</v>
      </c>
      <c r="H125" s="12">
        <v>44748</v>
      </c>
      <c r="I125" t="s">
        <v>1401</v>
      </c>
      <c r="J125" t="s">
        <v>1402</v>
      </c>
      <c r="K125" t="s">
        <v>1403</v>
      </c>
      <c r="L125" t="s">
        <v>221</v>
      </c>
      <c r="M125" t="s">
        <v>1404</v>
      </c>
      <c r="N125">
        <v>9</v>
      </c>
      <c r="O125" s="13"/>
      <c r="P125" t="s">
        <v>1429</v>
      </c>
      <c r="Q125" t="s">
        <v>1403</v>
      </c>
      <c r="R125" t="s">
        <v>221</v>
      </c>
      <c r="S125" t="s">
        <v>1430</v>
      </c>
      <c r="T125" s="13"/>
      <c r="U125" s="13"/>
      <c r="V125" s="13">
        <v>2016</v>
      </c>
      <c r="W125" s="13">
        <v>1985</v>
      </c>
      <c r="X125" s="13"/>
      <c r="Z125">
        <v>6631</v>
      </c>
      <c r="AA125" t="s">
        <v>1411</v>
      </c>
      <c r="AB125">
        <v>1933</v>
      </c>
      <c r="AC125">
        <v>2</v>
      </c>
      <c r="AD125" t="s">
        <v>215</v>
      </c>
      <c r="AE125" s="2"/>
      <c r="AF125" s="2"/>
      <c r="AG125" s="2">
        <v>0</v>
      </c>
      <c r="AH125" s="2"/>
      <c r="AI125" s="2"/>
      <c r="AJ125" s="2">
        <v>0</v>
      </c>
      <c r="AK125" s="2"/>
      <c r="AL125" s="2"/>
      <c r="AM125" s="2">
        <v>0</v>
      </c>
      <c r="AN125" s="2"/>
      <c r="AO125" s="2"/>
      <c r="AP125" s="2"/>
      <c r="AQ125" s="2"/>
      <c r="AR125" s="2"/>
      <c r="AS125" s="2">
        <v>0</v>
      </c>
      <c r="AV125" s="2"/>
      <c r="AY125" s="2"/>
      <c r="AZ125" s="2"/>
      <c r="BA125" s="2"/>
      <c r="BB125" s="2"/>
      <c r="BC125" s="2"/>
      <c r="BD125" s="2"/>
      <c r="BE125" s="2"/>
      <c r="BF125" s="2">
        <v>150500</v>
      </c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9">
        <v>21.75</v>
      </c>
      <c r="BT125" s="2">
        <f>Table2[[#This Row],[Insurer Total Gross premium]]*Table2[[#This Row],[Coverholder Commission Percentage]]/100</f>
        <v>0</v>
      </c>
      <c r="BU125" s="2">
        <f>Table2[[#This Row],[Insurer Total Gross premium]]-Table2[[#This Row],[Coverholder Commission Amount]]</f>
        <v>0</v>
      </c>
      <c r="BV125" s="2"/>
      <c r="BW125" s="2"/>
      <c r="BX125" s="2"/>
      <c r="BY125" s="2"/>
    </row>
    <row r="126" spans="1:77" x14ac:dyDescent="0.25">
      <c r="A126" s="7" t="s">
        <v>1670</v>
      </c>
      <c r="B126" s="11">
        <v>2022</v>
      </c>
      <c r="C126" t="s">
        <v>216</v>
      </c>
      <c r="D126" s="3" t="s">
        <v>217</v>
      </c>
      <c r="E126" t="s">
        <v>207</v>
      </c>
      <c r="F126" s="12">
        <v>44746</v>
      </c>
      <c r="G126" s="12">
        <v>44777</v>
      </c>
      <c r="H126" s="12">
        <v>44746</v>
      </c>
      <c r="I126" t="s">
        <v>218</v>
      </c>
      <c r="J126" t="s">
        <v>219</v>
      </c>
      <c r="K126" t="s">
        <v>220</v>
      </c>
      <c r="L126" t="s">
        <v>221</v>
      </c>
      <c r="M126" t="s">
        <v>222</v>
      </c>
      <c r="N126">
        <v>1</v>
      </c>
      <c r="O126" s="13"/>
      <c r="P126" t="s">
        <v>223</v>
      </c>
      <c r="Q126" t="s">
        <v>224</v>
      </c>
      <c r="R126" t="s">
        <v>221</v>
      </c>
      <c r="S126" t="s">
        <v>225</v>
      </c>
      <c r="T126" s="13"/>
      <c r="U126" s="13"/>
      <c r="V126" s="13">
        <v>2007</v>
      </c>
      <c r="W126" s="13"/>
      <c r="X126" s="13"/>
      <c r="Z126">
        <v>1841</v>
      </c>
      <c r="AA126" t="s">
        <v>226</v>
      </c>
      <c r="AB126">
        <v>1950</v>
      </c>
      <c r="AC126">
        <v>2</v>
      </c>
      <c r="AE126" s="2">
        <v>0</v>
      </c>
      <c r="AF126" s="2">
        <v>0</v>
      </c>
      <c r="AG126" s="2">
        <v>0</v>
      </c>
      <c r="AH126" s="2">
        <v>1629</v>
      </c>
      <c r="AI126" s="2">
        <v>25000</v>
      </c>
      <c r="AJ126" s="2">
        <v>0</v>
      </c>
      <c r="AK126" s="2">
        <v>0</v>
      </c>
      <c r="AL126" s="2">
        <v>25000</v>
      </c>
      <c r="AM126" s="2">
        <v>0</v>
      </c>
      <c r="AN126" s="2">
        <v>0</v>
      </c>
      <c r="AO126" s="2">
        <v>25000</v>
      </c>
      <c r="AP126" s="2"/>
      <c r="AQ126" s="2"/>
      <c r="AR126" s="2"/>
      <c r="AS126" s="2">
        <v>0</v>
      </c>
      <c r="AT126">
        <v>40</v>
      </c>
      <c r="AU126">
        <v>900000</v>
      </c>
      <c r="AV126" s="2">
        <v>651.6</v>
      </c>
      <c r="AY126" s="2">
        <v>900000</v>
      </c>
      <c r="AZ126" s="2"/>
      <c r="BA126" s="2"/>
      <c r="BB126" s="2"/>
      <c r="BC126" s="2"/>
      <c r="BD126" s="2"/>
      <c r="BE126" s="2"/>
      <c r="BF126" s="2"/>
      <c r="BG126" s="2"/>
      <c r="BH126" s="2">
        <v>2000000</v>
      </c>
      <c r="BI126" s="2">
        <v>204</v>
      </c>
      <c r="BJ126" s="2">
        <v>2500</v>
      </c>
      <c r="BK126" s="2"/>
      <c r="BL126" s="2"/>
      <c r="BM126" s="2"/>
      <c r="BN126" s="2"/>
      <c r="BO126" s="2"/>
      <c r="BP126" s="2"/>
      <c r="BQ126" s="2">
        <v>1833</v>
      </c>
      <c r="BR126" s="2">
        <v>855.6</v>
      </c>
      <c r="BS126" s="9">
        <v>21.75</v>
      </c>
      <c r="BT126" s="2">
        <f>Table2[[#This Row],[Insurer Total Gross premium]]*Table2[[#This Row],[Coverholder Commission Percentage]]/100</f>
        <v>186.09299999999999</v>
      </c>
      <c r="BU126" s="2">
        <f>Table2[[#This Row],[Insurer Total Gross premium]]-Table2[[#This Row],[Coverholder Commission Amount]]</f>
        <v>669.50700000000006</v>
      </c>
      <c r="BV126" s="2"/>
      <c r="BW126" s="2"/>
      <c r="BX126" s="2"/>
      <c r="BY126" s="2"/>
    </row>
    <row r="127" spans="1:77" x14ac:dyDescent="0.25">
      <c r="A127" s="7" t="s">
        <v>1670</v>
      </c>
      <c r="B127" s="11">
        <v>2022</v>
      </c>
      <c r="C127" t="s">
        <v>248</v>
      </c>
      <c r="D127" s="3" t="s">
        <v>1677</v>
      </c>
      <c r="E127" t="s">
        <v>207</v>
      </c>
      <c r="F127" s="12">
        <v>44699</v>
      </c>
      <c r="G127" s="12"/>
      <c r="H127" s="12">
        <v>44699</v>
      </c>
      <c r="I127" t="s">
        <v>249</v>
      </c>
      <c r="J127" t="s">
        <v>250</v>
      </c>
      <c r="K127" t="s">
        <v>251</v>
      </c>
      <c r="L127" t="s">
        <v>221</v>
      </c>
      <c r="M127" t="s">
        <v>252</v>
      </c>
      <c r="N127">
        <v>1</v>
      </c>
      <c r="O127" s="13"/>
      <c r="P127" t="s">
        <v>253</v>
      </c>
      <c r="Q127" t="s">
        <v>254</v>
      </c>
      <c r="R127" t="s">
        <v>221</v>
      </c>
      <c r="S127" t="s">
        <v>255</v>
      </c>
      <c r="T127" s="13"/>
      <c r="U127" s="13">
        <v>2022</v>
      </c>
      <c r="V127" s="13">
        <v>2022</v>
      </c>
      <c r="W127" s="13">
        <v>2022</v>
      </c>
      <c r="X127" s="13">
        <v>2022</v>
      </c>
      <c r="Z127">
        <v>1841</v>
      </c>
      <c r="AA127" t="s">
        <v>256</v>
      </c>
      <c r="AB127">
        <v>2022</v>
      </c>
      <c r="AC127">
        <v>2</v>
      </c>
      <c r="AD127" t="s">
        <v>237</v>
      </c>
      <c r="AE127" s="2">
        <v>0</v>
      </c>
      <c r="AF127" s="2"/>
      <c r="AG127" s="2">
        <v>-800000</v>
      </c>
      <c r="AH127" s="2">
        <v>-1536</v>
      </c>
      <c r="AI127" s="2"/>
      <c r="AJ127" s="2">
        <v>0</v>
      </c>
      <c r="AK127" s="2">
        <v>0</v>
      </c>
      <c r="AL127" s="2"/>
      <c r="AM127" s="2">
        <v>0</v>
      </c>
      <c r="AN127" s="2">
        <v>0</v>
      </c>
      <c r="AO127" s="2"/>
      <c r="AP127" s="2"/>
      <c r="AQ127" s="2"/>
      <c r="AR127" s="2"/>
      <c r="AS127" s="2">
        <v>-800000</v>
      </c>
      <c r="AT127">
        <v>30</v>
      </c>
      <c r="AV127" s="2">
        <v>-460.8</v>
      </c>
      <c r="AY127" s="2">
        <v>240000</v>
      </c>
      <c r="AZ127" s="2"/>
      <c r="BA127" s="2"/>
      <c r="BB127" s="2"/>
      <c r="BC127" s="2"/>
      <c r="BD127" s="2"/>
      <c r="BE127" s="2"/>
      <c r="BF127" s="2"/>
      <c r="BG127" s="2"/>
      <c r="BH127" s="2">
        <v>2000000</v>
      </c>
      <c r="BI127" s="2">
        <v>-384</v>
      </c>
      <c r="BJ127" s="2">
        <v>2500</v>
      </c>
      <c r="BK127" s="2"/>
      <c r="BL127" s="2"/>
      <c r="BM127" s="2"/>
      <c r="BN127" s="2"/>
      <c r="BO127" s="2"/>
      <c r="BP127" s="2"/>
      <c r="BQ127" s="2">
        <v>-1920</v>
      </c>
      <c r="BR127" s="2">
        <v>-844.8</v>
      </c>
      <c r="BS127" s="9">
        <v>21.75</v>
      </c>
      <c r="BT127" s="2">
        <f>Table2[[#This Row],[Insurer Total Gross premium]]*Table2[[#This Row],[Coverholder Commission Percentage]]/100</f>
        <v>-183.74399999999997</v>
      </c>
      <c r="BU127" s="2">
        <f>Table2[[#This Row],[Insurer Total Gross premium]]-Table2[[#This Row],[Coverholder Commission Amount]]</f>
        <v>-661.05600000000004</v>
      </c>
      <c r="BV127" s="2"/>
      <c r="BW127" s="2"/>
      <c r="BX127" s="2"/>
      <c r="BY127" s="2"/>
    </row>
    <row r="128" spans="1:77" x14ac:dyDescent="0.25">
      <c r="A128" s="7" t="s">
        <v>1670</v>
      </c>
      <c r="B128" s="11">
        <v>2022</v>
      </c>
      <c r="C128" t="s">
        <v>809</v>
      </c>
      <c r="D128" s="3" t="s">
        <v>1676</v>
      </c>
      <c r="E128" t="s">
        <v>207</v>
      </c>
      <c r="F128" s="12">
        <v>44694</v>
      </c>
      <c r="G128" s="12">
        <v>45059</v>
      </c>
      <c r="H128" s="12">
        <v>44694</v>
      </c>
      <c r="I128" t="s">
        <v>810</v>
      </c>
      <c r="J128" t="s">
        <v>811</v>
      </c>
      <c r="K128" t="s">
        <v>812</v>
      </c>
      <c r="L128" t="s">
        <v>107</v>
      </c>
      <c r="M128" t="s">
        <v>813</v>
      </c>
      <c r="N128">
        <v>1</v>
      </c>
      <c r="O128" s="13" t="s">
        <v>814</v>
      </c>
      <c r="P128" t="s">
        <v>815</v>
      </c>
      <c r="Q128" t="s">
        <v>816</v>
      </c>
      <c r="R128" t="s">
        <v>107</v>
      </c>
      <c r="S128" t="s">
        <v>817</v>
      </c>
      <c r="T128" s="13"/>
      <c r="U128" s="13" t="s">
        <v>818</v>
      </c>
      <c r="V128" s="13" t="s">
        <v>818</v>
      </c>
      <c r="W128" s="13" t="s">
        <v>818</v>
      </c>
      <c r="X128" s="13" t="s">
        <v>818</v>
      </c>
      <c r="Y128" t="s">
        <v>819</v>
      </c>
      <c r="Z128">
        <v>6631</v>
      </c>
      <c r="AA128" t="s">
        <v>264</v>
      </c>
      <c r="AB128">
        <v>1900</v>
      </c>
      <c r="AC128">
        <v>2</v>
      </c>
      <c r="AD128" t="s">
        <v>215</v>
      </c>
      <c r="AE128" s="2"/>
      <c r="AF128" s="2"/>
      <c r="AG128" s="2">
        <v>370351</v>
      </c>
      <c r="AH128" s="2">
        <v>1296</v>
      </c>
      <c r="AI128" s="2">
        <v>2500</v>
      </c>
      <c r="AJ128" s="2">
        <v>40000</v>
      </c>
      <c r="AK128" s="2">
        <v>180</v>
      </c>
      <c r="AL128" s="2">
        <v>2500</v>
      </c>
      <c r="AM128" s="2">
        <v>110000</v>
      </c>
      <c r="AN128" s="2">
        <v>286</v>
      </c>
      <c r="AO128" s="2">
        <v>2500</v>
      </c>
      <c r="AP128" s="2"/>
      <c r="AQ128" s="2"/>
      <c r="AR128" s="2"/>
      <c r="AS128" s="2">
        <v>520351</v>
      </c>
      <c r="AT128">
        <v>50</v>
      </c>
      <c r="AU128">
        <v>260175.5</v>
      </c>
      <c r="AV128" s="2">
        <v>881</v>
      </c>
      <c r="AY128" s="2">
        <v>260175.5</v>
      </c>
      <c r="AZ128" s="2">
        <v>0</v>
      </c>
      <c r="BA128" s="2">
        <v>0</v>
      </c>
      <c r="BB128" s="2">
        <v>0</v>
      </c>
      <c r="BC128" s="2"/>
      <c r="BD128" s="2"/>
      <c r="BE128" s="2"/>
      <c r="BF128" s="2"/>
      <c r="BG128" s="2"/>
      <c r="BH128" s="2">
        <v>2000000</v>
      </c>
      <c r="BI128" s="2">
        <v>850</v>
      </c>
      <c r="BJ128" s="2">
        <v>2500</v>
      </c>
      <c r="BK128" s="2"/>
      <c r="BL128" s="2"/>
      <c r="BM128" s="2"/>
      <c r="BN128" s="2"/>
      <c r="BO128" s="2"/>
      <c r="BP128" s="2"/>
      <c r="BQ128" s="2">
        <v>2612</v>
      </c>
      <c r="BR128" s="2">
        <v>1731</v>
      </c>
      <c r="BS128" s="9">
        <v>21.75</v>
      </c>
      <c r="BT128" s="2">
        <f>Table2[[#This Row],[Insurer Total Gross premium]]*Table2[[#This Row],[Coverholder Commission Percentage]]/100</f>
        <v>376.49250000000001</v>
      </c>
      <c r="BU128" s="2">
        <f>Table2[[#This Row],[Insurer Total Gross premium]]-Table2[[#This Row],[Coverholder Commission Amount]]</f>
        <v>1354.5074999999999</v>
      </c>
      <c r="BV128" s="2"/>
      <c r="BW128" s="2"/>
      <c r="BX128" s="2"/>
      <c r="BY128" s="2">
        <v>0</v>
      </c>
    </row>
    <row r="129" spans="1:77" x14ac:dyDescent="0.25">
      <c r="A129" s="7" t="s">
        <v>1670</v>
      </c>
      <c r="B129" s="11">
        <v>2022</v>
      </c>
      <c r="C129" t="s">
        <v>1210</v>
      </c>
      <c r="D129" s="3" t="s">
        <v>1676</v>
      </c>
      <c r="E129" t="s">
        <v>207</v>
      </c>
      <c r="F129" s="12">
        <v>44680</v>
      </c>
      <c r="G129" s="12">
        <v>45045</v>
      </c>
      <c r="H129" s="12">
        <v>44680</v>
      </c>
      <c r="I129" t="s">
        <v>1211</v>
      </c>
      <c r="J129" t="s">
        <v>1212</v>
      </c>
      <c r="K129" t="s">
        <v>269</v>
      </c>
      <c r="L129" t="s">
        <v>221</v>
      </c>
      <c r="M129" t="s">
        <v>1213</v>
      </c>
      <c r="N129">
        <v>1</v>
      </c>
      <c r="O129" s="13"/>
      <c r="P129" t="s">
        <v>1214</v>
      </c>
      <c r="Q129" t="s">
        <v>269</v>
      </c>
      <c r="R129" t="s">
        <v>221</v>
      </c>
      <c r="S129" t="s">
        <v>1215</v>
      </c>
      <c r="T129" s="13"/>
      <c r="U129" s="13">
        <v>2012</v>
      </c>
      <c r="V129" s="13">
        <v>2012</v>
      </c>
      <c r="W129" s="13">
        <v>2012</v>
      </c>
      <c r="X129" s="13">
        <v>2012</v>
      </c>
      <c r="Z129">
        <v>6532</v>
      </c>
      <c r="AA129" t="s">
        <v>1216</v>
      </c>
      <c r="AB129">
        <v>1940</v>
      </c>
      <c r="AC129">
        <v>3</v>
      </c>
      <c r="AD129" t="s">
        <v>215</v>
      </c>
      <c r="AE129" s="2"/>
      <c r="AF129" s="2"/>
      <c r="AG129" s="2">
        <v>0</v>
      </c>
      <c r="AH129" s="2"/>
      <c r="AI129" s="2"/>
      <c r="AJ129" s="2">
        <v>0</v>
      </c>
      <c r="AK129" s="2"/>
      <c r="AL129" s="2"/>
      <c r="AM129" s="2">
        <v>0</v>
      </c>
      <c r="AN129" s="2"/>
      <c r="AO129" s="2"/>
      <c r="AP129" s="2"/>
      <c r="AQ129" s="2"/>
      <c r="AR129" s="2"/>
      <c r="AS129" s="2">
        <v>0</v>
      </c>
      <c r="AV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>
        <v>5000000</v>
      </c>
      <c r="BI129" s="2">
        <v>850</v>
      </c>
      <c r="BJ129" s="2">
        <v>1000</v>
      </c>
      <c r="BK129" s="2">
        <v>250000</v>
      </c>
      <c r="BL129" s="2" t="s">
        <v>109</v>
      </c>
      <c r="BM129" s="2">
        <v>1000</v>
      </c>
      <c r="BN129" s="2"/>
      <c r="BO129" s="2"/>
      <c r="BP129" s="2"/>
      <c r="BQ129" s="2">
        <v>12234</v>
      </c>
      <c r="BR129" s="2">
        <v>850</v>
      </c>
      <c r="BS129" s="9">
        <v>21.75</v>
      </c>
      <c r="BT129" s="2">
        <f>Table2[[#This Row],[Insurer Total Gross premium]]*Table2[[#This Row],[Coverholder Commission Percentage]]/100</f>
        <v>184.875</v>
      </c>
      <c r="BU129" s="2">
        <f>Table2[[#This Row],[Insurer Total Gross premium]]-Table2[[#This Row],[Coverholder Commission Amount]]</f>
        <v>665.125</v>
      </c>
      <c r="BV129" s="2"/>
      <c r="BW129" s="2"/>
      <c r="BX129" s="2"/>
      <c r="BY129" s="2"/>
    </row>
    <row r="130" spans="1:77" x14ac:dyDescent="0.25">
      <c r="A130" s="7" t="s">
        <v>1670</v>
      </c>
      <c r="B130" s="11">
        <v>2022</v>
      </c>
      <c r="C130" t="s">
        <v>276</v>
      </c>
      <c r="D130" s="3" t="s">
        <v>1677</v>
      </c>
      <c r="E130" t="s">
        <v>207</v>
      </c>
      <c r="F130" s="12">
        <v>44743</v>
      </c>
      <c r="G130" s="12"/>
      <c r="H130" s="12">
        <v>44743</v>
      </c>
      <c r="I130" t="s">
        <v>277</v>
      </c>
      <c r="J130" t="s">
        <v>278</v>
      </c>
      <c r="K130" t="s">
        <v>269</v>
      </c>
      <c r="L130" t="s">
        <v>221</v>
      </c>
      <c r="M130" t="s">
        <v>279</v>
      </c>
      <c r="N130">
        <v>1</v>
      </c>
      <c r="O130" s="13"/>
      <c r="P130" t="s">
        <v>280</v>
      </c>
      <c r="Q130" t="s">
        <v>281</v>
      </c>
      <c r="R130" t="s">
        <v>221</v>
      </c>
      <c r="S130" t="s">
        <v>282</v>
      </c>
      <c r="T130" s="13" t="s">
        <v>274</v>
      </c>
      <c r="U130" s="13" t="s">
        <v>274</v>
      </c>
      <c r="V130" s="13" t="s">
        <v>274</v>
      </c>
      <c r="W130" s="13" t="s">
        <v>274</v>
      </c>
      <c r="X130" s="13" t="s">
        <v>274</v>
      </c>
      <c r="Z130">
        <v>1841</v>
      </c>
      <c r="AA130" t="s">
        <v>283</v>
      </c>
      <c r="AB130">
        <v>1965</v>
      </c>
      <c r="AC130">
        <v>1</v>
      </c>
      <c r="AD130" t="s">
        <v>215</v>
      </c>
      <c r="AE130" s="2">
        <v>0</v>
      </c>
      <c r="AF130" s="2"/>
      <c r="AG130" s="2">
        <v>-3000000</v>
      </c>
      <c r="AH130" s="2">
        <v>-1650</v>
      </c>
      <c r="AI130" s="2"/>
      <c r="AJ130" s="2">
        <v>0</v>
      </c>
      <c r="AK130" s="2">
        <v>0</v>
      </c>
      <c r="AL130" s="2"/>
      <c r="AM130" s="2">
        <v>0</v>
      </c>
      <c r="AN130" s="2">
        <v>0</v>
      </c>
      <c r="AO130" s="2"/>
      <c r="AP130" s="2"/>
      <c r="AQ130" s="2"/>
      <c r="AR130" s="2"/>
      <c r="AS130" s="2">
        <v>-3000000</v>
      </c>
      <c r="AT130">
        <v>33.3333333</v>
      </c>
      <c r="AV130" s="2">
        <v>-550</v>
      </c>
      <c r="AY130" s="2">
        <v>1000000</v>
      </c>
      <c r="AZ130" s="2"/>
      <c r="BA130" s="2"/>
      <c r="BB130" s="2"/>
      <c r="BC130" s="2"/>
      <c r="BD130" s="2"/>
      <c r="BE130" s="2"/>
      <c r="BF130" s="2"/>
      <c r="BG130" s="2"/>
      <c r="BH130" s="2">
        <v>2000000</v>
      </c>
      <c r="BI130" s="2">
        <v>-132</v>
      </c>
      <c r="BJ130" s="2">
        <v>1000</v>
      </c>
      <c r="BK130" s="2"/>
      <c r="BL130" s="2"/>
      <c r="BM130" s="2"/>
      <c r="BN130" s="2"/>
      <c r="BO130" s="2"/>
      <c r="BP130" s="2"/>
      <c r="BQ130" s="2">
        <v>-1782</v>
      </c>
      <c r="BR130" s="2">
        <v>-682</v>
      </c>
      <c r="BS130" s="9">
        <v>21.75</v>
      </c>
      <c r="BT130" s="2">
        <f>Table2[[#This Row],[Insurer Total Gross premium]]*Table2[[#This Row],[Coverholder Commission Percentage]]/100</f>
        <v>-148.33500000000001</v>
      </c>
      <c r="BU130" s="2">
        <f>Table2[[#This Row],[Insurer Total Gross premium]]-Table2[[#This Row],[Coverholder Commission Amount]]</f>
        <v>-533.66499999999996</v>
      </c>
      <c r="BV130" s="2"/>
      <c r="BW130" s="2"/>
      <c r="BX130" s="2"/>
      <c r="BY130" s="2"/>
    </row>
    <row r="131" spans="1:77" x14ac:dyDescent="0.25">
      <c r="A131" s="7" t="s">
        <v>1670</v>
      </c>
      <c r="B131" s="11">
        <v>2022</v>
      </c>
      <c r="C131" t="s">
        <v>1217</v>
      </c>
      <c r="D131" s="3" t="s">
        <v>1676</v>
      </c>
      <c r="E131" t="s">
        <v>207</v>
      </c>
      <c r="F131" s="12">
        <v>44682</v>
      </c>
      <c r="G131" s="12">
        <v>45047</v>
      </c>
      <c r="H131" s="12">
        <v>44682</v>
      </c>
      <c r="I131" t="s">
        <v>1218</v>
      </c>
      <c r="J131" t="s">
        <v>1219</v>
      </c>
      <c r="K131" t="s">
        <v>1220</v>
      </c>
      <c r="L131" t="s">
        <v>221</v>
      </c>
      <c r="M131" t="s">
        <v>1221</v>
      </c>
      <c r="N131">
        <v>1</v>
      </c>
      <c r="O131" s="13"/>
      <c r="P131" t="s">
        <v>1222</v>
      </c>
      <c r="Q131" t="s">
        <v>1223</v>
      </c>
      <c r="R131" t="s">
        <v>221</v>
      </c>
      <c r="S131" t="s">
        <v>1221</v>
      </c>
      <c r="T131" s="13"/>
      <c r="U131" s="13" t="s">
        <v>1224</v>
      </c>
      <c r="V131" s="13" t="s">
        <v>1225</v>
      </c>
      <c r="W131" s="13" t="s">
        <v>1226</v>
      </c>
      <c r="X131" s="13" t="s">
        <v>1227</v>
      </c>
      <c r="Z131">
        <v>6532</v>
      </c>
      <c r="AA131" t="s">
        <v>776</v>
      </c>
      <c r="AB131">
        <v>1989</v>
      </c>
      <c r="AC131">
        <v>3</v>
      </c>
      <c r="AD131" t="s">
        <v>215</v>
      </c>
      <c r="AE131" s="2"/>
      <c r="AF131" s="2"/>
      <c r="AG131" s="2">
        <v>0</v>
      </c>
      <c r="AH131" s="2"/>
      <c r="AI131" s="2"/>
      <c r="AJ131" s="2">
        <v>0</v>
      </c>
      <c r="AK131" s="2"/>
      <c r="AL131" s="2"/>
      <c r="AM131" s="2">
        <v>0</v>
      </c>
      <c r="AN131" s="2"/>
      <c r="AO131" s="2"/>
      <c r="AP131" s="2"/>
      <c r="AQ131" s="2"/>
      <c r="AR131" s="2"/>
      <c r="AS131" s="2">
        <v>0</v>
      </c>
      <c r="AV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>
        <v>5000000</v>
      </c>
      <c r="BI131" s="2">
        <v>1500</v>
      </c>
      <c r="BJ131" s="2">
        <v>1000</v>
      </c>
      <c r="BK131" s="2">
        <v>250000</v>
      </c>
      <c r="BL131" s="2" t="s">
        <v>109</v>
      </c>
      <c r="BM131" s="2">
        <v>1000</v>
      </c>
      <c r="BN131" s="2"/>
      <c r="BO131" s="2"/>
      <c r="BP131" s="2"/>
      <c r="BQ131" s="2">
        <v>19728</v>
      </c>
      <c r="BR131" s="2">
        <v>1500</v>
      </c>
      <c r="BS131" s="9">
        <v>21.75</v>
      </c>
      <c r="BT131" s="2">
        <f>Table2[[#This Row],[Insurer Total Gross premium]]*Table2[[#This Row],[Coverholder Commission Percentage]]/100</f>
        <v>326.25</v>
      </c>
      <c r="BU131" s="2">
        <f>Table2[[#This Row],[Insurer Total Gross premium]]-Table2[[#This Row],[Coverholder Commission Amount]]</f>
        <v>1173.75</v>
      </c>
      <c r="BV131" s="2"/>
      <c r="BW131" s="2"/>
      <c r="BX131" s="2"/>
      <c r="BY131" s="2"/>
    </row>
    <row r="132" spans="1:77" x14ac:dyDescent="0.25">
      <c r="A132" s="7" t="s">
        <v>1670</v>
      </c>
      <c r="B132" s="11">
        <v>2022</v>
      </c>
      <c r="C132" t="s">
        <v>713</v>
      </c>
      <c r="D132" s="3" t="s">
        <v>1676</v>
      </c>
      <c r="E132" t="s">
        <v>207</v>
      </c>
      <c r="F132" s="12">
        <v>44752</v>
      </c>
      <c r="G132" s="12">
        <v>45117</v>
      </c>
      <c r="H132" s="12">
        <v>44752</v>
      </c>
      <c r="I132" t="s">
        <v>714</v>
      </c>
      <c r="J132" t="s">
        <v>715</v>
      </c>
      <c r="K132" t="s">
        <v>716</v>
      </c>
      <c r="L132" t="s">
        <v>107</v>
      </c>
      <c r="M132" t="s">
        <v>717</v>
      </c>
      <c r="N132">
        <v>1</v>
      </c>
      <c r="O132" s="13">
        <v>273</v>
      </c>
      <c r="P132" t="s">
        <v>718</v>
      </c>
      <c r="Q132" t="s">
        <v>716</v>
      </c>
      <c r="R132" t="s">
        <v>107</v>
      </c>
      <c r="S132" t="s">
        <v>717</v>
      </c>
      <c r="T132" s="13"/>
      <c r="U132" s="13">
        <v>2010</v>
      </c>
      <c r="V132" s="13">
        <v>2015</v>
      </c>
      <c r="W132" s="13">
        <v>2015</v>
      </c>
      <c r="X132" s="13">
        <v>2010</v>
      </c>
      <c r="Y132" t="s">
        <v>213</v>
      </c>
      <c r="Z132">
        <v>5812</v>
      </c>
      <c r="AA132" t="s">
        <v>719</v>
      </c>
      <c r="AB132">
        <v>1920</v>
      </c>
      <c r="AC132">
        <v>2</v>
      </c>
      <c r="AD132" t="s">
        <v>237</v>
      </c>
      <c r="AE132" s="2"/>
      <c r="AF132" s="2"/>
      <c r="AG132" s="2">
        <v>0</v>
      </c>
      <c r="AH132" s="2"/>
      <c r="AI132" s="2"/>
      <c r="AJ132" s="2">
        <v>0</v>
      </c>
      <c r="AK132" s="2"/>
      <c r="AL132" s="2"/>
      <c r="AM132" s="2">
        <v>0</v>
      </c>
      <c r="AN132" s="2"/>
      <c r="AO132" s="2"/>
      <c r="AP132" s="2"/>
      <c r="AQ132" s="2"/>
      <c r="AR132" s="2"/>
      <c r="AS132" s="2">
        <v>0</v>
      </c>
      <c r="AV132" s="2"/>
      <c r="AY132" s="2"/>
      <c r="AZ132" s="2"/>
      <c r="BA132" s="2"/>
      <c r="BB132" s="2"/>
      <c r="BC132" s="2"/>
      <c r="BD132" s="2"/>
      <c r="BE132" s="2"/>
      <c r="BF132" s="2">
        <v>380000</v>
      </c>
      <c r="BG132" s="2">
        <v>0</v>
      </c>
      <c r="BH132" s="2">
        <v>5000000</v>
      </c>
      <c r="BI132" s="2">
        <v>2250</v>
      </c>
      <c r="BJ132" s="2">
        <v>2500</v>
      </c>
      <c r="BK132" s="2">
        <v>250000</v>
      </c>
      <c r="BL132" s="2" t="s">
        <v>109</v>
      </c>
      <c r="BM132" s="2">
        <v>2500</v>
      </c>
      <c r="BN132" s="2"/>
      <c r="BO132" s="2"/>
      <c r="BP132" s="2"/>
      <c r="BQ132" s="2">
        <v>6038</v>
      </c>
      <c r="BR132" s="2">
        <v>2250</v>
      </c>
      <c r="BS132" s="9">
        <v>21.75</v>
      </c>
      <c r="BT132" s="2">
        <f>Table2[[#This Row],[Insurer Total Gross premium]]*Table2[[#This Row],[Coverholder Commission Percentage]]/100</f>
        <v>489.375</v>
      </c>
      <c r="BU132" s="2">
        <f>Table2[[#This Row],[Insurer Total Gross premium]]-Table2[[#This Row],[Coverholder Commission Amount]]</f>
        <v>1760.625</v>
      </c>
      <c r="BV132" s="2"/>
      <c r="BW132" s="2"/>
      <c r="BX132" s="2"/>
      <c r="BY132" s="2"/>
    </row>
    <row r="133" spans="1:77" x14ac:dyDescent="0.25">
      <c r="A133" s="7" t="s">
        <v>1670</v>
      </c>
      <c r="B133" s="11">
        <v>2022</v>
      </c>
      <c r="C133" t="s">
        <v>713</v>
      </c>
      <c r="D133" s="3" t="s">
        <v>217</v>
      </c>
      <c r="E133" t="s">
        <v>207</v>
      </c>
      <c r="F133" s="12">
        <v>44752</v>
      </c>
      <c r="G133" s="12">
        <v>45117</v>
      </c>
      <c r="H133" s="12">
        <v>44752</v>
      </c>
      <c r="I133" t="s">
        <v>714</v>
      </c>
      <c r="J133" t="s">
        <v>715</v>
      </c>
      <c r="K133" t="s">
        <v>716</v>
      </c>
      <c r="L133" t="s">
        <v>107</v>
      </c>
      <c r="M133" t="s">
        <v>717</v>
      </c>
      <c r="N133">
        <v>1</v>
      </c>
      <c r="O133" s="13">
        <v>273</v>
      </c>
      <c r="P133" t="s">
        <v>718</v>
      </c>
      <c r="Q133" t="s">
        <v>716</v>
      </c>
      <c r="R133" t="s">
        <v>107</v>
      </c>
      <c r="S133" t="s">
        <v>717</v>
      </c>
      <c r="T133" s="13"/>
      <c r="U133" s="13">
        <v>2010</v>
      </c>
      <c r="V133" s="13">
        <v>2015</v>
      </c>
      <c r="W133" s="13">
        <v>2015</v>
      </c>
      <c r="X133" s="13">
        <v>2010</v>
      </c>
      <c r="Y133" t="s">
        <v>213</v>
      </c>
      <c r="Z133">
        <v>5812</v>
      </c>
      <c r="AA133" t="s">
        <v>719</v>
      </c>
      <c r="AB133">
        <v>1920</v>
      </c>
      <c r="AC133">
        <v>2</v>
      </c>
      <c r="AD133" t="s">
        <v>237</v>
      </c>
      <c r="AE133" s="2"/>
      <c r="AF133" s="2"/>
      <c r="AG133" s="2">
        <v>0</v>
      </c>
      <c r="AH133" s="2"/>
      <c r="AI133" s="2"/>
      <c r="AJ133" s="2">
        <v>0</v>
      </c>
      <c r="AK133" s="2"/>
      <c r="AL133" s="2"/>
      <c r="AM133" s="2">
        <v>0</v>
      </c>
      <c r="AN133" s="2"/>
      <c r="AO133" s="2"/>
      <c r="AP133" s="2"/>
      <c r="AQ133" s="2"/>
      <c r="AR133" s="2"/>
      <c r="AS133" s="2">
        <v>0</v>
      </c>
      <c r="AV133" s="2"/>
      <c r="AY133" s="2"/>
      <c r="AZ133" s="2"/>
      <c r="BA133" s="2"/>
      <c r="BB133" s="2"/>
      <c r="BC133" s="2"/>
      <c r="BD133" s="2"/>
      <c r="BE133" s="2"/>
      <c r="BF133" s="2">
        <v>380000</v>
      </c>
      <c r="BG133" s="2">
        <v>0</v>
      </c>
      <c r="BH133" s="2">
        <v>5000000</v>
      </c>
      <c r="BI133" s="2">
        <v>0</v>
      </c>
      <c r="BJ133" s="2">
        <v>2500</v>
      </c>
      <c r="BK133" s="2">
        <v>250000</v>
      </c>
      <c r="BL133" s="2" t="s">
        <v>109</v>
      </c>
      <c r="BM133" s="2">
        <v>2500</v>
      </c>
      <c r="BN133" s="2"/>
      <c r="BO133" s="2"/>
      <c r="BP133" s="2"/>
      <c r="BQ133" s="2">
        <v>-250</v>
      </c>
      <c r="BR133" s="2">
        <v>0</v>
      </c>
      <c r="BS133" s="9">
        <v>21.75</v>
      </c>
      <c r="BT133" s="2">
        <f>Table2[[#This Row],[Insurer Total Gross premium]]*Table2[[#This Row],[Coverholder Commission Percentage]]/100</f>
        <v>0</v>
      </c>
      <c r="BU133" s="2">
        <f>Table2[[#This Row],[Insurer Total Gross premium]]-Table2[[#This Row],[Coverholder Commission Amount]]</f>
        <v>0</v>
      </c>
      <c r="BV133" s="2"/>
      <c r="BW133" s="2"/>
      <c r="BX133" s="2"/>
      <c r="BY133" s="2"/>
    </row>
    <row r="134" spans="1:77" x14ac:dyDescent="0.25">
      <c r="A134" s="7" t="s">
        <v>1670</v>
      </c>
      <c r="B134" s="11">
        <v>2022</v>
      </c>
      <c r="C134" t="s">
        <v>284</v>
      </c>
      <c r="D134" s="3" t="s">
        <v>1677</v>
      </c>
      <c r="E134" t="s">
        <v>207</v>
      </c>
      <c r="F134" s="12">
        <v>44713</v>
      </c>
      <c r="G134" s="12"/>
      <c r="H134" s="12">
        <v>44713</v>
      </c>
      <c r="I134" t="s">
        <v>285</v>
      </c>
      <c r="J134" t="s">
        <v>286</v>
      </c>
      <c r="K134" t="s">
        <v>287</v>
      </c>
      <c r="L134" t="s">
        <v>107</v>
      </c>
      <c r="M134" t="s">
        <v>288</v>
      </c>
      <c r="N134">
        <v>1</v>
      </c>
      <c r="O134" s="13">
        <v>994</v>
      </c>
      <c r="P134" t="s">
        <v>289</v>
      </c>
      <c r="Q134" t="s">
        <v>287</v>
      </c>
      <c r="R134" t="s">
        <v>107</v>
      </c>
      <c r="S134" t="s">
        <v>288</v>
      </c>
      <c r="T134" s="13"/>
      <c r="U134" s="13">
        <v>2011</v>
      </c>
      <c r="V134" s="13">
        <v>2011</v>
      </c>
      <c r="W134" s="13">
        <v>2011</v>
      </c>
      <c r="X134" s="13">
        <v>2011</v>
      </c>
      <c r="Y134" t="s">
        <v>213</v>
      </c>
      <c r="Z134">
        <v>5812</v>
      </c>
      <c r="AA134" t="s">
        <v>264</v>
      </c>
      <c r="AB134">
        <v>1992</v>
      </c>
      <c r="AC134">
        <v>1</v>
      </c>
      <c r="AD134" t="s">
        <v>237</v>
      </c>
      <c r="AE134" s="2">
        <v>50000</v>
      </c>
      <c r="AF134" s="2"/>
      <c r="AG134" s="2">
        <v>-1393905</v>
      </c>
      <c r="AH134" s="2">
        <v>-5686</v>
      </c>
      <c r="AI134" s="2"/>
      <c r="AJ134" s="2">
        <v>-285000</v>
      </c>
      <c r="AK134" s="2">
        <v>-1219</v>
      </c>
      <c r="AL134" s="2"/>
      <c r="AM134" s="2">
        <v>-310000</v>
      </c>
      <c r="AN134" s="2">
        <v>-914</v>
      </c>
      <c r="AO134" s="2"/>
      <c r="AP134" s="2"/>
      <c r="AQ134" s="2"/>
      <c r="AR134" s="2"/>
      <c r="AS134" s="2">
        <v>-1988905</v>
      </c>
      <c r="AT134">
        <v>34</v>
      </c>
      <c r="AV134" s="2">
        <v>-2658.46</v>
      </c>
      <c r="AW134">
        <v>5</v>
      </c>
      <c r="AY134" s="2">
        <v>676227.7</v>
      </c>
      <c r="AZ134" s="2"/>
      <c r="BA134" s="2"/>
      <c r="BB134" s="2"/>
      <c r="BC134" s="2"/>
      <c r="BD134" s="2"/>
      <c r="BE134" s="2"/>
      <c r="BF134" s="2">
        <v>350000</v>
      </c>
      <c r="BG134" s="2">
        <v>250000</v>
      </c>
      <c r="BH134" s="2">
        <v>5000000</v>
      </c>
      <c r="BI134" s="2">
        <v>-2250</v>
      </c>
      <c r="BJ134" s="2">
        <v>5000</v>
      </c>
      <c r="BK134" s="2">
        <v>250000</v>
      </c>
      <c r="BL134" s="2" t="s">
        <v>109</v>
      </c>
      <c r="BM134" s="2">
        <v>5000</v>
      </c>
      <c r="BN134" s="2"/>
      <c r="BO134" s="2" t="s">
        <v>109</v>
      </c>
      <c r="BP134" s="2"/>
      <c r="BQ134" s="2">
        <v>-10359</v>
      </c>
      <c r="BR134" s="2">
        <v>-4908.46</v>
      </c>
      <c r="BS134" s="9">
        <v>21.75</v>
      </c>
      <c r="BT134" s="2">
        <f>Table2[[#This Row],[Insurer Total Gross premium]]*Table2[[#This Row],[Coverholder Commission Percentage]]/100</f>
        <v>-1067.59005</v>
      </c>
      <c r="BU134" s="2">
        <f>Table2[[#This Row],[Insurer Total Gross premium]]-Table2[[#This Row],[Coverholder Commission Amount]]</f>
        <v>-3840.8699500000002</v>
      </c>
      <c r="BV134" s="2">
        <v>5000</v>
      </c>
      <c r="BW134" s="2">
        <v>50000</v>
      </c>
      <c r="BX134" s="2">
        <v>-150</v>
      </c>
      <c r="BY134" s="2">
        <v>25000</v>
      </c>
    </row>
    <row r="135" spans="1:77" x14ac:dyDescent="0.25">
      <c r="A135" s="7" t="s">
        <v>1670</v>
      </c>
      <c r="B135" s="11">
        <v>2022</v>
      </c>
      <c r="C135" t="s">
        <v>1322</v>
      </c>
      <c r="D135" s="3" t="s">
        <v>1676</v>
      </c>
      <c r="E135" t="s">
        <v>207</v>
      </c>
      <c r="F135" s="12">
        <v>44713</v>
      </c>
      <c r="G135" s="12">
        <v>45078</v>
      </c>
      <c r="H135" s="12">
        <v>44713</v>
      </c>
      <c r="I135" t="s">
        <v>285</v>
      </c>
      <c r="J135" t="s">
        <v>286</v>
      </c>
      <c r="K135" t="s">
        <v>287</v>
      </c>
      <c r="L135" t="s">
        <v>107</v>
      </c>
      <c r="M135" t="s">
        <v>288</v>
      </c>
      <c r="N135">
        <v>1</v>
      </c>
      <c r="O135" s="13">
        <v>994</v>
      </c>
      <c r="P135" t="s">
        <v>289</v>
      </c>
      <c r="Q135" t="s">
        <v>287</v>
      </c>
      <c r="R135" t="s">
        <v>107</v>
      </c>
      <c r="S135" t="s">
        <v>288</v>
      </c>
      <c r="T135" s="13"/>
      <c r="U135" s="13">
        <v>2011</v>
      </c>
      <c r="V135" s="13">
        <v>2011</v>
      </c>
      <c r="W135" s="13">
        <v>2011</v>
      </c>
      <c r="X135" s="13">
        <v>2011</v>
      </c>
      <c r="Y135" t="s">
        <v>213</v>
      </c>
      <c r="Z135">
        <v>5812</v>
      </c>
      <c r="AA135" t="s">
        <v>264</v>
      </c>
      <c r="AB135">
        <v>1992</v>
      </c>
      <c r="AC135">
        <v>1</v>
      </c>
      <c r="AD135" t="s">
        <v>237</v>
      </c>
      <c r="AE135" s="2"/>
      <c r="AF135" s="2"/>
      <c r="AG135" s="2">
        <v>0</v>
      </c>
      <c r="AH135" s="2"/>
      <c r="AI135" s="2"/>
      <c r="AJ135" s="2">
        <v>0</v>
      </c>
      <c r="AK135" s="2"/>
      <c r="AL135" s="2"/>
      <c r="AM135" s="2">
        <v>0</v>
      </c>
      <c r="AN135" s="2"/>
      <c r="AO135" s="2"/>
      <c r="AP135" s="2"/>
      <c r="AQ135" s="2"/>
      <c r="AR135" s="2"/>
      <c r="AS135" s="2">
        <v>0</v>
      </c>
      <c r="AV135" s="2"/>
      <c r="AY135" s="2"/>
      <c r="AZ135" s="2"/>
      <c r="BA135" s="2"/>
      <c r="BB135" s="2"/>
      <c r="BC135" s="2"/>
      <c r="BD135" s="2"/>
      <c r="BE135" s="2"/>
      <c r="BF135" s="2">
        <v>350000</v>
      </c>
      <c r="BG135" s="2">
        <v>250000</v>
      </c>
      <c r="BH135" s="2">
        <v>5000000</v>
      </c>
      <c r="BI135" s="2">
        <v>2250</v>
      </c>
      <c r="BJ135" s="2">
        <v>5000</v>
      </c>
      <c r="BK135" s="2">
        <v>250000</v>
      </c>
      <c r="BL135" s="2" t="s">
        <v>109</v>
      </c>
      <c r="BM135" s="2">
        <v>5000</v>
      </c>
      <c r="BN135" s="2">
        <v>5000000</v>
      </c>
      <c r="BO135" s="2" t="s">
        <v>109</v>
      </c>
      <c r="BP135" s="2">
        <v>5000</v>
      </c>
      <c r="BQ135" s="2">
        <v>10359</v>
      </c>
      <c r="BR135" s="2">
        <v>2250</v>
      </c>
      <c r="BS135" s="9">
        <v>21.75</v>
      </c>
      <c r="BT135" s="2">
        <f>Table2[[#This Row],[Insurer Total Gross premium]]*Table2[[#This Row],[Coverholder Commission Percentage]]/100</f>
        <v>489.375</v>
      </c>
      <c r="BU135" s="2">
        <f>Table2[[#This Row],[Insurer Total Gross premium]]-Table2[[#This Row],[Coverholder Commission Amount]]</f>
        <v>1760.625</v>
      </c>
      <c r="BV135" s="2"/>
      <c r="BW135" s="2"/>
      <c r="BX135" s="2"/>
      <c r="BY135" s="2"/>
    </row>
    <row r="136" spans="1:77" x14ac:dyDescent="0.25">
      <c r="A136" s="7" t="s">
        <v>1670</v>
      </c>
      <c r="B136" s="11">
        <v>2022</v>
      </c>
      <c r="C136" t="s">
        <v>447</v>
      </c>
      <c r="D136" s="3" t="s">
        <v>1676</v>
      </c>
      <c r="E136" t="s">
        <v>207</v>
      </c>
      <c r="F136" s="12">
        <v>44742</v>
      </c>
      <c r="G136" s="12">
        <v>45107</v>
      </c>
      <c r="H136" s="12">
        <v>44742</v>
      </c>
      <c r="I136" t="s">
        <v>448</v>
      </c>
      <c r="J136" t="s">
        <v>449</v>
      </c>
      <c r="K136" t="s">
        <v>450</v>
      </c>
      <c r="L136" t="s">
        <v>107</v>
      </c>
      <c r="M136" t="s">
        <v>451</v>
      </c>
      <c r="N136">
        <v>1</v>
      </c>
      <c r="O136" s="13">
        <v>65</v>
      </c>
      <c r="P136" t="s">
        <v>452</v>
      </c>
      <c r="Q136" t="s">
        <v>245</v>
      </c>
      <c r="R136" t="s">
        <v>107</v>
      </c>
      <c r="S136" t="s">
        <v>453</v>
      </c>
      <c r="T136" s="13"/>
      <c r="U136" s="13">
        <v>2011</v>
      </c>
      <c r="V136" s="13">
        <v>2014</v>
      </c>
      <c r="W136" s="13">
        <v>2011</v>
      </c>
      <c r="X136" s="13">
        <v>2011</v>
      </c>
      <c r="Y136" t="s">
        <v>454</v>
      </c>
      <c r="Z136">
        <v>6631</v>
      </c>
      <c r="AA136" t="s">
        <v>264</v>
      </c>
      <c r="AB136">
        <v>1920</v>
      </c>
      <c r="AC136">
        <v>2</v>
      </c>
      <c r="AD136" t="s">
        <v>215</v>
      </c>
      <c r="AE136" s="2">
        <v>50000</v>
      </c>
      <c r="AF136" s="2">
        <v>5000</v>
      </c>
      <c r="AG136" s="2">
        <v>500000</v>
      </c>
      <c r="AH136" s="2">
        <v>1900</v>
      </c>
      <c r="AI136" s="2">
        <v>2500</v>
      </c>
      <c r="AJ136" s="2">
        <v>50000</v>
      </c>
      <c r="AK136" s="2">
        <v>225</v>
      </c>
      <c r="AL136" s="2">
        <v>2500</v>
      </c>
      <c r="AM136" s="2">
        <v>18000</v>
      </c>
      <c r="AN136" s="2">
        <v>49</v>
      </c>
      <c r="AO136" s="2">
        <v>2500</v>
      </c>
      <c r="AP136" s="2"/>
      <c r="AQ136" s="2"/>
      <c r="AR136" s="2"/>
      <c r="AS136" s="2">
        <v>568000</v>
      </c>
      <c r="AT136">
        <v>50</v>
      </c>
      <c r="AU136">
        <v>284000</v>
      </c>
      <c r="AV136" s="2">
        <v>1087</v>
      </c>
      <c r="AW136">
        <v>5</v>
      </c>
      <c r="AY136" s="2">
        <v>284000</v>
      </c>
      <c r="AZ136" s="2">
        <v>0</v>
      </c>
      <c r="BA136" s="2">
        <v>0</v>
      </c>
      <c r="BB136" s="2">
        <v>0</v>
      </c>
      <c r="BC136" s="2"/>
      <c r="BD136" s="2"/>
      <c r="BE136" s="2"/>
      <c r="BF136" s="2">
        <v>18000</v>
      </c>
      <c r="BG136" s="2">
        <v>0</v>
      </c>
      <c r="BH136" s="2">
        <v>2000000</v>
      </c>
      <c r="BI136" s="2">
        <v>500</v>
      </c>
      <c r="BJ136" s="2">
        <v>2500</v>
      </c>
      <c r="BK136" s="2"/>
      <c r="BL136" s="2"/>
      <c r="BM136" s="2"/>
      <c r="BN136" s="2"/>
      <c r="BO136" s="2"/>
      <c r="BP136" s="2"/>
      <c r="BQ136" s="2">
        <v>2964</v>
      </c>
      <c r="BR136" s="2">
        <v>1587</v>
      </c>
      <c r="BS136" s="9">
        <v>21.75</v>
      </c>
      <c r="BT136" s="2">
        <f>Table2[[#This Row],[Insurer Total Gross premium]]*Table2[[#This Row],[Coverholder Commission Percentage]]/100</f>
        <v>345.17250000000001</v>
      </c>
      <c r="BU136" s="2">
        <f>Table2[[#This Row],[Insurer Total Gross premium]]-Table2[[#This Row],[Coverholder Commission Amount]]</f>
        <v>1241.8274999999999</v>
      </c>
      <c r="BV136" s="2">
        <v>5000</v>
      </c>
      <c r="BW136" s="2">
        <v>50000</v>
      </c>
      <c r="BX136" s="2">
        <v>100</v>
      </c>
      <c r="BY136" s="2">
        <v>25000</v>
      </c>
    </row>
    <row r="137" spans="1:77" x14ac:dyDescent="0.25">
      <c r="A137" s="7" t="s">
        <v>1670</v>
      </c>
      <c r="B137" s="11">
        <v>2022</v>
      </c>
      <c r="C137" t="s">
        <v>290</v>
      </c>
      <c r="D137" s="3" t="s">
        <v>217</v>
      </c>
      <c r="E137" t="s">
        <v>207</v>
      </c>
      <c r="F137" s="12">
        <v>44696</v>
      </c>
      <c r="G137" s="12">
        <v>45061</v>
      </c>
      <c r="H137" s="12">
        <v>44696</v>
      </c>
      <c r="I137" t="s">
        <v>291</v>
      </c>
      <c r="J137" t="s">
        <v>292</v>
      </c>
      <c r="K137" t="s">
        <v>293</v>
      </c>
      <c r="L137" t="s">
        <v>107</v>
      </c>
      <c r="M137" t="s">
        <v>294</v>
      </c>
      <c r="N137">
        <v>1</v>
      </c>
      <c r="O137" s="13" t="s">
        <v>295</v>
      </c>
      <c r="P137" t="s">
        <v>296</v>
      </c>
      <c r="Q137" t="s">
        <v>293</v>
      </c>
      <c r="R137" t="s">
        <v>107</v>
      </c>
      <c r="S137" t="s">
        <v>297</v>
      </c>
      <c r="T137" s="13"/>
      <c r="U137" s="13">
        <v>2015</v>
      </c>
      <c r="V137" s="13">
        <v>2019</v>
      </c>
      <c r="W137" s="13">
        <v>2018</v>
      </c>
      <c r="X137" s="13">
        <v>2014</v>
      </c>
      <c r="Y137" t="s">
        <v>298</v>
      </c>
      <c r="Z137">
        <v>6631</v>
      </c>
      <c r="AA137" t="s">
        <v>299</v>
      </c>
      <c r="AB137">
        <v>1850</v>
      </c>
      <c r="AC137">
        <v>2.5</v>
      </c>
      <c r="AD137" t="s">
        <v>215</v>
      </c>
      <c r="AE137" s="2">
        <v>50000</v>
      </c>
      <c r="AF137" s="2">
        <v>5000</v>
      </c>
      <c r="AG137" s="2">
        <v>0</v>
      </c>
      <c r="AH137" s="2">
        <v>250</v>
      </c>
      <c r="AI137" s="2">
        <v>10000</v>
      </c>
      <c r="AJ137" s="2">
        <v>0</v>
      </c>
      <c r="AK137" s="2">
        <v>0</v>
      </c>
      <c r="AL137" s="2">
        <v>10000</v>
      </c>
      <c r="AM137" s="2">
        <v>0</v>
      </c>
      <c r="AN137" s="2">
        <v>0</v>
      </c>
      <c r="AO137" s="2">
        <v>10000</v>
      </c>
      <c r="AP137" s="2"/>
      <c r="AQ137" s="2"/>
      <c r="AR137" s="2"/>
      <c r="AS137" s="2">
        <v>0</v>
      </c>
      <c r="AT137">
        <v>35</v>
      </c>
      <c r="AU137">
        <v>944970.25</v>
      </c>
      <c r="AV137" s="2">
        <v>87.5</v>
      </c>
      <c r="AW137">
        <v>5</v>
      </c>
      <c r="AY137" s="2">
        <v>944970.25</v>
      </c>
      <c r="AZ137" s="2">
        <v>0</v>
      </c>
      <c r="BA137" s="2">
        <v>0</v>
      </c>
      <c r="BB137" s="2">
        <v>0</v>
      </c>
      <c r="BC137" s="2"/>
      <c r="BD137" s="2"/>
      <c r="BE137" s="2"/>
      <c r="BF137" s="2"/>
      <c r="BG137" s="2"/>
      <c r="BH137" s="2">
        <v>5000000</v>
      </c>
      <c r="BI137" s="2">
        <v>0</v>
      </c>
      <c r="BJ137" s="2">
        <v>5000</v>
      </c>
      <c r="BK137" s="2"/>
      <c r="BL137" s="2"/>
      <c r="BM137" s="2"/>
      <c r="BN137" s="2"/>
      <c r="BO137" s="2"/>
      <c r="BP137" s="2"/>
      <c r="BQ137" s="2">
        <v>250</v>
      </c>
      <c r="BR137" s="2">
        <v>87.5</v>
      </c>
      <c r="BS137" s="9">
        <v>21.75</v>
      </c>
      <c r="BT137" s="2">
        <f>Table2[[#This Row],[Insurer Total Gross premium]]*Table2[[#This Row],[Coverholder Commission Percentage]]/100</f>
        <v>19.03125</v>
      </c>
      <c r="BU137" s="2">
        <f>Table2[[#This Row],[Insurer Total Gross premium]]-Table2[[#This Row],[Coverholder Commission Amount]]</f>
        <v>68.46875</v>
      </c>
      <c r="BV137" s="2">
        <v>5000</v>
      </c>
      <c r="BW137" s="2">
        <v>50000</v>
      </c>
      <c r="BX137" s="2">
        <v>0</v>
      </c>
      <c r="BY137" s="2">
        <v>25000</v>
      </c>
    </row>
    <row r="138" spans="1:77" x14ac:dyDescent="0.25">
      <c r="A138" s="7" t="s">
        <v>1670</v>
      </c>
      <c r="B138" s="11">
        <v>2022</v>
      </c>
      <c r="C138" t="s">
        <v>345</v>
      </c>
      <c r="D138" s="3" t="s">
        <v>1676</v>
      </c>
      <c r="E138" t="s">
        <v>207</v>
      </c>
      <c r="F138" s="12">
        <v>44721</v>
      </c>
      <c r="G138" s="12">
        <v>45086</v>
      </c>
      <c r="H138" s="12">
        <v>44721</v>
      </c>
      <c r="I138" t="s">
        <v>346</v>
      </c>
      <c r="J138" t="s">
        <v>347</v>
      </c>
      <c r="K138" t="s">
        <v>348</v>
      </c>
      <c r="L138" s="3" t="s">
        <v>24</v>
      </c>
      <c r="M138" t="s">
        <v>349</v>
      </c>
      <c r="N138">
        <v>1</v>
      </c>
      <c r="O138" s="13">
        <v>1967</v>
      </c>
      <c r="P138" t="s">
        <v>350</v>
      </c>
      <c r="Q138" t="s">
        <v>351</v>
      </c>
      <c r="R138" s="3" t="s">
        <v>51</v>
      </c>
      <c r="S138" t="s">
        <v>352</v>
      </c>
      <c r="T138" s="13"/>
      <c r="U138" s="13">
        <v>1980</v>
      </c>
      <c r="V138" s="13">
        <v>1998</v>
      </c>
      <c r="W138" s="13">
        <v>1980</v>
      </c>
      <c r="X138" s="13">
        <v>1980</v>
      </c>
      <c r="Y138" t="s">
        <v>353</v>
      </c>
      <c r="Z138">
        <v>5813</v>
      </c>
      <c r="AA138" t="s">
        <v>264</v>
      </c>
      <c r="AB138">
        <v>1962</v>
      </c>
      <c r="AC138">
        <v>1</v>
      </c>
      <c r="AD138" t="s">
        <v>354</v>
      </c>
      <c r="AE138" s="2"/>
      <c r="AF138" s="2"/>
      <c r="AG138" s="2">
        <v>0</v>
      </c>
      <c r="AH138" s="2"/>
      <c r="AI138" s="2"/>
      <c r="AJ138" s="2">
        <v>0</v>
      </c>
      <c r="AK138" s="2"/>
      <c r="AL138" s="2"/>
      <c r="AM138" s="2">
        <v>0</v>
      </c>
      <c r="AN138" s="2"/>
      <c r="AO138" s="2"/>
      <c r="AP138" s="2"/>
      <c r="AQ138" s="2"/>
      <c r="AR138" s="2"/>
      <c r="AS138" s="2">
        <v>0</v>
      </c>
      <c r="AV138" s="2"/>
      <c r="AX138" t="s">
        <v>355</v>
      </c>
      <c r="AY138" s="2"/>
      <c r="AZ138" s="2"/>
      <c r="BA138" s="2"/>
      <c r="BB138" s="2"/>
      <c r="BC138" s="2"/>
      <c r="BD138" s="2"/>
      <c r="BE138" s="2"/>
      <c r="BF138" s="2">
        <v>700000</v>
      </c>
      <c r="BG138" s="2"/>
      <c r="BH138" s="2">
        <v>2000000</v>
      </c>
      <c r="BI138" s="2">
        <v>3450</v>
      </c>
      <c r="BJ138" s="2">
        <v>2500</v>
      </c>
      <c r="BK138" s="2">
        <v>500000</v>
      </c>
      <c r="BL138" s="2" t="s">
        <v>109</v>
      </c>
      <c r="BM138" s="2">
        <v>2500</v>
      </c>
      <c r="BN138" s="2">
        <v>2000000</v>
      </c>
      <c r="BO138" s="2" t="s">
        <v>109</v>
      </c>
      <c r="BP138" s="2">
        <v>2500</v>
      </c>
      <c r="BQ138" s="2">
        <v>9849</v>
      </c>
      <c r="BR138" s="2">
        <v>3450</v>
      </c>
      <c r="BS138" s="9">
        <v>21.75</v>
      </c>
      <c r="BT138" s="2">
        <f>Table2[[#This Row],[Insurer Total Gross premium]]*Table2[[#This Row],[Coverholder Commission Percentage]]/100</f>
        <v>750.375</v>
      </c>
      <c r="BU138" s="2">
        <f>Table2[[#This Row],[Insurer Total Gross premium]]-Table2[[#This Row],[Coverholder Commission Amount]]</f>
        <v>2699.625</v>
      </c>
      <c r="BV138" s="2"/>
      <c r="BW138" s="2"/>
      <c r="BX138" s="2"/>
      <c r="BY138" s="2"/>
    </row>
    <row r="139" spans="1:77" x14ac:dyDescent="0.25">
      <c r="A139" s="7" t="s">
        <v>1670</v>
      </c>
      <c r="B139" s="11">
        <v>2022</v>
      </c>
      <c r="C139" t="s">
        <v>345</v>
      </c>
      <c r="D139" s="3" t="s">
        <v>1676</v>
      </c>
      <c r="E139" t="s">
        <v>207</v>
      </c>
      <c r="F139" s="12">
        <v>44721</v>
      </c>
      <c r="G139" s="12">
        <v>45086</v>
      </c>
      <c r="H139" s="12">
        <v>44721</v>
      </c>
      <c r="I139" t="s">
        <v>346</v>
      </c>
      <c r="J139" t="s">
        <v>347</v>
      </c>
      <c r="K139" t="s">
        <v>348</v>
      </c>
      <c r="L139" t="s">
        <v>24</v>
      </c>
      <c r="M139" t="s">
        <v>349</v>
      </c>
      <c r="N139">
        <v>2</v>
      </c>
      <c r="O139" s="13">
        <v>1531</v>
      </c>
      <c r="P139" t="s">
        <v>356</v>
      </c>
      <c r="Q139" t="s">
        <v>357</v>
      </c>
      <c r="R139" t="s">
        <v>51</v>
      </c>
      <c r="S139" t="s">
        <v>358</v>
      </c>
      <c r="T139" s="13"/>
      <c r="U139" s="13">
        <v>1959</v>
      </c>
      <c r="V139" s="13">
        <v>1959</v>
      </c>
      <c r="W139" s="13">
        <v>1959</v>
      </c>
      <c r="X139" s="13">
        <v>1959</v>
      </c>
      <c r="Y139" t="s">
        <v>359</v>
      </c>
      <c r="Z139">
        <v>6532</v>
      </c>
      <c r="AA139" t="s">
        <v>264</v>
      </c>
      <c r="AB139">
        <v>1959</v>
      </c>
      <c r="AC139">
        <v>1</v>
      </c>
      <c r="AD139" t="s">
        <v>237</v>
      </c>
      <c r="AE139" s="2"/>
      <c r="AF139" s="2"/>
      <c r="AG139" s="2">
        <v>0</v>
      </c>
      <c r="AH139" s="2"/>
      <c r="AI139" s="2"/>
      <c r="AJ139" s="2">
        <v>0</v>
      </c>
      <c r="AK139" s="2"/>
      <c r="AL139" s="2"/>
      <c r="AM139" s="2">
        <v>0</v>
      </c>
      <c r="AN139" s="2"/>
      <c r="AO139" s="2"/>
      <c r="AP139" s="2"/>
      <c r="AQ139" s="2"/>
      <c r="AR139" s="2"/>
      <c r="AS139" s="2">
        <v>0</v>
      </c>
      <c r="AV139" s="2"/>
      <c r="AX139" t="s">
        <v>360</v>
      </c>
      <c r="AY139" s="2"/>
      <c r="AZ139" s="2"/>
      <c r="BA139" s="2"/>
      <c r="BB139" s="2"/>
      <c r="BC139" s="2"/>
      <c r="BD139" s="2"/>
      <c r="BE139" s="2"/>
      <c r="BF139" s="2">
        <v>700000</v>
      </c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9">
        <v>21.75</v>
      </c>
      <c r="BT139" s="2">
        <f>Table2[[#This Row],[Insurer Total Gross premium]]*Table2[[#This Row],[Coverholder Commission Percentage]]/100</f>
        <v>0</v>
      </c>
      <c r="BU139" s="2">
        <f>Table2[[#This Row],[Insurer Total Gross premium]]-Table2[[#This Row],[Coverholder Commission Amount]]</f>
        <v>0</v>
      </c>
      <c r="BV139" s="2"/>
      <c r="BW139" s="2"/>
      <c r="BX139" s="2"/>
      <c r="BY139" s="2"/>
    </row>
    <row r="140" spans="1:77" x14ac:dyDescent="0.25">
      <c r="A140" s="7" t="s">
        <v>1670</v>
      </c>
      <c r="B140" s="11">
        <v>2022</v>
      </c>
      <c r="C140" t="s">
        <v>427</v>
      </c>
      <c r="D140" s="3" t="s">
        <v>1676</v>
      </c>
      <c r="E140" t="s">
        <v>207</v>
      </c>
      <c r="F140" s="12">
        <v>44741</v>
      </c>
      <c r="G140" s="12">
        <v>45106</v>
      </c>
      <c r="H140" s="12">
        <v>44741</v>
      </c>
      <c r="I140" t="s">
        <v>428</v>
      </c>
      <c r="J140" t="s">
        <v>429</v>
      </c>
      <c r="K140" t="s">
        <v>357</v>
      </c>
      <c r="L140" t="s">
        <v>51</v>
      </c>
      <c r="M140" t="s">
        <v>358</v>
      </c>
      <c r="N140">
        <v>1</v>
      </c>
      <c r="O140" s="13">
        <v>1980</v>
      </c>
      <c r="P140" t="s">
        <v>430</v>
      </c>
      <c r="Q140" t="s">
        <v>357</v>
      </c>
      <c r="R140" t="s">
        <v>51</v>
      </c>
      <c r="S140" t="s">
        <v>358</v>
      </c>
      <c r="T140" s="13"/>
      <c r="U140" s="13">
        <v>2013</v>
      </c>
      <c r="V140" s="13">
        <v>1992</v>
      </c>
      <c r="W140" s="13">
        <v>2020</v>
      </c>
      <c r="X140" s="13">
        <v>1992</v>
      </c>
      <c r="Y140" t="s">
        <v>213</v>
      </c>
      <c r="Z140">
        <v>6631</v>
      </c>
      <c r="AA140" t="s">
        <v>264</v>
      </c>
      <c r="AB140">
        <v>1965</v>
      </c>
      <c r="AC140">
        <v>1</v>
      </c>
      <c r="AD140" t="s">
        <v>237</v>
      </c>
      <c r="AE140" s="2"/>
      <c r="AF140" s="2"/>
      <c r="AG140" s="2">
        <v>0</v>
      </c>
      <c r="AH140" s="2"/>
      <c r="AI140" s="2"/>
      <c r="AJ140" s="2">
        <v>0</v>
      </c>
      <c r="AK140" s="2"/>
      <c r="AL140" s="2"/>
      <c r="AM140" s="2">
        <v>0</v>
      </c>
      <c r="AN140" s="2"/>
      <c r="AO140" s="2"/>
      <c r="AP140" s="2"/>
      <c r="AQ140" s="2"/>
      <c r="AR140" s="2"/>
      <c r="AS140" s="2">
        <v>0</v>
      </c>
      <c r="AV140" s="2"/>
      <c r="AY140" s="2"/>
      <c r="AZ140" s="2"/>
      <c r="BA140" s="2"/>
      <c r="BB140" s="2"/>
      <c r="BC140" s="2"/>
      <c r="BD140" s="2"/>
      <c r="BE140" s="2"/>
      <c r="BF140" s="2">
        <v>0</v>
      </c>
      <c r="BG140" s="2">
        <v>0</v>
      </c>
      <c r="BH140" s="2">
        <v>2000000</v>
      </c>
      <c r="BI140" s="2">
        <v>600</v>
      </c>
      <c r="BJ140" s="2">
        <v>2500</v>
      </c>
      <c r="BK140" s="2"/>
      <c r="BL140" s="2"/>
      <c r="BM140" s="2"/>
      <c r="BN140" s="2"/>
      <c r="BO140" s="2"/>
      <c r="BP140" s="2"/>
      <c r="BQ140" s="2">
        <v>2149</v>
      </c>
      <c r="BR140" s="2">
        <v>600</v>
      </c>
      <c r="BS140" s="9">
        <v>21.75</v>
      </c>
      <c r="BT140" s="2">
        <f>Table2[[#This Row],[Insurer Total Gross premium]]*Table2[[#This Row],[Coverholder Commission Percentage]]/100</f>
        <v>130.5</v>
      </c>
      <c r="BU140" s="2">
        <f>Table2[[#This Row],[Insurer Total Gross premium]]-Table2[[#This Row],[Coverholder Commission Amount]]</f>
        <v>469.5</v>
      </c>
      <c r="BV140" s="2"/>
      <c r="BW140" s="2"/>
      <c r="BX140" s="2"/>
      <c r="BY140" s="2"/>
    </row>
    <row r="141" spans="1:77" x14ac:dyDescent="0.25">
      <c r="A141" s="7" t="s">
        <v>1670</v>
      </c>
      <c r="B141" s="11">
        <v>2022</v>
      </c>
      <c r="C141" t="s">
        <v>431</v>
      </c>
      <c r="D141" s="3" t="s">
        <v>1676</v>
      </c>
      <c r="E141" t="s">
        <v>207</v>
      </c>
      <c r="F141" s="12">
        <v>44727</v>
      </c>
      <c r="G141" s="12">
        <v>44819</v>
      </c>
      <c r="H141" s="12">
        <v>44727</v>
      </c>
      <c r="I141" t="s">
        <v>432</v>
      </c>
      <c r="J141" t="s">
        <v>433</v>
      </c>
      <c r="K141" t="s">
        <v>434</v>
      </c>
      <c r="L141" s="3" t="s">
        <v>221</v>
      </c>
      <c r="M141" t="s">
        <v>435</v>
      </c>
      <c r="N141">
        <v>1</v>
      </c>
      <c r="O141" s="13"/>
      <c r="P141" t="s">
        <v>436</v>
      </c>
      <c r="Q141" t="s">
        <v>437</v>
      </c>
      <c r="R141" s="3" t="s">
        <v>221</v>
      </c>
      <c r="S141" t="s">
        <v>438</v>
      </c>
      <c r="T141" s="13"/>
      <c r="U141" s="13">
        <v>2015</v>
      </c>
      <c r="V141" s="13">
        <v>2002</v>
      </c>
      <c r="W141" s="13">
        <v>2002</v>
      </c>
      <c r="X141" s="13">
        <v>2002</v>
      </c>
      <c r="Z141">
        <v>1841</v>
      </c>
      <c r="AA141" t="s">
        <v>439</v>
      </c>
      <c r="AB141">
        <v>1940</v>
      </c>
      <c r="AC141">
        <v>4</v>
      </c>
      <c r="AD141" t="s">
        <v>237</v>
      </c>
      <c r="AE141" s="2"/>
      <c r="AF141" s="2"/>
      <c r="AG141" s="2">
        <v>800000</v>
      </c>
      <c r="AH141" s="2">
        <v>2000</v>
      </c>
      <c r="AI141" s="2">
        <v>5000</v>
      </c>
      <c r="AJ141" s="2">
        <v>0</v>
      </c>
      <c r="AK141" s="2">
        <v>0</v>
      </c>
      <c r="AL141" s="2">
        <v>5000</v>
      </c>
      <c r="AM141" s="2">
        <v>0</v>
      </c>
      <c r="AN141" s="2">
        <v>0</v>
      </c>
      <c r="AO141" s="2">
        <v>5000</v>
      </c>
      <c r="AP141" s="2"/>
      <c r="AQ141" s="2"/>
      <c r="AR141" s="2"/>
      <c r="AS141" s="2">
        <v>800000</v>
      </c>
      <c r="AT141">
        <v>40</v>
      </c>
      <c r="AU141">
        <v>320000</v>
      </c>
      <c r="AV141" s="2">
        <v>800</v>
      </c>
      <c r="AY141" s="2">
        <v>320000</v>
      </c>
      <c r="AZ141" s="2">
        <v>0</v>
      </c>
      <c r="BA141" s="2">
        <v>0</v>
      </c>
      <c r="BB141" s="2">
        <v>0</v>
      </c>
      <c r="BC141" s="2"/>
      <c r="BD141" s="2"/>
      <c r="BE141" s="2"/>
      <c r="BF141" s="2">
        <v>0</v>
      </c>
      <c r="BG141" s="2">
        <v>0</v>
      </c>
      <c r="BH141" s="2">
        <v>2000000</v>
      </c>
      <c r="BI141" s="2">
        <v>600</v>
      </c>
      <c r="BJ141" s="2">
        <v>1000</v>
      </c>
      <c r="BK141" s="2"/>
      <c r="BL141" s="2"/>
      <c r="BM141" s="2"/>
      <c r="BN141" s="2"/>
      <c r="BO141" s="2"/>
      <c r="BP141" s="2"/>
      <c r="BQ141" s="2">
        <v>2600</v>
      </c>
      <c r="BR141" s="2">
        <v>1400</v>
      </c>
      <c r="BS141" s="9">
        <v>21.75</v>
      </c>
      <c r="BT141" s="2">
        <f>Table2[[#This Row],[Insurer Total Gross premium]]*Table2[[#This Row],[Coverholder Commission Percentage]]/100</f>
        <v>304.5</v>
      </c>
      <c r="BU141" s="2">
        <f>Table2[[#This Row],[Insurer Total Gross premium]]-Table2[[#This Row],[Coverholder Commission Amount]]</f>
        <v>1095.5</v>
      </c>
      <c r="BV141" s="2"/>
      <c r="BW141" s="2"/>
      <c r="BX141" s="2"/>
      <c r="BY141" s="2">
        <v>0</v>
      </c>
    </row>
    <row r="142" spans="1:77" x14ac:dyDescent="0.25">
      <c r="A142" s="7" t="s">
        <v>1670</v>
      </c>
      <c r="B142" s="11">
        <v>2022</v>
      </c>
      <c r="C142" t="s">
        <v>941</v>
      </c>
      <c r="D142" s="3" t="s">
        <v>1676</v>
      </c>
      <c r="E142" t="s">
        <v>207</v>
      </c>
      <c r="F142" s="12">
        <v>44760</v>
      </c>
      <c r="G142" s="12">
        <v>45125</v>
      </c>
      <c r="H142" s="12">
        <v>44760</v>
      </c>
      <c r="I142" t="s">
        <v>942</v>
      </c>
      <c r="J142" t="s">
        <v>943</v>
      </c>
      <c r="K142" t="s">
        <v>944</v>
      </c>
      <c r="L142" t="s">
        <v>107</v>
      </c>
      <c r="M142" t="s">
        <v>945</v>
      </c>
      <c r="N142">
        <v>1</v>
      </c>
      <c r="O142" s="13">
        <v>1179</v>
      </c>
      <c r="P142" t="s">
        <v>946</v>
      </c>
      <c r="Q142" t="s">
        <v>947</v>
      </c>
      <c r="R142" t="s">
        <v>107</v>
      </c>
      <c r="S142" t="s">
        <v>948</v>
      </c>
      <c r="T142" s="13"/>
      <c r="U142" s="13">
        <v>2012</v>
      </c>
      <c r="V142" s="13">
        <v>2012</v>
      </c>
      <c r="W142" s="13">
        <v>2013</v>
      </c>
      <c r="X142" s="13">
        <v>2012</v>
      </c>
      <c r="Y142" t="s">
        <v>263</v>
      </c>
      <c r="Z142">
        <v>6631</v>
      </c>
      <c r="AA142" t="s">
        <v>264</v>
      </c>
      <c r="AB142">
        <v>1900</v>
      </c>
      <c r="AC142">
        <v>2</v>
      </c>
      <c r="AD142" t="s">
        <v>354</v>
      </c>
      <c r="AE142" s="2">
        <v>50000</v>
      </c>
      <c r="AF142" s="2">
        <v>5000</v>
      </c>
      <c r="AG142" s="2">
        <v>565000</v>
      </c>
      <c r="AH142" s="2">
        <v>3371</v>
      </c>
      <c r="AI142" s="2">
        <v>5000</v>
      </c>
      <c r="AJ142" s="2">
        <v>0</v>
      </c>
      <c r="AK142" s="2">
        <v>0</v>
      </c>
      <c r="AL142" s="2">
        <v>5000</v>
      </c>
      <c r="AM142" s="2">
        <v>12600</v>
      </c>
      <c r="AN142" s="2">
        <v>32</v>
      </c>
      <c r="AO142" s="2">
        <v>5000</v>
      </c>
      <c r="AP142" s="2"/>
      <c r="AQ142" s="2"/>
      <c r="AR142" s="2"/>
      <c r="AS142" s="2">
        <v>577600</v>
      </c>
      <c r="AT142">
        <v>25</v>
      </c>
      <c r="AU142">
        <v>144400</v>
      </c>
      <c r="AV142" s="2">
        <v>850.75</v>
      </c>
      <c r="AY142" s="2">
        <v>144400</v>
      </c>
      <c r="AZ142" s="2">
        <v>0</v>
      </c>
      <c r="BA142" s="2">
        <v>0</v>
      </c>
      <c r="BB142" s="2">
        <v>0</v>
      </c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>
        <v>11461</v>
      </c>
      <c r="BR142" s="2">
        <v>2652.75</v>
      </c>
      <c r="BS142" s="9">
        <v>21.75</v>
      </c>
      <c r="BT142" s="2">
        <f>Table2[[#This Row],[Insurer Total Gross premium]]*Table2[[#This Row],[Coverholder Commission Percentage]]/100</f>
        <v>576.97312499999998</v>
      </c>
      <c r="BU142" s="2">
        <f>Table2[[#This Row],[Insurer Total Gross premium]]-Table2[[#This Row],[Coverholder Commission Amount]]</f>
        <v>2075.776875</v>
      </c>
      <c r="BV142" s="2">
        <v>5000</v>
      </c>
      <c r="BW142" s="2">
        <v>50000</v>
      </c>
      <c r="BX142" s="2">
        <v>150</v>
      </c>
      <c r="BY142" s="2">
        <v>25000</v>
      </c>
    </row>
    <row r="143" spans="1:77" x14ac:dyDescent="0.25">
      <c r="A143" s="7" t="s">
        <v>1670</v>
      </c>
      <c r="B143" s="11">
        <v>2022</v>
      </c>
      <c r="C143" t="s">
        <v>941</v>
      </c>
      <c r="D143" s="3" t="s">
        <v>1676</v>
      </c>
      <c r="E143" t="s">
        <v>207</v>
      </c>
      <c r="F143" s="12">
        <v>44760</v>
      </c>
      <c r="G143" s="12">
        <v>45125</v>
      </c>
      <c r="H143" s="12">
        <v>44760</v>
      </c>
      <c r="I143" t="s">
        <v>942</v>
      </c>
      <c r="J143" t="s">
        <v>943</v>
      </c>
      <c r="K143" t="s">
        <v>944</v>
      </c>
      <c r="L143" t="s">
        <v>107</v>
      </c>
      <c r="M143" t="s">
        <v>945</v>
      </c>
      <c r="N143">
        <v>2</v>
      </c>
      <c r="O143" s="13" t="s">
        <v>949</v>
      </c>
      <c r="P143" t="s">
        <v>946</v>
      </c>
      <c r="Q143" t="s">
        <v>947</v>
      </c>
      <c r="R143" t="s">
        <v>107</v>
      </c>
      <c r="S143" t="s">
        <v>948</v>
      </c>
      <c r="T143" s="13"/>
      <c r="U143" s="13">
        <v>2007</v>
      </c>
      <c r="V143" s="13">
        <v>2007</v>
      </c>
      <c r="W143" s="13">
        <v>2014</v>
      </c>
      <c r="X143" s="13">
        <v>2007</v>
      </c>
      <c r="Y143" t="s">
        <v>950</v>
      </c>
      <c r="Z143">
        <v>6631</v>
      </c>
      <c r="AA143" t="s">
        <v>264</v>
      </c>
      <c r="AB143">
        <v>1990</v>
      </c>
      <c r="AC143">
        <v>2</v>
      </c>
      <c r="AD143" t="s">
        <v>354</v>
      </c>
      <c r="AE143" s="2">
        <v>50000</v>
      </c>
      <c r="AF143" s="2">
        <v>5000</v>
      </c>
      <c r="AG143" s="2">
        <v>1275000</v>
      </c>
      <c r="AH143" s="2">
        <v>7163</v>
      </c>
      <c r="AI143" s="2">
        <v>5000</v>
      </c>
      <c r="AJ143" s="2">
        <v>0</v>
      </c>
      <c r="AK143" s="2">
        <v>0</v>
      </c>
      <c r="AL143" s="2">
        <v>5000</v>
      </c>
      <c r="AM143" s="2">
        <v>18000</v>
      </c>
      <c r="AN143" s="2">
        <v>45</v>
      </c>
      <c r="AO143" s="2">
        <v>5000</v>
      </c>
      <c r="AP143" s="2"/>
      <c r="AQ143" s="2"/>
      <c r="AR143" s="2"/>
      <c r="AS143" s="2">
        <v>1293000</v>
      </c>
      <c r="AT143">
        <v>25</v>
      </c>
      <c r="AU143">
        <v>323250</v>
      </c>
      <c r="AV143" s="2">
        <v>1802</v>
      </c>
      <c r="AY143" s="2">
        <v>323250</v>
      </c>
      <c r="AZ143" s="2">
        <v>0</v>
      </c>
      <c r="BA143" s="2">
        <v>0</v>
      </c>
      <c r="BB143" s="2">
        <v>0</v>
      </c>
      <c r="BC143" s="2"/>
      <c r="BD143" s="2"/>
      <c r="BE143" s="2"/>
      <c r="BF143" s="2">
        <v>30600</v>
      </c>
      <c r="BG143" s="2">
        <v>30600</v>
      </c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9">
        <v>21.75</v>
      </c>
      <c r="BT143" s="2">
        <f>Table2[[#This Row],[Insurer Total Gross premium]]*Table2[[#This Row],[Coverholder Commission Percentage]]/100</f>
        <v>0</v>
      </c>
      <c r="BU143" s="2">
        <f>Table2[[#This Row],[Insurer Total Gross premium]]-Table2[[#This Row],[Coverholder Commission Amount]]</f>
        <v>0</v>
      </c>
      <c r="BV143" s="2">
        <v>5000</v>
      </c>
      <c r="BW143" s="2">
        <v>50000</v>
      </c>
      <c r="BX143" s="2">
        <v>150</v>
      </c>
      <c r="BY143" s="2">
        <v>25000</v>
      </c>
    </row>
    <row r="144" spans="1:77" x14ac:dyDescent="0.25">
      <c r="A144" s="7" t="s">
        <v>1670</v>
      </c>
      <c r="B144" s="11">
        <v>2022</v>
      </c>
      <c r="C144" t="s">
        <v>678</v>
      </c>
      <c r="D144" s="3" t="s">
        <v>1676</v>
      </c>
      <c r="E144" t="s">
        <v>207</v>
      </c>
      <c r="F144" s="12">
        <v>44722</v>
      </c>
      <c r="G144" s="12">
        <v>45087</v>
      </c>
      <c r="H144" s="12">
        <v>44722</v>
      </c>
      <c r="I144" t="s">
        <v>679</v>
      </c>
      <c r="J144" t="s">
        <v>680</v>
      </c>
      <c r="K144" t="s">
        <v>327</v>
      </c>
      <c r="L144" t="s">
        <v>221</v>
      </c>
      <c r="M144" t="s">
        <v>681</v>
      </c>
      <c r="N144">
        <v>1</v>
      </c>
      <c r="O144" s="13"/>
      <c r="P144" t="s">
        <v>682</v>
      </c>
      <c r="Q144" t="s">
        <v>327</v>
      </c>
      <c r="R144" t="s">
        <v>221</v>
      </c>
      <c r="S144" t="s">
        <v>681</v>
      </c>
      <c r="T144" s="13"/>
      <c r="U144" s="13"/>
      <c r="V144" s="13">
        <v>2018</v>
      </c>
      <c r="W144" s="13"/>
      <c r="X144" s="13"/>
      <c r="Z144">
        <v>5991</v>
      </c>
      <c r="AA144" t="s">
        <v>683</v>
      </c>
      <c r="AB144">
        <v>1935</v>
      </c>
      <c r="AD144" t="s">
        <v>215</v>
      </c>
      <c r="AE144" s="2"/>
      <c r="AF144" s="2"/>
      <c r="AG144" s="2">
        <v>0</v>
      </c>
      <c r="AH144" s="2"/>
      <c r="AI144" s="2"/>
      <c r="AJ144" s="2">
        <v>0</v>
      </c>
      <c r="AK144" s="2"/>
      <c r="AL144" s="2"/>
      <c r="AM144" s="2">
        <v>0</v>
      </c>
      <c r="AN144" s="2"/>
      <c r="AO144" s="2"/>
      <c r="AP144" s="2"/>
      <c r="AQ144" s="2"/>
      <c r="AR144" s="2"/>
      <c r="AS144" s="2">
        <v>0</v>
      </c>
      <c r="AV144" s="2"/>
      <c r="AY144" s="2"/>
      <c r="AZ144" s="2"/>
      <c r="BA144" s="2"/>
      <c r="BB144" s="2"/>
      <c r="BC144" s="2"/>
      <c r="BD144" s="2"/>
      <c r="BE144" s="2"/>
      <c r="BF144" s="2">
        <v>150000</v>
      </c>
      <c r="BG144" s="2">
        <v>0</v>
      </c>
      <c r="BH144" s="2">
        <v>2000000</v>
      </c>
      <c r="BI144" s="2">
        <v>1600</v>
      </c>
      <c r="BJ144" s="2">
        <v>2500</v>
      </c>
      <c r="BK144" s="2">
        <v>250000</v>
      </c>
      <c r="BL144" s="2" t="s">
        <v>109</v>
      </c>
      <c r="BM144" s="2">
        <v>2500</v>
      </c>
      <c r="BN144" s="2">
        <v>2000000</v>
      </c>
      <c r="BO144" s="2" t="s">
        <v>109</v>
      </c>
      <c r="BP144" s="2">
        <v>2500</v>
      </c>
      <c r="BQ144" s="2">
        <v>2247</v>
      </c>
      <c r="BR144" s="2">
        <v>1600</v>
      </c>
      <c r="BS144" s="9">
        <v>21.75</v>
      </c>
      <c r="BT144" s="2">
        <f>Table2[[#This Row],[Insurer Total Gross premium]]*Table2[[#This Row],[Coverholder Commission Percentage]]/100</f>
        <v>348</v>
      </c>
      <c r="BU144" s="2">
        <f>Table2[[#This Row],[Insurer Total Gross premium]]-Table2[[#This Row],[Coverholder Commission Amount]]</f>
        <v>1252</v>
      </c>
      <c r="BV144" s="2"/>
      <c r="BW144" s="2"/>
      <c r="BX144" s="2"/>
      <c r="BY144" s="2"/>
    </row>
    <row r="145" spans="1:77" x14ac:dyDescent="0.25">
      <c r="A145" s="7" t="s">
        <v>1670</v>
      </c>
      <c r="B145" s="11">
        <v>2022</v>
      </c>
      <c r="C145" t="s">
        <v>581</v>
      </c>
      <c r="D145" s="3" t="s">
        <v>1676</v>
      </c>
      <c r="E145" t="s">
        <v>207</v>
      </c>
      <c r="F145" s="12">
        <v>44727</v>
      </c>
      <c r="G145" s="12">
        <v>45092</v>
      </c>
      <c r="H145" s="12">
        <v>44727</v>
      </c>
      <c r="I145" t="s">
        <v>582</v>
      </c>
      <c r="J145" t="s">
        <v>583</v>
      </c>
      <c r="K145" t="s">
        <v>584</v>
      </c>
      <c r="L145" t="s">
        <v>221</v>
      </c>
      <c r="M145" t="s">
        <v>585</v>
      </c>
      <c r="N145">
        <v>1</v>
      </c>
      <c r="O145" s="13"/>
      <c r="P145" t="s">
        <v>586</v>
      </c>
      <c r="Q145" t="s">
        <v>587</v>
      </c>
      <c r="R145" t="s">
        <v>221</v>
      </c>
      <c r="S145" t="s">
        <v>588</v>
      </c>
      <c r="T145" s="13"/>
      <c r="U145" s="13">
        <v>2015</v>
      </c>
      <c r="V145" s="13">
        <v>1990</v>
      </c>
      <c r="W145" s="13"/>
      <c r="X145" s="13">
        <v>2015</v>
      </c>
      <c r="Z145">
        <v>6532</v>
      </c>
      <c r="AA145" t="s">
        <v>589</v>
      </c>
      <c r="AB145">
        <v>1942</v>
      </c>
      <c r="AC145">
        <v>3</v>
      </c>
      <c r="AD145" t="s">
        <v>215</v>
      </c>
      <c r="AE145" s="2">
        <v>150000</v>
      </c>
      <c r="AF145" s="2">
        <v>10000</v>
      </c>
      <c r="AG145" s="2">
        <v>1000000</v>
      </c>
      <c r="AH145" s="2">
        <v>4485</v>
      </c>
      <c r="AI145" s="2">
        <v>5000</v>
      </c>
      <c r="AJ145" s="2">
        <v>0</v>
      </c>
      <c r="AK145" s="2">
        <v>0</v>
      </c>
      <c r="AL145" s="2">
        <v>5000</v>
      </c>
      <c r="AM145" s="2">
        <v>44400</v>
      </c>
      <c r="AN145" s="2">
        <v>133</v>
      </c>
      <c r="AO145" s="2">
        <v>5000</v>
      </c>
      <c r="AP145" s="2"/>
      <c r="AQ145" s="2"/>
      <c r="AR145" s="2"/>
      <c r="AS145" s="2">
        <v>1044400</v>
      </c>
      <c r="AT145">
        <v>50</v>
      </c>
      <c r="AU145">
        <v>522200</v>
      </c>
      <c r="AV145" s="2">
        <v>2309</v>
      </c>
      <c r="AY145" s="2">
        <v>522200</v>
      </c>
      <c r="AZ145" s="2">
        <v>0</v>
      </c>
      <c r="BA145" s="2">
        <v>0</v>
      </c>
      <c r="BB145" s="2">
        <v>0</v>
      </c>
      <c r="BC145" s="2"/>
      <c r="BD145" s="2"/>
      <c r="BE145" s="2"/>
      <c r="BF145" s="2">
        <v>44400</v>
      </c>
      <c r="BG145" s="2">
        <v>0</v>
      </c>
      <c r="BH145" s="2">
        <v>2000000</v>
      </c>
      <c r="BI145" s="2">
        <v>600</v>
      </c>
      <c r="BJ145" s="2">
        <v>1000</v>
      </c>
      <c r="BK145" s="2">
        <v>250000</v>
      </c>
      <c r="BL145" s="2" t="s">
        <v>109</v>
      </c>
      <c r="BM145" s="2">
        <v>1000</v>
      </c>
      <c r="BN145" s="2"/>
      <c r="BO145" s="2"/>
      <c r="BP145" s="2"/>
      <c r="BQ145" s="2">
        <v>5587</v>
      </c>
      <c r="BR145" s="2">
        <v>2909</v>
      </c>
      <c r="BS145" s="9">
        <v>21.75</v>
      </c>
      <c r="BT145" s="2">
        <f>Table2[[#This Row],[Insurer Total Gross premium]]*Table2[[#This Row],[Coverholder Commission Percentage]]/100</f>
        <v>632.70749999999998</v>
      </c>
      <c r="BU145" s="2">
        <f>Table2[[#This Row],[Insurer Total Gross premium]]-Table2[[#This Row],[Coverholder Commission Amount]]</f>
        <v>2276.2925</v>
      </c>
      <c r="BV145" s="2">
        <v>500</v>
      </c>
      <c r="BW145" s="2">
        <v>25000</v>
      </c>
      <c r="BX145" s="2">
        <v>125</v>
      </c>
      <c r="BY145" s="2">
        <v>25000</v>
      </c>
    </row>
    <row r="146" spans="1:77" x14ac:dyDescent="0.25">
      <c r="A146" s="7" t="s">
        <v>1670</v>
      </c>
      <c r="B146" s="11">
        <v>2022</v>
      </c>
      <c r="C146" t="s">
        <v>419</v>
      </c>
      <c r="D146" s="3" t="s">
        <v>1676</v>
      </c>
      <c r="E146" t="s">
        <v>207</v>
      </c>
      <c r="F146" s="12">
        <v>44743</v>
      </c>
      <c r="G146" s="12">
        <v>45108</v>
      </c>
      <c r="H146" s="12">
        <v>44743</v>
      </c>
      <c r="I146" t="s">
        <v>420</v>
      </c>
      <c r="J146" t="s">
        <v>421</v>
      </c>
      <c r="K146" t="s">
        <v>422</v>
      </c>
      <c r="L146" t="s">
        <v>51</v>
      </c>
      <c r="M146" t="s">
        <v>423</v>
      </c>
      <c r="N146">
        <v>1</v>
      </c>
      <c r="O146" s="13">
        <v>6843</v>
      </c>
      <c r="P146" t="s">
        <v>424</v>
      </c>
      <c r="Q146" t="s">
        <v>422</v>
      </c>
      <c r="R146" t="s">
        <v>51</v>
      </c>
      <c r="S146" t="s">
        <v>423</v>
      </c>
      <c r="T146" s="13"/>
      <c r="U146" s="13">
        <v>2021</v>
      </c>
      <c r="V146" s="13">
        <v>2020</v>
      </c>
      <c r="W146" s="13">
        <v>2008</v>
      </c>
      <c r="X146" s="13">
        <v>2021</v>
      </c>
      <c r="Y146" t="s">
        <v>425</v>
      </c>
      <c r="Z146">
        <v>6631</v>
      </c>
      <c r="AA146" t="s">
        <v>426</v>
      </c>
      <c r="AB146">
        <v>2008</v>
      </c>
      <c r="AC146">
        <v>2</v>
      </c>
      <c r="AD146" t="s">
        <v>215</v>
      </c>
      <c r="AE146" s="2"/>
      <c r="AF146" s="2"/>
      <c r="AG146" s="2">
        <v>0</v>
      </c>
      <c r="AH146" s="2"/>
      <c r="AI146" s="2"/>
      <c r="AJ146" s="2">
        <v>0</v>
      </c>
      <c r="AK146" s="2"/>
      <c r="AL146" s="2"/>
      <c r="AM146" s="2">
        <v>0</v>
      </c>
      <c r="AN146" s="2"/>
      <c r="AO146" s="2"/>
      <c r="AP146" s="2"/>
      <c r="AQ146" s="2"/>
      <c r="AR146" s="2"/>
      <c r="AS146" s="2">
        <v>0</v>
      </c>
      <c r="AV146" s="2"/>
      <c r="AY146" s="2"/>
      <c r="AZ146" s="2"/>
      <c r="BA146" s="2"/>
      <c r="BB146" s="2"/>
      <c r="BC146" s="2"/>
      <c r="BD146" s="2"/>
      <c r="BE146" s="2"/>
      <c r="BF146" s="2">
        <v>0</v>
      </c>
      <c r="BG146" s="2">
        <v>0</v>
      </c>
      <c r="BH146" s="2">
        <v>2000000</v>
      </c>
      <c r="BI146" s="2">
        <v>600</v>
      </c>
      <c r="BJ146" s="2">
        <v>2500</v>
      </c>
      <c r="BK146" s="2"/>
      <c r="BL146" s="2"/>
      <c r="BM146" s="2"/>
      <c r="BN146" s="2"/>
      <c r="BO146" s="2"/>
      <c r="BP146" s="2"/>
      <c r="BQ146" s="2">
        <v>3880</v>
      </c>
      <c r="BR146" s="2">
        <v>600</v>
      </c>
      <c r="BS146" s="9">
        <v>21.75</v>
      </c>
      <c r="BT146" s="2">
        <f>Table2[[#This Row],[Insurer Total Gross premium]]*Table2[[#This Row],[Coverholder Commission Percentage]]/100</f>
        <v>130.5</v>
      </c>
      <c r="BU146" s="2">
        <f>Table2[[#This Row],[Insurer Total Gross premium]]-Table2[[#This Row],[Coverholder Commission Amount]]</f>
        <v>469.5</v>
      </c>
      <c r="BV146" s="2"/>
      <c r="BW146" s="2"/>
      <c r="BX146" s="2"/>
      <c r="BY146" s="2"/>
    </row>
    <row r="147" spans="1:77" x14ac:dyDescent="0.25">
      <c r="A147" s="7" t="s">
        <v>1670</v>
      </c>
      <c r="B147" s="11">
        <v>2022</v>
      </c>
      <c r="C147" t="s">
        <v>655</v>
      </c>
      <c r="D147" s="3" t="s">
        <v>1676</v>
      </c>
      <c r="E147" t="s">
        <v>207</v>
      </c>
      <c r="F147" s="12">
        <v>44773</v>
      </c>
      <c r="G147" s="12">
        <v>44957</v>
      </c>
      <c r="H147" s="12">
        <v>44773</v>
      </c>
      <c r="I147" t="s">
        <v>656</v>
      </c>
      <c r="J147" t="s">
        <v>657</v>
      </c>
      <c r="K147" t="s">
        <v>658</v>
      </c>
      <c r="L147" t="s">
        <v>107</v>
      </c>
      <c r="M147" t="s">
        <v>659</v>
      </c>
      <c r="N147">
        <v>1</v>
      </c>
      <c r="O147" s="13">
        <v>42</v>
      </c>
      <c r="P147" t="s">
        <v>660</v>
      </c>
      <c r="Q147" t="s">
        <v>245</v>
      </c>
      <c r="R147" t="s">
        <v>107</v>
      </c>
      <c r="S147" t="s">
        <v>661</v>
      </c>
      <c r="T147" s="13"/>
      <c r="U147" s="13">
        <v>2015</v>
      </c>
      <c r="V147" s="13">
        <v>2017</v>
      </c>
      <c r="W147" s="13">
        <v>2016</v>
      </c>
      <c r="X147" s="13">
        <v>2021</v>
      </c>
      <c r="Y147" t="s">
        <v>213</v>
      </c>
      <c r="Z147">
        <v>6542</v>
      </c>
      <c r="AA147" t="s">
        <v>264</v>
      </c>
      <c r="AB147">
        <v>1890</v>
      </c>
      <c r="AC147">
        <v>3</v>
      </c>
      <c r="AD147" t="s">
        <v>215</v>
      </c>
      <c r="AE147" s="2"/>
      <c r="AF147" s="2"/>
      <c r="AG147" s="2">
        <v>1013250</v>
      </c>
      <c r="AH147" s="2">
        <v>4267</v>
      </c>
      <c r="AI147" s="2">
        <v>2500</v>
      </c>
      <c r="AJ147" s="2">
        <v>0</v>
      </c>
      <c r="AK147" s="2">
        <v>0</v>
      </c>
      <c r="AL147" s="2">
        <v>2500</v>
      </c>
      <c r="AM147" s="2">
        <v>0</v>
      </c>
      <c r="AN147" s="2">
        <v>0</v>
      </c>
      <c r="AO147" s="2">
        <v>2500</v>
      </c>
      <c r="AP147" s="2"/>
      <c r="AQ147" s="2"/>
      <c r="AR147" s="2"/>
      <c r="AS147" s="2">
        <v>1013250</v>
      </c>
      <c r="AT147">
        <v>20</v>
      </c>
      <c r="AU147">
        <v>202650</v>
      </c>
      <c r="AV147" s="2">
        <v>853.4</v>
      </c>
      <c r="AY147" s="2">
        <v>202650</v>
      </c>
      <c r="AZ147" s="2">
        <v>0</v>
      </c>
      <c r="BA147" s="2">
        <v>0</v>
      </c>
      <c r="BB147" s="2">
        <v>0</v>
      </c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>
        <v>4869</v>
      </c>
      <c r="BR147" s="2">
        <v>853.4</v>
      </c>
      <c r="BS147" s="9">
        <v>21.75</v>
      </c>
      <c r="BT147" s="2">
        <f>Table2[[#This Row],[Insurer Total Gross premium]]*Table2[[#This Row],[Coverholder Commission Percentage]]/100</f>
        <v>185.61450000000002</v>
      </c>
      <c r="BU147" s="2">
        <f>Table2[[#This Row],[Insurer Total Gross premium]]-Table2[[#This Row],[Coverholder Commission Amount]]</f>
        <v>667.78549999999996</v>
      </c>
      <c r="BV147" s="2"/>
      <c r="BW147" s="2"/>
      <c r="BX147" s="2"/>
      <c r="BY147" s="2">
        <v>0</v>
      </c>
    </row>
    <row r="148" spans="1:77" x14ac:dyDescent="0.25">
      <c r="A148" s="7" t="s">
        <v>1670</v>
      </c>
      <c r="B148" s="11">
        <v>2022</v>
      </c>
      <c r="C148" t="s">
        <v>378</v>
      </c>
      <c r="D148" s="3" t="s">
        <v>1676</v>
      </c>
      <c r="E148" t="s">
        <v>207</v>
      </c>
      <c r="F148" s="12">
        <v>44729</v>
      </c>
      <c r="G148" s="12">
        <v>45094</v>
      </c>
      <c r="H148" s="12">
        <v>44729</v>
      </c>
      <c r="I148" t="s">
        <v>379</v>
      </c>
      <c r="J148" t="s">
        <v>380</v>
      </c>
      <c r="K148" t="s">
        <v>381</v>
      </c>
      <c r="L148" t="s">
        <v>24</v>
      </c>
      <c r="M148" t="s">
        <v>382</v>
      </c>
      <c r="N148">
        <v>1</v>
      </c>
      <c r="O148" s="13" t="s">
        <v>383</v>
      </c>
      <c r="P148" t="s">
        <v>384</v>
      </c>
      <c r="Q148" t="s">
        <v>381</v>
      </c>
      <c r="R148" t="s">
        <v>24</v>
      </c>
      <c r="S148" t="s">
        <v>382</v>
      </c>
      <c r="T148" s="13"/>
      <c r="U148" s="13">
        <v>2012</v>
      </c>
      <c r="V148" s="13">
        <v>2014</v>
      </c>
      <c r="W148" s="13">
        <v>2022</v>
      </c>
      <c r="X148" s="13">
        <v>2012</v>
      </c>
      <c r="Y148" t="s">
        <v>213</v>
      </c>
      <c r="Z148">
        <v>1743</v>
      </c>
      <c r="AA148" t="s">
        <v>264</v>
      </c>
      <c r="AB148">
        <v>1990</v>
      </c>
      <c r="AC148">
        <v>2</v>
      </c>
      <c r="AD148" t="s">
        <v>215</v>
      </c>
      <c r="AE148" s="2"/>
      <c r="AF148" s="2"/>
      <c r="AG148" s="2">
        <v>0</v>
      </c>
      <c r="AH148" s="2"/>
      <c r="AI148" s="2"/>
      <c r="AJ148" s="2">
        <v>0</v>
      </c>
      <c r="AK148" s="2"/>
      <c r="AL148" s="2"/>
      <c r="AM148" s="2">
        <v>0</v>
      </c>
      <c r="AN148" s="2"/>
      <c r="AO148" s="2"/>
      <c r="AP148" s="2"/>
      <c r="AQ148" s="2"/>
      <c r="AR148" s="2"/>
      <c r="AS148" s="2">
        <v>0</v>
      </c>
      <c r="AV148" s="2"/>
      <c r="AY148" s="2"/>
      <c r="AZ148" s="2"/>
      <c r="BA148" s="2"/>
      <c r="BB148" s="2"/>
      <c r="BC148" s="2"/>
      <c r="BD148" s="2"/>
      <c r="BE148" s="2"/>
      <c r="BF148" s="2">
        <v>700000</v>
      </c>
      <c r="BG148" s="2">
        <v>0</v>
      </c>
      <c r="BH148" s="2">
        <v>2000000</v>
      </c>
      <c r="BI148" s="2">
        <v>1500</v>
      </c>
      <c r="BJ148" s="2">
        <v>2500</v>
      </c>
      <c r="BK148" s="2">
        <v>250000</v>
      </c>
      <c r="BL148" s="2" t="s">
        <v>109</v>
      </c>
      <c r="BM148" s="2">
        <v>2500</v>
      </c>
      <c r="BN148" s="2"/>
      <c r="BO148" s="2"/>
      <c r="BP148" s="2"/>
      <c r="BQ148" s="2">
        <v>1755</v>
      </c>
      <c r="BR148" s="2">
        <v>1500</v>
      </c>
      <c r="BS148" s="9">
        <v>21.75</v>
      </c>
      <c r="BT148" s="2">
        <f>Table2[[#This Row],[Insurer Total Gross premium]]*Table2[[#This Row],[Coverholder Commission Percentage]]/100</f>
        <v>326.25</v>
      </c>
      <c r="BU148" s="2">
        <f>Table2[[#This Row],[Insurer Total Gross premium]]-Table2[[#This Row],[Coverholder Commission Amount]]</f>
        <v>1173.75</v>
      </c>
      <c r="BV148" s="2"/>
      <c r="BW148" s="2"/>
      <c r="BX148" s="2"/>
      <c r="BY148" s="2"/>
    </row>
    <row r="149" spans="1:77" x14ac:dyDescent="0.25">
      <c r="A149" s="7" t="s">
        <v>1670</v>
      </c>
      <c r="B149" s="11">
        <v>2022</v>
      </c>
      <c r="C149" t="s">
        <v>875</v>
      </c>
      <c r="D149" s="3" t="s">
        <v>1676</v>
      </c>
      <c r="E149" t="s">
        <v>207</v>
      </c>
      <c r="F149" s="12">
        <v>44764</v>
      </c>
      <c r="G149" s="12">
        <v>45129</v>
      </c>
      <c r="H149" s="12">
        <v>44764</v>
      </c>
      <c r="I149" t="s">
        <v>876</v>
      </c>
      <c r="J149" t="s">
        <v>877</v>
      </c>
      <c r="K149" t="s">
        <v>105</v>
      </c>
      <c r="L149" t="s">
        <v>107</v>
      </c>
      <c r="M149" t="s">
        <v>878</v>
      </c>
      <c r="N149">
        <v>1</v>
      </c>
      <c r="O149" s="13">
        <v>816</v>
      </c>
      <c r="P149" t="s">
        <v>879</v>
      </c>
      <c r="Q149" t="s">
        <v>105</v>
      </c>
      <c r="R149" t="s">
        <v>107</v>
      </c>
      <c r="S149" t="s">
        <v>880</v>
      </c>
      <c r="T149" s="13"/>
      <c r="U149" s="13">
        <v>2006</v>
      </c>
      <c r="V149" s="13">
        <v>2012</v>
      </c>
      <c r="W149" s="13">
        <v>2012</v>
      </c>
      <c r="X149" s="13">
        <v>2006</v>
      </c>
      <c r="Y149" t="s">
        <v>881</v>
      </c>
      <c r="Z149">
        <v>6632</v>
      </c>
      <c r="AA149" t="s">
        <v>882</v>
      </c>
      <c r="AB149">
        <v>1930</v>
      </c>
      <c r="AC149">
        <v>3</v>
      </c>
      <c r="AD149" t="s">
        <v>215</v>
      </c>
      <c r="AE149" s="2"/>
      <c r="AF149" s="2"/>
      <c r="AG149" s="2">
        <v>0</v>
      </c>
      <c r="AH149" s="2"/>
      <c r="AI149" s="2"/>
      <c r="AJ149" s="2">
        <v>0</v>
      </c>
      <c r="AK149" s="2"/>
      <c r="AL149" s="2"/>
      <c r="AM149" s="2">
        <v>0</v>
      </c>
      <c r="AN149" s="2"/>
      <c r="AO149" s="2"/>
      <c r="AP149" s="2"/>
      <c r="AQ149" s="2"/>
      <c r="AR149" s="2"/>
      <c r="AS149" s="2">
        <v>0</v>
      </c>
      <c r="AV149" s="2"/>
      <c r="AY149" s="2"/>
      <c r="AZ149" s="2"/>
      <c r="BA149" s="2"/>
      <c r="BB149" s="2"/>
      <c r="BC149" s="2"/>
      <c r="BD149" s="2"/>
      <c r="BE149" s="2"/>
      <c r="BF149" s="2">
        <v>204000</v>
      </c>
      <c r="BG149" s="2">
        <v>204000</v>
      </c>
      <c r="BH149" s="2">
        <v>2000000</v>
      </c>
      <c r="BI149" s="2">
        <v>1500</v>
      </c>
      <c r="BJ149" s="2">
        <v>2500</v>
      </c>
      <c r="BK149" s="2"/>
      <c r="BL149" s="2"/>
      <c r="BM149" s="2"/>
      <c r="BN149" s="2"/>
      <c r="BO149" s="2"/>
      <c r="BP149" s="2"/>
      <c r="BQ149" s="2">
        <v>8999</v>
      </c>
      <c r="BR149" s="2">
        <v>1500</v>
      </c>
      <c r="BS149" s="9">
        <v>21.75</v>
      </c>
      <c r="BT149" s="2">
        <f>Table2[[#This Row],[Insurer Total Gross premium]]*Table2[[#This Row],[Coverholder Commission Percentage]]/100</f>
        <v>326.25</v>
      </c>
      <c r="BU149" s="2">
        <f>Table2[[#This Row],[Insurer Total Gross premium]]-Table2[[#This Row],[Coverholder Commission Amount]]</f>
        <v>1173.75</v>
      </c>
      <c r="BV149" s="2"/>
      <c r="BW149" s="2"/>
      <c r="BX149" s="2"/>
      <c r="BY149" s="2"/>
    </row>
    <row r="150" spans="1:77" x14ac:dyDescent="0.25">
      <c r="A150" s="7" t="s">
        <v>1670</v>
      </c>
      <c r="B150" s="11">
        <v>2022</v>
      </c>
      <c r="C150" t="s">
        <v>970</v>
      </c>
      <c r="D150" s="3" t="s">
        <v>1676</v>
      </c>
      <c r="E150" t="s">
        <v>207</v>
      </c>
      <c r="F150" s="12">
        <v>44760</v>
      </c>
      <c r="G150" s="12">
        <v>45125</v>
      </c>
      <c r="H150" s="12">
        <v>44760</v>
      </c>
      <c r="I150" t="s">
        <v>971</v>
      </c>
      <c r="J150" t="s">
        <v>972</v>
      </c>
      <c r="K150" t="s">
        <v>476</v>
      </c>
      <c r="L150" t="s">
        <v>107</v>
      </c>
      <c r="M150" t="s">
        <v>973</v>
      </c>
      <c r="N150">
        <v>1</v>
      </c>
      <c r="O150" s="13">
        <v>523</v>
      </c>
      <c r="P150" t="s">
        <v>974</v>
      </c>
      <c r="Q150" t="s">
        <v>476</v>
      </c>
      <c r="R150" t="s">
        <v>107</v>
      </c>
      <c r="S150" t="s">
        <v>973</v>
      </c>
      <c r="T150" s="13"/>
      <c r="U150" s="13">
        <v>2019</v>
      </c>
      <c r="V150" s="13">
        <v>2018</v>
      </c>
      <c r="W150" s="13">
        <v>2019</v>
      </c>
      <c r="X150" s="13">
        <v>2017</v>
      </c>
      <c r="Y150" t="s">
        <v>975</v>
      </c>
      <c r="Z150">
        <v>6633</v>
      </c>
      <c r="AA150" t="s">
        <v>393</v>
      </c>
      <c r="AB150">
        <v>1975</v>
      </c>
      <c r="AC150">
        <v>1</v>
      </c>
      <c r="AD150" t="s">
        <v>215</v>
      </c>
      <c r="AE150" s="2"/>
      <c r="AF150" s="2"/>
      <c r="AG150" s="2">
        <v>0</v>
      </c>
      <c r="AH150" s="2"/>
      <c r="AI150" s="2"/>
      <c r="AJ150" s="2">
        <v>0</v>
      </c>
      <c r="AK150" s="2"/>
      <c r="AL150" s="2"/>
      <c r="AM150" s="2">
        <v>0</v>
      </c>
      <c r="AN150" s="2"/>
      <c r="AO150" s="2"/>
      <c r="AP150" s="2"/>
      <c r="AQ150" s="2"/>
      <c r="AR150" s="2"/>
      <c r="AS150" s="2">
        <v>0</v>
      </c>
      <c r="AV150" s="2"/>
      <c r="AY150" s="2"/>
      <c r="AZ150" s="2"/>
      <c r="BA150" s="2"/>
      <c r="BB150" s="2"/>
      <c r="BC150" s="2"/>
      <c r="BD150" s="2"/>
      <c r="BE150" s="2"/>
      <c r="BF150" s="2">
        <v>108000</v>
      </c>
      <c r="BG150" s="2">
        <v>108000</v>
      </c>
      <c r="BH150" s="2">
        <v>5000000</v>
      </c>
      <c r="BI150" s="2">
        <v>2375</v>
      </c>
      <c r="BJ150" s="2">
        <v>2500</v>
      </c>
      <c r="BK150" s="2"/>
      <c r="BL150" s="2"/>
      <c r="BM150" s="2"/>
      <c r="BN150" s="2"/>
      <c r="BO150" s="2"/>
      <c r="BP150" s="2"/>
      <c r="BQ150" s="2">
        <v>8373</v>
      </c>
      <c r="BR150" s="2">
        <v>2375</v>
      </c>
      <c r="BS150" s="9">
        <v>21.75</v>
      </c>
      <c r="BT150" s="2">
        <f>Table2[[#This Row],[Insurer Total Gross premium]]*Table2[[#This Row],[Coverholder Commission Percentage]]/100</f>
        <v>516.5625</v>
      </c>
      <c r="BU150" s="2">
        <f>Table2[[#This Row],[Insurer Total Gross premium]]-Table2[[#This Row],[Coverholder Commission Amount]]</f>
        <v>1858.4375</v>
      </c>
      <c r="BV150" s="2"/>
      <c r="BW150" s="2"/>
      <c r="BX150" s="2"/>
      <c r="BY150" s="2"/>
    </row>
    <row r="151" spans="1:77" x14ac:dyDescent="0.25">
      <c r="A151" s="7" t="s">
        <v>1670</v>
      </c>
      <c r="B151" s="11">
        <v>2022</v>
      </c>
      <c r="C151" t="s">
        <v>1228</v>
      </c>
      <c r="D151" s="3" t="s">
        <v>1676</v>
      </c>
      <c r="E151" t="s">
        <v>207</v>
      </c>
      <c r="F151" s="12">
        <v>44764</v>
      </c>
      <c r="G151" s="12">
        <v>45129</v>
      </c>
      <c r="H151" s="12">
        <v>44764</v>
      </c>
      <c r="I151" t="s">
        <v>1229</v>
      </c>
      <c r="J151" t="s">
        <v>1230</v>
      </c>
      <c r="K151" t="s">
        <v>1231</v>
      </c>
      <c r="L151" t="s">
        <v>107</v>
      </c>
      <c r="M151" t="s">
        <v>1232</v>
      </c>
      <c r="N151">
        <v>1</v>
      </c>
      <c r="O151" s="13" t="s">
        <v>1233</v>
      </c>
      <c r="P151" t="s">
        <v>1234</v>
      </c>
      <c r="Q151" t="s">
        <v>1235</v>
      </c>
      <c r="R151" t="s">
        <v>107</v>
      </c>
      <c r="S151" t="s">
        <v>1236</v>
      </c>
      <c r="T151" s="13"/>
      <c r="U151" s="13">
        <v>2021</v>
      </c>
      <c r="V151" s="13">
        <v>2021</v>
      </c>
      <c r="W151" s="13">
        <v>2021</v>
      </c>
      <c r="X151" s="13">
        <v>2021</v>
      </c>
      <c r="Y151" t="s">
        <v>213</v>
      </c>
      <c r="Z151">
        <v>5811</v>
      </c>
      <c r="AA151" t="s">
        <v>264</v>
      </c>
      <c r="AB151">
        <v>2021</v>
      </c>
      <c r="AC151">
        <v>1</v>
      </c>
      <c r="AD151" t="s">
        <v>215</v>
      </c>
      <c r="AE151" s="2"/>
      <c r="AF151" s="2"/>
      <c r="AG151" s="2">
        <v>0</v>
      </c>
      <c r="AH151" s="2"/>
      <c r="AI151" s="2"/>
      <c r="AJ151" s="2">
        <v>0</v>
      </c>
      <c r="AK151" s="2"/>
      <c r="AL151" s="2"/>
      <c r="AM151" s="2">
        <v>0</v>
      </c>
      <c r="AN151" s="2"/>
      <c r="AO151" s="2"/>
      <c r="AP151" s="2"/>
      <c r="AQ151" s="2"/>
      <c r="AR151" s="2"/>
      <c r="AS151" s="2">
        <v>0</v>
      </c>
      <c r="AV151" s="2"/>
      <c r="AY151" s="2"/>
      <c r="AZ151" s="2"/>
      <c r="BA151" s="2"/>
      <c r="BB151" s="2"/>
      <c r="BC151" s="2"/>
      <c r="BD151" s="2"/>
      <c r="BE151" s="2"/>
      <c r="BF151" s="2">
        <v>250000</v>
      </c>
      <c r="BG151" s="2">
        <v>0</v>
      </c>
      <c r="BH151" s="2">
        <v>2000000</v>
      </c>
      <c r="BI151" s="2">
        <v>1000</v>
      </c>
      <c r="BJ151" s="2">
        <v>2500</v>
      </c>
      <c r="BK151" s="2">
        <v>250000</v>
      </c>
      <c r="BL151" s="2" t="s">
        <v>109</v>
      </c>
      <c r="BM151" s="2">
        <v>2500</v>
      </c>
      <c r="BN151" s="2"/>
      <c r="BO151" s="2"/>
      <c r="BP151" s="2"/>
      <c r="BQ151" s="2">
        <v>3249</v>
      </c>
      <c r="BR151" s="2">
        <v>1000</v>
      </c>
      <c r="BS151" s="9">
        <v>21.75</v>
      </c>
      <c r="BT151" s="2">
        <f>Table2[[#This Row],[Insurer Total Gross premium]]*Table2[[#This Row],[Coverholder Commission Percentage]]/100</f>
        <v>217.5</v>
      </c>
      <c r="BU151" s="2">
        <f>Table2[[#This Row],[Insurer Total Gross premium]]-Table2[[#This Row],[Coverholder Commission Amount]]</f>
        <v>782.5</v>
      </c>
      <c r="BV151" s="2"/>
      <c r="BW151" s="2"/>
      <c r="BX151" s="2"/>
      <c r="BY151" s="2"/>
    </row>
    <row r="152" spans="1:77" x14ac:dyDescent="0.25">
      <c r="A152" s="7" t="s">
        <v>1670</v>
      </c>
      <c r="B152" s="11">
        <v>2022</v>
      </c>
      <c r="C152" t="s">
        <v>733</v>
      </c>
      <c r="D152" s="3" t="s">
        <v>1676</v>
      </c>
      <c r="E152" t="s">
        <v>207</v>
      </c>
      <c r="F152" s="12">
        <v>44754</v>
      </c>
      <c r="G152" s="12">
        <v>45119</v>
      </c>
      <c r="H152" s="12">
        <v>44754</v>
      </c>
      <c r="I152" t="s">
        <v>734</v>
      </c>
      <c r="J152" t="s">
        <v>735</v>
      </c>
      <c r="K152" t="s">
        <v>413</v>
      </c>
      <c r="L152" t="s">
        <v>107</v>
      </c>
      <c r="M152" t="s">
        <v>736</v>
      </c>
      <c r="N152">
        <v>1</v>
      </c>
      <c r="O152" s="13">
        <v>1455</v>
      </c>
      <c r="P152" t="s">
        <v>737</v>
      </c>
      <c r="Q152" t="s">
        <v>413</v>
      </c>
      <c r="R152" t="s">
        <v>107</v>
      </c>
      <c r="S152" t="s">
        <v>736</v>
      </c>
      <c r="T152" s="13"/>
      <c r="U152" s="13">
        <v>2022</v>
      </c>
      <c r="V152" s="13">
        <v>2022</v>
      </c>
      <c r="W152" s="13">
        <v>2022</v>
      </c>
      <c r="X152" s="13">
        <v>2022</v>
      </c>
      <c r="Y152" t="s">
        <v>274</v>
      </c>
      <c r="Z152">
        <v>5991</v>
      </c>
      <c r="AA152" t="s">
        <v>393</v>
      </c>
      <c r="AB152">
        <v>2022</v>
      </c>
      <c r="AC152">
        <v>1</v>
      </c>
      <c r="AD152" t="s">
        <v>215</v>
      </c>
      <c r="AE152" s="2"/>
      <c r="AF152" s="2"/>
      <c r="AG152" s="2">
        <v>0</v>
      </c>
      <c r="AH152" s="2"/>
      <c r="AI152" s="2"/>
      <c r="AJ152" s="2">
        <v>0</v>
      </c>
      <c r="AK152" s="2"/>
      <c r="AL152" s="2"/>
      <c r="AM152" s="2">
        <v>0</v>
      </c>
      <c r="AN152" s="2"/>
      <c r="AO152" s="2"/>
      <c r="AP152" s="2"/>
      <c r="AQ152" s="2"/>
      <c r="AR152" s="2"/>
      <c r="AS152" s="2">
        <v>0</v>
      </c>
      <c r="AV152" s="2"/>
      <c r="AY152" s="2"/>
      <c r="AZ152" s="2"/>
      <c r="BA152" s="2"/>
      <c r="BB152" s="2"/>
      <c r="BC152" s="2"/>
      <c r="BD152" s="2"/>
      <c r="BE152" s="2"/>
      <c r="BF152" s="2">
        <v>800000</v>
      </c>
      <c r="BG152" s="2">
        <v>0</v>
      </c>
      <c r="BH152" s="2">
        <v>2000000</v>
      </c>
      <c r="BI152" s="2">
        <v>2000</v>
      </c>
      <c r="BJ152" s="2">
        <v>2500</v>
      </c>
      <c r="BK152" s="2">
        <v>250000</v>
      </c>
      <c r="BL152" s="2" t="s">
        <v>109</v>
      </c>
      <c r="BM152" s="2">
        <v>2500</v>
      </c>
      <c r="BN152" s="2"/>
      <c r="BO152" s="2"/>
      <c r="BP152" s="2"/>
      <c r="BQ152" s="2">
        <v>4983</v>
      </c>
      <c r="BR152" s="2">
        <v>2000</v>
      </c>
      <c r="BS152" s="9">
        <v>21.75</v>
      </c>
      <c r="BT152" s="2">
        <f>Table2[[#This Row],[Insurer Total Gross premium]]*Table2[[#This Row],[Coverholder Commission Percentage]]/100</f>
        <v>435</v>
      </c>
      <c r="BU152" s="2">
        <f>Table2[[#This Row],[Insurer Total Gross premium]]-Table2[[#This Row],[Coverholder Commission Amount]]</f>
        <v>1565</v>
      </c>
      <c r="BV152" s="2"/>
      <c r="BW152" s="2"/>
      <c r="BX152" s="2"/>
      <c r="BY152" s="2"/>
    </row>
    <row r="153" spans="1:77" x14ac:dyDescent="0.25">
      <c r="A153" s="7" t="s">
        <v>1670</v>
      </c>
      <c r="B153" s="11">
        <v>2022</v>
      </c>
      <c r="C153" t="s">
        <v>1237</v>
      </c>
      <c r="D153" s="3" t="s">
        <v>1676</v>
      </c>
      <c r="E153" t="s">
        <v>207</v>
      </c>
      <c r="F153" s="12">
        <v>44732</v>
      </c>
      <c r="G153" s="12">
        <v>45097</v>
      </c>
      <c r="H153" s="12">
        <v>44732</v>
      </c>
      <c r="I153" t="s">
        <v>1238</v>
      </c>
      <c r="J153" t="s">
        <v>1239</v>
      </c>
      <c r="K153" t="s">
        <v>224</v>
      </c>
      <c r="L153" t="s">
        <v>221</v>
      </c>
      <c r="M153" t="s">
        <v>1240</v>
      </c>
      <c r="N153">
        <v>1</v>
      </c>
      <c r="O153" s="13" t="s">
        <v>1241</v>
      </c>
      <c r="P153" t="s">
        <v>1242</v>
      </c>
      <c r="Q153" t="s">
        <v>224</v>
      </c>
      <c r="R153" t="s">
        <v>221</v>
      </c>
      <c r="S153" t="s">
        <v>1243</v>
      </c>
      <c r="T153" s="13"/>
      <c r="U153" s="13" t="s">
        <v>1244</v>
      </c>
      <c r="V153" s="13" t="s">
        <v>1244</v>
      </c>
      <c r="W153" s="13" t="s">
        <v>1245</v>
      </c>
      <c r="X153" s="13" t="s">
        <v>1244</v>
      </c>
      <c r="Y153" t="s">
        <v>1246</v>
      </c>
      <c r="Z153">
        <v>6532</v>
      </c>
      <c r="AA153" t="s">
        <v>309</v>
      </c>
      <c r="AB153">
        <v>1970</v>
      </c>
      <c r="AC153">
        <v>2</v>
      </c>
      <c r="AD153" t="s">
        <v>215</v>
      </c>
      <c r="AE153" s="2">
        <v>150000</v>
      </c>
      <c r="AF153" s="2">
        <v>10000</v>
      </c>
      <c r="AG153" s="2">
        <v>500000</v>
      </c>
      <c r="AH153" s="2">
        <v>1875</v>
      </c>
      <c r="AI153" s="2">
        <v>5000</v>
      </c>
      <c r="AJ153" s="2">
        <v>35000</v>
      </c>
      <c r="AK153" s="2">
        <v>155</v>
      </c>
      <c r="AL153" s="2">
        <v>5000</v>
      </c>
      <c r="AM153" s="2">
        <v>10500</v>
      </c>
      <c r="AN153" s="2">
        <v>28</v>
      </c>
      <c r="AO153" s="2">
        <v>5000</v>
      </c>
      <c r="AP153" s="2"/>
      <c r="AQ153" s="2"/>
      <c r="AR153" s="2"/>
      <c r="AS153" s="2">
        <v>545500</v>
      </c>
      <c r="AT153">
        <v>34</v>
      </c>
      <c r="AU153">
        <v>185470</v>
      </c>
      <c r="AV153" s="2">
        <v>699.72</v>
      </c>
      <c r="AY153" s="2">
        <v>185470</v>
      </c>
      <c r="AZ153" s="2">
        <v>0</v>
      </c>
      <c r="BA153" s="2">
        <v>0</v>
      </c>
      <c r="BB153" s="2">
        <v>0</v>
      </c>
      <c r="BC153" s="2"/>
      <c r="BD153" s="2"/>
      <c r="BE153" s="2"/>
      <c r="BF153" s="2">
        <v>0</v>
      </c>
      <c r="BG153" s="2">
        <v>0</v>
      </c>
      <c r="BH153" s="2">
        <v>2000000</v>
      </c>
      <c r="BI153" s="2">
        <v>600</v>
      </c>
      <c r="BJ153" s="2">
        <v>2500</v>
      </c>
      <c r="BK153" s="2"/>
      <c r="BL153" s="2"/>
      <c r="BM153" s="2"/>
      <c r="BN153" s="2"/>
      <c r="BO153" s="2"/>
      <c r="BP153" s="2"/>
      <c r="BQ153" s="2">
        <v>2948</v>
      </c>
      <c r="BR153" s="2">
        <v>1299.72</v>
      </c>
      <c r="BS153" s="9">
        <v>21.75</v>
      </c>
      <c r="BT153" s="2">
        <f>Table2[[#This Row],[Insurer Total Gross premium]]*Table2[[#This Row],[Coverholder Commission Percentage]]/100</f>
        <v>282.6891</v>
      </c>
      <c r="BU153" s="2">
        <f>Table2[[#This Row],[Insurer Total Gross premium]]-Table2[[#This Row],[Coverholder Commission Amount]]</f>
        <v>1017.0309</v>
      </c>
      <c r="BV153" s="2">
        <v>5000</v>
      </c>
      <c r="BW153" s="2">
        <v>25000</v>
      </c>
      <c r="BX153" s="2">
        <v>125</v>
      </c>
      <c r="BY153" s="2">
        <v>0</v>
      </c>
    </row>
    <row r="154" spans="1:77" x14ac:dyDescent="0.25">
      <c r="A154" s="7" t="s">
        <v>1670</v>
      </c>
      <c r="B154" s="11">
        <v>2022</v>
      </c>
      <c r="C154" t="s">
        <v>1076</v>
      </c>
      <c r="D154" s="3" t="s">
        <v>1676</v>
      </c>
      <c r="E154" t="s">
        <v>207</v>
      </c>
      <c r="F154" s="12">
        <v>44728</v>
      </c>
      <c r="G154" s="12">
        <v>44911</v>
      </c>
      <c r="H154" s="12">
        <v>44728</v>
      </c>
      <c r="I154" t="s">
        <v>1077</v>
      </c>
      <c r="J154" t="s">
        <v>1078</v>
      </c>
      <c r="K154" t="s">
        <v>1079</v>
      </c>
      <c r="L154" s="10" t="s">
        <v>221</v>
      </c>
      <c r="M154" t="s">
        <v>1080</v>
      </c>
      <c r="N154">
        <v>1</v>
      </c>
      <c r="O154" s="13"/>
      <c r="P154" t="s">
        <v>1081</v>
      </c>
      <c r="Q154" t="s">
        <v>1082</v>
      </c>
      <c r="R154" s="10" t="s">
        <v>221</v>
      </c>
      <c r="S154" t="s">
        <v>1083</v>
      </c>
      <c r="T154" s="13"/>
      <c r="U154" s="13">
        <v>2022</v>
      </c>
      <c r="V154" s="13">
        <v>2012</v>
      </c>
      <c r="W154" s="13">
        <v>2022</v>
      </c>
      <c r="X154" s="13">
        <v>2022</v>
      </c>
      <c r="Z154">
        <v>1841</v>
      </c>
      <c r="AA154" t="s">
        <v>1084</v>
      </c>
      <c r="AB154">
        <v>1957</v>
      </c>
      <c r="AD154" t="s">
        <v>215</v>
      </c>
      <c r="AE154" s="2"/>
      <c r="AF154" s="2">
        <v>10000</v>
      </c>
      <c r="AG154" s="2">
        <v>800000</v>
      </c>
      <c r="AH154" s="2">
        <v>4320</v>
      </c>
      <c r="AI154" s="2">
        <v>5000</v>
      </c>
      <c r="AJ154" s="2">
        <v>0</v>
      </c>
      <c r="AK154" s="2">
        <v>0</v>
      </c>
      <c r="AL154" s="2">
        <v>5000</v>
      </c>
      <c r="AM154" s="2">
        <v>0</v>
      </c>
      <c r="AN154" s="2">
        <v>0</v>
      </c>
      <c r="AO154" s="2">
        <v>5000</v>
      </c>
      <c r="AP154" s="2"/>
      <c r="AQ154" s="2"/>
      <c r="AR154" s="2"/>
      <c r="AS154" s="2">
        <v>800000</v>
      </c>
      <c r="AT154">
        <v>34</v>
      </c>
      <c r="AU154">
        <v>272000</v>
      </c>
      <c r="AV154" s="2">
        <v>1468.8</v>
      </c>
      <c r="AY154" s="2">
        <v>272000</v>
      </c>
      <c r="AZ154" s="2">
        <v>0</v>
      </c>
      <c r="BA154" s="2">
        <v>0</v>
      </c>
      <c r="BB154" s="2">
        <v>0</v>
      </c>
      <c r="BC154" s="2"/>
      <c r="BD154" s="2"/>
      <c r="BE154" s="2"/>
      <c r="BF154" s="2">
        <v>0</v>
      </c>
      <c r="BG154" s="2">
        <v>0</v>
      </c>
      <c r="BH154" s="2">
        <v>2000000</v>
      </c>
      <c r="BI154" s="2">
        <v>600</v>
      </c>
      <c r="BJ154" s="2">
        <v>2500</v>
      </c>
      <c r="BK154" s="2"/>
      <c r="BL154" s="2"/>
      <c r="BM154" s="2"/>
      <c r="BN154" s="2"/>
      <c r="BO154" s="2"/>
      <c r="BP154" s="2"/>
      <c r="BQ154" s="2">
        <v>4920</v>
      </c>
      <c r="BR154" s="2">
        <v>2068.8000000000002</v>
      </c>
      <c r="BS154" s="9">
        <v>21.75</v>
      </c>
      <c r="BT154" s="2">
        <f>Table2[[#This Row],[Insurer Total Gross premium]]*Table2[[#This Row],[Coverholder Commission Percentage]]/100</f>
        <v>449.964</v>
      </c>
      <c r="BU154" s="2">
        <f>Table2[[#This Row],[Insurer Total Gross premium]]-Table2[[#This Row],[Coverholder Commission Amount]]</f>
        <v>1618.8360000000002</v>
      </c>
      <c r="BV154" s="2"/>
      <c r="BW154" s="2"/>
      <c r="BX154" s="2"/>
      <c r="BY154" s="2">
        <v>0</v>
      </c>
    </row>
    <row r="155" spans="1:77" x14ac:dyDescent="0.25">
      <c r="A155" s="7" t="s">
        <v>1670</v>
      </c>
      <c r="B155" s="11">
        <v>2022</v>
      </c>
      <c r="C155" t="s">
        <v>484</v>
      </c>
      <c r="D155" s="3" t="s">
        <v>1676</v>
      </c>
      <c r="E155" t="s">
        <v>207</v>
      </c>
      <c r="F155" s="12">
        <v>44736</v>
      </c>
      <c r="G155" s="12">
        <v>44919</v>
      </c>
      <c r="H155" s="12">
        <v>44736</v>
      </c>
      <c r="I155" t="s">
        <v>485</v>
      </c>
      <c r="J155" t="s">
        <v>486</v>
      </c>
      <c r="K155" t="s">
        <v>373</v>
      </c>
      <c r="L155" t="s">
        <v>24</v>
      </c>
      <c r="M155" t="s">
        <v>487</v>
      </c>
      <c r="N155">
        <v>1</v>
      </c>
      <c r="O155" s="13">
        <v>2301</v>
      </c>
      <c r="P155" t="s">
        <v>488</v>
      </c>
      <c r="Q155" t="s">
        <v>373</v>
      </c>
      <c r="R155" t="s">
        <v>24</v>
      </c>
      <c r="S155" t="s">
        <v>487</v>
      </c>
      <c r="T155" s="13"/>
      <c r="U155" s="13">
        <v>2021</v>
      </c>
      <c r="V155" s="13">
        <v>2021</v>
      </c>
      <c r="W155" s="13">
        <v>2021</v>
      </c>
      <c r="X155" s="13">
        <v>2021</v>
      </c>
      <c r="Y155" t="s">
        <v>274</v>
      </c>
      <c r="Z155">
        <v>6631</v>
      </c>
      <c r="AA155" t="s">
        <v>264</v>
      </c>
      <c r="AB155">
        <v>1947</v>
      </c>
      <c r="AC155">
        <v>2</v>
      </c>
      <c r="AD155" t="s">
        <v>215</v>
      </c>
      <c r="AE155" s="2"/>
      <c r="AF155" s="2"/>
      <c r="AG155" s="2">
        <v>1067850</v>
      </c>
      <c r="AH155" s="2">
        <v>6425</v>
      </c>
      <c r="AI155" s="2">
        <v>5000</v>
      </c>
      <c r="AJ155" s="2">
        <v>200000</v>
      </c>
      <c r="AK155" s="2">
        <v>1200</v>
      </c>
      <c r="AL155" s="2">
        <v>5000</v>
      </c>
      <c r="AM155" s="2">
        <v>0</v>
      </c>
      <c r="AN155" s="2">
        <v>0</v>
      </c>
      <c r="AO155" s="2">
        <v>5000</v>
      </c>
      <c r="AP155" s="2"/>
      <c r="AQ155" s="2"/>
      <c r="AR155" s="2"/>
      <c r="AS155" s="2">
        <v>1267850</v>
      </c>
      <c r="AT155">
        <v>50</v>
      </c>
      <c r="AU155">
        <v>633925</v>
      </c>
      <c r="AV155" s="2">
        <v>3812.5</v>
      </c>
      <c r="AY155" s="2">
        <v>633925</v>
      </c>
      <c r="AZ155" s="2">
        <v>0</v>
      </c>
      <c r="BA155" s="2">
        <v>0</v>
      </c>
      <c r="BB155" s="2">
        <v>0</v>
      </c>
      <c r="BC155" s="2"/>
      <c r="BD155" s="2"/>
      <c r="BE155" s="2"/>
      <c r="BF155" s="2">
        <v>0</v>
      </c>
      <c r="BG155" s="2">
        <v>0</v>
      </c>
      <c r="BH155" s="2">
        <v>2000000</v>
      </c>
      <c r="BI155" s="2">
        <v>600</v>
      </c>
      <c r="BJ155" s="2">
        <v>2500</v>
      </c>
      <c r="BK155" s="2"/>
      <c r="BL155" s="2"/>
      <c r="BM155" s="2"/>
      <c r="BN155" s="2"/>
      <c r="BO155" s="2"/>
      <c r="BP155" s="2"/>
      <c r="BQ155" s="2">
        <v>8225</v>
      </c>
      <c r="BR155" s="2">
        <v>4412.5</v>
      </c>
      <c r="BS155" s="9">
        <v>21.75</v>
      </c>
      <c r="BT155" s="2">
        <f>Table2[[#This Row],[Insurer Total Gross premium]]*Table2[[#This Row],[Coverholder Commission Percentage]]/100</f>
        <v>959.71875</v>
      </c>
      <c r="BU155" s="2">
        <f>Table2[[#This Row],[Insurer Total Gross premium]]-Table2[[#This Row],[Coverholder Commission Amount]]</f>
        <v>3452.78125</v>
      </c>
      <c r="BV155" s="2"/>
      <c r="BW155" s="2"/>
      <c r="BX155" s="2"/>
      <c r="BY155" s="2">
        <v>0</v>
      </c>
    </row>
    <row r="156" spans="1:77" x14ac:dyDescent="0.25">
      <c r="A156" s="7" t="s">
        <v>1670</v>
      </c>
      <c r="B156" s="11">
        <v>2022</v>
      </c>
      <c r="C156" t="s">
        <v>1331</v>
      </c>
      <c r="D156" s="3" t="s">
        <v>1676</v>
      </c>
      <c r="E156" t="s">
        <v>207</v>
      </c>
      <c r="F156" s="12">
        <v>44768</v>
      </c>
      <c r="G156" s="12">
        <v>45133</v>
      </c>
      <c r="H156" s="12">
        <v>44768</v>
      </c>
      <c r="I156" t="s">
        <v>1332</v>
      </c>
      <c r="J156" t="s">
        <v>1333</v>
      </c>
      <c r="K156" t="s">
        <v>1334</v>
      </c>
      <c r="L156" t="s">
        <v>107</v>
      </c>
      <c r="M156" t="s">
        <v>1335</v>
      </c>
      <c r="N156">
        <v>1</v>
      </c>
      <c r="O156" s="13">
        <v>575</v>
      </c>
      <c r="P156" t="s">
        <v>1336</v>
      </c>
      <c r="Q156" t="s">
        <v>1334</v>
      </c>
      <c r="R156" t="s">
        <v>107</v>
      </c>
      <c r="S156" t="s">
        <v>1335</v>
      </c>
      <c r="T156" s="13"/>
      <c r="U156" s="13">
        <v>2008</v>
      </c>
      <c r="V156" s="13">
        <v>2008</v>
      </c>
      <c r="W156" s="13">
        <v>2008</v>
      </c>
      <c r="X156" s="13">
        <v>2008</v>
      </c>
      <c r="Y156" t="s">
        <v>213</v>
      </c>
      <c r="Z156">
        <v>7054</v>
      </c>
      <c r="AA156" t="s">
        <v>1337</v>
      </c>
      <c r="AB156">
        <v>2008</v>
      </c>
      <c r="AC156">
        <v>1</v>
      </c>
      <c r="AD156" t="s">
        <v>354</v>
      </c>
      <c r="AE156" s="2"/>
      <c r="AF156" s="2"/>
      <c r="AG156" s="2">
        <v>0</v>
      </c>
      <c r="AH156" s="2"/>
      <c r="AI156" s="2"/>
      <c r="AJ156" s="2">
        <v>0</v>
      </c>
      <c r="AK156" s="2"/>
      <c r="AL156" s="2"/>
      <c r="AM156" s="2">
        <v>0</v>
      </c>
      <c r="AN156" s="2"/>
      <c r="AO156" s="2"/>
      <c r="AP156" s="2"/>
      <c r="AQ156" s="2"/>
      <c r="AR156" s="2"/>
      <c r="AS156" s="2">
        <v>0</v>
      </c>
      <c r="AV156" s="2"/>
      <c r="AY156" s="2"/>
      <c r="AZ156" s="2"/>
      <c r="BA156" s="2"/>
      <c r="BB156" s="2"/>
      <c r="BC156" s="2"/>
      <c r="BD156" s="2"/>
      <c r="BE156" s="2"/>
      <c r="BF156" s="2">
        <v>207516</v>
      </c>
      <c r="BG156" s="2">
        <v>207516</v>
      </c>
      <c r="BH156" s="2">
        <v>5000000</v>
      </c>
      <c r="BI156" s="2">
        <v>2300</v>
      </c>
      <c r="BJ156" s="2">
        <v>10000</v>
      </c>
      <c r="BK156" s="2">
        <v>250000</v>
      </c>
      <c r="BL156" s="2" t="s">
        <v>109</v>
      </c>
      <c r="BM156" s="2">
        <v>10000</v>
      </c>
      <c r="BN156" s="2"/>
      <c r="BO156" s="2"/>
      <c r="BP156" s="2"/>
      <c r="BQ156" s="2">
        <v>20533</v>
      </c>
      <c r="BR156" s="2">
        <v>2300</v>
      </c>
      <c r="BS156" s="9">
        <v>21.75</v>
      </c>
      <c r="BT156" s="2">
        <f>Table2[[#This Row],[Insurer Total Gross premium]]*Table2[[#This Row],[Coverholder Commission Percentage]]/100</f>
        <v>500.25</v>
      </c>
      <c r="BU156" s="2">
        <f>Table2[[#This Row],[Insurer Total Gross premium]]-Table2[[#This Row],[Coverholder Commission Amount]]</f>
        <v>1799.75</v>
      </c>
      <c r="BV156" s="2"/>
      <c r="BW156" s="2"/>
      <c r="BX156" s="2"/>
      <c r="BY156" s="2"/>
    </row>
    <row r="157" spans="1:77" x14ac:dyDescent="0.25">
      <c r="A157" s="7" t="s">
        <v>1670</v>
      </c>
      <c r="B157" s="11">
        <v>2022</v>
      </c>
      <c r="C157" t="s">
        <v>318</v>
      </c>
      <c r="D157" s="3" t="s">
        <v>1677</v>
      </c>
      <c r="E157" t="s">
        <v>207</v>
      </c>
      <c r="F157" s="12">
        <v>44715</v>
      </c>
      <c r="G157" s="12"/>
      <c r="H157" s="12">
        <v>44715</v>
      </c>
      <c r="I157" t="s">
        <v>319</v>
      </c>
      <c r="J157" t="s">
        <v>320</v>
      </c>
      <c r="K157" t="s">
        <v>224</v>
      </c>
      <c r="L157" s="10" t="s">
        <v>221</v>
      </c>
      <c r="M157" t="s">
        <v>321</v>
      </c>
      <c r="N157">
        <v>1</v>
      </c>
      <c r="O157" s="13"/>
      <c r="P157" t="s">
        <v>322</v>
      </c>
      <c r="Q157" t="s">
        <v>323</v>
      </c>
      <c r="R157" s="10" t="s">
        <v>221</v>
      </c>
      <c r="S157" t="s">
        <v>324</v>
      </c>
      <c r="T157" s="13" t="s">
        <v>274</v>
      </c>
      <c r="U157" s="13">
        <v>2012</v>
      </c>
      <c r="V157" s="13">
        <v>2014</v>
      </c>
      <c r="W157" s="13">
        <v>2010</v>
      </c>
      <c r="X157" s="13">
        <v>2010</v>
      </c>
      <c r="Z157">
        <v>6542</v>
      </c>
      <c r="AA157" t="s">
        <v>214</v>
      </c>
      <c r="AB157">
        <v>1967</v>
      </c>
      <c r="AD157" t="s">
        <v>215</v>
      </c>
      <c r="AE157" s="2">
        <v>150000</v>
      </c>
      <c r="AF157" s="2"/>
      <c r="AG157" s="2">
        <v>-300000</v>
      </c>
      <c r="AH157" s="2">
        <v>-1575</v>
      </c>
      <c r="AI157" s="2"/>
      <c r="AJ157" s="2">
        <v>0</v>
      </c>
      <c r="AK157" s="2">
        <v>0</v>
      </c>
      <c r="AL157" s="2"/>
      <c r="AM157" s="2">
        <v>-60000</v>
      </c>
      <c r="AN157" s="2">
        <v>-180</v>
      </c>
      <c r="AO157" s="2"/>
      <c r="AP157" s="2"/>
      <c r="AQ157" s="2"/>
      <c r="AR157" s="2"/>
      <c r="AS157" s="2">
        <v>-360000</v>
      </c>
      <c r="AT157">
        <v>50</v>
      </c>
      <c r="AV157" s="2">
        <v>-877.5</v>
      </c>
      <c r="AY157" s="2">
        <v>180000</v>
      </c>
      <c r="AZ157" s="2"/>
      <c r="BA157" s="2"/>
      <c r="BB157" s="2"/>
      <c r="BC157" s="2"/>
      <c r="BD157" s="2"/>
      <c r="BE157" s="2"/>
      <c r="BF157" s="2">
        <v>353000</v>
      </c>
      <c r="BG157" s="2">
        <v>353000</v>
      </c>
      <c r="BH157" s="2">
        <v>2000000</v>
      </c>
      <c r="BI157" s="2">
        <v>-1200</v>
      </c>
      <c r="BJ157" s="2">
        <v>1000</v>
      </c>
      <c r="BK157" s="2">
        <v>250000</v>
      </c>
      <c r="BL157" s="2" t="s">
        <v>109</v>
      </c>
      <c r="BM157" s="2">
        <v>1000</v>
      </c>
      <c r="BN157" s="2"/>
      <c r="BO157" s="2"/>
      <c r="BP157" s="2"/>
      <c r="BQ157" s="2">
        <v>-17010</v>
      </c>
      <c r="BR157" s="2">
        <v>-8616</v>
      </c>
      <c r="BS157" s="9">
        <v>21.75</v>
      </c>
      <c r="BT157" s="2">
        <f>Table2[[#This Row],[Insurer Total Gross premium]]*Table2[[#This Row],[Coverholder Commission Percentage]]/100</f>
        <v>-1873.98</v>
      </c>
      <c r="BU157" s="2">
        <f>Table2[[#This Row],[Insurer Total Gross premium]]-Table2[[#This Row],[Coverholder Commission Amount]]</f>
        <v>-6742.02</v>
      </c>
      <c r="BV157" s="2">
        <v>5000</v>
      </c>
      <c r="BW157" s="2">
        <v>25000</v>
      </c>
      <c r="BX157" s="2">
        <v>-125</v>
      </c>
      <c r="BY157" s="2">
        <v>0</v>
      </c>
    </row>
    <row r="158" spans="1:77" x14ac:dyDescent="0.25">
      <c r="A158" s="7" t="s">
        <v>1670</v>
      </c>
      <c r="B158" s="11">
        <v>2022</v>
      </c>
      <c r="C158" t="s">
        <v>318</v>
      </c>
      <c r="D158" s="3" t="s">
        <v>1677</v>
      </c>
      <c r="E158" t="s">
        <v>207</v>
      </c>
      <c r="F158" s="12">
        <v>44715</v>
      </c>
      <c r="G158" s="12"/>
      <c r="H158" s="12">
        <v>44715</v>
      </c>
      <c r="I158" t="s">
        <v>319</v>
      </c>
      <c r="J158" t="s">
        <v>320</v>
      </c>
      <c r="K158" t="s">
        <v>224</v>
      </c>
      <c r="L158" s="10" t="s">
        <v>221</v>
      </c>
      <c r="M158" t="s">
        <v>321</v>
      </c>
      <c r="N158">
        <v>2</v>
      </c>
      <c r="O158" s="13"/>
      <c r="P158" t="s">
        <v>325</v>
      </c>
      <c r="Q158" t="s">
        <v>323</v>
      </c>
      <c r="R158" s="10" t="s">
        <v>221</v>
      </c>
      <c r="S158" t="s">
        <v>324</v>
      </c>
      <c r="T158" s="13" t="s">
        <v>274</v>
      </c>
      <c r="U158" s="13">
        <v>2012</v>
      </c>
      <c r="V158" s="13">
        <v>2014</v>
      </c>
      <c r="W158" s="13">
        <v>2010</v>
      </c>
      <c r="X158" s="13">
        <v>2010</v>
      </c>
      <c r="Z158">
        <v>6542</v>
      </c>
      <c r="AA158" t="s">
        <v>214</v>
      </c>
      <c r="AB158">
        <v>1967</v>
      </c>
      <c r="AD158" t="s">
        <v>215</v>
      </c>
      <c r="AE158" s="2">
        <v>150000</v>
      </c>
      <c r="AF158" s="2"/>
      <c r="AG158" s="2">
        <v>-700000</v>
      </c>
      <c r="AH158" s="2">
        <v>-3175</v>
      </c>
      <c r="AI158" s="2"/>
      <c r="AJ158" s="2">
        <v>0</v>
      </c>
      <c r="AK158" s="2">
        <v>0</v>
      </c>
      <c r="AL158" s="2"/>
      <c r="AM158" s="2">
        <v>-60000</v>
      </c>
      <c r="AN158" s="2">
        <v>-180</v>
      </c>
      <c r="AO158" s="2"/>
      <c r="AP158" s="2"/>
      <c r="AQ158" s="2"/>
      <c r="AR158" s="2"/>
      <c r="AS158" s="2">
        <v>-760000</v>
      </c>
      <c r="AT158">
        <v>50</v>
      </c>
      <c r="AV158" s="2">
        <v>-1677.5</v>
      </c>
      <c r="AY158" s="2">
        <v>380000</v>
      </c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9">
        <v>21.75</v>
      </c>
      <c r="BT158" s="2">
        <f>Table2[[#This Row],[Insurer Total Gross premium]]*Table2[[#This Row],[Coverholder Commission Percentage]]/100</f>
        <v>0</v>
      </c>
      <c r="BU158" s="2">
        <f>Table2[[#This Row],[Insurer Total Gross premium]]-Table2[[#This Row],[Coverholder Commission Amount]]</f>
        <v>0</v>
      </c>
      <c r="BV158" s="2">
        <v>5000</v>
      </c>
      <c r="BW158" s="2">
        <v>25000</v>
      </c>
      <c r="BX158" s="2">
        <v>-125</v>
      </c>
      <c r="BY158" s="2">
        <v>0</v>
      </c>
    </row>
    <row r="159" spans="1:77" x14ac:dyDescent="0.25">
      <c r="A159" s="7" t="s">
        <v>1670</v>
      </c>
      <c r="B159" s="11">
        <v>2022</v>
      </c>
      <c r="C159" t="s">
        <v>318</v>
      </c>
      <c r="D159" s="3" t="s">
        <v>1677</v>
      </c>
      <c r="E159" t="s">
        <v>207</v>
      </c>
      <c r="F159" s="12">
        <v>44715</v>
      </c>
      <c r="G159" s="12"/>
      <c r="H159" s="12">
        <v>44715</v>
      </c>
      <c r="I159" t="s">
        <v>319</v>
      </c>
      <c r="J159" t="s">
        <v>320</v>
      </c>
      <c r="K159" t="s">
        <v>224</v>
      </c>
      <c r="L159" s="10" t="s">
        <v>221</v>
      </c>
      <c r="M159" t="s">
        <v>321</v>
      </c>
      <c r="N159">
        <v>3</v>
      </c>
      <c r="O159" s="13"/>
      <c r="P159" t="s">
        <v>326</v>
      </c>
      <c r="Q159" t="s">
        <v>327</v>
      </c>
      <c r="R159" s="10" t="s">
        <v>221</v>
      </c>
      <c r="S159" t="s">
        <v>328</v>
      </c>
      <c r="T159" s="13" t="s">
        <v>274</v>
      </c>
      <c r="U159" s="13">
        <v>2012</v>
      </c>
      <c r="V159" s="13">
        <v>2014</v>
      </c>
      <c r="W159" s="13">
        <v>2010</v>
      </c>
      <c r="X159" s="13">
        <v>2010</v>
      </c>
      <c r="Z159">
        <v>6542</v>
      </c>
      <c r="AA159" t="s">
        <v>214</v>
      </c>
      <c r="AB159">
        <v>1967</v>
      </c>
      <c r="AD159" t="s">
        <v>215</v>
      </c>
      <c r="AE159" s="2">
        <v>150000</v>
      </c>
      <c r="AF159" s="2"/>
      <c r="AG159" s="2">
        <v>-2000000</v>
      </c>
      <c r="AH159" s="2">
        <v>-8975</v>
      </c>
      <c r="AI159" s="2"/>
      <c r="AJ159" s="2">
        <v>0</v>
      </c>
      <c r="AK159" s="2">
        <v>0</v>
      </c>
      <c r="AL159" s="2"/>
      <c r="AM159" s="2">
        <v>-233000</v>
      </c>
      <c r="AN159" s="2">
        <v>-747</v>
      </c>
      <c r="AO159" s="2"/>
      <c r="AP159" s="2"/>
      <c r="AQ159" s="2"/>
      <c r="AR159" s="2"/>
      <c r="AS159" s="2">
        <v>-2233000</v>
      </c>
      <c r="AT159">
        <v>50</v>
      </c>
      <c r="AV159" s="2">
        <v>-4861</v>
      </c>
      <c r="AY159" s="2">
        <v>1116500</v>
      </c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9">
        <v>21.75</v>
      </c>
      <c r="BT159" s="2">
        <f>Table2[[#This Row],[Insurer Total Gross premium]]*Table2[[#This Row],[Coverholder Commission Percentage]]/100</f>
        <v>0</v>
      </c>
      <c r="BU159" s="2">
        <f>Table2[[#This Row],[Insurer Total Gross premium]]-Table2[[#This Row],[Coverholder Commission Amount]]</f>
        <v>0</v>
      </c>
      <c r="BV159" s="2">
        <v>5000</v>
      </c>
      <c r="BW159" s="2">
        <v>25000</v>
      </c>
      <c r="BX159" s="2">
        <v>-125</v>
      </c>
      <c r="BY159" s="2">
        <v>0</v>
      </c>
    </row>
    <row r="160" spans="1:77" x14ac:dyDescent="0.25">
      <c r="A160" s="7" t="s">
        <v>1670</v>
      </c>
      <c r="B160" s="11">
        <v>2022</v>
      </c>
      <c r="C160" t="s">
        <v>1279</v>
      </c>
      <c r="D160" s="3" t="s">
        <v>1676</v>
      </c>
      <c r="E160" t="s">
        <v>207</v>
      </c>
      <c r="F160" s="12">
        <v>44715</v>
      </c>
      <c r="G160" s="12">
        <v>45080</v>
      </c>
      <c r="H160" s="12">
        <v>44715</v>
      </c>
      <c r="I160" t="s">
        <v>319</v>
      </c>
      <c r="J160" t="s">
        <v>320</v>
      </c>
      <c r="K160" t="s">
        <v>332</v>
      </c>
      <c r="L160" s="10" t="s">
        <v>221</v>
      </c>
      <c r="M160" t="s">
        <v>321</v>
      </c>
      <c r="N160">
        <v>1</v>
      </c>
      <c r="O160" s="13"/>
      <c r="P160" t="s">
        <v>322</v>
      </c>
      <c r="Q160" t="s">
        <v>1280</v>
      </c>
      <c r="R160" s="10" t="s">
        <v>221</v>
      </c>
      <c r="S160" t="s">
        <v>324</v>
      </c>
      <c r="T160" s="13" t="s">
        <v>274</v>
      </c>
      <c r="U160" s="13">
        <v>2012</v>
      </c>
      <c r="V160" s="13">
        <v>2014</v>
      </c>
      <c r="W160" s="13">
        <v>2010</v>
      </c>
      <c r="X160" s="13">
        <v>2010</v>
      </c>
      <c r="Z160">
        <v>6542</v>
      </c>
      <c r="AA160" t="s">
        <v>214</v>
      </c>
      <c r="AB160">
        <v>1967</v>
      </c>
      <c r="AD160" t="s">
        <v>215</v>
      </c>
      <c r="AE160" s="2">
        <v>150000</v>
      </c>
      <c r="AF160" s="2">
        <v>10000</v>
      </c>
      <c r="AG160" s="2">
        <v>300000</v>
      </c>
      <c r="AH160" s="2">
        <v>1575</v>
      </c>
      <c r="AI160" s="2">
        <v>5000</v>
      </c>
      <c r="AJ160" s="2">
        <v>0</v>
      </c>
      <c r="AK160" s="2">
        <v>0</v>
      </c>
      <c r="AL160" s="2">
        <v>5000</v>
      </c>
      <c r="AM160" s="2">
        <v>60000</v>
      </c>
      <c r="AN160" s="2">
        <v>180</v>
      </c>
      <c r="AO160" s="2">
        <v>5000</v>
      </c>
      <c r="AP160" s="2"/>
      <c r="AQ160" s="2"/>
      <c r="AR160" s="2"/>
      <c r="AS160" s="2">
        <v>360000</v>
      </c>
      <c r="AT160">
        <v>60</v>
      </c>
      <c r="AU160">
        <v>216000</v>
      </c>
      <c r="AV160" s="2">
        <v>1053</v>
      </c>
      <c r="AY160" s="2">
        <v>216000</v>
      </c>
      <c r="AZ160" s="2">
        <v>0</v>
      </c>
      <c r="BA160" s="2">
        <v>0</v>
      </c>
      <c r="BB160" s="2">
        <v>0</v>
      </c>
      <c r="BC160" s="2"/>
      <c r="BD160" s="2"/>
      <c r="BE160" s="2"/>
      <c r="BF160" s="2">
        <v>353000</v>
      </c>
      <c r="BG160" s="2">
        <v>353000</v>
      </c>
      <c r="BH160" s="2">
        <v>2000000</v>
      </c>
      <c r="BI160" s="2">
        <v>1200</v>
      </c>
      <c r="BJ160" s="2">
        <v>1000</v>
      </c>
      <c r="BK160" s="2">
        <v>250000</v>
      </c>
      <c r="BL160" s="2" t="s">
        <v>109</v>
      </c>
      <c r="BM160" s="2">
        <v>1000</v>
      </c>
      <c r="BN160" s="2"/>
      <c r="BO160" s="2"/>
      <c r="BP160" s="2"/>
      <c r="BQ160" s="2">
        <v>17010</v>
      </c>
      <c r="BR160" s="2">
        <v>10099.200000000001</v>
      </c>
      <c r="BS160" s="9">
        <v>21.75</v>
      </c>
      <c r="BT160" s="2">
        <f>Table2[[#This Row],[Insurer Total Gross premium]]*Table2[[#This Row],[Coverholder Commission Percentage]]/100</f>
        <v>2196.576</v>
      </c>
      <c r="BU160" s="2">
        <f>Table2[[#This Row],[Insurer Total Gross premium]]-Table2[[#This Row],[Coverholder Commission Amount]]</f>
        <v>7902.6240000000007</v>
      </c>
      <c r="BV160" s="2">
        <v>5000</v>
      </c>
      <c r="BW160" s="2">
        <v>25000</v>
      </c>
      <c r="BX160" s="2">
        <v>125</v>
      </c>
      <c r="BY160" s="2">
        <v>0</v>
      </c>
    </row>
    <row r="161" spans="1:77" x14ac:dyDescent="0.25">
      <c r="A161" s="7" t="s">
        <v>1670</v>
      </c>
      <c r="B161" s="11">
        <v>2022</v>
      </c>
      <c r="C161" t="s">
        <v>1279</v>
      </c>
      <c r="D161" s="3" t="s">
        <v>1676</v>
      </c>
      <c r="E161" t="s">
        <v>207</v>
      </c>
      <c r="F161" s="12">
        <v>44715</v>
      </c>
      <c r="G161" s="12">
        <v>45080</v>
      </c>
      <c r="H161" s="12">
        <v>44715</v>
      </c>
      <c r="I161" t="s">
        <v>319</v>
      </c>
      <c r="J161" t="s">
        <v>320</v>
      </c>
      <c r="K161" t="s">
        <v>332</v>
      </c>
      <c r="L161" s="10" t="s">
        <v>221</v>
      </c>
      <c r="M161" t="s">
        <v>321</v>
      </c>
      <c r="N161">
        <v>2</v>
      </c>
      <c r="O161" s="13"/>
      <c r="P161" t="s">
        <v>325</v>
      </c>
      <c r="Q161" t="s">
        <v>1280</v>
      </c>
      <c r="R161" s="10" t="s">
        <v>221</v>
      </c>
      <c r="S161" t="s">
        <v>324</v>
      </c>
      <c r="T161" s="13" t="s">
        <v>274</v>
      </c>
      <c r="U161" s="13">
        <v>2012</v>
      </c>
      <c r="V161" s="13">
        <v>2014</v>
      </c>
      <c r="W161" s="13">
        <v>2010</v>
      </c>
      <c r="X161" s="13">
        <v>2010</v>
      </c>
      <c r="Z161">
        <v>6542</v>
      </c>
      <c r="AA161" t="s">
        <v>214</v>
      </c>
      <c r="AB161">
        <v>1967</v>
      </c>
      <c r="AD161" t="s">
        <v>215</v>
      </c>
      <c r="AE161" s="2">
        <v>150000</v>
      </c>
      <c r="AF161" s="2">
        <v>10000</v>
      </c>
      <c r="AG161" s="2">
        <v>700000</v>
      </c>
      <c r="AH161" s="2">
        <v>3175</v>
      </c>
      <c r="AI161" s="2">
        <v>5000</v>
      </c>
      <c r="AJ161" s="2">
        <v>0</v>
      </c>
      <c r="AK161" s="2">
        <v>0</v>
      </c>
      <c r="AL161" s="2">
        <v>5000</v>
      </c>
      <c r="AM161" s="2">
        <v>60000</v>
      </c>
      <c r="AN161" s="2">
        <v>180</v>
      </c>
      <c r="AO161" s="2">
        <v>5000</v>
      </c>
      <c r="AP161" s="2"/>
      <c r="AQ161" s="2"/>
      <c r="AR161" s="2"/>
      <c r="AS161" s="2">
        <v>760000</v>
      </c>
      <c r="AT161">
        <v>60</v>
      </c>
      <c r="AU161">
        <v>456000</v>
      </c>
      <c r="AV161" s="2">
        <v>2013</v>
      </c>
      <c r="AY161" s="2">
        <v>456000</v>
      </c>
      <c r="AZ161" s="2">
        <v>0</v>
      </c>
      <c r="BA161" s="2">
        <v>0</v>
      </c>
      <c r="BB161" s="2">
        <v>0</v>
      </c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9">
        <v>21.75</v>
      </c>
      <c r="BT161" s="2">
        <f>Table2[[#This Row],[Insurer Total Gross premium]]*Table2[[#This Row],[Coverholder Commission Percentage]]/100</f>
        <v>0</v>
      </c>
      <c r="BU161" s="2">
        <f>Table2[[#This Row],[Insurer Total Gross premium]]-Table2[[#This Row],[Coverholder Commission Amount]]</f>
        <v>0</v>
      </c>
      <c r="BV161" s="2">
        <v>5000</v>
      </c>
      <c r="BW161" s="2">
        <v>25000</v>
      </c>
      <c r="BX161" s="2">
        <v>125</v>
      </c>
      <c r="BY161" s="2">
        <v>0</v>
      </c>
    </row>
    <row r="162" spans="1:77" x14ac:dyDescent="0.25">
      <c r="A162" s="7" t="s">
        <v>1670</v>
      </c>
      <c r="B162" s="11">
        <v>2022</v>
      </c>
      <c r="C162" t="s">
        <v>1279</v>
      </c>
      <c r="D162" s="3" t="s">
        <v>1676</v>
      </c>
      <c r="E162" t="s">
        <v>207</v>
      </c>
      <c r="F162" s="12">
        <v>44715</v>
      </c>
      <c r="G162" s="12">
        <v>45080</v>
      </c>
      <c r="H162" s="12">
        <v>44715</v>
      </c>
      <c r="I162" t="s">
        <v>319</v>
      </c>
      <c r="J162" t="s">
        <v>320</v>
      </c>
      <c r="K162" t="s">
        <v>332</v>
      </c>
      <c r="L162" s="10" t="s">
        <v>221</v>
      </c>
      <c r="M162" t="s">
        <v>321</v>
      </c>
      <c r="N162">
        <v>3</v>
      </c>
      <c r="O162" s="13"/>
      <c r="P162" t="s">
        <v>326</v>
      </c>
      <c r="Q162" t="s">
        <v>1281</v>
      </c>
      <c r="R162" s="10" t="s">
        <v>221</v>
      </c>
      <c r="S162" t="s">
        <v>328</v>
      </c>
      <c r="T162" s="13" t="s">
        <v>274</v>
      </c>
      <c r="U162" s="13">
        <v>2012</v>
      </c>
      <c r="V162" s="13">
        <v>2014</v>
      </c>
      <c r="W162" s="13">
        <v>2010</v>
      </c>
      <c r="X162" s="13">
        <v>2010</v>
      </c>
      <c r="Z162">
        <v>6542</v>
      </c>
      <c r="AA162" t="s">
        <v>214</v>
      </c>
      <c r="AB162">
        <v>1967</v>
      </c>
      <c r="AD162" t="s">
        <v>215</v>
      </c>
      <c r="AE162" s="2">
        <v>150000</v>
      </c>
      <c r="AF162" s="2">
        <v>10000</v>
      </c>
      <c r="AG162" s="2">
        <v>2000000</v>
      </c>
      <c r="AH162" s="2">
        <v>8975</v>
      </c>
      <c r="AI162" s="2">
        <v>5000</v>
      </c>
      <c r="AJ162" s="2">
        <v>0</v>
      </c>
      <c r="AK162" s="2">
        <v>0</v>
      </c>
      <c r="AL162" s="2">
        <v>5000</v>
      </c>
      <c r="AM162" s="2">
        <v>233000</v>
      </c>
      <c r="AN162" s="2">
        <v>747</v>
      </c>
      <c r="AO162" s="2">
        <v>5000</v>
      </c>
      <c r="AP162" s="2"/>
      <c r="AQ162" s="2"/>
      <c r="AR162" s="2"/>
      <c r="AS162" s="2">
        <v>2233000</v>
      </c>
      <c r="AT162">
        <v>60</v>
      </c>
      <c r="AU162">
        <v>1339800</v>
      </c>
      <c r="AV162" s="2">
        <v>5833.2</v>
      </c>
      <c r="AY162" s="2">
        <v>1339800</v>
      </c>
      <c r="AZ162" s="2">
        <v>0</v>
      </c>
      <c r="BA162" s="2">
        <v>0</v>
      </c>
      <c r="BB162" s="2">
        <v>0</v>
      </c>
      <c r="BC162" s="2"/>
      <c r="BD162" s="2"/>
      <c r="BE162" s="2"/>
      <c r="BF162" s="2">
        <v>353000</v>
      </c>
      <c r="BG162" s="2">
        <v>353000</v>
      </c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9">
        <v>21.75</v>
      </c>
      <c r="BT162" s="2">
        <f>Table2[[#This Row],[Insurer Total Gross premium]]*Table2[[#This Row],[Coverholder Commission Percentage]]/100</f>
        <v>0</v>
      </c>
      <c r="BU162" s="2">
        <f>Table2[[#This Row],[Insurer Total Gross premium]]-Table2[[#This Row],[Coverholder Commission Amount]]</f>
        <v>0</v>
      </c>
      <c r="BV162" s="2">
        <v>5000</v>
      </c>
      <c r="BW162" s="2">
        <v>25000</v>
      </c>
      <c r="BX162" s="2">
        <v>125</v>
      </c>
      <c r="BY162" s="2">
        <v>0</v>
      </c>
    </row>
    <row r="163" spans="1:77" x14ac:dyDescent="0.25">
      <c r="A163" s="7" t="s">
        <v>1670</v>
      </c>
      <c r="B163" s="11">
        <v>2022</v>
      </c>
      <c r="C163" t="s">
        <v>1279</v>
      </c>
      <c r="D163" s="3" t="s">
        <v>217</v>
      </c>
      <c r="E163" t="s">
        <v>207</v>
      </c>
      <c r="F163" s="12">
        <v>44735</v>
      </c>
      <c r="G163" s="12">
        <v>45080</v>
      </c>
      <c r="H163" s="12">
        <v>44735</v>
      </c>
      <c r="I163" t="s">
        <v>319</v>
      </c>
      <c r="J163" t="s">
        <v>320</v>
      </c>
      <c r="K163" t="s">
        <v>332</v>
      </c>
      <c r="L163" s="10" t="s">
        <v>221</v>
      </c>
      <c r="M163" t="s">
        <v>321</v>
      </c>
      <c r="N163">
        <v>1</v>
      </c>
      <c r="O163" s="13"/>
      <c r="P163" t="s">
        <v>322</v>
      </c>
      <c r="Q163" t="s">
        <v>1280</v>
      </c>
      <c r="R163" s="10" t="s">
        <v>221</v>
      </c>
      <c r="S163" t="s">
        <v>324</v>
      </c>
      <c r="T163" s="13" t="s">
        <v>274</v>
      </c>
      <c r="U163" s="13">
        <v>2012</v>
      </c>
      <c r="V163" s="13">
        <v>2014</v>
      </c>
      <c r="W163" s="13">
        <v>2010</v>
      </c>
      <c r="X163" s="13">
        <v>2010</v>
      </c>
      <c r="Z163">
        <v>6542</v>
      </c>
      <c r="AA163" t="s">
        <v>214</v>
      </c>
      <c r="AB163">
        <v>1967</v>
      </c>
      <c r="AD163" t="s">
        <v>215</v>
      </c>
      <c r="AE163" s="2">
        <v>150000</v>
      </c>
      <c r="AF163" s="2">
        <v>10000</v>
      </c>
      <c r="AG163" s="2">
        <v>200000</v>
      </c>
      <c r="AH163" s="2">
        <v>756</v>
      </c>
      <c r="AI163" s="2">
        <v>5000</v>
      </c>
      <c r="AJ163" s="2">
        <v>0</v>
      </c>
      <c r="AK163" s="2">
        <v>0</v>
      </c>
      <c r="AL163" s="2">
        <v>5000</v>
      </c>
      <c r="AM163" s="2">
        <v>0</v>
      </c>
      <c r="AN163" s="2">
        <v>0</v>
      </c>
      <c r="AO163" s="2">
        <v>5000</v>
      </c>
      <c r="AP163" s="2"/>
      <c r="AQ163" s="2"/>
      <c r="AR163" s="2"/>
      <c r="AS163" s="2">
        <v>200000</v>
      </c>
      <c r="AT163">
        <v>60</v>
      </c>
      <c r="AU163">
        <v>336000</v>
      </c>
      <c r="AV163" s="2">
        <v>453.6</v>
      </c>
      <c r="AY163" s="2">
        <v>336000</v>
      </c>
      <c r="AZ163" s="2">
        <v>0</v>
      </c>
      <c r="BA163" s="2">
        <v>0</v>
      </c>
      <c r="BB163" s="2">
        <v>0</v>
      </c>
      <c r="BC163" s="2"/>
      <c r="BD163" s="2"/>
      <c r="BE163" s="2"/>
      <c r="BF163" s="2">
        <v>353000</v>
      </c>
      <c r="BG163" s="2">
        <v>353000</v>
      </c>
      <c r="BH163" s="2">
        <v>2000000</v>
      </c>
      <c r="BI163" s="2">
        <v>0</v>
      </c>
      <c r="BJ163" s="2">
        <v>1000</v>
      </c>
      <c r="BK163" s="2">
        <v>250000</v>
      </c>
      <c r="BL163" s="2" t="s">
        <v>109</v>
      </c>
      <c r="BM163" s="2">
        <v>1000</v>
      </c>
      <c r="BN163" s="2"/>
      <c r="BO163" s="2"/>
      <c r="BP163" s="2"/>
      <c r="BQ163" s="2">
        <v>5954</v>
      </c>
      <c r="BR163" s="2">
        <v>3572.4</v>
      </c>
      <c r="BS163" s="9">
        <v>21.75</v>
      </c>
      <c r="BT163" s="2">
        <f>Table2[[#This Row],[Insurer Total Gross premium]]*Table2[[#This Row],[Coverholder Commission Percentage]]/100</f>
        <v>776.99699999999996</v>
      </c>
      <c r="BU163" s="2">
        <f>Table2[[#This Row],[Insurer Total Gross premium]]-Table2[[#This Row],[Coverholder Commission Amount]]</f>
        <v>2795.4030000000002</v>
      </c>
      <c r="BV163" s="2">
        <v>5000</v>
      </c>
      <c r="BW163" s="2">
        <v>25000</v>
      </c>
      <c r="BX163" s="2">
        <v>0</v>
      </c>
      <c r="BY163" s="2">
        <v>0</v>
      </c>
    </row>
    <row r="164" spans="1:77" x14ac:dyDescent="0.25">
      <c r="A164" s="7" t="s">
        <v>1670</v>
      </c>
      <c r="B164" s="11">
        <v>2022</v>
      </c>
      <c r="C164" t="s">
        <v>1279</v>
      </c>
      <c r="D164" s="3" t="s">
        <v>217</v>
      </c>
      <c r="E164" t="s">
        <v>207</v>
      </c>
      <c r="F164" s="12">
        <v>44735</v>
      </c>
      <c r="G164" s="12">
        <v>45080</v>
      </c>
      <c r="H164" s="12">
        <v>44735</v>
      </c>
      <c r="I164" t="s">
        <v>319</v>
      </c>
      <c r="J164" t="s">
        <v>320</v>
      </c>
      <c r="K164" t="s">
        <v>332</v>
      </c>
      <c r="L164" s="10" t="s">
        <v>221</v>
      </c>
      <c r="M164" t="s">
        <v>321</v>
      </c>
      <c r="N164">
        <v>2</v>
      </c>
      <c r="O164" s="13"/>
      <c r="P164" t="s">
        <v>325</v>
      </c>
      <c r="Q164" t="s">
        <v>1280</v>
      </c>
      <c r="R164" s="10" t="s">
        <v>221</v>
      </c>
      <c r="S164" t="s">
        <v>324</v>
      </c>
      <c r="T164" s="13" t="s">
        <v>274</v>
      </c>
      <c r="U164" s="13">
        <v>2012</v>
      </c>
      <c r="V164" s="13">
        <v>2014</v>
      </c>
      <c r="W164" s="13">
        <v>2010</v>
      </c>
      <c r="X164" s="13">
        <v>2010</v>
      </c>
      <c r="Z164">
        <v>6542</v>
      </c>
      <c r="AA164" t="s">
        <v>214</v>
      </c>
      <c r="AB164">
        <v>1967</v>
      </c>
      <c r="AD164" t="s">
        <v>215</v>
      </c>
      <c r="AE164" s="2">
        <v>150000</v>
      </c>
      <c r="AF164" s="2">
        <v>10000</v>
      </c>
      <c r="AG164" s="2">
        <v>300000</v>
      </c>
      <c r="AH164" s="2">
        <v>1134</v>
      </c>
      <c r="AI164" s="2">
        <v>5000</v>
      </c>
      <c r="AJ164" s="2">
        <v>0</v>
      </c>
      <c r="AK164" s="2">
        <v>0</v>
      </c>
      <c r="AL164" s="2">
        <v>5000</v>
      </c>
      <c r="AM164" s="2">
        <v>0</v>
      </c>
      <c r="AN164" s="2">
        <v>0</v>
      </c>
      <c r="AO164" s="2">
        <v>5000</v>
      </c>
      <c r="AP164" s="2"/>
      <c r="AQ164" s="2"/>
      <c r="AR164" s="2"/>
      <c r="AS164" s="2">
        <v>300000</v>
      </c>
      <c r="AT164">
        <v>60</v>
      </c>
      <c r="AU164">
        <v>636000</v>
      </c>
      <c r="AV164" s="2">
        <v>680.4</v>
      </c>
      <c r="AY164" s="2">
        <v>636000</v>
      </c>
      <c r="AZ164" s="2">
        <v>0</v>
      </c>
      <c r="BA164" s="2">
        <v>0</v>
      </c>
      <c r="BB164" s="2">
        <v>0</v>
      </c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9">
        <v>21.75</v>
      </c>
      <c r="BT164" s="2">
        <f>Table2[[#This Row],[Insurer Total Gross premium]]*Table2[[#This Row],[Coverholder Commission Percentage]]/100</f>
        <v>0</v>
      </c>
      <c r="BU164" s="2">
        <f>Table2[[#This Row],[Insurer Total Gross premium]]-Table2[[#This Row],[Coverholder Commission Amount]]</f>
        <v>0</v>
      </c>
      <c r="BV164" s="2">
        <v>5000</v>
      </c>
      <c r="BW164" s="2">
        <v>25000</v>
      </c>
      <c r="BX164" s="2">
        <v>0</v>
      </c>
      <c r="BY164" s="2">
        <v>0</v>
      </c>
    </row>
    <row r="165" spans="1:77" x14ac:dyDescent="0.25">
      <c r="A165" s="7" t="s">
        <v>1670</v>
      </c>
      <c r="B165" s="11">
        <v>2022</v>
      </c>
      <c r="C165" t="s">
        <v>1279</v>
      </c>
      <c r="D165" s="3" t="s">
        <v>217</v>
      </c>
      <c r="E165" t="s">
        <v>207</v>
      </c>
      <c r="F165" s="12">
        <v>44735</v>
      </c>
      <c r="G165" s="12">
        <v>45080</v>
      </c>
      <c r="H165" s="12">
        <v>44735</v>
      </c>
      <c r="I165" t="s">
        <v>319</v>
      </c>
      <c r="J165" t="s">
        <v>320</v>
      </c>
      <c r="K165" t="s">
        <v>332</v>
      </c>
      <c r="L165" s="10" t="s">
        <v>221</v>
      </c>
      <c r="M165" t="s">
        <v>321</v>
      </c>
      <c r="N165">
        <v>3</v>
      </c>
      <c r="O165" s="13"/>
      <c r="P165" t="s">
        <v>326</v>
      </c>
      <c r="Q165" t="s">
        <v>1281</v>
      </c>
      <c r="R165" s="10" t="s">
        <v>221</v>
      </c>
      <c r="S165" t="s">
        <v>328</v>
      </c>
      <c r="T165" s="13" t="s">
        <v>274</v>
      </c>
      <c r="U165" s="13">
        <v>2012</v>
      </c>
      <c r="V165" s="13">
        <v>2014</v>
      </c>
      <c r="W165" s="13">
        <v>2010</v>
      </c>
      <c r="X165" s="13">
        <v>2010</v>
      </c>
      <c r="Z165">
        <v>6542</v>
      </c>
      <c r="AA165" t="s">
        <v>214</v>
      </c>
      <c r="AB165">
        <v>1967</v>
      </c>
      <c r="AD165" t="s">
        <v>215</v>
      </c>
      <c r="AE165" s="2">
        <v>150000</v>
      </c>
      <c r="AF165" s="2">
        <v>10000</v>
      </c>
      <c r="AG165" s="2">
        <v>1000000</v>
      </c>
      <c r="AH165" s="2">
        <v>4064</v>
      </c>
      <c r="AI165" s="2">
        <v>5000</v>
      </c>
      <c r="AJ165" s="2">
        <v>0</v>
      </c>
      <c r="AK165" s="2">
        <v>0</v>
      </c>
      <c r="AL165" s="2">
        <v>5000</v>
      </c>
      <c r="AM165" s="2">
        <v>0</v>
      </c>
      <c r="AN165" s="2">
        <v>0</v>
      </c>
      <c r="AO165" s="2">
        <v>5000</v>
      </c>
      <c r="AP165" s="2"/>
      <c r="AQ165" s="2"/>
      <c r="AR165" s="2"/>
      <c r="AS165" s="2">
        <v>1000000</v>
      </c>
      <c r="AT165">
        <v>60</v>
      </c>
      <c r="AU165">
        <v>1939800</v>
      </c>
      <c r="AV165" s="2">
        <v>2438.4</v>
      </c>
      <c r="AY165" s="2">
        <v>1939800</v>
      </c>
      <c r="AZ165" s="2">
        <v>0</v>
      </c>
      <c r="BA165" s="2">
        <v>0</v>
      </c>
      <c r="BB165" s="2">
        <v>0</v>
      </c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9">
        <v>21.75</v>
      </c>
      <c r="BT165" s="2">
        <f>Table2[[#This Row],[Insurer Total Gross premium]]*Table2[[#This Row],[Coverholder Commission Percentage]]/100</f>
        <v>0</v>
      </c>
      <c r="BU165" s="2">
        <f>Table2[[#This Row],[Insurer Total Gross premium]]-Table2[[#This Row],[Coverholder Commission Amount]]</f>
        <v>0</v>
      </c>
      <c r="BV165" s="2">
        <v>5000</v>
      </c>
      <c r="BW165" s="2">
        <v>25000</v>
      </c>
      <c r="BX165" s="2">
        <v>0</v>
      </c>
      <c r="BY165" s="2">
        <v>0</v>
      </c>
    </row>
    <row r="166" spans="1:77" x14ac:dyDescent="0.25">
      <c r="A166" s="7" t="s">
        <v>1670</v>
      </c>
      <c r="B166" s="11">
        <v>2022</v>
      </c>
      <c r="C166" t="s">
        <v>575</v>
      </c>
      <c r="D166" s="3" t="s">
        <v>1676</v>
      </c>
      <c r="E166" t="s">
        <v>207</v>
      </c>
      <c r="F166" s="12">
        <v>44746</v>
      </c>
      <c r="G166" s="12">
        <v>45111</v>
      </c>
      <c r="H166" s="12">
        <v>44746</v>
      </c>
      <c r="I166" t="s">
        <v>576</v>
      </c>
      <c r="J166" t="s">
        <v>577</v>
      </c>
      <c r="K166" t="s">
        <v>105</v>
      </c>
      <c r="L166" t="s">
        <v>107</v>
      </c>
      <c r="M166" t="s">
        <v>578</v>
      </c>
      <c r="N166">
        <v>1</v>
      </c>
      <c r="O166" s="13">
        <v>824</v>
      </c>
      <c r="P166" t="s">
        <v>579</v>
      </c>
      <c r="Q166" t="s">
        <v>105</v>
      </c>
      <c r="R166" t="s">
        <v>107</v>
      </c>
      <c r="S166" t="s">
        <v>578</v>
      </c>
      <c r="T166" s="13"/>
      <c r="U166" s="13">
        <v>2011</v>
      </c>
      <c r="V166" s="13">
        <v>2011</v>
      </c>
      <c r="W166" s="13">
        <v>2011</v>
      </c>
      <c r="X166" s="13">
        <v>2011</v>
      </c>
      <c r="Y166" t="s">
        <v>213</v>
      </c>
      <c r="Z166">
        <v>5812</v>
      </c>
      <c r="AA166" t="s">
        <v>580</v>
      </c>
      <c r="AB166">
        <v>2011</v>
      </c>
      <c r="AC166">
        <v>1</v>
      </c>
      <c r="AD166" t="s">
        <v>215</v>
      </c>
      <c r="AE166" s="2"/>
      <c r="AF166" s="2"/>
      <c r="AG166" s="2">
        <v>0</v>
      </c>
      <c r="AH166" s="2"/>
      <c r="AI166" s="2"/>
      <c r="AJ166" s="2">
        <v>0</v>
      </c>
      <c r="AK166" s="2"/>
      <c r="AL166" s="2"/>
      <c r="AM166" s="2">
        <v>0</v>
      </c>
      <c r="AN166" s="2"/>
      <c r="AO166" s="2"/>
      <c r="AP166" s="2"/>
      <c r="AQ166" s="2"/>
      <c r="AR166" s="2"/>
      <c r="AS166" s="2">
        <v>0</v>
      </c>
      <c r="AV166" s="2"/>
      <c r="AY166" s="2"/>
      <c r="AZ166" s="2"/>
      <c r="BA166" s="2"/>
      <c r="BB166" s="2"/>
      <c r="BC166" s="2"/>
      <c r="BD166" s="2"/>
      <c r="BE166" s="2"/>
      <c r="BF166" s="2">
        <v>404000</v>
      </c>
      <c r="BG166" s="2">
        <v>0</v>
      </c>
      <c r="BH166" s="2">
        <v>5000000</v>
      </c>
      <c r="BI166" s="2">
        <v>2250</v>
      </c>
      <c r="BJ166" s="2">
        <v>2500</v>
      </c>
      <c r="BK166" s="2">
        <v>250000</v>
      </c>
      <c r="BL166" s="2" t="s">
        <v>109</v>
      </c>
      <c r="BM166" s="2">
        <v>2500</v>
      </c>
      <c r="BN166" s="2"/>
      <c r="BO166" s="2"/>
      <c r="BP166" s="2"/>
      <c r="BQ166" s="2">
        <v>4462</v>
      </c>
      <c r="BR166" s="2">
        <v>2250</v>
      </c>
      <c r="BS166" s="9">
        <v>21.75</v>
      </c>
      <c r="BT166" s="2">
        <f>Table2[[#This Row],[Insurer Total Gross premium]]*Table2[[#This Row],[Coverholder Commission Percentage]]/100</f>
        <v>489.375</v>
      </c>
      <c r="BU166" s="2">
        <f>Table2[[#This Row],[Insurer Total Gross premium]]-Table2[[#This Row],[Coverholder Commission Amount]]</f>
        <v>1760.625</v>
      </c>
      <c r="BV166" s="2"/>
      <c r="BW166" s="2"/>
      <c r="BX166" s="2"/>
      <c r="BY166" s="2"/>
    </row>
    <row r="167" spans="1:77" x14ac:dyDescent="0.25">
      <c r="A167" s="7" t="s">
        <v>1670</v>
      </c>
      <c r="B167" s="11">
        <v>2022</v>
      </c>
      <c r="C167" t="s">
        <v>738</v>
      </c>
      <c r="D167" s="3" t="s">
        <v>1676</v>
      </c>
      <c r="E167" t="s">
        <v>207</v>
      </c>
      <c r="F167" s="12">
        <v>44747</v>
      </c>
      <c r="G167" s="12">
        <v>45112</v>
      </c>
      <c r="H167" s="12">
        <v>44747</v>
      </c>
      <c r="I167" t="s">
        <v>739</v>
      </c>
      <c r="J167" t="s">
        <v>740</v>
      </c>
      <c r="K167" t="s">
        <v>741</v>
      </c>
      <c r="L167" t="s">
        <v>221</v>
      </c>
      <c r="M167" t="s">
        <v>742</v>
      </c>
      <c r="N167">
        <v>1</v>
      </c>
      <c r="O167" s="13"/>
      <c r="P167" t="s">
        <v>743</v>
      </c>
      <c r="Q167" t="s">
        <v>744</v>
      </c>
      <c r="R167" t="s">
        <v>221</v>
      </c>
      <c r="S167" t="s">
        <v>745</v>
      </c>
      <c r="T167" s="13"/>
      <c r="U167" s="13">
        <v>2007</v>
      </c>
      <c r="V167" s="13">
        <v>2016</v>
      </c>
      <c r="W167" s="13">
        <v>2007</v>
      </c>
      <c r="X167" s="13">
        <v>2000</v>
      </c>
      <c r="Z167">
        <v>6532</v>
      </c>
      <c r="AA167" t="s">
        <v>746</v>
      </c>
      <c r="AB167">
        <v>1910</v>
      </c>
      <c r="AC167">
        <v>3</v>
      </c>
      <c r="AD167" t="s">
        <v>215</v>
      </c>
      <c r="AE167" s="2">
        <v>150000</v>
      </c>
      <c r="AF167" s="2">
        <v>10000</v>
      </c>
      <c r="AG167" s="2">
        <v>1075000</v>
      </c>
      <c r="AH167" s="2">
        <v>4228</v>
      </c>
      <c r="AI167" s="2">
        <v>5000</v>
      </c>
      <c r="AJ167" s="2">
        <v>0</v>
      </c>
      <c r="AK167" s="2">
        <v>0</v>
      </c>
      <c r="AL167" s="2">
        <v>5000</v>
      </c>
      <c r="AM167" s="2">
        <v>60000</v>
      </c>
      <c r="AN167" s="2">
        <v>168</v>
      </c>
      <c r="AO167" s="2">
        <v>5000</v>
      </c>
      <c r="AP167" s="2"/>
      <c r="AQ167" s="2"/>
      <c r="AR167" s="2"/>
      <c r="AS167" s="2">
        <v>1135000</v>
      </c>
      <c r="AT167">
        <v>20</v>
      </c>
      <c r="AU167">
        <v>227000</v>
      </c>
      <c r="AV167" s="2">
        <v>879.2</v>
      </c>
      <c r="AY167" s="2">
        <v>227000</v>
      </c>
      <c r="AZ167" s="2">
        <v>0</v>
      </c>
      <c r="BA167" s="2">
        <v>0</v>
      </c>
      <c r="BB167" s="2">
        <v>0</v>
      </c>
      <c r="BC167" s="2"/>
      <c r="BD167" s="2"/>
      <c r="BE167" s="2"/>
      <c r="BF167" s="2">
        <v>60000</v>
      </c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>
        <v>5366</v>
      </c>
      <c r="BR167" s="2">
        <v>879.2</v>
      </c>
      <c r="BS167" s="9">
        <v>21.75</v>
      </c>
      <c r="BT167" s="2">
        <f>Table2[[#This Row],[Insurer Total Gross premium]]*Table2[[#This Row],[Coverholder Commission Percentage]]/100</f>
        <v>191.22600000000003</v>
      </c>
      <c r="BU167" s="2">
        <f>Table2[[#This Row],[Insurer Total Gross premium]]-Table2[[#This Row],[Coverholder Commission Amount]]</f>
        <v>687.97400000000005</v>
      </c>
      <c r="BV167" s="2"/>
      <c r="BW167" s="2"/>
      <c r="BX167" s="2"/>
      <c r="BY167" s="2">
        <v>0</v>
      </c>
    </row>
    <row r="168" spans="1:77" x14ac:dyDescent="0.25">
      <c r="A168" s="7" t="s">
        <v>1670</v>
      </c>
      <c r="B168" s="11">
        <v>2022</v>
      </c>
      <c r="C168" t="s">
        <v>518</v>
      </c>
      <c r="D168" s="3" t="s">
        <v>1676</v>
      </c>
      <c r="E168" t="s">
        <v>207</v>
      </c>
      <c r="F168" s="12">
        <v>44741</v>
      </c>
      <c r="G168" s="12">
        <v>45106</v>
      </c>
      <c r="H168" s="12">
        <v>44741</v>
      </c>
      <c r="I168" t="s">
        <v>519</v>
      </c>
      <c r="J168" t="s">
        <v>520</v>
      </c>
      <c r="K168" t="s">
        <v>521</v>
      </c>
      <c r="L168" t="s">
        <v>107</v>
      </c>
      <c r="M168" t="s">
        <v>522</v>
      </c>
      <c r="N168">
        <v>1</v>
      </c>
      <c r="O168" s="13">
        <v>2597</v>
      </c>
      <c r="P168" t="s">
        <v>523</v>
      </c>
      <c r="Q168" t="s">
        <v>524</v>
      </c>
      <c r="R168" t="s">
        <v>107</v>
      </c>
      <c r="S168" t="s">
        <v>522</v>
      </c>
      <c r="T168" s="13"/>
      <c r="U168" s="13">
        <v>1980</v>
      </c>
      <c r="V168" s="13">
        <v>2013</v>
      </c>
      <c r="W168" s="13">
        <v>2019</v>
      </c>
      <c r="X168" s="13">
        <v>1980</v>
      </c>
      <c r="Y168" t="s">
        <v>525</v>
      </c>
      <c r="Z168">
        <v>6542</v>
      </c>
      <c r="AA168" t="s">
        <v>526</v>
      </c>
      <c r="AB168">
        <v>1980</v>
      </c>
      <c r="AC168">
        <v>2</v>
      </c>
      <c r="AD168" t="s">
        <v>215</v>
      </c>
      <c r="AE168" s="2"/>
      <c r="AF168" s="2"/>
      <c r="AG168" s="2">
        <v>1016400</v>
      </c>
      <c r="AH168" s="2">
        <v>3354</v>
      </c>
      <c r="AI168" s="2">
        <v>5000</v>
      </c>
      <c r="AJ168" s="2">
        <v>0</v>
      </c>
      <c r="AK168" s="2">
        <v>0</v>
      </c>
      <c r="AL168" s="2">
        <v>5000</v>
      </c>
      <c r="AM168" s="2">
        <v>120000</v>
      </c>
      <c r="AN168" s="2">
        <v>336</v>
      </c>
      <c r="AO168" s="2">
        <v>5000</v>
      </c>
      <c r="AP168" s="2"/>
      <c r="AQ168" s="2"/>
      <c r="AR168" s="2"/>
      <c r="AS168" s="2">
        <v>1136400</v>
      </c>
      <c r="AT168">
        <v>40</v>
      </c>
      <c r="AU168">
        <v>454560</v>
      </c>
      <c r="AV168" s="2">
        <v>1476</v>
      </c>
      <c r="AW168">
        <v>0</v>
      </c>
      <c r="AY168" s="2">
        <v>454560</v>
      </c>
      <c r="AZ168" s="2">
        <v>0</v>
      </c>
      <c r="BA168" s="2">
        <v>0</v>
      </c>
      <c r="BB168" s="2">
        <v>0</v>
      </c>
      <c r="BC168" s="2"/>
      <c r="BD168" s="2"/>
      <c r="BE168" s="2"/>
      <c r="BF168" s="2">
        <v>120000</v>
      </c>
      <c r="BG168" s="2">
        <v>0</v>
      </c>
      <c r="BH168" s="2">
        <v>5000000</v>
      </c>
      <c r="BI168" s="2">
        <v>950</v>
      </c>
      <c r="BJ168" s="2">
        <v>2500</v>
      </c>
      <c r="BK168" s="2"/>
      <c r="BL168" s="2"/>
      <c r="BM168" s="2"/>
      <c r="BN168" s="2"/>
      <c r="BO168" s="2"/>
      <c r="BP168" s="2"/>
      <c r="BQ168" s="2">
        <v>5075</v>
      </c>
      <c r="BR168" s="2">
        <v>2426</v>
      </c>
      <c r="BS168" s="9">
        <v>21.75</v>
      </c>
      <c r="BT168" s="2">
        <f>Table2[[#This Row],[Insurer Total Gross premium]]*Table2[[#This Row],[Coverholder Commission Percentage]]/100</f>
        <v>527.65499999999997</v>
      </c>
      <c r="BU168" s="2">
        <f>Table2[[#This Row],[Insurer Total Gross premium]]-Table2[[#This Row],[Coverholder Commission Amount]]</f>
        <v>1898.345</v>
      </c>
      <c r="BV168" s="2"/>
      <c r="BW168" s="2"/>
      <c r="BX168" s="2"/>
      <c r="BY168" s="2">
        <v>0</v>
      </c>
    </row>
    <row r="169" spans="1:77" x14ac:dyDescent="0.25">
      <c r="A169" s="7" t="s">
        <v>1670</v>
      </c>
      <c r="B169" s="11">
        <v>2022</v>
      </c>
      <c r="C169" t="s">
        <v>361</v>
      </c>
      <c r="D169" s="3" t="s">
        <v>1676</v>
      </c>
      <c r="E169" t="s">
        <v>207</v>
      </c>
      <c r="F169" s="12">
        <v>44740</v>
      </c>
      <c r="G169" s="12">
        <v>45105</v>
      </c>
      <c r="H169" s="12">
        <v>44740</v>
      </c>
      <c r="I169" t="s">
        <v>362</v>
      </c>
      <c r="J169" t="s">
        <v>363</v>
      </c>
      <c r="K169" t="s">
        <v>364</v>
      </c>
      <c r="L169" t="s">
        <v>107</v>
      </c>
      <c r="M169" t="s">
        <v>365</v>
      </c>
      <c r="N169">
        <v>1</v>
      </c>
      <c r="O169" s="13">
        <v>1569</v>
      </c>
      <c r="P169" t="s">
        <v>366</v>
      </c>
      <c r="Q169" t="s">
        <v>367</v>
      </c>
      <c r="R169" t="s">
        <v>107</v>
      </c>
      <c r="S169" t="s">
        <v>368</v>
      </c>
      <c r="T169" s="13"/>
      <c r="U169" s="13">
        <v>2017</v>
      </c>
      <c r="V169" s="13">
        <v>2017</v>
      </c>
      <c r="W169" s="13">
        <v>2017</v>
      </c>
      <c r="X169" s="13">
        <v>2017</v>
      </c>
      <c r="Y169" t="s">
        <v>369</v>
      </c>
      <c r="Z169">
        <v>6631</v>
      </c>
      <c r="AA169" t="s">
        <v>264</v>
      </c>
      <c r="AB169">
        <v>1912</v>
      </c>
      <c r="AC169">
        <v>3</v>
      </c>
      <c r="AD169" t="s">
        <v>215</v>
      </c>
      <c r="AE169" s="2">
        <v>50000</v>
      </c>
      <c r="AF169" s="2">
        <v>5000</v>
      </c>
      <c r="AG169" s="2">
        <v>667461</v>
      </c>
      <c r="AH169" s="2">
        <v>2461</v>
      </c>
      <c r="AI169" s="2">
        <v>2500</v>
      </c>
      <c r="AJ169" s="2">
        <v>0</v>
      </c>
      <c r="AK169" s="2">
        <v>0</v>
      </c>
      <c r="AL169" s="2">
        <v>2500</v>
      </c>
      <c r="AM169" s="2">
        <v>50000</v>
      </c>
      <c r="AN169" s="2">
        <v>130</v>
      </c>
      <c r="AO169" s="2">
        <v>2500</v>
      </c>
      <c r="AP169" s="2"/>
      <c r="AQ169" s="2"/>
      <c r="AR169" s="2"/>
      <c r="AS169" s="2">
        <v>717461</v>
      </c>
      <c r="AT169">
        <v>50</v>
      </c>
      <c r="AU169">
        <v>358730.5</v>
      </c>
      <c r="AV169" s="2">
        <v>1295.5</v>
      </c>
      <c r="AW169">
        <v>5</v>
      </c>
      <c r="AY169" s="2">
        <v>358730.5</v>
      </c>
      <c r="AZ169" s="2">
        <v>0</v>
      </c>
      <c r="BA169" s="2">
        <v>0</v>
      </c>
      <c r="BB169" s="2">
        <v>0</v>
      </c>
      <c r="BC169" s="2"/>
      <c r="BD169" s="2"/>
      <c r="BE169" s="2"/>
      <c r="BF169" s="2">
        <v>50000</v>
      </c>
      <c r="BG169" s="2">
        <v>0</v>
      </c>
      <c r="BH169" s="2">
        <v>2000000</v>
      </c>
      <c r="BI169" s="2">
        <v>450</v>
      </c>
      <c r="BJ169" s="2">
        <v>2500</v>
      </c>
      <c r="BK169" s="2"/>
      <c r="BL169" s="2"/>
      <c r="BM169" s="2"/>
      <c r="BN169" s="2"/>
      <c r="BO169" s="2"/>
      <c r="BP169" s="2"/>
      <c r="BQ169" s="2">
        <v>3041</v>
      </c>
      <c r="BR169" s="2">
        <v>1745.5</v>
      </c>
      <c r="BS169" s="9">
        <v>21.75</v>
      </c>
      <c r="BT169" s="2">
        <f>Table2[[#This Row],[Insurer Total Gross premium]]*Table2[[#This Row],[Coverholder Commission Percentage]]/100</f>
        <v>379.64625000000001</v>
      </c>
      <c r="BU169" s="2">
        <f>Table2[[#This Row],[Insurer Total Gross premium]]-Table2[[#This Row],[Coverholder Commission Amount]]</f>
        <v>1365.85375</v>
      </c>
      <c r="BV169" s="2">
        <v>5000</v>
      </c>
      <c r="BW169" s="2">
        <v>50000</v>
      </c>
      <c r="BX169" s="2">
        <v>100</v>
      </c>
      <c r="BY169" s="2">
        <v>25000</v>
      </c>
    </row>
    <row r="170" spans="1:77" x14ac:dyDescent="0.25">
      <c r="A170" s="7" t="s">
        <v>1670</v>
      </c>
      <c r="B170" s="11">
        <v>2022</v>
      </c>
      <c r="C170" t="s">
        <v>1032</v>
      </c>
      <c r="D170" s="3" t="s">
        <v>1676</v>
      </c>
      <c r="E170" t="s">
        <v>207</v>
      </c>
      <c r="F170" s="12">
        <v>44764</v>
      </c>
      <c r="G170" s="12">
        <v>45129</v>
      </c>
      <c r="H170" s="12">
        <v>44764</v>
      </c>
      <c r="I170" t="s">
        <v>1033</v>
      </c>
      <c r="J170" t="s">
        <v>1034</v>
      </c>
      <c r="K170" t="s">
        <v>1008</v>
      </c>
      <c r="L170" t="s">
        <v>107</v>
      </c>
      <c r="M170" t="s">
        <v>1035</v>
      </c>
      <c r="N170">
        <v>1</v>
      </c>
      <c r="O170" s="13">
        <v>110</v>
      </c>
      <c r="P170" t="s">
        <v>1007</v>
      </c>
      <c r="Q170" t="s">
        <v>1008</v>
      </c>
      <c r="R170" t="s">
        <v>107</v>
      </c>
      <c r="S170" t="s">
        <v>1035</v>
      </c>
      <c r="T170" s="13"/>
      <c r="U170" s="13">
        <v>2021</v>
      </c>
      <c r="V170" s="13">
        <v>2016</v>
      </c>
      <c r="W170" s="13">
        <v>2016</v>
      </c>
      <c r="X170" s="13">
        <v>2021</v>
      </c>
      <c r="Y170" t="s">
        <v>213</v>
      </c>
      <c r="Z170">
        <v>5812</v>
      </c>
      <c r="AA170" t="s">
        <v>1036</v>
      </c>
      <c r="AB170">
        <v>1980</v>
      </c>
      <c r="AC170">
        <v>1</v>
      </c>
      <c r="AD170" t="s">
        <v>215</v>
      </c>
      <c r="AE170" s="2"/>
      <c r="AF170" s="2"/>
      <c r="AG170" s="2">
        <v>0</v>
      </c>
      <c r="AH170" s="2"/>
      <c r="AI170" s="2"/>
      <c r="AJ170" s="2">
        <v>0</v>
      </c>
      <c r="AK170" s="2"/>
      <c r="AL170" s="2"/>
      <c r="AM170" s="2">
        <v>0</v>
      </c>
      <c r="AN170" s="2"/>
      <c r="AO170" s="2"/>
      <c r="AP170" s="2"/>
      <c r="AQ170" s="2"/>
      <c r="AR170" s="2"/>
      <c r="AS170" s="2">
        <v>0</v>
      </c>
      <c r="AV170" s="2"/>
      <c r="AX170" t="s">
        <v>1037</v>
      </c>
      <c r="AY170" s="2"/>
      <c r="AZ170" s="2"/>
      <c r="BA170" s="2"/>
      <c r="BB170" s="2"/>
      <c r="BC170" s="2"/>
      <c r="BD170" s="2"/>
      <c r="BE170" s="2"/>
      <c r="BF170" s="2">
        <v>506340</v>
      </c>
      <c r="BG170" s="2">
        <v>506340</v>
      </c>
      <c r="BH170" s="2">
        <v>5000000</v>
      </c>
      <c r="BI170" s="2">
        <v>2250</v>
      </c>
      <c r="BJ170" s="2">
        <v>2500</v>
      </c>
      <c r="BK170" s="2">
        <v>250000</v>
      </c>
      <c r="BL170" s="2" t="s">
        <v>109</v>
      </c>
      <c r="BM170" s="2">
        <v>2500</v>
      </c>
      <c r="BN170" s="2"/>
      <c r="BO170" s="2"/>
      <c r="BP170" s="2"/>
      <c r="BQ170" s="2">
        <v>8354</v>
      </c>
      <c r="BR170" s="2">
        <v>2250</v>
      </c>
      <c r="BS170" s="9">
        <v>21.75</v>
      </c>
      <c r="BT170" s="2">
        <f>Table2[[#This Row],[Insurer Total Gross premium]]*Table2[[#This Row],[Coverholder Commission Percentage]]/100</f>
        <v>489.375</v>
      </c>
      <c r="BU170" s="2">
        <f>Table2[[#This Row],[Insurer Total Gross premium]]-Table2[[#This Row],[Coverholder Commission Amount]]</f>
        <v>1760.625</v>
      </c>
      <c r="BV170" s="2"/>
      <c r="BW170" s="2"/>
      <c r="BX170" s="2"/>
      <c r="BY170" s="2"/>
    </row>
    <row r="171" spans="1:77" x14ac:dyDescent="0.25">
      <c r="A171" s="7" t="s">
        <v>1670</v>
      </c>
      <c r="B171" s="11">
        <v>2022</v>
      </c>
      <c r="C171" t="s">
        <v>410</v>
      </c>
      <c r="D171" s="3" t="s">
        <v>1676</v>
      </c>
      <c r="E171" t="s">
        <v>207</v>
      </c>
      <c r="F171" s="12">
        <v>44742</v>
      </c>
      <c r="G171" s="12">
        <v>44925</v>
      </c>
      <c r="H171" s="12">
        <v>44742</v>
      </c>
      <c r="I171" t="s">
        <v>411</v>
      </c>
      <c r="J171" t="s">
        <v>412</v>
      </c>
      <c r="K171" t="s">
        <v>413</v>
      </c>
      <c r="L171" t="s">
        <v>107</v>
      </c>
      <c r="M171" t="s">
        <v>414</v>
      </c>
      <c r="N171">
        <v>1</v>
      </c>
      <c r="O171" s="13">
        <v>66</v>
      </c>
      <c r="P171" t="s">
        <v>415</v>
      </c>
      <c r="Q171" t="s">
        <v>416</v>
      </c>
      <c r="R171" t="s">
        <v>107</v>
      </c>
      <c r="S171" t="s">
        <v>417</v>
      </c>
      <c r="T171" s="13"/>
      <c r="U171" s="13">
        <v>2020</v>
      </c>
      <c r="V171" s="13">
        <v>2019</v>
      </c>
      <c r="W171" s="13" t="s">
        <v>418</v>
      </c>
      <c r="X171" s="13">
        <v>2020</v>
      </c>
      <c r="Y171" t="s">
        <v>213</v>
      </c>
      <c r="Z171">
        <v>1841</v>
      </c>
      <c r="AA171" t="s">
        <v>264</v>
      </c>
      <c r="AB171">
        <v>1970</v>
      </c>
      <c r="AC171">
        <v>3</v>
      </c>
      <c r="AD171" t="s">
        <v>354</v>
      </c>
      <c r="AE171" s="2"/>
      <c r="AF171" s="2"/>
      <c r="AG171" s="2">
        <v>0</v>
      </c>
      <c r="AH171" s="2"/>
      <c r="AI171" s="2"/>
      <c r="AJ171" s="2">
        <v>0</v>
      </c>
      <c r="AK171" s="2"/>
      <c r="AL171" s="2"/>
      <c r="AM171" s="2">
        <v>0</v>
      </c>
      <c r="AN171" s="2"/>
      <c r="AO171" s="2"/>
      <c r="AP171" s="2"/>
      <c r="AQ171" s="2"/>
      <c r="AR171" s="2"/>
      <c r="AS171" s="2">
        <v>0</v>
      </c>
      <c r="AV171" s="2"/>
      <c r="AY171" s="2"/>
      <c r="AZ171" s="2"/>
      <c r="BA171" s="2"/>
      <c r="BB171" s="2"/>
      <c r="BC171" s="2"/>
      <c r="BD171" s="2"/>
      <c r="BE171" s="2"/>
      <c r="BF171" s="2">
        <v>0</v>
      </c>
      <c r="BG171" s="2">
        <v>0</v>
      </c>
      <c r="BH171" s="2">
        <v>2000000</v>
      </c>
      <c r="BI171" s="2">
        <v>450</v>
      </c>
      <c r="BJ171" s="2">
        <v>2500</v>
      </c>
      <c r="BK171" s="2"/>
      <c r="BL171" s="2"/>
      <c r="BM171" s="2"/>
      <c r="BN171" s="2"/>
      <c r="BO171" s="2"/>
      <c r="BP171" s="2"/>
      <c r="BQ171" s="2">
        <v>6130</v>
      </c>
      <c r="BR171" s="2">
        <v>450</v>
      </c>
      <c r="BS171" s="9">
        <v>21.75</v>
      </c>
      <c r="BT171" s="2">
        <f>Table2[[#This Row],[Insurer Total Gross premium]]*Table2[[#This Row],[Coverholder Commission Percentage]]/100</f>
        <v>97.875</v>
      </c>
      <c r="BU171" s="2">
        <f>Table2[[#This Row],[Insurer Total Gross premium]]-Table2[[#This Row],[Coverholder Commission Amount]]</f>
        <v>352.125</v>
      </c>
      <c r="BV171" s="2"/>
      <c r="BW171" s="2"/>
      <c r="BX171" s="2"/>
      <c r="BY171" s="2"/>
    </row>
    <row r="172" spans="1:77" x14ac:dyDescent="0.25">
      <c r="A172" s="7" t="s">
        <v>1670</v>
      </c>
      <c r="B172" s="11">
        <v>2022</v>
      </c>
      <c r="C172" t="s">
        <v>671</v>
      </c>
      <c r="D172" s="3" t="s">
        <v>1676</v>
      </c>
      <c r="E172" t="s">
        <v>207</v>
      </c>
      <c r="F172" s="12">
        <v>44749</v>
      </c>
      <c r="G172" s="12">
        <v>45114</v>
      </c>
      <c r="H172" s="12">
        <v>44749</v>
      </c>
      <c r="I172" t="s">
        <v>672</v>
      </c>
      <c r="J172" t="s">
        <v>673</v>
      </c>
      <c r="K172" t="s">
        <v>674</v>
      </c>
      <c r="L172" t="s">
        <v>107</v>
      </c>
      <c r="M172" t="s">
        <v>675</v>
      </c>
      <c r="N172">
        <v>1</v>
      </c>
      <c r="O172" s="13">
        <v>2460</v>
      </c>
      <c r="P172" t="s">
        <v>676</v>
      </c>
      <c r="Q172" t="s">
        <v>674</v>
      </c>
      <c r="R172" t="s">
        <v>107</v>
      </c>
      <c r="S172" t="s">
        <v>675</v>
      </c>
      <c r="T172" s="13"/>
      <c r="U172" s="13">
        <v>2020</v>
      </c>
      <c r="V172" s="13">
        <v>2020</v>
      </c>
      <c r="W172" s="13">
        <v>2020</v>
      </c>
      <c r="X172" s="13">
        <v>2020</v>
      </c>
      <c r="Y172" t="s">
        <v>213</v>
      </c>
      <c r="Z172">
        <v>5811</v>
      </c>
      <c r="AA172" t="s">
        <v>677</v>
      </c>
      <c r="AB172">
        <v>2020</v>
      </c>
      <c r="AC172">
        <v>2</v>
      </c>
      <c r="AD172" t="s">
        <v>215</v>
      </c>
      <c r="AE172" s="2"/>
      <c r="AF172" s="2"/>
      <c r="AG172" s="2">
        <v>0</v>
      </c>
      <c r="AH172" s="2"/>
      <c r="AI172" s="2"/>
      <c r="AJ172" s="2">
        <v>0</v>
      </c>
      <c r="AK172" s="2"/>
      <c r="AL172" s="2"/>
      <c r="AM172" s="2">
        <v>0</v>
      </c>
      <c r="AN172" s="2"/>
      <c r="AO172" s="2"/>
      <c r="AP172" s="2"/>
      <c r="AQ172" s="2"/>
      <c r="AR172" s="2"/>
      <c r="AS172" s="2">
        <v>0</v>
      </c>
      <c r="AV172" s="2"/>
      <c r="AY172" s="2"/>
      <c r="AZ172" s="2"/>
      <c r="BA172" s="2"/>
      <c r="BB172" s="2"/>
      <c r="BC172" s="2"/>
      <c r="BD172" s="2"/>
      <c r="BE172" s="2"/>
      <c r="BF172" s="2">
        <v>350000</v>
      </c>
      <c r="BG172" s="2">
        <v>0</v>
      </c>
      <c r="BH172" s="2">
        <v>5000000</v>
      </c>
      <c r="BI172" s="2">
        <v>1750</v>
      </c>
      <c r="BJ172" s="2">
        <v>2500</v>
      </c>
      <c r="BK172" s="2">
        <v>250000</v>
      </c>
      <c r="BL172" s="2" t="s">
        <v>109</v>
      </c>
      <c r="BM172" s="2">
        <v>2500</v>
      </c>
      <c r="BN172" s="2"/>
      <c r="BO172" s="2"/>
      <c r="BP172" s="2"/>
      <c r="BQ172" s="2">
        <v>4420</v>
      </c>
      <c r="BR172" s="2">
        <v>1750</v>
      </c>
      <c r="BS172" s="9">
        <v>21.75</v>
      </c>
      <c r="BT172" s="2">
        <f>Table2[[#This Row],[Insurer Total Gross premium]]*Table2[[#This Row],[Coverholder Commission Percentage]]/100</f>
        <v>380.625</v>
      </c>
      <c r="BU172" s="2">
        <f>Table2[[#This Row],[Insurer Total Gross premium]]-Table2[[#This Row],[Coverholder Commission Amount]]</f>
        <v>1369.375</v>
      </c>
      <c r="BV172" s="2"/>
      <c r="BW172" s="2"/>
      <c r="BX172" s="2"/>
      <c r="BY172" s="2"/>
    </row>
    <row r="173" spans="1:77" x14ac:dyDescent="0.25">
      <c r="A173" s="7" t="s">
        <v>1670</v>
      </c>
      <c r="B173" s="11">
        <v>2022</v>
      </c>
      <c r="C173" t="s">
        <v>471</v>
      </c>
      <c r="D173" s="3" t="s">
        <v>1676</v>
      </c>
      <c r="E173" t="s">
        <v>207</v>
      </c>
      <c r="F173" s="12">
        <v>44747</v>
      </c>
      <c r="G173" s="12">
        <v>44839</v>
      </c>
      <c r="H173" s="12">
        <v>44747</v>
      </c>
      <c r="I173" t="s">
        <v>472</v>
      </c>
      <c r="J173" t="s">
        <v>473</v>
      </c>
      <c r="K173" t="s">
        <v>413</v>
      </c>
      <c r="L173" s="3" t="s">
        <v>107</v>
      </c>
      <c r="M173" t="s">
        <v>474</v>
      </c>
      <c r="N173">
        <v>1</v>
      </c>
      <c r="O173" s="13">
        <v>395</v>
      </c>
      <c r="P173" t="s">
        <v>475</v>
      </c>
      <c r="Q173" t="s">
        <v>476</v>
      </c>
      <c r="R173" s="3" t="s">
        <v>107</v>
      </c>
      <c r="S173" t="s">
        <v>477</v>
      </c>
      <c r="T173" s="13"/>
      <c r="U173" s="13">
        <v>2022</v>
      </c>
      <c r="V173" s="13">
        <v>2022</v>
      </c>
      <c r="W173" s="13">
        <v>2022</v>
      </c>
      <c r="X173" s="13">
        <v>2022</v>
      </c>
      <c r="Y173" t="s">
        <v>213</v>
      </c>
      <c r="Z173">
        <v>1841</v>
      </c>
      <c r="AA173" t="s">
        <v>264</v>
      </c>
      <c r="AB173">
        <v>2022</v>
      </c>
      <c r="AC173">
        <v>1</v>
      </c>
      <c r="AD173" t="s">
        <v>215</v>
      </c>
      <c r="AE173" s="2"/>
      <c r="AF173" s="2"/>
      <c r="AG173" s="2">
        <v>0</v>
      </c>
      <c r="AH173" s="2"/>
      <c r="AI173" s="2"/>
      <c r="AJ173" s="2">
        <v>0</v>
      </c>
      <c r="AK173" s="2"/>
      <c r="AL173" s="2"/>
      <c r="AM173" s="2">
        <v>0</v>
      </c>
      <c r="AN173" s="2"/>
      <c r="AO173" s="2"/>
      <c r="AP173" s="2"/>
      <c r="AQ173" s="2"/>
      <c r="AR173" s="2"/>
      <c r="AS173" s="2">
        <v>0</v>
      </c>
      <c r="AV173" s="2"/>
      <c r="AY173" s="2"/>
      <c r="AZ173" s="2"/>
      <c r="BA173" s="2"/>
      <c r="BB173" s="2"/>
      <c r="BC173" s="2"/>
      <c r="BD173" s="2"/>
      <c r="BE173" s="2"/>
      <c r="BF173" s="2">
        <v>0</v>
      </c>
      <c r="BG173" s="2">
        <v>0</v>
      </c>
      <c r="BH173" s="2">
        <v>5000000</v>
      </c>
      <c r="BI173" s="2">
        <v>875</v>
      </c>
      <c r="BJ173" s="2">
        <v>2500</v>
      </c>
      <c r="BK173" s="2"/>
      <c r="BL173" s="2"/>
      <c r="BM173" s="2"/>
      <c r="BN173" s="2"/>
      <c r="BO173" s="2"/>
      <c r="BP173" s="2"/>
      <c r="BQ173" s="2">
        <v>2569</v>
      </c>
      <c r="BR173" s="2">
        <v>875</v>
      </c>
      <c r="BS173" s="9">
        <v>21.75</v>
      </c>
      <c r="BT173" s="2">
        <f>Table2[[#This Row],[Insurer Total Gross premium]]*Table2[[#This Row],[Coverholder Commission Percentage]]/100</f>
        <v>190.3125</v>
      </c>
      <c r="BU173" s="2">
        <f>Table2[[#This Row],[Insurer Total Gross premium]]-Table2[[#This Row],[Coverholder Commission Amount]]</f>
        <v>684.6875</v>
      </c>
      <c r="BV173" s="2"/>
      <c r="BW173" s="2"/>
      <c r="BX173" s="2"/>
      <c r="BY173" s="2"/>
    </row>
    <row r="174" spans="1:77" x14ac:dyDescent="0.25">
      <c r="A174" s="7" t="s">
        <v>1670</v>
      </c>
      <c r="B174" s="11">
        <v>2022</v>
      </c>
      <c r="C174" t="s">
        <v>696</v>
      </c>
      <c r="D174" s="3" t="s">
        <v>1676</v>
      </c>
      <c r="E174" t="s">
        <v>207</v>
      </c>
      <c r="F174" s="12">
        <v>44748</v>
      </c>
      <c r="G174" s="12">
        <v>45113</v>
      </c>
      <c r="H174" s="12">
        <v>44748</v>
      </c>
      <c r="I174" t="s">
        <v>697</v>
      </c>
      <c r="J174" t="s">
        <v>698</v>
      </c>
      <c r="K174" t="s">
        <v>293</v>
      </c>
      <c r="L174" s="3" t="s">
        <v>107</v>
      </c>
      <c r="M174" t="s">
        <v>699</v>
      </c>
      <c r="N174">
        <v>1</v>
      </c>
      <c r="O174" s="13">
        <v>125</v>
      </c>
      <c r="P174" t="s">
        <v>700</v>
      </c>
      <c r="Q174" t="s">
        <v>293</v>
      </c>
      <c r="R174" s="3" t="s">
        <v>107</v>
      </c>
      <c r="S174" t="s">
        <v>699</v>
      </c>
      <c r="T174" s="13"/>
      <c r="U174" s="13">
        <v>2008</v>
      </c>
      <c r="V174" s="13">
        <v>2017</v>
      </c>
      <c r="W174" s="13">
        <v>2008</v>
      </c>
      <c r="X174" s="13">
        <v>2008</v>
      </c>
      <c r="Y174" t="s">
        <v>213</v>
      </c>
      <c r="Z174">
        <v>5812</v>
      </c>
      <c r="AA174" t="s">
        <v>393</v>
      </c>
      <c r="AB174">
        <v>1990</v>
      </c>
      <c r="AC174">
        <v>3</v>
      </c>
      <c r="AD174" t="s">
        <v>215</v>
      </c>
      <c r="AE174" s="2"/>
      <c r="AF174" s="2"/>
      <c r="AG174" s="2">
        <v>0</v>
      </c>
      <c r="AH174" s="2"/>
      <c r="AI174" s="2"/>
      <c r="AJ174" s="2">
        <v>0</v>
      </c>
      <c r="AK174" s="2"/>
      <c r="AL174" s="2"/>
      <c r="AM174" s="2">
        <v>0</v>
      </c>
      <c r="AN174" s="2"/>
      <c r="AO174" s="2"/>
      <c r="AP174" s="2"/>
      <c r="AQ174" s="2"/>
      <c r="AR174" s="2"/>
      <c r="AS174" s="2">
        <v>0</v>
      </c>
      <c r="AV174" s="2"/>
      <c r="AY174" s="2"/>
      <c r="AZ174" s="2"/>
      <c r="BA174" s="2"/>
      <c r="BB174" s="2"/>
      <c r="BC174" s="2"/>
      <c r="BD174" s="2"/>
      <c r="BE174" s="2"/>
      <c r="BF174" s="2">
        <v>950000</v>
      </c>
      <c r="BG174" s="2">
        <v>950000</v>
      </c>
      <c r="BH174" s="2">
        <v>5000000</v>
      </c>
      <c r="BI174" s="2">
        <v>2500</v>
      </c>
      <c r="BJ174" s="2">
        <v>2500</v>
      </c>
      <c r="BK174" s="2">
        <v>250000</v>
      </c>
      <c r="BL174" s="2" t="s">
        <v>109</v>
      </c>
      <c r="BM174" s="2">
        <v>2500</v>
      </c>
      <c r="BN174" s="2"/>
      <c r="BO174" s="2"/>
      <c r="BP174" s="2"/>
      <c r="BQ174" s="2">
        <v>4776</v>
      </c>
      <c r="BR174" s="2">
        <v>2500</v>
      </c>
      <c r="BS174" s="9">
        <v>21.75</v>
      </c>
      <c r="BT174" s="2">
        <f>Table2[[#This Row],[Insurer Total Gross premium]]*Table2[[#This Row],[Coverholder Commission Percentage]]/100</f>
        <v>543.75</v>
      </c>
      <c r="BU174" s="2">
        <f>Table2[[#This Row],[Insurer Total Gross premium]]-Table2[[#This Row],[Coverholder Commission Amount]]</f>
        <v>1956.25</v>
      </c>
      <c r="BV174" s="2"/>
      <c r="BW174" s="2"/>
      <c r="BX174" s="2"/>
      <c r="BY174" s="2"/>
    </row>
    <row r="175" spans="1:77" x14ac:dyDescent="0.25">
      <c r="A175" s="7" t="s">
        <v>1670</v>
      </c>
      <c r="B175" s="11">
        <v>2022</v>
      </c>
      <c r="C175" t="s">
        <v>569</v>
      </c>
      <c r="D175" s="3" t="s">
        <v>1676</v>
      </c>
      <c r="E175" t="s">
        <v>207</v>
      </c>
      <c r="F175" s="12">
        <v>44764</v>
      </c>
      <c r="G175" s="12">
        <v>45129</v>
      </c>
      <c r="H175" s="12">
        <v>44764</v>
      </c>
      <c r="I175" t="s">
        <v>570</v>
      </c>
      <c r="J175" t="s">
        <v>571</v>
      </c>
      <c r="K175" t="s">
        <v>105</v>
      </c>
      <c r="L175" s="3" t="s">
        <v>107</v>
      </c>
      <c r="M175" t="s">
        <v>572</v>
      </c>
      <c r="N175">
        <v>1</v>
      </c>
      <c r="O175" s="13" t="s">
        <v>573</v>
      </c>
      <c r="P175" t="s">
        <v>574</v>
      </c>
      <c r="Q175" t="s">
        <v>105</v>
      </c>
      <c r="R175" s="3" t="s">
        <v>107</v>
      </c>
      <c r="S175" t="s">
        <v>572</v>
      </c>
      <c r="T175" s="13"/>
      <c r="U175" s="13">
        <v>2002</v>
      </c>
      <c r="V175" s="13">
        <v>2002</v>
      </c>
      <c r="W175" s="13">
        <v>2002</v>
      </c>
      <c r="X175" s="13">
        <v>2002</v>
      </c>
      <c r="Y175" t="s">
        <v>274</v>
      </c>
      <c r="Z175">
        <v>5812</v>
      </c>
      <c r="AA175" t="s">
        <v>393</v>
      </c>
      <c r="AB175">
        <v>1948</v>
      </c>
      <c r="AC175">
        <v>2</v>
      </c>
      <c r="AD175" t="s">
        <v>215</v>
      </c>
      <c r="AE175" s="2"/>
      <c r="AF175" s="2"/>
      <c r="AG175" s="2">
        <v>0</v>
      </c>
      <c r="AH175" s="2"/>
      <c r="AI175" s="2"/>
      <c r="AJ175" s="2">
        <v>0</v>
      </c>
      <c r="AK175" s="2"/>
      <c r="AL175" s="2"/>
      <c r="AM175" s="2">
        <v>0</v>
      </c>
      <c r="AN175" s="2"/>
      <c r="AO175" s="2"/>
      <c r="AP175" s="2"/>
      <c r="AQ175" s="2"/>
      <c r="AR175" s="2"/>
      <c r="AS175" s="2">
        <v>0</v>
      </c>
      <c r="AV175" s="2"/>
      <c r="AY175" s="2"/>
      <c r="AZ175" s="2"/>
      <c r="BA175" s="2"/>
      <c r="BB175" s="2"/>
      <c r="BC175" s="2"/>
      <c r="BD175" s="2"/>
      <c r="BE175" s="2"/>
      <c r="BF175" s="2">
        <v>1200000</v>
      </c>
      <c r="BG175" s="2">
        <v>1000000</v>
      </c>
      <c r="BH175" s="2">
        <v>5000000</v>
      </c>
      <c r="BI175" s="2">
        <v>4650</v>
      </c>
      <c r="BJ175" s="2">
        <v>2500</v>
      </c>
      <c r="BK175" s="2">
        <v>250000</v>
      </c>
      <c r="BL175" s="2" t="s">
        <v>109</v>
      </c>
      <c r="BM175" s="2">
        <v>2500</v>
      </c>
      <c r="BN175" s="2"/>
      <c r="BO175" s="2"/>
      <c r="BP175" s="2"/>
      <c r="BQ175" s="2">
        <v>15560</v>
      </c>
      <c r="BR175" s="2">
        <v>4650</v>
      </c>
      <c r="BS175" s="9">
        <v>21.75</v>
      </c>
      <c r="BT175" s="2">
        <f>Table2[[#This Row],[Insurer Total Gross premium]]*Table2[[#This Row],[Coverholder Commission Percentage]]/100</f>
        <v>1011.375</v>
      </c>
      <c r="BU175" s="2">
        <f>Table2[[#This Row],[Insurer Total Gross premium]]-Table2[[#This Row],[Coverholder Commission Amount]]</f>
        <v>3638.625</v>
      </c>
      <c r="BV175" s="2"/>
      <c r="BW175" s="2"/>
      <c r="BX175" s="2"/>
      <c r="BY175" s="2"/>
    </row>
    <row r="176" spans="1:77" x14ac:dyDescent="0.25">
      <c r="A176" s="7" t="s">
        <v>1670</v>
      </c>
      <c r="B176" s="11">
        <v>2022</v>
      </c>
      <c r="C176" t="s">
        <v>1019</v>
      </c>
      <c r="D176" t="s">
        <v>1676</v>
      </c>
      <c r="E176" t="s">
        <v>207</v>
      </c>
      <c r="F176" s="12">
        <v>44747</v>
      </c>
      <c r="G176" s="12">
        <v>44839</v>
      </c>
      <c r="H176" s="12">
        <v>44747</v>
      </c>
      <c r="I176" t="s">
        <v>1020</v>
      </c>
      <c r="J176" t="s">
        <v>1021</v>
      </c>
      <c r="K176" t="s">
        <v>636</v>
      </c>
      <c r="L176" s="3" t="s">
        <v>107</v>
      </c>
      <c r="M176" t="s">
        <v>1022</v>
      </c>
      <c r="N176">
        <v>1</v>
      </c>
      <c r="O176" s="13">
        <v>11</v>
      </c>
      <c r="P176" t="s">
        <v>1023</v>
      </c>
      <c r="Q176" t="s">
        <v>210</v>
      </c>
      <c r="R176" s="3" t="s">
        <v>107</v>
      </c>
      <c r="S176" t="s">
        <v>1024</v>
      </c>
      <c r="T176" s="13"/>
      <c r="U176" s="13">
        <v>2022</v>
      </c>
      <c r="V176" s="13">
        <v>2022</v>
      </c>
      <c r="W176" s="13">
        <v>2022</v>
      </c>
      <c r="X176" s="13">
        <v>2022</v>
      </c>
      <c r="Y176" t="s">
        <v>213</v>
      </c>
      <c r="Z176">
        <v>1841</v>
      </c>
      <c r="AA176" t="s">
        <v>214</v>
      </c>
      <c r="AB176">
        <v>2022</v>
      </c>
      <c r="AC176">
        <v>2</v>
      </c>
      <c r="AD176" t="s">
        <v>215</v>
      </c>
      <c r="AE176" s="2"/>
      <c r="AF176" s="2"/>
      <c r="AG176" s="2">
        <v>2349650</v>
      </c>
      <c r="AH176" s="2">
        <v>7107</v>
      </c>
      <c r="AI176" s="2">
        <v>2500</v>
      </c>
      <c r="AJ176" s="2">
        <v>0</v>
      </c>
      <c r="AK176" s="2">
        <v>0</v>
      </c>
      <c r="AL176" s="2">
        <v>2500</v>
      </c>
      <c r="AM176" s="2">
        <v>0</v>
      </c>
      <c r="AN176" s="2">
        <v>0</v>
      </c>
      <c r="AO176" s="2">
        <v>2500</v>
      </c>
      <c r="AP176" s="2"/>
      <c r="AQ176" s="2"/>
      <c r="AR176" s="2"/>
      <c r="AS176" s="2">
        <v>2349650</v>
      </c>
      <c r="AT176">
        <v>50</v>
      </c>
      <c r="AU176">
        <v>1174825</v>
      </c>
      <c r="AV176" s="2">
        <v>3553.5</v>
      </c>
      <c r="AY176" s="2">
        <v>1174825</v>
      </c>
      <c r="AZ176" s="2">
        <v>0</v>
      </c>
      <c r="BA176" s="2">
        <v>0</v>
      </c>
      <c r="BB176" s="2">
        <v>0</v>
      </c>
      <c r="BC176" s="2"/>
      <c r="BD176" s="2"/>
      <c r="BE176" s="2"/>
      <c r="BF176" s="2">
        <v>0</v>
      </c>
      <c r="BG176" s="2">
        <v>0</v>
      </c>
      <c r="BH176" s="2">
        <v>2000000</v>
      </c>
      <c r="BI176" s="2">
        <v>350</v>
      </c>
      <c r="BJ176" s="2">
        <v>2500</v>
      </c>
      <c r="BK176" s="2"/>
      <c r="BL176" s="2"/>
      <c r="BM176" s="2"/>
      <c r="BN176" s="2"/>
      <c r="BO176" s="2"/>
      <c r="BP176" s="2"/>
      <c r="BQ176" s="2">
        <v>7457</v>
      </c>
      <c r="BR176" s="2">
        <v>3903.5</v>
      </c>
      <c r="BS176" s="9">
        <v>21.75</v>
      </c>
      <c r="BT176" s="2">
        <f>Table2[[#This Row],[Insurer Total Gross premium]]*Table2[[#This Row],[Coverholder Commission Percentage]]/100</f>
        <v>849.01125000000002</v>
      </c>
      <c r="BU176" s="2">
        <f>Table2[[#This Row],[Insurer Total Gross premium]]-Table2[[#This Row],[Coverholder Commission Amount]]</f>
        <v>3054.48875</v>
      </c>
      <c r="BV176" s="2"/>
      <c r="BW176" s="2"/>
      <c r="BX176" s="2"/>
      <c r="BY176" s="2">
        <v>0</v>
      </c>
    </row>
    <row r="177" spans="1:77" x14ac:dyDescent="0.25">
      <c r="A177" s="7" t="s">
        <v>1670</v>
      </c>
      <c r="B177" s="11">
        <v>2022</v>
      </c>
      <c r="C177" t="s">
        <v>985</v>
      </c>
      <c r="D177" t="s">
        <v>1676</v>
      </c>
      <c r="E177" t="s">
        <v>207</v>
      </c>
      <c r="F177" s="12">
        <v>44757</v>
      </c>
      <c r="G177" s="12">
        <v>45122</v>
      </c>
      <c r="H177" s="12">
        <v>44757</v>
      </c>
      <c r="I177" t="s">
        <v>986</v>
      </c>
      <c r="J177" t="s">
        <v>987</v>
      </c>
      <c r="K177" t="s">
        <v>105</v>
      </c>
      <c r="L177" s="3" t="s">
        <v>107</v>
      </c>
      <c r="M177" t="s">
        <v>988</v>
      </c>
      <c r="N177">
        <v>1</v>
      </c>
      <c r="O177" s="13">
        <v>1940</v>
      </c>
      <c r="P177" t="s">
        <v>989</v>
      </c>
      <c r="Q177" t="s">
        <v>990</v>
      </c>
      <c r="R177" s="3" t="s">
        <v>107</v>
      </c>
      <c r="S177" t="s">
        <v>991</v>
      </c>
      <c r="T177" s="13"/>
      <c r="U177" s="13">
        <v>2010</v>
      </c>
      <c r="V177" s="13">
        <v>2022</v>
      </c>
      <c r="W177" s="13">
        <v>2010</v>
      </c>
      <c r="X177" s="13">
        <v>1990</v>
      </c>
      <c r="Y177" t="s">
        <v>992</v>
      </c>
      <c r="Z177">
        <v>6631</v>
      </c>
      <c r="AA177" t="s">
        <v>264</v>
      </c>
      <c r="AB177">
        <v>1990</v>
      </c>
      <c r="AC177">
        <v>2</v>
      </c>
      <c r="AD177" t="s">
        <v>354</v>
      </c>
      <c r="AE177" s="2"/>
      <c r="AF177" s="2"/>
      <c r="AG177" s="2">
        <v>0</v>
      </c>
      <c r="AH177" s="2"/>
      <c r="AI177" s="2"/>
      <c r="AJ177" s="2">
        <v>0</v>
      </c>
      <c r="AK177" s="2"/>
      <c r="AL177" s="2"/>
      <c r="AM177" s="2">
        <v>0</v>
      </c>
      <c r="AN177" s="2"/>
      <c r="AO177" s="2"/>
      <c r="AP177" s="2"/>
      <c r="AQ177" s="2"/>
      <c r="AR177" s="2"/>
      <c r="AS177" s="2">
        <v>0</v>
      </c>
      <c r="AV177" s="2"/>
      <c r="AY177" s="2"/>
      <c r="AZ177" s="2"/>
      <c r="BA177" s="2"/>
      <c r="BB177" s="2"/>
      <c r="BC177" s="2"/>
      <c r="BD177" s="2"/>
      <c r="BE177" s="2"/>
      <c r="BF177" s="2">
        <v>25000</v>
      </c>
      <c r="BG177" s="2">
        <v>0</v>
      </c>
      <c r="BH177" s="2">
        <v>2000000</v>
      </c>
      <c r="BI177" s="2">
        <v>575</v>
      </c>
      <c r="BJ177" s="2">
        <v>2500</v>
      </c>
      <c r="BK177" s="2">
        <v>250000</v>
      </c>
      <c r="BL177" s="2" t="s">
        <v>109</v>
      </c>
      <c r="BM177" s="2">
        <v>2500</v>
      </c>
      <c r="BN177" s="2"/>
      <c r="BO177" s="2"/>
      <c r="BP177" s="2"/>
      <c r="BQ177" s="2">
        <v>5064</v>
      </c>
      <c r="BR177" s="2">
        <v>575</v>
      </c>
      <c r="BS177" s="9">
        <v>21.75</v>
      </c>
      <c r="BT177" s="2">
        <f>Table2[[#This Row],[Insurer Total Gross premium]]*Table2[[#This Row],[Coverholder Commission Percentage]]/100</f>
        <v>125.0625</v>
      </c>
      <c r="BU177" s="2">
        <f>Table2[[#This Row],[Insurer Total Gross premium]]-Table2[[#This Row],[Coverholder Commission Amount]]</f>
        <v>449.9375</v>
      </c>
      <c r="BV177" s="2"/>
      <c r="BW177" s="2"/>
      <c r="BX177" s="2"/>
      <c r="BY177" s="2"/>
    </row>
    <row r="178" spans="1:77" x14ac:dyDescent="0.25">
      <c r="A178" s="7" t="s">
        <v>1670</v>
      </c>
      <c r="B178" s="11">
        <v>2022</v>
      </c>
      <c r="C178" t="s">
        <v>883</v>
      </c>
      <c r="D178" t="s">
        <v>1676</v>
      </c>
      <c r="E178" t="s">
        <v>207</v>
      </c>
      <c r="F178" s="12">
        <v>44755</v>
      </c>
      <c r="G178" s="12">
        <v>45120</v>
      </c>
      <c r="H178" s="12">
        <v>44755</v>
      </c>
      <c r="I178" t="s">
        <v>884</v>
      </c>
      <c r="J178" t="s">
        <v>885</v>
      </c>
      <c r="K178" t="s">
        <v>886</v>
      </c>
      <c r="L178" s="3" t="s">
        <v>107</v>
      </c>
      <c r="M178" t="s">
        <v>887</v>
      </c>
      <c r="N178">
        <v>1</v>
      </c>
      <c r="O178" s="13">
        <v>291</v>
      </c>
      <c r="P178" t="s">
        <v>888</v>
      </c>
      <c r="Q178" t="s">
        <v>889</v>
      </c>
      <c r="R178" s="3" t="s">
        <v>107</v>
      </c>
      <c r="S178" t="s">
        <v>890</v>
      </c>
      <c r="T178" s="13"/>
      <c r="U178" s="13">
        <v>2005</v>
      </c>
      <c r="V178" s="13">
        <v>2015</v>
      </c>
      <c r="W178" s="13">
        <v>2010</v>
      </c>
      <c r="X178" s="13">
        <v>2005</v>
      </c>
      <c r="Y178" t="s">
        <v>891</v>
      </c>
      <c r="Z178">
        <v>6532</v>
      </c>
      <c r="AA178" t="s">
        <v>264</v>
      </c>
      <c r="AB178">
        <v>1953</v>
      </c>
      <c r="AC178">
        <v>2</v>
      </c>
      <c r="AD178" t="s">
        <v>215</v>
      </c>
      <c r="AE178" s="2">
        <v>50000</v>
      </c>
      <c r="AF178" s="2">
        <v>5000</v>
      </c>
      <c r="AG178" s="2">
        <v>725550</v>
      </c>
      <c r="AH178" s="2">
        <v>2957</v>
      </c>
      <c r="AI178" s="2">
        <v>2500</v>
      </c>
      <c r="AJ178" s="2">
        <v>100000</v>
      </c>
      <c r="AK178" s="2">
        <v>480</v>
      </c>
      <c r="AL178" s="2">
        <v>2500</v>
      </c>
      <c r="AM178" s="2">
        <v>60000</v>
      </c>
      <c r="AN178" s="2">
        <v>174</v>
      </c>
      <c r="AO178" s="2">
        <v>2500</v>
      </c>
      <c r="AP178" s="2"/>
      <c r="AQ178" s="2"/>
      <c r="AR178" s="2"/>
      <c r="AS178" s="2">
        <v>885550</v>
      </c>
      <c r="AT178">
        <v>50</v>
      </c>
      <c r="AU178">
        <v>442775</v>
      </c>
      <c r="AV178" s="2">
        <v>1805.5</v>
      </c>
      <c r="AW178">
        <v>5</v>
      </c>
      <c r="AY178" s="2">
        <v>442775</v>
      </c>
      <c r="AZ178" s="2">
        <v>0</v>
      </c>
      <c r="BA178" s="2">
        <v>0</v>
      </c>
      <c r="BB178" s="2">
        <v>0</v>
      </c>
      <c r="BC178" s="2"/>
      <c r="BD178" s="2"/>
      <c r="BE178" s="2"/>
      <c r="BF178" s="2">
        <v>60000</v>
      </c>
      <c r="BG178" s="2">
        <v>0</v>
      </c>
      <c r="BH178" s="2">
        <v>5000000</v>
      </c>
      <c r="BI178" s="2">
        <v>850</v>
      </c>
      <c r="BJ178" s="2">
        <v>2500</v>
      </c>
      <c r="BK178" s="2"/>
      <c r="BL178" s="2"/>
      <c r="BM178" s="2"/>
      <c r="BN178" s="2"/>
      <c r="BO178" s="2"/>
      <c r="BP178" s="2"/>
      <c r="BQ178" s="2">
        <v>4855</v>
      </c>
      <c r="BR178" s="2">
        <v>2655.5</v>
      </c>
      <c r="BS178" s="9">
        <v>21.75</v>
      </c>
      <c r="BT178" s="2">
        <f>Table2[[#This Row],[Insurer Total Gross premium]]*Table2[[#This Row],[Coverholder Commission Percentage]]/100</f>
        <v>577.57124999999996</v>
      </c>
      <c r="BU178" s="2">
        <f>Table2[[#This Row],[Insurer Total Gross premium]]-Table2[[#This Row],[Coverholder Commission Amount]]</f>
        <v>2077.92875</v>
      </c>
      <c r="BV178" s="2">
        <v>5000</v>
      </c>
      <c r="BW178" s="2">
        <v>50000</v>
      </c>
      <c r="BX178" s="2">
        <v>200</v>
      </c>
      <c r="BY178" s="2">
        <v>25000</v>
      </c>
    </row>
    <row r="179" spans="1:77" x14ac:dyDescent="0.25">
      <c r="A179" s="7" t="s">
        <v>1670</v>
      </c>
      <c r="B179" s="11">
        <v>2022</v>
      </c>
      <c r="C179" t="s">
        <v>762</v>
      </c>
      <c r="D179" s="3" t="s">
        <v>1676</v>
      </c>
      <c r="E179" t="s">
        <v>207</v>
      </c>
      <c r="F179" s="12">
        <v>44761</v>
      </c>
      <c r="G179" s="12">
        <v>45126</v>
      </c>
      <c r="H179" s="12">
        <v>44761</v>
      </c>
      <c r="I179" t="s">
        <v>763</v>
      </c>
      <c r="J179" t="s">
        <v>764</v>
      </c>
      <c r="K179" t="s">
        <v>765</v>
      </c>
      <c r="L179" t="s">
        <v>107</v>
      </c>
      <c r="M179" t="s">
        <v>766</v>
      </c>
      <c r="N179">
        <v>1</v>
      </c>
      <c r="O179" s="13">
        <v>7</v>
      </c>
      <c r="P179" t="s">
        <v>767</v>
      </c>
      <c r="Q179" t="s">
        <v>765</v>
      </c>
      <c r="R179" t="s">
        <v>107</v>
      </c>
      <c r="S179" t="s">
        <v>766</v>
      </c>
      <c r="T179" s="13"/>
      <c r="U179" s="13">
        <v>2015</v>
      </c>
      <c r="V179" s="13">
        <v>2015</v>
      </c>
      <c r="W179" s="13">
        <v>2012</v>
      </c>
      <c r="X179" s="13">
        <v>2015</v>
      </c>
      <c r="Y179" t="s">
        <v>768</v>
      </c>
      <c r="Z179">
        <v>6632</v>
      </c>
      <c r="AA179" t="s">
        <v>393</v>
      </c>
      <c r="AB179">
        <v>1970</v>
      </c>
      <c r="AC179">
        <v>2</v>
      </c>
      <c r="AD179" t="s">
        <v>237</v>
      </c>
      <c r="AE179" s="2"/>
      <c r="AF179" s="2"/>
      <c r="AG179" s="2">
        <v>0</v>
      </c>
      <c r="AH179" s="2"/>
      <c r="AI179" s="2"/>
      <c r="AJ179" s="2">
        <v>0</v>
      </c>
      <c r="AK179" s="2"/>
      <c r="AL179" s="2"/>
      <c r="AM179" s="2">
        <v>0</v>
      </c>
      <c r="AN179" s="2"/>
      <c r="AO179" s="2"/>
      <c r="AP179" s="2"/>
      <c r="AQ179" s="2"/>
      <c r="AR179" s="2"/>
      <c r="AS179" s="2">
        <v>0</v>
      </c>
      <c r="AV179" s="2"/>
      <c r="AY179" s="2"/>
      <c r="AZ179" s="2"/>
      <c r="BA179" s="2"/>
      <c r="BB179" s="2"/>
      <c r="BC179" s="2"/>
      <c r="BD179" s="2"/>
      <c r="BE179" s="2"/>
      <c r="BF179" s="2">
        <v>100000</v>
      </c>
      <c r="BG179" s="2">
        <v>0</v>
      </c>
      <c r="BH179" s="2">
        <v>5000000</v>
      </c>
      <c r="BI179" s="2">
        <v>2500</v>
      </c>
      <c r="BJ179" s="2">
        <v>2500</v>
      </c>
      <c r="BK179" s="2">
        <v>250000</v>
      </c>
      <c r="BL179" s="2" t="s">
        <v>109</v>
      </c>
      <c r="BM179" s="2">
        <v>2500</v>
      </c>
      <c r="BN179" s="2"/>
      <c r="BO179" s="2"/>
      <c r="BP179" s="2"/>
      <c r="BQ179" s="2">
        <v>10270</v>
      </c>
      <c r="BR179" s="2">
        <v>2500</v>
      </c>
      <c r="BS179" s="9">
        <v>21.75</v>
      </c>
      <c r="BT179" s="2">
        <f>Table2[[#This Row],[Insurer Total Gross premium]]*Table2[[#This Row],[Coverholder Commission Percentage]]/100</f>
        <v>543.75</v>
      </c>
      <c r="BU179" s="2">
        <f>Table2[[#This Row],[Insurer Total Gross premium]]-Table2[[#This Row],[Coverholder Commission Amount]]</f>
        <v>1956.25</v>
      </c>
      <c r="BV179" s="2"/>
      <c r="BW179" s="2"/>
      <c r="BX179" s="2"/>
      <c r="BY179" s="2"/>
    </row>
    <row r="180" spans="1:77" x14ac:dyDescent="0.25">
      <c r="A180" s="7" t="s">
        <v>1670</v>
      </c>
      <c r="B180" s="11">
        <v>2022</v>
      </c>
      <c r="C180" t="s">
        <v>590</v>
      </c>
      <c r="D180" t="s">
        <v>1676</v>
      </c>
      <c r="E180" t="s">
        <v>207</v>
      </c>
      <c r="F180" s="12">
        <v>44694</v>
      </c>
      <c r="G180" s="12">
        <v>45059</v>
      </c>
      <c r="H180" s="12">
        <v>44694</v>
      </c>
      <c r="I180" t="s">
        <v>591</v>
      </c>
      <c r="J180" t="s">
        <v>592</v>
      </c>
      <c r="K180" t="s">
        <v>593</v>
      </c>
      <c r="L180" s="10" t="s">
        <v>221</v>
      </c>
      <c r="M180" t="s">
        <v>594</v>
      </c>
      <c r="N180">
        <v>1</v>
      </c>
      <c r="O180" s="13"/>
      <c r="P180" t="s">
        <v>595</v>
      </c>
      <c r="Q180" t="s">
        <v>596</v>
      </c>
      <c r="R180" s="10" t="s">
        <v>221</v>
      </c>
      <c r="S180" t="s">
        <v>597</v>
      </c>
      <c r="T180" s="13"/>
      <c r="U180" s="13">
        <v>2012</v>
      </c>
      <c r="V180" s="13">
        <v>2022</v>
      </c>
      <c r="W180" s="13">
        <v>2012</v>
      </c>
      <c r="X180" s="13">
        <v>2012</v>
      </c>
      <c r="Z180">
        <v>6532</v>
      </c>
      <c r="AA180" t="s">
        <v>214</v>
      </c>
      <c r="AB180">
        <v>1910</v>
      </c>
      <c r="AD180" t="s">
        <v>215</v>
      </c>
      <c r="AE180" s="2">
        <v>100000</v>
      </c>
      <c r="AF180" s="2">
        <v>10000</v>
      </c>
      <c r="AG180" s="2">
        <v>3000000</v>
      </c>
      <c r="AH180" s="2">
        <v>9975</v>
      </c>
      <c r="AI180" s="2">
        <v>5000</v>
      </c>
      <c r="AJ180" s="2">
        <v>0</v>
      </c>
      <c r="AK180" s="2">
        <v>0</v>
      </c>
      <c r="AL180" s="2">
        <v>5000</v>
      </c>
      <c r="AM180" s="2">
        <v>150000</v>
      </c>
      <c r="AN180" s="2">
        <v>360</v>
      </c>
      <c r="AO180" s="2">
        <v>5000</v>
      </c>
      <c r="AP180" s="2"/>
      <c r="AQ180" s="2"/>
      <c r="AR180" s="2"/>
      <c r="AS180" s="2">
        <v>3150000</v>
      </c>
      <c r="AT180">
        <v>68.253968259999994</v>
      </c>
      <c r="AU180">
        <v>2150000</v>
      </c>
      <c r="AV180" s="2">
        <v>7054.05</v>
      </c>
      <c r="AY180" s="2">
        <v>2150000</v>
      </c>
      <c r="AZ180" s="2">
        <v>0</v>
      </c>
      <c r="BA180" s="2">
        <v>0</v>
      </c>
      <c r="BB180" s="2">
        <v>0</v>
      </c>
      <c r="BC180" s="2"/>
      <c r="BD180" s="2"/>
      <c r="BE180" s="2"/>
      <c r="BF180" s="2">
        <v>150000</v>
      </c>
      <c r="BG180" s="2">
        <v>0</v>
      </c>
      <c r="BH180" s="2">
        <v>2000000</v>
      </c>
      <c r="BI180" s="2">
        <v>900</v>
      </c>
      <c r="BJ180" s="2">
        <v>2500</v>
      </c>
      <c r="BK180" s="2">
        <v>250000</v>
      </c>
      <c r="BL180" s="2" t="s">
        <v>109</v>
      </c>
      <c r="BM180" s="2">
        <v>2500</v>
      </c>
      <c r="BN180" s="2"/>
      <c r="BO180" s="2"/>
      <c r="BP180" s="2"/>
      <c r="BQ180" s="2">
        <v>11754</v>
      </c>
      <c r="BR180" s="2">
        <v>7954.05</v>
      </c>
      <c r="BS180" s="9">
        <v>21.75</v>
      </c>
      <c r="BT180" s="2">
        <f>Table2[[#This Row],[Insurer Total Gross premium]]*Table2[[#This Row],[Coverholder Commission Percentage]]/100</f>
        <v>1730.0058749999998</v>
      </c>
      <c r="BU180" s="2">
        <f>Table2[[#This Row],[Insurer Total Gross premium]]-Table2[[#This Row],[Coverholder Commission Amount]]</f>
        <v>6224.0441250000003</v>
      </c>
      <c r="BV180" s="2">
        <v>5000</v>
      </c>
      <c r="BW180" s="2">
        <v>25000</v>
      </c>
      <c r="BX180" s="2">
        <v>125</v>
      </c>
      <c r="BY180" s="2">
        <v>0</v>
      </c>
    </row>
    <row r="181" spans="1:77" x14ac:dyDescent="0.25">
      <c r="A181" s="7" t="s">
        <v>1670</v>
      </c>
      <c r="B181" s="11">
        <v>2022</v>
      </c>
      <c r="C181" t="s">
        <v>649</v>
      </c>
      <c r="D181" s="3" t="s">
        <v>1676</v>
      </c>
      <c r="E181" t="s">
        <v>207</v>
      </c>
      <c r="F181" s="12">
        <v>44753</v>
      </c>
      <c r="G181" s="12">
        <v>44845</v>
      </c>
      <c r="H181" s="12">
        <v>44753</v>
      </c>
      <c r="I181" t="s">
        <v>650</v>
      </c>
      <c r="J181" t="s">
        <v>651</v>
      </c>
      <c r="K181" t="s">
        <v>367</v>
      </c>
      <c r="L181" t="s">
        <v>107</v>
      </c>
      <c r="M181" t="s">
        <v>652</v>
      </c>
      <c r="N181">
        <v>1</v>
      </c>
      <c r="O181" s="13">
        <v>19</v>
      </c>
      <c r="P181" t="s">
        <v>653</v>
      </c>
      <c r="Q181" t="s">
        <v>367</v>
      </c>
      <c r="R181" t="s">
        <v>107</v>
      </c>
      <c r="S181" t="s">
        <v>654</v>
      </c>
      <c r="T181" s="13"/>
      <c r="U181" s="13">
        <v>2022</v>
      </c>
      <c r="V181" s="13">
        <v>2022</v>
      </c>
      <c r="W181" s="13">
        <v>2022</v>
      </c>
      <c r="X181" s="13">
        <v>2022</v>
      </c>
      <c r="Y181" t="s">
        <v>274</v>
      </c>
      <c r="Z181">
        <v>1841</v>
      </c>
      <c r="AA181" t="s">
        <v>264</v>
      </c>
      <c r="AB181">
        <v>2022</v>
      </c>
      <c r="AC181">
        <v>2</v>
      </c>
      <c r="AD181" t="s">
        <v>215</v>
      </c>
      <c r="AE181" s="2"/>
      <c r="AF181" s="2"/>
      <c r="AG181" s="2">
        <v>991000</v>
      </c>
      <c r="AH181" s="2">
        <v>3000</v>
      </c>
      <c r="AI181" s="2">
        <v>5000</v>
      </c>
      <c r="AJ181" s="2">
        <v>0</v>
      </c>
      <c r="AK181" s="2">
        <v>0</v>
      </c>
      <c r="AL181" s="2">
        <v>5000</v>
      </c>
      <c r="AM181" s="2">
        <v>0</v>
      </c>
      <c r="AN181" s="2">
        <v>0</v>
      </c>
      <c r="AO181" s="2">
        <v>5000</v>
      </c>
      <c r="AP181" s="2"/>
      <c r="AQ181" s="2"/>
      <c r="AR181" s="2"/>
      <c r="AS181" s="2">
        <v>991000</v>
      </c>
      <c r="AT181">
        <v>50</v>
      </c>
      <c r="AU181">
        <v>495500</v>
      </c>
      <c r="AV181" s="2">
        <v>1500</v>
      </c>
      <c r="AY181" s="2">
        <v>495500</v>
      </c>
      <c r="AZ181" s="2">
        <v>0</v>
      </c>
      <c r="BA181" s="2">
        <v>0</v>
      </c>
      <c r="BB181" s="2">
        <v>0</v>
      </c>
      <c r="BC181" s="2"/>
      <c r="BD181" s="2"/>
      <c r="BE181" s="2"/>
      <c r="BF181" s="2">
        <v>0</v>
      </c>
      <c r="BG181" s="2">
        <v>0</v>
      </c>
      <c r="BH181" s="2">
        <v>2000000</v>
      </c>
      <c r="BI181" s="2">
        <v>400</v>
      </c>
      <c r="BJ181" s="2">
        <v>2500</v>
      </c>
      <c r="BK181" s="2"/>
      <c r="BL181" s="2"/>
      <c r="BM181" s="2"/>
      <c r="BN181" s="2"/>
      <c r="BO181" s="2"/>
      <c r="BP181" s="2"/>
      <c r="BQ181" s="2">
        <v>3400</v>
      </c>
      <c r="BR181" s="2">
        <v>1900</v>
      </c>
      <c r="BS181" s="9">
        <v>21.75</v>
      </c>
      <c r="BT181" s="2">
        <f>Table2[[#This Row],[Insurer Total Gross premium]]*Table2[[#This Row],[Coverholder Commission Percentage]]/100</f>
        <v>413.25</v>
      </c>
      <c r="BU181" s="2">
        <f>Table2[[#This Row],[Insurer Total Gross premium]]-Table2[[#This Row],[Coverholder Commission Amount]]</f>
        <v>1486.75</v>
      </c>
      <c r="BV181" s="2"/>
      <c r="BW181" s="2"/>
      <c r="BX181" s="2"/>
      <c r="BY181" s="2">
        <v>0</v>
      </c>
    </row>
    <row r="182" spans="1:77" x14ac:dyDescent="0.25">
      <c r="A182" s="7" t="s">
        <v>1670</v>
      </c>
      <c r="B182" s="11">
        <v>2022</v>
      </c>
      <c r="C182" t="s">
        <v>1111</v>
      </c>
      <c r="D182" s="3" t="s">
        <v>1676</v>
      </c>
      <c r="E182" t="s">
        <v>207</v>
      </c>
      <c r="F182" s="12">
        <v>44763</v>
      </c>
      <c r="G182" s="12">
        <v>45128</v>
      </c>
      <c r="H182" s="12">
        <v>44763</v>
      </c>
      <c r="I182" t="s">
        <v>1112</v>
      </c>
      <c r="J182" t="s">
        <v>1113</v>
      </c>
      <c r="K182" t="s">
        <v>1114</v>
      </c>
      <c r="L182" t="s">
        <v>51</v>
      </c>
      <c r="M182" t="s">
        <v>1115</v>
      </c>
      <c r="N182">
        <v>1</v>
      </c>
      <c r="O182" s="13">
        <v>6231</v>
      </c>
      <c r="P182" t="s">
        <v>1116</v>
      </c>
      <c r="Q182" t="s">
        <v>1114</v>
      </c>
      <c r="R182" t="s">
        <v>51</v>
      </c>
      <c r="S182" t="s">
        <v>1115</v>
      </c>
      <c r="T182" s="13"/>
      <c r="U182" s="13">
        <v>2021</v>
      </c>
      <c r="V182" s="13">
        <v>2022</v>
      </c>
      <c r="W182" s="13">
        <v>2022</v>
      </c>
      <c r="X182" s="13">
        <v>2021</v>
      </c>
      <c r="Y182" t="s">
        <v>213</v>
      </c>
      <c r="Z182">
        <v>5812</v>
      </c>
      <c r="AA182" t="s">
        <v>1117</v>
      </c>
      <c r="AB182">
        <v>1972</v>
      </c>
      <c r="AC182">
        <v>1</v>
      </c>
      <c r="AD182" t="s">
        <v>215</v>
      </c>
      <c r="AE182" s="2"/>
      <c r="AF182" s="2"/>
      <c r="AG182" s="2">
        <v>0</v>
      </c>
      <c r="AH182" s="2"/>
      <c r="AI182" s="2"/>
      <c r="AJ182" s="2">
        <v>0</v>
      </c>
      <c r="AK182" s="2"/>
      <c r="AL182" s="2"/>
      <c r="AM182" s="2">
        <v>0</v>
      </c>
      <c r="AN182" s="2"/>
      <c r="AO182" s="2"/>
      <c r="AP182" s="2"/>
      <c r="AQ182" s="2"/>
      <c r="AR182" s="2"/>
      <c r="AS182" s="2">
        <v>0</v>
      </c>
      <c r="AV182" s="2"/>
      <c r="AY182" s="2"/>
      <c r="AZ182" s="2"/>
      <c r="BA182" s="2"/>
      <c r="BB182" s="2"/>
      <c r="BC182" s="2"/>
      <c r="BD182" s="2"/>
      <c r="BE182" s="2"/>
      <c r="BF182" s="2">
        <v>850000</v>
      </c>
      <c r="BG182" s="2">
        <v>850000</v>
      </c>
      <c r="BH182" s="2">
        <v>5000000</v>
      </c>
      <c r="BI182" s="2">
        <v>2665</v>
      </c>
      <c r="BJ182" s="2">
        <v>2500</v>
      </c>
      <c r="BK182" s="2">
        <v>250000</v>
      </c>
      <c r="BL182" s="2" t="s">
        <v>109</v>
      </c>
      <c r="BM182" s="2">
        <v>2500</v>
      </c>
      <c r="BN182" s="2"/>
      <c r="BO182" s="2"/>
      <c r="BP182" s="2"/>
      <c r="BQ182" s="2">
        <v>5864</v>
      </c>
      <c r="BR182" s="2">
        <v>2665</v>
      </c>
      <c r="BS182" s="9">
        <v>21.75</v>
      </c>
      <c r="BT182" s="2">
        <f>Table2[[#This Row],[Insurer Total Gross premium]]*Table2[[#This Row],[Coverholder Commission Percentage]]/100</f>
        <v>579.63750000000005</v>
      </c>
      <c r="BU182" s="2">
        <f>Table2[[#This Row],[Insurer Total Gross premium]]-Table2[[#This Row],[Coverholder Commission Amount]]</f>
        <v>2085.3625000000002</v>
      </c>
      <c r="BV182" s="2"/>
      <c r="BW182" s="2"/>
      <c r="BX182" s="2"/>
      <c r="BY182" s="2"/>
    </row>
    <row r="183" spans="1:77" x14ac:dyDescent="0.25">
      <c r="A183" s="7" t="s">
        <v>1670</v>
      </c>
      <c r="B183" s="11">
        <v>2022</v>
      </c>
      <c r="C183" t="s">
        <v>976</v>
      </c>
      <c r="D183" s="3" t="s">
        <v>1676</v>
      </c>
      <c r="E183" t="s">
        <v>207</v>
      </c>
      <c r="F183" s="12">
        <v>44757</v>
      </c>
      <c r="G183" s="12">
        <v>45122</v>
      </c>
      <c r="H183" s="12">
        <v>44757</v>
      </c>
      <c r="I183" t="s">
        <v>977</v>
      </c>
      <c r="J183" t="s">
        <v>978</v>
      </c>
      <c r="K183" t="s">
        <v>105</v>
      </c>
      <c r="L183" t="s">
        <v>107</v>
      </c>
      <c r="M183" t="s">
        <v>979</v>
      </c>
      <c r="N183">
        <v>1</v>
      </c>
      <c r="O183" s="13" t="s">
        <v>980</v>
      </c>
      <c r="P183" t="s">
        <v>981</v>
      </c>
      <c r="Q183" t="s">
        <v>105</v>
      </c>
      <c r="R183" t="s">
        <v>107</v>
      </c>
      <c r="S183" t="s">
        <v>982</v>
      </c>
      <c r="T183" s="13"/>
      <c r="U183" s="13">
        <v>2008</v>
      </c>
      <c r="V183" s="13">
        <v>2008</v>
      </c>
      <c r="W183" s="13">
        <v>2008</v>
      </c>
      <c r="X183" s="13">
        <v>2008</v>
      </c>
      <c r="Y183" t="s">
        <v>983</v>
      </c>
      <c r="Z183">
        <v>6541</v>
      </c>
      <c r="AA183" t="s">
        <v>393</v>
      </c>
      <c r="AB183">
        <v>1914</v>
      </c>
      <c r="AC183">
        <v>3</v>
      </c>
      <c r="AD183" t="s">
        <v>215</v>
      </c>
      <c r="AE183" s="2">
        <v>50000</v>
      </c>
      <c r="AF183" s="2">
        <v>5000</v>
      </c>
      <c r="AG183" s="2">
        <v>3722606</v>
      </c>
      <c r="AH183" s="2">
        <v>13179</v>
      </c>
      <c r="AI183" s="2">
        <v>2500</v>
      </c>
      <c r="AJ183" s="2">
        <v>11249</v>
      </c>
      <c r="AK183" s="2">
        <v>51</v>
      </c>
      <c r="AL183" s="2">
        <v>2500</v>
      </c>
      <c r="AM183" s="2">
        <v>292656</v>
      </c>
      <c r="AN183" s="2">
        <v>768</v>
      </c>
      <c r="AO183" s="2">
        <v>2500</v>
      </c>
      <c r="AP183" s="2"/>
      <c r="AQ183" s="2"/>
      <c r="AR183" s="2"/>
      <c r="AS183" s="2">
        <v>4026511</v>
      </c>
      <c r="AT183">
        <v>30</v>
      </c>
      <c r="AU183">
        <v>1207953.3</v>
      </c>
      <c r="AV183" s="2">
        <v>4199.3999999999996</v>
      </c>
      <c r="AW183">
        <v>5</v>
      </c>
      <c r="AY183" s="2">
        <v>1207953.3</v>
      </c>
      <c r="AZ183" s="2">
        <v>0</v>
      </c>
      <c r="BA183" s="2">
        <v>0</v>
      </c>
      <c r="BB183" s="2">
        <v>0</v>
      </c>
      <c r="BC183" s="2"/>
      <c r="BD183" s="2"/>
      <c r="BE183" s="2"/>
      <c r="BF183" s="2">
        <v>622656</v>
      </c>
      <c r="BG183" s="2">
        <v>622656</v>
      </c>
      <c r="BH183" s="2">
        <v>5000000</v>
      </c>
      <c r="BI183" s="2">
        <v>3000</v>
      </c>
      <c r="BJ183" s="2">
        <v>2500</v>
      </c>
      <c r="BK183" s="2">
        <v>250000</v>
      </c>
      <c r="BL183" s="2" t="s">
        <v>109</v>
      </c>
      <c r="BM183" s="2">
        <v>2500</v>
      </c>
      <c r="BN183" s="2"/>
      <c r="BO183" s="2"/>
      <c r="BP183" s="2"/>
      <c r="BQ183" s="2">
        <v>34734</v>
      </c>
      <c r="BR183" s="2">
        <v>11745.9</v>
      </c>
      <c r="BS183" s="9">
        <v>21.75</v>
      </c>
      <c r="BT183" s="2">
        <f>Table2[[#This Row],[Insurer Total Gross premium]]*Table2[[#This Row],[Coverholder Commission Percentage]]/100</f>
        <v>2554.7332499999998</v>
      </c>
      <c r="BU183" s="2">
        <f>Table2[[#This Row],[Insurer Total Gross premium]]-Table2[[#This Row],[Coverholder Commission Amount]]</f>
        <v>9191.1667500000003</v>
      </c>
      <c r="BV183" s="2">
        <v>5000</v>
      </c>
      <c r="BW183" s="2">
        <v>50000</v>
      </c>
      <c r="BX183" s="2">
        <v>150</v>
      </c>
      <c r="BY183" s="2">
        <v>25000</v>
      </c>
    </row>
    <row r="184" spans="1:77" x14ac:dyDescent="0.25">
      <c r="A184" s="7" t="s">
        <v>1670</v>
      </c>
      <c r="B184" s="11">
        <v>2022</v>
      </c>
      <c r="C184" t="s">
        <v>976</v>
      </c>
      <c r="D184" s="3" t="s">
        <v>1676</v>
      </c>
      <c r="E184" t="s">
        <v>207</v>
      </c>
      <c r="F184" s="12">
        <v>44757</v>
      </c>
      <c r="G184" s="12">
        <v>45122</v>
      </c>
      <c r="H184" s="12">
        <v>44757</v>
      </c>
      <c r="I184" t="s">
        <v>977</v>
      </c>
      <c r="J184" t="s">
        <v>978</v>
      </c>
      <c r="K184" t="s">
        <v>105</v>
      </c>
      <c r="L184" t="s">
        <v>107</v>
      </c>
      <c r="M184" t="s">
        <v>979</v>
      </c>
      <c r="N184">
        <v>2</v>
      </c>
      <c r="O184" s="13">
        <v>162</v>
      </c>
      <c r="P184" t="s">
        <v>981</v>
      </c>
      <c r="Q184" t="s">
        <v>105</v>
      </c>
      <c r="R184" t="s">
        <v>107</v>
      </c>
      <c r="S184" t="s">
        <v>982</v>
      </c>
      <c r="T184" s="13"/>
      <c r="U184" s="13">
        <v>2008</v>
      </c>
      <c r="V184" s="13">
        <v>2004</v>
      </c>
      <c r="W184" s="13">
        <v>2009</v>
      </c>
      <c r="X184" s="13">
        <v>2008</v>
      </c>
      <c r="Y184" t="s">
        <v>984</v>
      </c>
      <c r="Z184">
        <v>6541</v>
      </c>
      <c r="AA184" t="s">
        <v>393</v>
      </c>
      <c r="AB184">
        <v>1944</v>
      </c>
      <c r="AC184">
        <v>3</v>
      </c>
      <c r="AD184" t="s">
        <v>215</v>
      </c>
      <c r="AE184" s="2">
        <v>50000</v>
      </c>
      <c r="AF184" s="2">
        <v>5000</v>
      </c>
      <c r="AG184" s="2">
        <v>1058737</v>
      </c>
      <c r="AH184" s="2">
        <v>3856</v>
      </c>
      <c r="AI184" s="2">
        <v>2500</v>
      </c>
      <c r="AJ184" s="2">
        <v>11249</v>
      </c>
      <c r="AK184" s="2">
        <v>51</v>
      </c>
      <c r="AL184" s="2">
        <v>2500</v>
      </c>
      <c r="AM184" s="2">
        <v>114000</v>
      </c>
      <c r="AN184" s="2">
        <v>299</v>
      </c>
      <c r="AO184" s="2">
        <v>2500</v>
      </c>
      <c r="AP184" s="2"/>
      <c r="AQ184" s="2"/>
      <c r="AR184" s="2"/>
      <c r="AS184" s="2">
        <v>1183986</v>
      </c>
      <c r="AT184">
        <v>30</v>
      </c>
      <c r="AU184">
        <v>355195.8</v>
      </c>
      <c r="AV184" s="2">
        <v>1261.8</v>
      </c>
      <c r="AW184">
        <v>5</v>
      </c>
      <c r="AY184" s="2">
        <v>355195.8</v>
      </c>
      <c r="AZ184" s="2">
        <v>0</v>
      </c>
      <c r="BA184" s="2">
        <v>0</v>
      </c>
      <c r="BB184" s="2">
        <v>0</v>
      </c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9">
        <v>21.75</v>
      </c>
      <c r="BT184" s="2">
        <f>Table2[[#This Row],[Insurer Total Gross premium]]*Table2[[#This Row],[Coverholder Commission Percentage]]/100</f>
        <v>0</v>
      </c>
      <c r="BU184" s="2">
        <f>Table2[[#This Row],[Insurer Total Gross premium]]-Table2[[#This Row],[Coverholder Commission Amount]]</f>
        <v>0</v>
      </c>
      <c r="BV184" s="2">
        <v>5000</v>
      </c>
      <c r="BW184" s="2">
        <v>50000</v>
      </c>
      <c r="BX184" s="2">
        <v>150</v>
      </c>
      <c r="BY184" s="2">
        <v>25000</v>
      </c>
    </row>
    <row r="185" spans="1:77" x14ac:dyDescent="0.25">
      <c r="A185" s="7" t="s">
        <v>1670</v>
      </c>
      <c r="B185" s="11">
        <v>2022</v>
      </c>
      <c r="C185" t="s">
        <v>976</v>
      </c>
      <c r="D185" s="3" t="s">
        <v>1676</v>
      </c>
      <c r="E185" t="s">
        <v>207</v>
      </c>
      <c r="F185" s="12">
        <v>44757</v>
      </c>
      <c r="G185" s="12">
        <v>45122</v>
      </c>
      <c r="H185" s="12">
        <v>44757</v>
      </c>
      <c r="I185" t="s">
        <v>977</v>
      </c>
      <c r="J185" t="s">
        <v>978</v>
      </c>
      <c r="K185" t="s">
        <v>105</v>
      </c>
      <c r="L185" t="s">
        <v>107</v>
      </c>
      <c r="M185" t="s">
        <v>979</v>
      </c>
      <c r="N185">
        <v>3</v>
      </c>
      <c r="O185" s="13">
        <v>164</v>
      </c>
      <c r="P185" t="s">
        <v>981</v>
      </c>
      <c r="Q185" t="s">
        <v>105</v>
      </c>
      <c r="R185" t="s">
        <v>107</v>
      </c>
      <c r="S185" t="s">
        <v>982</v>
      </c>
      <c r="T185" s="13"/>
      <c r="U185" s="13">
        <v>2018</v>
      </c>
      <c r="V185" s="13">
        <v>2018</v>
      </c>
      <c r="W185" s="13">
        <v>2018</v>
      </c>
      <c r="X185" s="13">
        <v>2018</v>
      </c>
      <c r="Y185" t="s">
        <v>984</v>
      </c>
      <c r="Z185">
        <v>6541</v>
      </c>
      <c r="AA185" t="s">
        <v>393</v>
      </c>
      <c r="AB185">
        <v>1938</v>
      </c>
      <c r="AC185">
        <v>3</v>
      </c>
      <c r="AD185" t="s">
        <v>215</v>
      </c>
      <c r="AE185" s="2">
        <v>50000</v>
      </c>
      <c r="AF185" s="2">
        <v>5000</v>
      </c>
      <c r="AG185" s="2">
        <v>1282504</v>
      </c>
      <c r="AH185" s="2">
        <v>4639</v>
      </c>
      <c r="AI185" s="2">
        <v>2500</v>
      </c>
      <c r="AJ185" s="2">
        <v>0</v>
      </c>
      <c r="AK185" s="2">
        <v>0</v>
      </c>
      <c r="AL185" s="2">
        <v>2500</v>
      </c>
      <c r="AM185" s="2">
        <v>84000</v>
      </c>
      <c r="AN185" s="2">
        <v>221</v>
      </c>
      <c r="AO185" s="2">
        <v>2500</v>
      </c>
      <c r="AP185" s="2"/>
      <c r="AQ185" s="2"/>
      <c r="AR185" s="2"/>
      <c r="AS185" s="2">
        <v>1366504</v>
      </c>
      <c r="AT185">
        <v>30</v>
      </c>
      <c r="AU185">
        <v>409951.2</v>
      </c>
      <c r="AV185" s="2">
        <v>1458</v>
      </c>
      <c r="AW185">
        <v>5</v>
      </c>
      <c r="AY185" s="2">
        <v>409951.2</v>
      </c>
      <c r="AZ185" s="2">
        <v>0</v>
      </c>
      <c r="BA185" s="2">
        <v>0</v>
      </c>
      <c r="BB185" s="2">
        <v>0</v>
      </c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9">
        <v>21.75</v>
      </c>
      <c r="BT185" s="2">
        <f>Table2[[#This Row],[Insurer Total Gross premium]]*Table2[[#This Row],[Coverholder Commission Percentage]]/100</f>
        <v>0</v>
      </c>
      <c r="BU185" s="2">
        <f>Table2[[#This Row],[Insurer Total Gross premium]]-Table2[[#This Row],[Coverholder Commission Amount]]</f>
        <v>0</v>
      </c>
      <c r="BV185" s="2">
        <v>5000</v>
      </c>
      <c r="BW185" s="2">
        <v>50000</v>
      </c>
      <c r="BX185" s="2">
        <v>150</v>
      </c>
      <c r="BY185" s="2">
        <v>25000</v>
      </c>
    </row>
    <row r="186" spans="1:77" x14ac:dyDescent="0.25">
      <c r="A186" s="7" t="s">
        <v>1670</v>
      </c>
      <c r="B186" s="11">
        <v>2022</v>
      </c>
      <c r="C186" t="s">
        <v>976</v>
      </c>
      <c r="D186" s="3" t="s">
        <v>1676</v>
      </c>
      <c r="E186" t="s">
        <v>207</v>
      </c>
      <c r="F186" s="12">
        <v>44757</v>
      </c>
      <c r="G186" s="12">
        <v>45122</v>
      </c>
      <c r="H186" s="12">
        <v>44757</v>
      </c>
      <c r="I186" t="s">
        <v>977</v>
      </c>
      <c r="J186" t="s">
        <v>978</v>
      </c>
      <c r="K186" t="s">
        <v>105</v>
      </c>
      <c r="L186" t="s">
        <v>107</v>
      </c>
      <c r="M186" t="s">
        <v>979</v>
      </c>
      <c r="N186">
        <v>4</v>
      </c>
      <c r="O186" s="13">
        <v>166</v>
      </c>
      <c r="P186" t="s">
        <v>981</v>
      </c>
      <c r="Q186" t="s">
        <v>105</v>
      </c>
      <c r="R186" t="s">
        <v>107</v>
      </c>
      <c r="S186" t="s">
        <v>982</v>
      </c>
      <c r="T186" s="13"/>
      <c r="U186" s="13">
        <v>2012</v>
      </c>
      <c r="V186" s="13">
        <v>2008</v>
      </c>
      <c r="W186" s="13">
        <v>2019</v>
      </c>
      <c r="X186" s="13">
        <v>2012</v>
      </c>
      <c r="Y186" t="s">
        <v>984</v>
      </c>
      <c r="Z186">
        <v>6541</v>
      </c>
      <c r="AA186" t="s">
        <v>393</v>
      </c>
      <c r="AB186">
        <v>1944</v>
      </c>
      <c r="AC186">
        <v>2</v>
      </c>
      <c r="AD186" t="s">
        <v>215</v>
      </c>
      <c r="AE186" s="2">
        <v>50000</v>
      </c>
      <c r="AF186" s="2">
        <v>5000</v>
      </c>
      <c r="AG186" s="2">
        <v>1597633</v>
      </c>
      <c r="AH186" s="2">
        <v>5742</v>
      </c>
      <c r="AI186" s="2">
        <v>2500</v>
      </c>
      <c r="AJ186" s="2">
        <v>0</v>
      </c>
      <c r="AK186" s="2">
        <v>0</v>
      </c>
      <c r="AL186" s="2">
        <v>2500</v>
      </c>
      <c r="AM186" s="2">
        <v>132000</v>
      </c>
      <c r="AN186" s="2">
        <v>347</v>
      </c>
      <c r="AO186" s="2">
        <v>2500</v>
      </c>
      <c r="AP186" s="2"/>
      <c r="AQ186" s="2"/>
      <c r="AR186" s="2"/>
      <c r="AS186" s="2">
        <v>1729633</v>
      </c>
      <c r="AT186">
        <v>30</v>
      </c>
      <c r="AU186">
        <v>518889.9</v>
      </c>
      <c r="AV186" s="2">
        <v>1826.7</v>
      </c>
      <c r="AW186">
        <v>5</v>
      </c>
      <c r="AY186" s="2">
        <v>518889.9</v>
      </c>
      <c r="AZ186" s="2">
        <v>0</v>
      </c>
      <c r="BA186" s="2">
        <v>0</v>
      </c>
      <c r="BB186" s="2">
        <v>0</v>
      </c>
      <c r="BC186" s="2"/>
      <c r="BD186" s="2"/>
      <c r="BE186" s="2"/>
      <c r="BF186" s="2">
        <v>622656</v>
      </c>
      <c r="BG186" s="2">
        <v>622656</v>
      </c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9">
        <v>21.75</v>
      </c>
      <c r="BT186" s="2">
        <f>Table2[[#This Row],[Insurer Total Gross premium]]*Table2[[#This Row],[Coverholder Commission Percentage]]/100</f>
        <v>0</v>
      </c>
      <c r="BU186" s="2">
        <f>Table2[[#This Row],[Insurer Total Gross premium]]-Table2[[#This Row],[Coverholder Commission Amount]]</f>
        <v>0</v>
      </c>
      <c r="BV186" s="2">
        <v>5000</v>
      </c>
      <c r="BW186" s="2">
        <v>50000</v>
      </c>
      <c r="BX186" s="2">
        <v>150</v>
      </c>
      <c r="BY186" s="2">
        <v>25000</v>
      </c>
    </row>
    <row r="187" spans="1:77" x14ac:dyDescent="0.25">
      <c r="A187" s="7" t="s">
        <v>1670</v>
      </c>
      <c r="B187" s="11">
        <v>2022</v>
      </c>
      <c r="C187" t="s">
        <v>760</v>
      </c>
      <c r="D187" s="3" t="s">
        <v>1676</v>
      </c>
      <c r="E187" t="s">
        <v>207</v>
      </c>
      <c r="F187" s="12">
        <v>44723</v>
      </c>
      <c r="G187" s="12">
        <v>45088</v>
      </c>
      <c r="H187" s="12">
        <v>44723</v>
      </c>
      <c r="I187" t="s">
        <v>755</v>
      </c>
      <c r="J187" t="s">
        <v>756</v>
      </c>
      <c r="K187" t="s">
        <v>269</v>
      </c>
      <c r="L187" t="s">
        <v>221</v>
      </c>
      <c r="M187" t="s">
        <v>757</v>
      </c>
      <c r="N187">
        <v>1</v>
      </c>
      <c r="O187" s="13"/>
      <c r="P187" t="s">
        <v>761</v>
      </c>
      <c r="Q187" t="s">
        <v>269</v>
      </c>
      <c r="R187" t="s">
        <v>221</v>
      </c>
      <c r="S187" t="s">
        <v>757</v>
      </c>
      <c r="T187" s="13"/>
      <c r="U187" s="13">
        <v>1993</v>
      </c>
      <c r="V187" s="13">
        <v>2015</v>
      </c>
      <c r="W187" s="13">
        <v>1993</v>
      </c>
      <c r="X187" s="13">
        <v>1993</v>
      </c>
      <c r="Z187">
        <v>6532</v>
      </c>
      <c r="AA187" t="s">
        <v>759</v>
      </c>
      <c r="AB187">
        <v>1945</v>
      </c>
      <c r="AC187">
        <v>3</v>
      </c>
      <c r="AD187" t="s">
        <v>215</v>
      </c>
      <c r="AE187" s="2">
        <v>150000</v>
      </c>
      <c r="AF187" s="2">
        <v>10000</v>
      </c>
      <c r="AG187" s="2">
        <v>731960</v>
      </c>
      <c r="AH187" s="2">
        <v>4450</v>
      </c>
      <c r="AI187" s="2">
        <v>500</v>
      </c>
      <c r="AJ187" s="2">
        <v>0</v>
      </c>
      <c r="AK187" s="2">
        <v>0</v>
      </c>
      <c r="AL187" s="2">
        <v>500</v>
      </c>
      <c r="AM187" s="2">
        <v>35000</v>
      </c>
      <c r="AN187" s="2">
        <v>105</v>
      </c>
      <c r="AO187" s="2">
        <v>500</v>
      </c>
      <c r="AP187" s="2"/>
      <c r="AQ187" s="2"/>
      <c r="AR187" s="2"/>
      <c r="AS187" s="2">
        <v>766960</v>
      </c>
      <c r="AT187">
        <v>50</v>
      </c>
      <c r="AU187">
        <v>383480</v>
      </c>
      <c r="AV187" s="2">
        <v>2277.5</v>
      </c>
      <c r="AW187">
        <v>10</v>
      </c>
      <c r="AY187" s="2">
        <v>383480</v>
      </c>
      <c r="AZ187" s="2">
        <v>0</v>
      </c>
      <c r="BA187" s="2">
        <v>0</v>
      </c>
      <c r="BB187" s="2">
        <v>0</v>
      </c>
      <c r="BC187" s="2"/>
      <c r="BD187" s="2"/>
      <c r="BE187" s="2"/>
      <c r="BF187" s="2">
        <v>35000</v>
      </c>
      <c r="BG187" s="2">
        <v>0</v>
      </c>
      <c r="BH187" s="2">
        <v>2000000</v>
      </c>
      <c r="BI187" s="2">
        <v>600</v>
      </c>
      <c r="BJ187" s="2">
        <v>1000</v>
      </c>
      <c r="BK187" s="2">
        <v>250000</v>
      </c>
      <c r="BL187" s="2" t="s">
        <v>109</v>
      </c>
      <c r="BM187" s="2">
        <v>1000</v>
      </c>
      <c r="BN187" s="2"/>
      <c r="BO187" s="2"/>
      <c r="BP187" s="2"/>
      <c r="BQ187" s="2">
        <v>5462</v>
      </c>
      <c r="BR187" s="2">
        <v>2877.5</v>
      </c>
      <c r="BS187" s="9">
        <v>21.75</v>
      </c>
      <c r="BT187" s="2">
        <f>Table2[[#This Row],[Insurer Total Gross premium]]*Table2[[#This Row],[Coverholder Commission Percentage]]/100</f>
        <v>625.85625000000005</v>
      </c>
      <c r="BU187" s="2">
        <f>Table2[[#This Row],[Insurer Total Gross premium]]-Table2[[#This Row],[Coverholder Commission Amount]]</f>
        <v>2251.6437500000002</v>
      </c>
      <c r="BV187" s="2">
        <v>5000</v>
      </c>
      <c r="BW187" s="2">
        <v>25000</v>
      </c>
      <c r="BX187" s="2">
        <v>125</v>
      </c>
      <c r="BY187" s="2">
        <v>25000</v>
      </c>
    </row>
    <row r="188" spans="1:77" x14ac:dyDescent="0.25">
      <c r="A188" s="7" t="s">
        <v>1670</v>
      </c>
      <c r="B188" s="11">
        <v>2022</v>
      </c>
      <c r="C188" t="s">
        <v>754</v>
      </c>
      <c r="D188" s="3" t="s">
        <v>1676</v>
      </c>
      <c r="E188" t="s">
        <v>207</v>
      </c>
      <c r="F188" s="12">
        <v>44723</v>
      </c>
      <c r="G188" s="12">
        <v>45088</v>
      </c>
      <c r="H188" s="12">
        <v>44723</v>
      </c>
      <c r="I188" t="s">
        <v>755</v>
      </c>
      <c r="J188" t="s">
        <v>756</v>
      </c>
      <c r="K188" t="s">
        <v>269</v>
      </c>
      <c r="L188" t="s">
        <v>221</v>
      </c>
      <c r="M188" t="s">
        <v>757</v>
      </c>
      <c r="N188">
        <v>1</v>
      </c>
      <c r="O188" s="13"/>
      <c r="P188" t="s">
        <v>758</v>
      </c>
      <c r="Q188" t="s">
        <v>269</v>
      </c>
      <c r="R188" t="s">
        <v>221</v>
      </c>
      <c r="S188" t="s">
        <v>757</v>
      </c>
      <c r="T188" s="13"/>
      <c r="U188" s="13">
        <v>1993</v>
      </c>
      <c r="V188" s="13">
        <v>2015</v>
      </c>
      <c r="W188" s="13">
        <v>1993</v>
      </c>
      <c r="X188" s="13">
        <v>1993</v>
      </c>
      <c r="Z188">
        <v>6532</v>
      </c>
      <c r="AA188" t="s">
        <v>759</v>
      </c>
      <c r="AB188">
        <v>1945</v>
      </c>
      <c r="AC188">
        <v>3</v>
      </c>
      <c r="AD188" t="s">
        <v>215</v>
      </c>
      <c r="AE188" s="2">
        <v>150000</v>
      </c>
      <c r="AF188" s="2">
        <v>10000</v>
      </c>
      <c r="AG188" s="2">
        <v>731960</v>
      </c>
      <c r="AH188" s="2">
        <v>4450</v>
      </c>
      <c r="AI188" s="2">
        <v>500</v>
      </c>
      <c r="AJ188" s="2">
        <v>0</v>
      </c>
      <c r="AK188" s="2">
        <v>0</v>
      </c>
      <c r="AL188" s="2">
        <v>500</v>
      </c>
      <c r="AM188" s="2">
        <v>35000</v>
      </c>
      <c r="AN188" s="2">
        <v>105</v>
      </c>
      <c r="AO188" s="2">
        <v>500</v>
      </c>
      <c r="AP188" s="2"/>
      <c r="AQ188" s="2"/>
      <c r="AR188" s="2"/>
      <c r="AS188" s="2">
        <v>766960</v>
      </c>
      <c r="AT188">
        <v>50</v>
      </c>
      <c r="AU188">
        <v>383480</v>
      </c>
      <c r="AV188" s="2">
        <v>2277.5</v>
      </c>
      <c r="AW188">
        <v>10</v>
      </c>
      <c r="AY188" s="2">
        <v>383480</v>
      </c>
      <c r="AZ188" s="2">
        <v>0</v>
      </c>
      <c r="BA188" s="2">
        <v>0</v>
      </c>
      <c r="BB188" s="2">
        <v>0</v>
      </c>
      <c r="BC188" s="2"/>
      <c r="BD188" s="2"/>
      <c r="BE188" s="2"/>
      <c r="BF188" s="2">
        <v>35000</v>
      </c>
      <c r="BG188" s="2">
        <v>0</v>
      </c>
      <c r="BH188" s="2">
        <v>2000000</v>
      </c>
      <c r="BI188" s="2">
        <v>600</v>
      </c>
      <c r="BJ188" s="2">
        <v>1000</v>
      </c>
      <c r="BK188" s="2">
        <v>250000</v>
      </c>
      <c r="BL188" s="2" t="s">
        <v>109</v>
      </c>
      <c r="BM188" s="2">
        <v>1000</v>
      </c>
      <c r="BN188" s="2"/>
      <c r="BO188" s="2"/>
      <c r="BP188" s="2"/>
      <c r="BQ188" s="2">
        <v>5462</v>
      </c>
      <c r="BR188" s="2">
        <v>2877.5</v>
      </c>
      <c r="BS188" s="9">
        <v>21.75</v>
      </c>
      <c r="BT188" s="2">
        <f>Table2[[#This Row],[Insurer Total Gross premium]]*Table2[[#This Row],[Coverholder Commission Percentage]]/100</f>
        <v>625.85625000000005</v>
      </c>
      <c r="BU188" s="2">
        <f>Table2[[#This Row],[Insurer Total Gross premium]]-Table2[[#This Row],[Coverholder Commission Amount]]</f>
        <v>2251.6437500000002</v>
      </c>
      <c r="BV188" s="2">
        <v>5000</v>
      </c>
      <c r="BW188" s="2">
        <v>25000</v>
      </c>
      <c r="BX188" s="2">
        <v>125</v>
      </c>
      <c r="BY188" s="2">
        <v>25000</v>
      </c>
    </row>
    <row r="189" spans="1:77" x14ac:dyDescent="0.25">
      <c r="A189" s="7" t="s">
        <v>1670</v>
      </c>
      <c r="B189" s="11">
        <v>2022</v>
      </c>
      <c r="C189" t="s">
        <v>769</v>
      </c>
      <c r="D189" s="3" t="s">
        <v>1676</v>
      </c>
      <c r="E189" t="s">
        <v>207</v>
      </c>
      <c r="F189" s="12">
        <v>44723</v>
      </c>
      <c r="G189" s="12">
        <v>45088</v>
      </c>
      <c r="H189" s="12">
        <v>44723</v>
      </c>
      <c r="I189" t="s">
        <v>770</v>
      </c>
      <c r="J189" t="s">
        <v>771</v>
      </c>
      <c r="K189" t="s">
        <v>772</v>
      </c>
      <c r="L189" t="s">
        <v>221</v>
      </c>
      <c r="M189" t="s">
        <v>773</v>
      </c>
      <c r="N189">
        <v>1</v>
      </c>
      <c r="O189" s="13"/>
      <c r="P189" t="s">
        <v>774</v>
      </c>
      <c r="Q189" t="s">
        <v>269</v>
      </c>
      <c r="R189" t="s">
        <v>221</v>
      </c>
      <c r="S189" t="s">
        <v>775</v>
      </c>
      <c r="T189" s="13"/>
      <c r="U189" s="13">
        <v>2011</v>
      </c>
      <c r="V189" s="13">
        <v>2013</v>
      </c>
      <c r="W189" s="13">
        <v>2011</v>
      </c>
      <c r="X189" s="13">
        <v>2011</v>
      </c>
      <c r="Z189">
        <v>6532</v>
      </c>
      <c r="AA189" t="s">
        <v>776</v>
      </c>
      <c r="AB189">
        <v>1923</v>
      </c>
      <c r="AC189">
        <v>3</v>
      </c>
      <c r="AD189" t="s">
        <v>215</v>
      </c>
      <c r="AE189" s="2">
        <v>150000</v>
      </c>
      <c r="AF189" s="2">
        <v>10000</v>
      </c>
      <c r="AG189" s="2">
        <v>745262</v>
      </c>
      <c r="AH189" s="2">
        <v>4549</v>
      </c>
      <c r="AI189" s="2">
        <v>5000</v>
      </c>
      <c r="AJ189" s="2">
        <v>0</v>
      </c>
      <c r="AK189" s="2">
        <v>0</v>
      </c>
      <c r="AL189" s="2">
        <v>5000</v>
      </c>
      <c r="AM189" s="2">
        <v>39900</v>
      </c>
      <c r="AN189" s="2">
        <v>128</v>
      </c>
      <c r="AO189" s="2">
        <v>5000</v>
      </c>
      <c r="AP189" s="2"/>
      <c r="AQ189" s="2"/>
      <c r="AR189" s="2"/>
      <c r="AS189" s="2">
        <v>785162</v>
      </c>
      <c r="AT189">
        <v>50</v>
      </c>
      <c r="AU189">
        <v>392581</v>
      </c>
      <c r="AV189" s="2">
        <v>2338.5</v>
      </c>
      <c r="AW189">
        <v>10</v>
      </c>
      <c r="AY189" s="2">
        <v>392581</v>
      </c>
      <c r="AZ189" s="2">
        <v>0</v>
      </c>
      <c r="BA189" s="2">
        <v>0</v>
      </c>
      <c r="BB189" s="2">
        <v>0</v>
      </c>
      <c r="BC189" s="2"/>
      <c r="BD189" s="2"/>
      <c r="BE189" s="2"/>
      <c r="BF189" s="2">
        <v>39900</v>
      </c>
      <c r="BG189" s="2">
        <v>0</v>
      </c>
      <c r="BH189" s="2">
        <v>2000000</v>
      </c>
      <c r="BI189" s="2">
        <v>700</v>
      </c>
      <c r="BJ189" s="2">
        <v>1000</v>
      </c>
      <c r="BK189" s="2">
        <v>250000</v>
      </c>
      <c r="BL189" s="2" t="s">
        <v>109</v>
      </c>
      <c r="BM189" s="2">
        <v>1000</v>
      </c>
      <c r="BN189" s="2"/>
      <c r="BO189" s="2"/>
      <c r="BP189" s="2"/>
      <c r="BQ189" s="2">
        <v>5692</v>
      </c>
      <c r="BR189" s="2">
        <v>3038.5</v>
      </c>
      <c r="BS189" s="9">
        <v>21.75</v>
      </c>
      <c r="BT189" s="2">
        <f>Table2[[#This Row],[Insurer Total Gross premium]]*Table2[[#This Row],[Coverholder Commission Percentage]]/100</f>
        <v>660.87374999999997</v>
      </c>
      <c r="BU189" s="2">
        <f>Table2[[#This Row],[Insurer Total Gross premium]]-Table2[[#This Row],[Coverholder Commission Amount]]</f>
        <v>2377.6262500000003</v>
      </c>
      <c r="BV189" s="2">
        <v>5000</v>
      </c>
      <c r="BW189" s="2">
        <v>25000</v>
      </c>
      <c r="BX189" s="2">
        <v>125</v>
      </c>
      <c r="BY189" s="2">
        <v>25000</v>
      </c>
    </row>
    <row r="190" spans="1:77" x14ac:dyDescent="0.25">
      <c r="A190" s="7" t="s">
        <v>1670</v>
      </c>
      <c r="B190" s="11">
        <v>2022</v>
      </c>
      <c r="C190" t="s">
        <v>828</v>
      </c>
      <c r="D190" s="3" t="s">
        <v>1676</v>
      </c>
      <c r="E190" t="s">
        <v>207</v>
      </c>
      <c r="F190" s="12">
        <v>44723</v>
      </c>
      <c r="G190" s="12">
        <v>45088</v>
      </c>
      <c r="H190" s="12">
        <v>44723</v>
      </c>
      <c r="I190" t="s">
        <v>829</v>
      </c>
      <c r="J190" t="s">
        <v>771</v>
      </c>
      <c r="K190" t="s">
        <v>772</v>
      </c>
      <c r="L190" t="s">
        <v>221</v>
      </c>
      <c r="M190" t="s">
        <v>773</v>
      </c>
      <c r="N190">
        <v>1</v>
      </c>
      <c r="O190" s="13"/>
      <c r="P190" t="s">
        <v>830</v>
      </c>
      <c r="Q190" t="s">
        <v>831</v>
      </c>
      <c r="R190" t="s">
        <v>221</v>
      </c>
      <c r="S190" t="s">
        <v>832</v>
      </c>
      <c r="T190" s="13"/>
      <c r="U190" s="13">
        <v>1990</v>
      </c>
      <c r="V190" s="13">
        <v>2010</v>
      </c>
      <c r="W190" s="13">
        <v>2017</v>
      </c>
      <c r="X190" s="13">
        <v>1990</v>
      </c>
      <c r="Z190">
        <v>6632</v>
      </c>
      <c r="AA190" t="s">
        <v>776</v>
      </c>
      <c r="AB190">
        <v>1957</v>
      </c>
      <c r="AC190">
        <v>2</v>
      </c>
      <c r="AD190" t="s">
        <v>215</v>
      </c>
      <c r="AE190" s="2"/>
      <c r="AF190" s="2"/>
      <c r="AG190" s="2">
        <v>1406927</v>
      </c>
      <c r="AH190" s="2">
        <v>9594</v>
      </c>
      <c r="AI190" s="2">
        <v>5000</v>
      </c>
      <c r="AJ190" s="2">
        <v>0</v>
      </c>
      <c r="AK190" s="2">
        <v>0</v>
      </c>
      <c r="AL190" s="2">
        <v>5000</v>
      </c>
      <c r="AM190" s="2">
        <v>185000</v>
      </c>
      <c r="AN190" s="2">
        <v>728</v>
      </c>
      <c r="AO190" s="2">
        <v>5000</v>
      </c>
      <c r="AP190" s="2"/>
      <c r="AQ190" s="2"/>
      <c r="AR190" s="2"/>
      <c r="AS190" s="2">
        <v>1591927</v>
      </c>
      <c r="AT190">
        <v>50</v>
      </c>
      <c r="AU190">
        <v>795963.5</v>
      </c>
      <c r="AV190" s="2">
        <v>5161</v>
      </c>
      <c r="AW190">
        <v>10</v>
      </c>
      <c r="AY190" s="2">
        <v>795963.5</v>
      </c>
      <c r="AZ190" s="2">
        <v>0</v>
      </c>
      <c r="BA190" s="2">
        <v>0</v>
      </c>
      <c r="BB190" s="2">
        <v>0</v>
      </c>
      <c r="BC190" s="2"/>
      <c r="BD190" s="2"/>
      <c r="BE190" s="2"/>
      <c r="BF190" s="2">
        <v>150000</v>
      </c>
      <c r="BG190" s="2">
        <v>0</v>
      </c>
      <c r="BH190" s="2">
        <v>2000000</v>
      </c>
      <c r="BI190" s="2">
        <v>1000</v>
      </c>
      <c r="BJ190" s="2">
        <v>1000</v>
      </c>
      <c r="BK190" s="2">
        <v>250000</v>
      </c>
      <c r="BL190" s="2" t="s">
        <v>109</v>
      </c>
      <c r="BM190" s="2">
        <v>1000</v>
      </c>
      <c r="BN190" s="2"/>
      <c r="BO190" s="2"/>
      <c r="BP190" s="2"/>
      <c r="BQ190" s="2">
        <v>11742</v>
      </c>
      <c r="BR190" s="2">
        <v>6161</v>
      </c>
      <c r="BS190" s="9">
        <v>21.75</v>
      </c>
      <c r="BT190" s="2">
        <f>Table2[[#This Row],[Insurer Total Gross premium]]*Table2[[#This Row],[Coverholder Commission Percentage]]/100</f>
        <v>1340.0174999999999</v>
      </c>
      <c r="BU190" s="2">
        <f>Table2[[#This Row],[Insurer Total Gross premium]]-Table2[[#This Row],[Coverholder Commission Amount]]</f>
        <v>4820.9825000000001</v>
      </c>
      <c r="BV190" s="2">
        <v>5000</v>
      </c>
      <c r="BW190" s="2">
        <v>25000</v>
      </c>
      <c r="BX190" s="2">
        <v>125</v>
      </c>
      <c r="BY190" s="2">
        <v>25000</v>
      </c>
    </row>
    <row r="191" spans="1:77" x14ac:dyDescent="0.25">
      <c r="A191" s="7" t="s">
        <v>1670</v>
      </c>
      <c r="B191" s="11">
        <v>2022</v>
      </c>
      <c r="C191" t="s">
        <v>1025</v>
      </c>
      <c r="D191" s="3" t="s">
        <v>1676</v>
      </c>
      <c r="E191" t="s">
        <v>207</v>
      </c>
      <c r="F191" s="12">
        <v>44761</v>
      </c>
      <c r="G191" s="12">
        <v>45126</v>
      </c>
      <c r="H191" s="12">
        <v>44761</v>
      </c>
      <c r="I191" t="s">
        <v>1026</v>
      </c>
      <c r="J191" t="s">
        <v>1027</v>
      </c>
      <c r="K191" t="s">
        <v>1028</v>
      </c>
      <c r="L191" t="s">
        <v>107</v>
      </c>
      <c r="M191" t="s">
        <v>1029</v>
      </c>
      <c r="N191">
        <v>1</v>
      </c>
      <c r="O191" s="13">
        <v>13</v>
      </c>
      <c r="P191" t="s">
        <v>1030</v>
      </c>
      <c r="Q191" t="s">
        <v>1028</v>
      </c>
      <c r="R191" t="s">
        <v>107</v>
      </c>
      <c r="S191" t="s">
        <v>1029</v>
      </c>
      <c r="T191" s="13"/>
      <c r="U191" s="13"/>
      <c r="V191" s="13"/>
      <c r="W191" s="13">
        <v>2021</v>
      </c>
      <c r="X191" s="13">
        <v>2021</v>
      </c>
      <c r="Y191" t="s">
        <v>1031</v>
      </c>
      <c r="Z191">
        <v>6632</v>
      </c>
      <c r="AA191" t="s">
        <v>264</v>
      </c>
      <c r="AB191">
        <v>1930</v>
      </c>
      <c r="AC191">
        <v>2</v>
      </c>
      <c r="AD191" t="s">
        <v>237</v>
      </c>
      <c r="AE191" s="2"/>
      <c r="AF191" s="2"/>
      <c r="AG191" s="2">
        <v>500000</v>
      </c>
      <c r="AH191" s="2">
        <v>2250</v>
      </c>
      <c r="AI191" s="2">
        <v>5000</v>
      </c>
      <c r="AJ191" s="2">
        <v>100000</v>
      </c>
      <c r="AK191" s="2">
        <v>550</v>
      </c>
      <c r="AL191" s="2">
        <v>5000</v>
      </c>
      <c r="AM191" s="2">
        <v>0</v>
      </c>
      <c r="AN191" s="2">
        <v>0</v>
      </c>
      <c r="AO191" s="2">
        <v>5000</v>
      </c>
      <c r="AP191" s="2"/>
      <c r="AQ191" s="2"/>
      <c r="AR191" s="2"/>
      <c r="AS191" s="2">
        <v>600000</v>
      </c>
      <c r="AT191">
        <v>50</v>
      </c>
      <c r="AU191">
        <v>300000</v>
      </c>
      <c r="AV191" s="2">
        <v>1400</v>
      </c>
      <c r="AY191" s="2">
        <v>300000</v>
      </c>
      <c r="AZ191" s="2">
        <v>0</v>
      </c>
      <c r="BA191" s="2">
        <v>0</v>
      </c>
      <c r="BB191" s="2">
        <v>0</v>
      </c>
      <c r="BC191" s="2"/>
      <c r="BD191" s="2"/>
      <c r="BE191" s="2"/>
      <c r="BF191" s="2">
        <v>0</v>
      </c>
      <c r="BG191" s="2">
        <v>0</v>
      </c>
      <c r="BH191" s="2">
        <v>2000000</v>
      </c>
      <c r="BI191" s="2">
        <v>1000</v>
      </c>
      <c r="BJ191" s="2">
        <v>2500</v>
      </c>
      <c r="BK191" s="2"/>
      <c r="BL191" s="2"/>
      <c r="BM191" s="2"/>
      <c r="BN191" s="2"/>
      <c r="BO191" s="2"/>
      <c r="BP191" s="2"/>
      <c r="BQ191" s="2">
        <v>3800</v>
      </c>
      <c r="BR191" s="2">
        <v>2400</v>
      </c>
      <c r="BS191" s="9">
        <v>21.75</v>
      </c>
      <c r="BT191" s="2">
        <f>Table2[[#This Row],[Insurer Total Gross premium]]*Table2[[#This Row],[Coverholder Commission Percentage]]/100</f>
        <v>522</v>
      </c>
      <c r="BU191" s="2">
        <f>Table2[[#This Row],[Insurer Total Gross premium]]-Table2[[#This Row],[Coverholder Commission Amount]]</f>
        <v>1878</v>
      </c>
      <c r="BV191" s="2"/>
      <c r="BW191" s="2"/>
      <c r="BX191" s="2"/>
      <c r="BY191" s="2">
        <v>0</v>
      </c>
    </row>
    <row r="192" spans="1:77" x14ac:dyDescent="0.25">
      <c r="A192" s="7" t="s">
        <v>1670</v>
      </c>
      <c r="B192" s="11">
        <v>2022</v>
      </c>
      <c r="C192" t="s">
        <v>993</v>
      </c>
      <c r="D192" s="3" t="s">
        <v>1676</v>
      </c>
      <c r="E192" t="s">
        <v>207</v>
      </c>
      <c r="F192" s="12">
        <v>44762</v>
      </c>
      <c r="G192" s="12">
        <v>45127</v>
      </c>
      <c r="H192" s="12">
        <v>44762</v>
      </c>
      <c r="I192" t="s">
        <v>994</v>
      </c>
      <c r="J192" t="s">
        <v>995</v>
      </c>
      <c r="K192" t="s">
        <v>105</v>
      </c>
      <c r="L192" t="s">
        <v>107</v>
      </c>
      <c r="M192" t="s">
        <v>996</v>
      </c>
      <c r="N192">
        <v>1</v>
      </c>
      <c r="O192" s="13" t="s">
        <v>997</v>
      </c>
      <c r="P192" t="s">
        <v>998</v>
      </c>
      <c r="Q192" t="s">
        <v>105</v>
      </c>
      <c r="R192" t="s">
        <v>107</v>
      </c>
      <c r="S192" t="s">
        <v>996</v>
      </c>
      <c r="T192" s="13"/>
      <c r="U192" s="13">
        <v>2020</v>
      </c>
      <c r="V192" s="13">
        <v>2020</v>
      </c>
      <c r="W192" s="13">
        <v>2020</v>
      </c>
      <c r="X192" s="13">
        <v>2020</v>
      </c>
      <c r="Y192" t="s">
        <v>999</v>
      </c>
      <c r="Z192">
        <v>6632</v>
      </c>
      <c r="AA192" t="s">
        <v>1000</v>
      </c>
      <c r="AB192">
        <v>1970</v>
      </c>
      <c r="AC192">
        <v>2</v>
      </c>
      <c r="AD192" t="s">
        <v>215</v>
      </c>
      <c r="AE192" s="2">
        <v>50000</v>
      </c>
      <c r="AF192" s="2">
        <v>5000</v>
      </c>
      <c r="AG192" s="2">
        <v>1000000</v>
      </c>
      <c r="AH192" s="2">
        <v>3750</v>
      </c>
      <c r="AI192" s="2">
        <v>2500</v>
      </c>
      <c r="AJ192" s="2">
        <v>20000</v>
      </c>
      <c r="AK192" s="2">
        <v>90</v>
      </c>
      <c r="AL192" s="2">
        <v>2500</v>
      </c>
      <c r="AM192" s="2">
        <v>100000</v>
      </c>
      <c r="AN192" s="2">
        <v>300</v>
      </c>
      <c r="AO192" s="2">
        <v>2500</v>
      </c>
      <c r="AP192" s="2"/>
      <c r="AQ192" s="2"/>
      <c r="AR192" s="2"/>
      <c r="AS192" s="2">
        <v>1120000</v>
      </c>
      <c r="AT192">
        <v>50</v>
      </c>
      <c r="AU192">
        <v>560000</v>
      </c>
      <c r="AV192" s="2">
        <v>2070</v>
      </c>
      <c r="AW192">
        <v>5</v>
      </c>
      <c r="AY192" s="2">
        <v>560000</v>
      </c>
      <c r="AZ192" s="2">
        <v>0</v>
      </c>
      <c r="BA192" s="2">
        <v>0</v>
      </c>
      <c r="BB192" s="2">
        <v>0</v>
      </c>
      <c r="BC192" s="2"/>
      <c r="BD192" s="2"/>
      <c r="BE192" s="2"/>
      <c r="BF192" s="2">
        <v>100000</v>
      </c>
      <c r="BG192" s="2">
        <v>100000</v>
      </c>
      <c r="BH192" s="2">
        <v>2000000</v>
      </c>
      <c r="BI192" s="2">
        <v>1000</v>
      </c>
      <c r="BJ192" s="2">
        <v>2500</v>
      </c>
      <c r="BK192" s="2"/>
      <c r="BL192" s="2"/>
      <c r="BM192" s="2"/>
      <c r="BN192" s="2"/>
      <c r="BO192" s="2"/>
      <c r="BP192" s="2"/>
      <c r="BQ192" s="2">
        <v>5620</v>
      </c>
      <c r="BR192" s="2">
        <v>3070</v>
      </c>
      <c r="BS192" s="9">
        <v>21.75</v>
      </c>
      <c r="BT192" s="2">
        <f>Table2[[#This Row],[Insurer Total Gross premium]]*Table2[[#This Row],[Coverholder Commission Percentage]]/100</f>
        <v>667.72500000000002</v>
      </c>
      <c r="BU192" s="2">
        <f>Table2[[#This Row],[Insurer Total Gross premium]]-Table2[[#This Row],[Coverholder Commission Amount]]</f>
        <v>2402.2750000000001</v>
      </c>
      <c r="BV192" s="2">
        <v>5000</v>
      </c>
      <c r="BW192" s="2">
        <v>50000</v>
      </c>
      <c r="BX192" s="2">
        <v>150</v>
      </c>
      <c r="BY192" s="2">
        <v>25000</v>
      </c>
    </row>
    <row r="193" spans="1:77" x14ac:dyDescent="0.25">
      <c r="A193" s="7" t="s">
        <v>1670</v>
      </c>
      <c r="B193" s="11">
        <v>2022</v>
      </c>
      <c r="C193" t="s">
        <v>933</v>
      </c>
      <c r="D193" s="3" t="s">
        <v>1676</v>
      </c>
      <c r="E193" t="s">
        <v>207</v>
      </c>
      <c r="F193" s="12">
        <v>44725</v>
      </c>
      <c r="G193" s="12">
        <v>44908</v>
      </c>
      <c r="H193" s="12">
        <v>44725</v>
      </c>
      <c r="I193" t="s">
        <v>934</v>
      </c>
      <c r="J193" t="s">
        <v>935</v>
      </c>
      <c r="K193" t="s">
        <v>936</v>
      </c>
      <c r="L193" t="s">
        <v>221</v>
      </c>
      <c r="M193" t="s">
        <v>937</v>
      </c>
      <c r="N193">
        <v>1</v>
      </c>
      <c r="O193" s="13"/>
      <c r="P193" t="s">
        <v>938</v>
      </c>
      <c r="Q193" t="s">
        <v>831</v>
      </c>
      <c r="R193" t="s">
        <v>221</v>
      </c>
      <c r="S193" t="s">
        <v>939</v>
      </c>
      <c r="T193" s="13"/>
      <c r="U193" s="13"/>
      <c r="V193" s="13"/>
      <c r="W193" s="13"/>
      <c r="X193" s="13"/>
      <c r="Z193">
        <v>1841</v>
      </c>
      <c r="AA193" t="s">
        <v>776</v>
      </c>
      <c r="AB193">
        <v>1980</v>
      </c>
      <c r="AC193">
        <v>2</v>
      </c>
      <c r="AD193" t="s">
        <v>237</v>
      </c>
      <c r="AE193" s="2"/>
      <c r="AF193" s="2"/>
      <c r="AG193" s="2">
        <v>375000</v>
      </c>
      <c r="AH193" s="2">
        <v>2175</v>
      </c>
      <c r="AI193" s="2">
        <v>5000</v>
      </c>
      <c r="AJ193" s="2">
        <v>0</v>
      </c>
      <c r="AK193" s="2">
        <v>0</v>
      </c>
      <c r="AL193" s="2">
        <v>5000</v>
      </c>
      <c r="AM193" s="2">
        <v>0</v>
      </c>
      <c r="AN193" s="2">
        <v>0</v>
      </c>
      <c r="AO193" s="2">
        <v>5000</v>
      </c>
      <c r="AP193" s="2"/>
      <c r="AQ193" s="2"/>
      <c r="AR193" s="2"/>
      <c r="AS193" s="2">
        <v>375000</v>
      </c>
      <c r="AT193">
        <v>50</v>
      </c>
      <c r="AU193">
        <v>187500</v>
      </c>
      <c r="AV193" s="2">
        <v>1087.5</v>
      </c>
      <c r="AY193" s="2">
        <v>187500</v>
      </c>
      <c r="AZ193" s="2">
        <v>0</v>
      </c>
      <c r="BA193" s="2">
        <v>0</v>
      </c>
      <c r="BB193" s="2">
        <v>0</v>
      </c>
      <c r="BC193" s="2"/>
      <c r="BD193" s="2"/>
      <c r="BE193" s="2"/>
      <c r="BF193" s="2">
        <v>0</v>
      </c>
      <c r="BG193" s="2">
        <v>0</v>
      </c>
      <c r="BH193" s="2">
        <v>2000000</v>
      </c>
      <c r="BI193" s="2">
        <v>900</v>
      </c>
      <c r="BJ193" s="2">
        <v>1000</v>
      </c>
      <c r="BK193" s="2"/>
      <c r="BL193" s="2"/>
      <c r="BM193" s="2"/>
      <c r="BN193" s="2"/>
      <c r="BO193" s="2"/>
      <c r="BP193" s="2"/>
      <c r="BQ193" s="2">
        <v>7511</v>
      </c>
      <c r="BR193" s="2">
        <v>3800</v>
      </c>
      <c r="BS193" s="9">
        <v>21.75</v>
      </c>
      <c r="BT193" s="2">
        <f>Table2[[#This Row],[Insurer Total Gross premium]]*Table2[[#This Row],[Coverholder Commission Percentage]]/100</f>
        <v>826.5</v>
      </c>
      <c r="BU193" s="2">
        <f>Table2[[#This Row],[Insurer Total Gross premium]]-Table2[[#This Row],[Coverholder Commission Amount]]</f>
        <v>2973.5</v>
      </c>
      <c r="BV193" s="2"/>
      <c r="BW193" s="2"/>
      <c r="BX193" s="2"/>
      <c r="BY193" s="2">
        <v>0</v>
      </c>
    </row>
    <row r="194" spans="1:77" x14ac:dyDescent="0.25">
      <c r="A194" s="7" t="s">
        <v>1670</v>
      </c>
      <c r="B194" s="11">
        <v>2022</v>
      </c>
      <c r="C194" t="s">
        <v>933</v>
      </c>
      <c r="D194" s="3" t="s">
        <v>1676</v>
      </c>
      <c r="E194" t="s">
        <v>207</v>
      </c>
      <c r="F194" s="12">
        <v>44725</v>
      </c>
      <c r="G194" s="12">
        <v>44908</v>
      </c>
      <c r="H194" s="12">
        <v>44725</v>
      </c>
      <c r="I194" t="s">
        <v>934</v>
      </c>
      <c r="J194" t="s">
        <v>935</v>
      </c>
      <c r="K194" t="s">
        <v>936</v>
      </c>
      <c r="L194" t="s">
        <v>221</v>
      </c>
      <c r="M194" t="s">
        <v>937</v>
      </c>
      <c r="N194">
        <v>2</v>
      </c>
      <c r="O194" s="13"/>
      <c r="P194" t="s">
        <v>940</v>
      </c>
      <c r="Q194" t="s">
        <v>831</v>
      </c>
      <c r="R194" t="s">
        <v>221</v>
      </c>
      <c r="S194" t="s">
        <v>939</v>
      </c>
      <c r="T194" s="13"/>
      <c r="U194" s="13"/>
      <c r="V194" s="13"/>
      <c r="W194" s="13"/>
      <c r="X194" s="13"/>
      <c r="Z194">
        <v>1841</v>
      </c>
      <c r="AA194" t="s">
        <v>759</v>
      </c>
      <c r="AB194">
        <v>1890</v>
      </c>
      <c r="AC194">
        <v>3</v>
      </c>
      <c r="AD194" t="s">
        <v>237</v>
      </c>
      <c r="AE194" s="2"/>
      <c r="AF194" s="2"/>
      <c r="AG194" s="2">
        <v>625000</v>
      </c>
      <c r="AH194" s="2">
        <v>3625</v>
      </c>
      <c r="AI194" s="2">
        <v>5000</v>
      </c>
      <c r="AJ194" s="2">
        <v>0</v>
      </c>
      <c r="AK194" s="2">
        <v>0</v>
      </c>
      <c r="AL194" s="2">
        <v>5000</v>
      </c>
      <c r="AM194" s="2">
        <v>0</v>
      </c>
      <c r="AN194" s="2">
        <v>0</v>
      </c>
      <c r="AO194" s="2">
        <v>5000</v>
      </c>
      <c r="AP194" s="2"/>
      <c r="AQ194" s="2"/>
      <c r="AR194" s="2"/>
      <c r="AS194" s="2">
        <v>625000</v>
      </c>
      <c r="AT194">
        <v>50</v>
      </c>
      <c r="AU194">
        <v>312500</v>
      </c>
      <c r="AV194" s="2">
        <v>1812.5</v>
      </c>
      <c r="AY194" s="2">
        <v>312500</v>
      </c>
      <c r="AZ194" s="2">
        <v>0</v>
      </c>
      <c r="BA194" s="2">
        <v>0</v>
      </c>
      <c r="BB194" s="2">
        <v>0</v>
      </c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9">
        <v>21.75</v>
      </c>
      <c r="BT194" s="2">
        <f>Table2[[#This Row],[Insurer Total Gross premium]]*Table2[[#This Row],[Coverholder Commission Percentage]]/100</f>
        <v>0</v>
      </c>
      <c r="BU194" s="2">
        <f>Table2[[#This Row],[Insurer Total Gross premium]]-Table2[[#This Row],[Coverholder Commission Amount]]</f>
        <v>0</v>
      </c>
      <c r="BV194" s="2"/>
      <c r="BW194" s="2"/>
      <c r="BX194" s="2"/>
      <c r="BY194" s="2">
        <v>0</v>
      </c>
    </row>
    <row r="195" spans="1:77" x14ac:dyDescent="0.25">
      <c r="A195" s="7" t="s">
        <v>1670</v>
      </c>
      <c r="B195" s="11">
        <v>2022</v>
      </c>
      <c r="C195" t="s">
        <v>1053</v>
      </c>
      <c r="D195" s="3" t="s">
        <v>1676</v>
      </c>
      <c r="E195" t="s">
        <v>207</v>
      </c>
      <c r="F195" s="12">
        <v>44725</v>
      </c>
      <c r="G195" s="12">
        <v>44817</v>
      </c>
      <c r="H195" s="12">
        <v>44725</v>
      </c>
      <c r="I195" t="s">
        <v>1054</v>
      </c>
      <c r="J195" t="s">
        <v>1055</v>
      </c>
      <c r="K195" t="s">
        <v>593</v>
      </c>
      <c r="L195" s="10" t="s">
        <v>221</v>
      </c>
      <c r="M195" t="s">
        <v>1056</v>
      </c>
      <c r="N195">
        <v>1</v>
      </c>
      <c r="O195" s="13"/>
      <c r="P195" t="s">
        <v>1057</v>
      </c>
      <c r="Q195" t="s">
        <v>1058</v>
      </c>
      <c r="R195" s="10" t="s">
        <v>221</v>
      </c>
      <c r="S195" t="s">
        <v>1059</v>
      </c>
      <c r="T195" s="13"/>
      <c r="U195" s="13">
        <v>2021</v>
      </c>
      <c r="V195" s="13">
        <v>2021</v>
      </c>
      <c r="W195" s="13">
        <v>2021</v>
      </c>
      <c r="X195" s="13">
        <v>2021</v>
      </c>
      <c r="Z195">
        <v>1841</v>
      </c>
      <c r="AA195" t="s">
        <v>110</v>
      </c>
      <c r="AB195">
        <v>2021</v>
      </c>
      <c r="AD195" t="s">
        <v>215</v>
      </c>
      <c r="AE195" s="2"/>
      <c r="AF195" s="2"/>
      <c r="AG195" s="2">
        <v>1100000</v>
      </c>
      <c r="AH195" s="2">
        <v>3300</v>
      </c>
      <c r="AI195" s="2">
        <v>5000</v>
      </c>
      <c r="AJ195" s="2">
        <v>0</v>
      </c>
      <c r="AK195" s="2">
        <v>0</v>
      </c>
      <c r="AL195" s="2">
        <v>5000</v>
      </c>
      <c r="AM195" s="2">
        <v>0</v>
      </c>
      <c r="AN195" s="2">
        <v>0</v>
      </c>
      <c r="AO195" s="2">
        <v>5000</v>
      </c>
      <c r="AP195" s="2"/>
      <c r="AQ195" s="2"/>
      <c r="AR195" s="2"/>
      <c r="AS195" s="2">
        <v>1100000</v>
      </c>
      <c r="AT195">
        <v>60</v>
      </c>
      <c r="AU195">
        <v>660000</v>
      </c>
      <c r="AV195" s="2">
        <v>1980</v>
      </c>
      <c r="AY195" s="2">
        <v>660000</v>
      </c>
      <c r="AZ195" s="2">
        <v>0</v>
      </c>
      <c r="BA195" s="2">
        <v>0</v>
      </c>
      <c r="BB195" s="2">
        <v>0</v>
      </c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>
        <v>3300</v>
      </c>
      <c r="BR195" s="2">
        <v>1980</v>
      </c>
      <c r="BS195" s="9">
        <v>21.75</v>
      </c>
      <c r="BT195" s="2">
        <f>Table2[[#This Row],[Insurer Total Gross premium]]*Table2[[#This Row],[Coverholder Commission Percentage]]/100</f>
        <v>430.65</v>
      </c>
      <c r="BU195" s="2">
        <f>Table2[[#This Row],[Insurer Total Gross premium]]-Table2[[#This Row],[Coverholder Commission Amount]]</f>
        <v>1549.35</v>
      </c>
      <c r="BV195" s="2"/>
      <c r="BW195" s="2"/>
      <c r="BX195" s="2"/>
      <c r="BY195" s="2">
        <v>0</v>
      </c>
    </row>
    <row r="196" spans="1:77" x14ac:dyDescent="0.25">
      <c r="A196" s="7" t="s">
        <v>1670</v>
      </c>
      <c r="B196" s="11">
        <v>2022</v>
      </c>
      <c r="C196" t="s">
        <v>1038</v>
      </c>
      <c r="D196" s="3" t="s">
        <v>1676</v>
      </c>
      <c r="E196" t="s">
        <v>207</v>
      </c>
      <c r="F196" s="12">
        <v>44727</v>
      </c>
      <c r="G196" s="12">
        <v>44910</v>
      </c>
      <c r="H196" s="12">
        <v>44727</v>
      </c>
      <c r="I196" t="s">
        <v>1039</v>
      </c>
      <c r="J196" t="s">
        <v>1040</v>
      </c>
      <c r="K196" t="s">
        <v>269</v>
      </c>
      <c r="L196" t="s">
        <v>221</v>
      </c>
      <c r="M196" t="s">
        <v>1041</v>
      </c>
      <c r="N196">
        <v>1</v>
      </c>
      <c r="O196" s="13"/>
      <c r="P196" t="s">
        <v>1042</v>
      </c>
      <c r="Q196" t="s">
        <v>269</v>
      </c>
      <c r="R196" t="s">
        <v>221</v>
      </c>
      <c r="S196" t="s">
        <v>1043</v>
      </c>
      <c r="T196" s="13"/>
      <c r="U196" s="13">
        <v>1990</v>
      </c>
      <c r="V196" s="13">
        <v>2022</v>
      </c>
      <c r="W196" s="13">
        <v>1990</v>
      </c>
      <c r="X196" s="13">
        <v>1990</v>
      </c>
      <c r="Z196">
        <v>1841</v>
      </c>
      <c r="AA196" t="s">
        <v>1044</v>
      </c>
      <c r="AB196">
        <v>1890</v>
      </c>
      <c r="AC196">
        <v>2</v>
      </c>
      <c r="AD196" t="s">
        <v>237</v>
      </c>
      <c r="AE196" s="2"/>
      <c r="AF196" s="2"/>
      <c r="AG196" s="2">
        <v>1000000</v>
      </c>
      <c r="AH196" s="2">
        <v>6000</v>
      </c>
      <c r="AI196" s="2">
        <v>5000</v>
      </c>
      <c r="AJ196" s="2">
        <v>0</v>
      </c>
      <c r="AK196" s="2">
        <v>0</v>
      </c>
      <c r="AL196" s="2">
        <v>5000</v>
      </c>
      <c r="AM196" s="2">
        <v>0</v>
      </c>
      <c r="AN196" s="2">
        <v>0</v>
      </c>
      <c r="AO196" s="2">
        <v>5000</v>
      </c>
      <c r="AP196" s="2"/>
      <c r="AQ196" s="2"/>
      <c r="AR196" s="2"/>
      <c r="AS196" s="2">
        <v>1000000</v>
      </c>
      <c r="AT196">
        <v>50</v>
      </c>
      <c r="AU196">
        <v>500000</v>
      </c>
      <c r="AV196" s="2">
        <v>3000</v>
      </c>
      <c r="AY196" s="2">
        <v>500000</v>
      </c>
      <c r="AZ196" s="2">
        <v>0</v>
      </c>
      <c r="BA196" s="2">
        <v>0</v>
      </c>
      <c r="BB196" s="2">
        <v>0</v>
      </c>
      <c r="BC196" s="2"/>
      <c r="BD196" s="2"/>
      <c r="BE196" s="2"/>
      <c r="BF196" s="2">
        <v>0</v>
      </c>
      <c r="BG196" s="2">
        <v>0</v>
      </c>
      <c r="BH196" s="2">
        <v>2000000</v>
      </c>
      <c r="BI196" s="2">
        <v>1000</v>
      </c>
      <c r="BJ196" s="2">
        <v>1000</v>
      </c>
      <c r="BK196" s="2"/>
      <c r="BL196" s="2"/>
      <c r="BM196" s="2"/>
      <c r="BN196" s="2"/>
      <c r="BO196" s="2"/>
      <c r="BP196" s="2"/>
      <c r="BQ196" s="2">
        <v>13000</v>
      </c>
      <c r="BR196" s="2">
        <v>7000</v>
      </c>
      <c r="BS196" s="9">
        <v>21.75</v>
      </c>
      <c r="BT196" s="2">
        <f>Table2[[#This Row],[Insurer Total Gross premium]]*Table2[[#This Row],[Coverholder Commission Percentage]]/100</f>
        <v>1522.5</v>
      </c>
      <c r="BU196" s="2">
        <f>Table2[[#This Row],[Insurer Total Gross premium]]-Table2[[#This Row],[Coverholder Commission Amount]]</f>
        <v>5477.5</v>
      </c>
      <c r="BV196" s="2"/>
      <c r="BW196" s="2"/>
      <c r="BX196" s="2"/>
      <c r="BY196" s="2">
        <v>0</v>
      </c>
    </row>
    <row r="197" spans="1:77" x14ac:dyDescent="0.25">
      <c r="A197" s="7" t="s">
        <v>1670</v>
      </c>
      <c r="B197" s="11">
        <v>2022</v>
      </c>
      <c r="C197" t="s">
        <v>1038</v>
      </c>
      <c r="D197" s="3" t="s">
        <v>1676</v>
      </c>
      <c r="E197" t="s">
        <v>207</v>
      </c>
      <c r="F197" s="12">
        <v>44727</v>
      </c>
      <c r="G197" s="12">
        <v>44910</v>
      </c>
      <c r="H197" s="12">
        <v>44727</v>
      </c>
      <c r="I197" t="s">
        <v>1039</v>
      </c>
      <c r="J197" t="s">
        <v>1040</v>
      </c>
      <c r="K197" t="s">
        <v>269</v>
      </c>
      <c r="L197" t="s">
        <v>221</v>
      </c>
      <c r="M197" t="s">
        <v>1041</v>
      </c>
      <c r="N197">
        <v>2</v>
      </c>
      <c r="O197" s="13"/>
      <c r="P197" t="s">
        <v>1045</v>
      </c>
      <c r="Q197" t="s">
        <v>269</v>
      </c>
      <c r="R197" t="s">
        <v>221</v>
      </c>
      <c r="S197" t="s">
        <v>1043</v>
      </c>
      <c r="T197" s="13"/>
      <c r="U197" s="13">
        <v>2021</v>
      </c>
      <c r="V197" s="13">
        <v>2021</v>
      </c>
      <c r="W197" s="13">
        <v>2021</v>
      </c>
      <c r="X197" s="13">
        <v>2021</v>
      </c>
      <c r="Z197">
        <v>1841</v>
      </c>
      <c r="AA197" t="s">
        <v>1044</v>
      </c>
      <c r="AB197">
        <v>1890</v>
      </c>
      <c r="AC197">
        <v>2</v>
      </c>
      <c r="AD197" t="s">
        <v>237</v>
      </c>
      <c r="AE197" s="2"/>
      <c r="AF197" s="2"/>
      <c r="AG197" s="2">
        <v>1000000</v>
      </c>
      <c r="AH197" s="2">
        <v>6000</v>
      </c>
      <c r="AI197" s="2">
        <v>5000</v>
      </c>
      <c r="AJ197" s="2">
        <v>0</v>
      </c>
      <c r="AK197" s="2">
        <v>0</v>
      </c>
      <c r="AL197" s="2">
        <v>5000</v>
      </c>
      <c r="AM197" s="2">
        <v>0</v>
      </c>
      <c r="AN197" s="2">
        <v>0</v>
      </c>
      <c r="AO197" s="2">
        <v>5000</v>
      </c>
      <c r="AP197" s="2"/>
      <c r="AQ197" s="2"/>
      <c r="AR197" s="2"/>
      <c r="AS197" s="2">
        <v>1000000</v>
      </c>
      <c r="AT197">
        <v>50</v>
      </c>
      <c r="AU197">
        <v>500000</v>
      </c>
      <c r="AV197" s="2">
        <v>3000</v>
      </c>
      <c r="AY197" s="2">
        <v>500000</v>
      </c>
      <c r="AZ197" s="2">
        <v>0</v>
      </c>
      <c r="BA197" s="2">
        <v>0</v>
      </c>
      <c r="BB197" s="2">
        <v>0</v>
      </c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9">
        <v>21.75</v>
      </c>
      <c r="BT197" s="2">
        <f>Table2[[#This Row],[Insurer Total Gross premium]]*Table2[[#This Row],[Coverholder Commission Percentage]]/100</f>
        <v>0</v>
      </c>
      <c r="BU197" s="2">
        <f>Table2[[#This Row],[Insurer Total Gross premium]]-Table2[[#This Row],[Coverholder Commission Amount]]</f>
        <v>0</v>
      </c>
      <c r="BV197" s="2"/>
      <c r="BW197" s="2"/>
      <c r="BX197" s="2"/>
      <c r="BY197" s="2">
        <v>0</v>
      </c>
    </row>
    <row r="198" spans="1:77" x14ac:dyDescent="0.25">
      <c r="A198" s="7" t="s">
        <v>1670</v>
      </c>
      <c r="B198" s="11">
        <v>2022</v>
      </c>
      <c r="C198" t="s">
        <v>1159</v>
      </c>
      <c r="D198" s="3" t="s">
        <v>1676</v>
      </c>
      <c r="E198" t="s">
        <v>207</v>
      </c>
      <c r="F198" s="12">
        <v>44771</v>
      </c>
      <c r="G198" s="12">
        <v>45136</v>
      </c>
      <c r="H198" s="12">
        <v>44771</v>
      </c>
      <c r="I198" t="s">
        <v>1160</v>
      </c>
      <c r="J198" t="s">
        <v>1161</v>
      </c>
      <c r="K198" t="s">
        <v>1162</v>
      </c>
      <c r="L198" t="s">
        <v>107</v>
      </c>
      <c r="M198" t="s">
        <v>1163</v>
      </c>
      <c r="N198">
        <v>1</v>
      </c>
      <c r="O198" s="13">
        <v>5559</v>
      </c>
      <c r="P198" t="s">
        <v>1164</v>
      </c>
      <c r="Q198" t="s">
        <v>443</v>
      </c>
      <c r="R198" t="s">
        <v>107</v>
      </c>
      <c r="S198" t="s">
        <v>1165</v>
      </c>
      <c r="T198" s="13"/>
      <c r="U198" s="13">
        <v>2007</v>
      </c>
      <c r="V198" s="13">
        <v>2017</v>
      </c>
      <c r="W198" s="13">
        <v>2013</v>
      </c>
      <c r="X198" s="13">
        <v>2007</v>
      </c>
      <c r="Y198" t="s">
        <v>1166</v>
      </c>
      <c r="Z198">
        <v>6631</v>
      </c>
      <c r="AA198" t="s">
        <v>264</v>
      </c>
      <c r="AB198">
        <v>1950</v>
      </c>
      <c r="AC198">
        <v>2</v>
      </c>
      <c r="AD198" t="s">
        <v>215</v>
      </c>
      <c r="AE198" s="2">
        <v>50000</v>
      </c>
      <c r="AF198" s="2">
        <v>5000</v>
      </c>
      <c r="AG198" s="2">
        <v>733000</v>
      </c>
      <c r="AH198" s="2">
        <v>2766</v>
      </c>
      <c r="AI198" s="2">
        <v>2500</v>
      </c>
      <c r="AJ198" s="2">
        <v>8000</v>
      </c>
      <c r="AK198" s="2">
        <v>32</v>
      </c>
      <c r="AL198" s="2">
        <v>2500</v>
      </c>
      <c r="AM198" s="2">
        <v>67200</v>
      </c>
      <c r="AN198" s="2">
        <v>175</v>
      </c>
      <c r="AO198" s="2">
        <v>2500</v>
      </c>
      <c r="AP198" s="2"/>
      <c r="AQ198" s="2"/>
      <c r="AR198" s="2"/>
      <c r="AS198" s="2">
        <v>808200</v>
      </c>
      <c r="AT198">
        <v>50</v>
      </c>
      <c r="AU198">
        <v>404100</v>
      </c>
      <c r="AV198" s="2">
        <v>1486.5</v>
      </c>
      <c r="AW198">
        <v>5</v>
      </c>
      <c r="AY198" s="2">
        <v>404100</v>
      </c>
      <c r="AZ198" s="2">
        <v>0</v>
      </c>
      <c r="BA198" s="2">
        <v>0</v>
      </c>
      <c r="BB198" s="2">
        <v>0</v>
      </c>
      <c r="BC198" s="2"/>
      <c r="BD198" s="2"/>
      <c r="BE198" s="2"/>
      <c r="BF198" s="2">
        <v>67200</v>
      </c>
      <c r="BG198" s="2">
        <v>0</v>
      </c>
      <c r="BH198" s="2">
        <v>2000000</v>
      </c>
      <c r="BI198" s="2">
        <v>500</v>
      </c>
      <c r="BJ198" s="2">
        <v>2500</v>
      </c>
      <c r="BK198" s="2"/>
      <c r="BL198" s="2"/>
      <c r="BM198" s="2"/>
      <c r="BN198" s="2"/>
      <c r="BO198" s="2"/>
      <c r="BP198" s="2"/>
      <c r="BQ198" s="2">
        <v>3473</v>
      </c>
      <c r="BR198" s="2">
        <v>1986.5</v>
      </c>
      <c r="BS198" s="9">
        <v>21.75</v>
      </c>
      <c r="BT198" s="2">
        <f>Table2[[#This Row],[Insurer Total Gross premium]]*Table2[[#This Row],[Coverholder Commission Percentage]]/100</f>
        <v>432.06375000000003</v>
      </c>
      <c r="BU198" s="2">
        <f>Table2[[#This Row],[Insurer Total Gross premium]]-Table2[[#This Row],[Coverholder Commission Amount]]</f>
        <v>1554.43625</v>
      </c>
      <c r="BV198" s="2">
        <v>5000</v>
      </c>
      <c r="BW198" s="2">
        <v>50000</v>
      </c>
      <c r="BX198" s="2">
        <v>200</v>
      </c>
      <c r="BY198" s="2">
        <v>25000</v>
      </c>
    </row>
    <row r="199" spans="1:77" x14ac:dyDescent="0.25">
      <c r="A199" s="7" t="s">
        <v>1670</v>
      </c>
      <c r="B199" s="11">
        <v>2022</v>
      </c>
      <c r="C199" t="s">
        <v>1138</v>
      </c>
      <c r="D199" s="3" t="s">
        <v>1676</v>
      </c>
      <c r="E199" t="s">
        <v>207</v>
      </c>
      <c r="F199" s="12">
        <v>44763</v>
      </c>
      <c r="G199" s="12">
        <v>45128</v>
      </c>
      <c r="H199" s="12">
        <v>44763</v>
      </c>
      <c r="I199" t="s">
        <v>1139</v>
      </c>
      <c r="J199" t="s">
        <v>1140</v>
      </c>
      <c r="K199" t="s">
        <v>413</v>
      </c>
      <c r="L199" t="s">
        <v>107</v>
      </c>
      <c r="M199" t="s">
        <v>1141</v>
      </c>
      <c r="N199">
        <v>1</v>
      </c>
      <c r="O199" s="13">
        <v>27</v>
      </c>
      <c r="P199" t="s">
        <v>1142</v>
      </c>
      <c r="Q199" t="s">
        <v>413</v>
      </c>
      <c r="R199" t="s">
        <v>107</v>
      </c>
      <c r="S199" t="s">
        <v>1141</v>
      </c>
      <c r="T199" s="13"/>
      <c r="U199" s="13">
        <v>2018</v>
      </c>
      <c r="V199" s="13">
        <v>2018</v>
      </c>
      <c r="W199" s="13">
        <v>2018</v>
      </c>
      <c r="X199" s="13">
        <v>2018</v>
      </c>
      <c r="Y199" t="s">
        <v>213</v>
      </c>
      <c r="Z199">
        <v>7402</v>
      </c>
      <c r="AA199" t="s">
        <v>1117</v>
      </c>
      <c r="AB199">
        <v>2000</v>
      </c>
      <c r="AC199">
        <v>1</v>
      </c>
      <c r="AD199" t="s">
        <v>215</v>
      </c>
      <c r="AE199" s="2"/>
      <c r="AF199" s="2"/>
      <c r="AG199" s="2">
        <v>0</v>
      </c>
      <c r="AH199" s="2"/>
      <c r="AI199" s="2"/>
      <c r="AJ199" s="2">
        <v>0</v>
      </c>
      <c r="AK199" s="2"/>
      <c r="AL199" s="2"/>
      <c r="AM199" s="2">
        <v>0</v>
      </c>
      <c r="AN199" s="2"/>
      <c r="AO199" s="2"/>
      <c r="AP199" s="2"/>
      <c r="AQ199" s="2"/>
      <c r="AR199" s="2"/>
      <c r="AS199" s="2">
        <v>0</v>
      </c>
      <c r="AV199" s="2"/>
      <c r="AY199" s="2"/>
      <c r="AZ199" s="2"/>
      <c r="BA199" s="2"/>
      <c r="BB199" s="2"/>
      <c r="BC199" s="2"/>
      <c r="BD199" s="2"/>
      <c r="BE199" s="2"/>
      <c r="BF199" s="2">
        <v>400000</v>
      </c>
      <c r="BG199" s="2">
        <v>0</v>
      </c>
      <c r="BH199" s="2">
        <v>2000000</v>
      </c>
      <c r="BI199" s="2">
        <v>1500</v>
      </c>
      <c r="BJ199" s="2">
        <v>2500</v>
      </c>
      <c r="BK199" s="2">
        <v>250000</v>
      </c>
      <c r="BL199" s="2" t="s">
        <v>109</v>
      </c>
      <c r="BM199" s="2">
        <v>2500</v>
      </c>
      <c r="BN199" s="2"/>
      <c r="BO199" s="2"/>
      <c r="BP199" s="2"/>
      <c r="BQ199" s="2">
        <v>4743</v>
      </c>
      <c r="BR199" s="2">
        <v>1500</v>
      </c>
      <c r="BS199" s="9">
        <v>21.75</v>
      </c>
      <c r="BT199" s="2">
        <f>Table2[[#This Row],[Insurer Total Gross premium]]*Table2[[#This Row],[Coverholder Commission Percentage]]/100</f>
        <v>326.25</v>
      </c>
      <c r="BU199" s="2">
        <f>Table2[[#This Row],[Insurer Total Gross premium]]-Table2[[#This Row],[Coverholder Commission Amount]]</f>
        <v>1173.75</v>
      </c>
      <c r="BV199" s="2"/>
      <c r="BW199" s="2"/>
      <c r="BX199" s="2"/>
      <c r="BY199" s="2"/>
    </row>
    <row r="200" spans="1:77" x14ac:dyDescent="0.25">
      <c r="A200" s="7" t="s">
        <v>1670</v>
      </c>
      <c r="B200" s="11">
        <v>2022</v>
      </c>
      <c r="C200" t="s">
        <v>1247</v>
      </c>
      <c r="D200" s="3" t="s">
        <v>1676</v>
      </c>
      <c r="E200" t="s">
        <v>207</v>
      </c>
      <c r="F200" s="12">
        <v>44764</v>
      </c>
      <c r="G200" s="12">
        <v>45129</v>
      </c>
      <c r="H200" s="12">
        <v>44764</v>
      </c>
      <c r="I200" t="s">
        <v>1248</v>
      </c>
      <c r="J200" t="s">
        <v>1249</v>
      </c>
      <c r="K200" t="s">
        <v>413</v>
      </c>
      <c r="L200" t="s">
        <v>107</v>
      </c>
      <c r="M200" t="s">
        <v>1250</v>
      </c>
      <c r="N200">
        <v>1</v>
      </c>
      <c r="O200" s="13">
        <v>12</v>
      </c>
      <c r="P200" t="s">
        <v>1251</v>
      </c>
      <c r="Q200" t="s">
        <v>492</v>
      </c>
      <c r="R200" t="s">
        <v>107</v>
      </c>
      <c r="S200" t="s">
        <v>1252</v>
      </c>
      <c r="T200" s="13"/>
      <c r="U200" s="13">
        <v>2016</v>
      </c>
      <c r="V200" s="13">
        <v>2020</v>
      </c>
      <c r="W200" s="13">
        <v>1958</v>
      </c>
      <c r="X200" s="13">
        <v>2018</v>
      </c>
      <c r="Y200" t="s">
        <v>1253</v>
      </c>
      <c r="Z200">
        <v>6631</v>
      </c>
      <c r="AA200" t="s">
        <v>1254</v>
      </c>
      <c r="AB200">
        <v>1958</v>
      </c>
      <c r="AC200">
        <v>1</v>
      </c>
      <c r="AD200" t="s">
        <v>237</v>
      </c>
      <c r="AE200" s="2"/>
      <c r="AF200" s="2"/>
      <c r="AG200" s="2">
        <v>703050</v>
      </c>
      <c r="AH200" s="2">
        <v>2350</v>
      </c>
      <c r="AI200" s="2">
        <v>2500</v>
      </c>
      <c r="AJ200" s="2">
        <v>15000</v>
      </c>
      <c r="AK200" s="2">
        <v>63</v>
      </c>
      <c r="AL200" s="2">
        <v>2500</v>
      </c>
      <c r="AM200" s="2">
        <v>25200</v>
      </c>
      <c r="AN200" s="2">
        <v>60</v>
      </c>
      <c r="AO200" s="2">
        <v>2500</v>
      </c>
      <c r="AP200" s="2"/>
      <c r="AQ200" s="2"/>
      <c r="AR200" s="2"/>
      <c r="AS200" s="2">
        <v>743250</v>
      </c>
      <c r="AT200">
        <v>50</v>
      </c>
      <c r="AU200">
        <v>371625</v>
      </c>
      <c r="AV200" s="2">
        <v>1236.5</v>
      </c>
      <c r="AY200" s="2">
        <v>371625</v>
      </c>
      <c r="AZ200" s="2">
        <v>0</v>
      </c>
      <c r="BA200" s="2">
        <v>0</v>
      </c>
      <c r="BB200" s="2">
        <v>0</v>
      </c>
      <c r="BC200" s="2"/>
      <c r="BD200" s="2"/>
      <c r="BE200" s="2"/>
      <c r="BF200" s="2">
        <v>25200</v>
      </c>
      <c r="BG200" s="2">
        <v>0</v>
      </c>
      <c r="BH200" s="2">
        <v>1000000</v>
      </c>
      <c r="BI200" s="2">
        <v>400</v>
      </c>
      <c r="BJ200" s="2">
        <v>2500</v>
      </c>
      <c r="BK200" s="2"/>
      <c r="BL200" s="2"/>
      <c r="BM200" s="2"/>
      <c r="BN200" s="2"/>
      <c r="BO200" s="2"/>
      <c r="BP200" s="2"/>
      <c r="BQ200" s="2">
        <v>2873</v>
      </c>
      <c r="BR200" s="2">
        <v>1636.5</v>
      </c>
      <c r="BS200" s="9">
        <v>21.75</v>
      </c>
      <c r="BT200" s="2">
        <f>Table2[[#This Row],[Insurer Total Gross premium]]*Table2[[#This Row],[Coverholder Commission Percentage]]/100</f>
        <v>355.93875000000003</v>
      </c>
      <c r="BU200" s="2">
        <f>Table2[[#This Row],[Insurer Total Gross premium]]-Table2[[#This Row],[Coverholder Commission Amount]]</f>
        <v>1280.56125</v>
      </c>
      <c r="BV200" s="2">
        <v>5000</v>
      </c>
      <c r="BW200" s="2">
        <v>50000</v>
      </c>
      <c r="BX200" s="2">
        <v>100</v>
      </c>
      <c r="BY200" s="2">
        <v>0</v>
      </c>
    </row>
    <row r="201" spans="1:77" x14ac:dyDescent="0.25">
      <c r="A201" s="7" t="s">
        <v>1670</v>
      </c>
      <c r="B201" s="11">
        <v>2022</v>
      </c>
      <c r="C201" t="s">
        <v>1431</v>
      </c>
      <c r="D201" s="3" t="s">
        <v>1676</v>
      </c>
      <c r="E201" t="s">
        <v>207</v>
      </c>
      <c r="F201" s="12">
        <v>44774</v>
      </c>
      <c r="G201" s="12">
        <v>45139</v>
      </c>
      <c r="H201" s="12">
        <v>44774</v>
      </c>
      <c r="I201" t="s">
        <v>1432</v>
      </c>
      <c r="J201" t="s">
        <v>1433</v>
      </c>
      <c r="K201" t="s">
        <v>1434</v>
      </c>
      <c r="L201" t="s">
        <v>107</v>
      </c>
      <c r="M201" t="s">
        <v>1435</v>
      </c>
      <c r="N201">
        <v>1</v>
      </c>
      <c r="O201" s="13">
        <v>12</v>
      </c>
      <c r="P201" t="s">
        <v>1436</v>
      </c>
      <c r="Q201" t="s">
        <v>245</v>
      </c>
      <c r="R201" t="s">
        <v>107</v>
      </c>
      <c r="S201" t="s">
        <v>1437</v>
      </c>
      <c r="T201" s="13"/>
      <c r="U201" s="13">
        <v>2022</v>
      </c>
      <c r="V201" s="13">
        <v>2012</v>
      </c>
      <c r="W201" s="13">
        <v>2012</v>
      </c>
      <c r="X201" s="13">
        <v>2022</v>
      </c>
      <c r="Y201" t="s">
        <v>1438</v>
      </c>
      <c r="Z201">
        <v>6631</v>
      </c>
      <c r="AA201" t="s">
        <v>1439</v>
      </c>
      <c r="AB201">
        <v>1910</v>
      </c>
      <c r="AC201">
        <v>2.5</v>
      </c>
      <c r="AD201" t="s">
        <v>215</v>
      </c>
      <c r="AE201" s="2">
        <v>50000</v>
      </c>
      <c r="AF201" s="2">
        <v>5000</v>
      </c>
      <c r="AG201" s="2">
        <v>1176650</v>
      </c>
      <c r="AH201" s="2">
        <v>4293</v>
      </c>
      <c r="AI201" s="2">
        <v>2500</v>
      </c>
      <c r="AJ201" s="2">
        <v>20000</v>
      </c>
      <c r="AK201" s="2">
        <v>90</v>
      </c>
      <c r="AL201" s="2">
        <v>2500</v>
      </c>
      <c r="AM201" s="2">
        <v>90000</v>
      </c>
      <c r="AN201" s="2">
        <v>243</v>
      </c>
      <c r="AO201" s="2">
        <v>2500</v>
      </c>
      <c r="AP201" s="2"/>
      <c r="AQ201" s="2"/>
      <c r="AR201" s="2"/>
      <c r="AS201" s="2">
        <v>1286650</v>
      </c>
      <c r="AT201">
        <v>50</v>
      </c>
      <c r="AU201">
        <v>643325</v>
      </c>
      <c r="AV201" s="2">
        <v>2313</v>
      </c>
      <c r="AW201">
        <v>5</v>
      </c>
      <c r="AY201" s="2">
        <v>643325</v>
      </c>
      <c r="AZ201" s="2">
        <v>0</v>
      </c>
      <c r="BA201" s="2">
        <v>0</v>
      </c>
      <c r="BB201" s="2">
        <v>0</v>
      </c>
      <c r="BC201" s="2"/>
      <c r="BD201" s="2"/>
      <c r="BE201" s="2"/>
      <c r="BF201" s="2">
        <v>90000</v>
      </c>
      <c r="BG201" s="2">
        <v>0</v>
      </c>
      <c r="BH201" s="2">
        <v>2000000</v>
      </c>
      <c r="BI201" s="2">
        <v>650</v>
      </c>
      <c r="BJ201" s="2">
        <v>2500</v>
      </c>
      <c r="BK201" s="2"/>
      <c r="BL201" s="2"/>
      <c r="BM201" s="2"/>
      <c r="BN201" s="2"/>
      <c r="BO201" s="2"/>
      <c r="BP201" s="2"/>
      <c r="BQ201" s="2">
        <v>5276</v>
      </c>
      <c r="BR201" s="2">
        <v>2963</v>
      </c>
      <c r="BS201" s="9">
        <v>21.75</v>
      </c>
      <c r="BT201" s="2">
        <f>Table2[[#This Row],[Insurer Total Gross premium]]*Table2[[#This Row],[Coverholder Commission Percentage]]/100</f>
        <v>644.45249999999999</v>
      </c>
      <c r="BU201" s="2">
        <f>Table2[[#This Row],[Insurer Total Gross premium]]-Table2[[#This Row],[Coverholder Commission Amount]]</f>
        <v>2318.5475000000001</v>
      </c>
      <c r="BV201" s="2">
        <v>5000</v>
      </c>
      <c r="BW201" s="2">
        <v>50000</v>
      </c>
      <c r="BX201" s="2">
        <v>125</v>
      </c>
      <c r="BY201" s="2">
        <v>25000</v>
      </c>
    </row>
    <row r="202" spans="1:77" x14ac:dyDescent="0.25">
      <c r="A202" s="7" t="s">
        <v>1670</v>
      </c>
      <c r="B202" s="11">
        <v>2022</v>
      </c>
      <c r="C202" t="s">
        <v>1374</v>
      </c>
      <c r="D202" s="3" t="s">
        <v>1676</v>
      </c>
      <c r="E202" t="s">
        <v>207</v>
      </c>
      <c r="F202" s="12">
        <v>44770</v>
      </c>
      <c r="G202" s="12">
        <v>45135</v>
      </c>
      <c r="H202" s="12">
        <v>44770</v>
      </c>
      <c r="I202" t="s">
        <v>1375</v>
      </c>
      <c r="J202" t="s">
        <v>1376</v>
      </c>
      <c r="K202" t="s">
        <v>1377</v>
      </c>
      <c r="L202" t="s">
        <v>107</v>
      </c>
      <c r="M202" t="s">
        <v>1378</v>
      </c>
      <c r="N202">
        <v>1</v>
      </c>
      <c r="O202" s="13">
        <v>215</v>
      </c>
      <c r="P202" t="s">
        <v>1379</v>
      </c>
      <c r="Q202" t="s">
        <v>1380</v>
      </c>
      <c r="R202" t="s">
        <v>107</v>
      </c>
      <c r="S202" t="s">
        <v>1381</v>
      </c>
      <c r="T202" s="13"/>
      <c r="U202" s="13">
        <v>1999</v>
      </c>
      <c r="V202" s="13">
        <v>2012</v>
      </c>
      <c r="W202" s="13">
        <v>2007</v>
      </c>
      <c r="X202" s="13">
        <v>1999</v>
      </c>
      <c r="Y202" t="s">
        <v>1382</v>
      </c>
      <c r="Z202">
        <v>6631</v>
      </c>
      <c r="AA202" t="s">
        <v>264</v>
      </c>
      <c r="AB202">
        <v>1950</v>
      </c>
      <c r="AC202">
        <v>1</v>
      </c>
      <c r="AD202" t="s">
        <v>215</v>
      </c>
      <c r="AE202" s="2"/>
      <c r="AF202" s="2"/>
      <c r="AG202" s="2">
        <v>174294</v>
      </c>
      <c r="AH202" s="2">
        <v>660</v>
      </c>
      <c r="AI202" s="2">
        <v>2500</v>
      </c>
      <c r="AJ202" s="2">
        <v>5000</v>
      </c>
      <c r="AK202" s="2">
        <v>23</v>
      </c>
      <c r="AL202" s="2">
        <v>2500</v>
      </c>
      <c r="AM202" s="2">
        <v>18000</v>
      </c>
      <c r="AN202" s="2">
        <v>54</v>
      </c>
      <c r="AO202" s="2">
        <v>2500</v>
      </c>
      <c r="AP202" s="2"/>
      <c r="AQ202" s="2"/>
      <c r="AR202" s="2"/>
      <c r="AS202" s="2">
        <v>197294</v>
      </c>
      <c r="AT202">
        <v>50</v>
      </c>
      <c r="AU202">
        <v>98647</v>
      </c>
      <c r="AV202" s="2">
        <v>368.5</v>
      </c>
      <c r="AY202" s="2">
        <v>98647</v>
      </c>
      <c r="AZ202" s="2">
        <v>0</v>
      </c>
      <c r="BA202" s="2">
        <v>0</v>
      </c>
      <c r="BB202" s="2">
        <v>0</v>
      </c>
      <c r="BC202" s="2"/>
      <c r="BD202" s="2"/>
      <c r="BE202" s="2"/>
      <c r="BF202" s="2">
        <v>36000</v>
      </c>
      <c r="BG202" s="2">
        <v>36000</v>
      </c>
      <c r="BH202" s="2">
        <v>2000000</v>
      </c>
      <c r="BI202" s="2">
        <v>1000</v>
      </c>
      <c r="BJ202" s="2">
        <v>2500</v>
      </c>
      <c r="BK202" s="2"/>
      <c r="BL202" s="2"/>
      <c r="BM202" s="2"/>
      <c r="BN202" s="2"/>
      <c r="BO202" s="2"/>
      <c r="BP202" s="2"/>
      <c r="BQ202" s="2">
        <v>3374</v>
      </c>
      <c r="BR202" s="2">
        <v>1957</v>
      </c>
      <c r="BS202" s="9">
        <v>21.75</v>
      </c>
      <c r="BT202" s="2">
        <f>Table2[[#This Row],[Insurer Total Gross premium]]*Table2[[#This Row],[Coverholder Commission Percentage]]/100</f>
        <v>425.64749999999998</v>
      </c>
      <c r="BU202" s="2">
        <f>Table2[[#This Row],[Insurer Total Gross premium]]-Table2[[#This Row],[Coverholder Commission Amount]]</f>
        <v>1531.3525</v>
      </c>
      <c r="BV202" s="2"/>
      <c r="BW202" s="2"/>
      <c r="BX202" s="2"/>
      <c r="BY202" s="2">
        <v>25000</v>
      </c>
    </row>
    <row r="203" spans="1:77" x14ac:dyDescent="0.25">
      <c r="A203" s="7" t="s">
        <v>1670</v>
      </c>
      <c r="B203" s="11">
        <v>2022</v>
      </c>
      <c r="C203" t="s">
        <v>1374</v>
      </c>
      <c r="D203" s="3" t="s">
        <v>1676</v>
      </c>
      <c r="E203" t="s">
        <v>207</v>
      </c>
      <c r="F203" s="12">
        <v>44770</v>
      </c>
      <c r="G203" s="12">
        <v>45135</v>
      </c>
      <c r="H203" s="12">
        <v>44770</v>
      </c>
      <c r="I203" t="s">
        <v>1375</v>
      </c>
      <c r="J203" t="s">
        <v>1376</v>
      </c>
      <c r="K203" t="s">
        <v>1377</v>
      </c>
      <c r="L203" t="s">
        <v>107</v>
      </c>
      <c r="M203" t="s">
        <v>1378</v>
      </c>
      <c r="N203">
        <v>2</v>
      </c>
      <c r="O203" s="13">
        <v>227</v>
      </c>
      <c r="P203" t="s">
        <v>1379</v>
      </c>
      <c r="Q203" t="s">
        <v>1380</v>
      </c>
      <c r="R203" t="s">
        <v>107</v>
      </c>
      <c r="S203" t="s">
        <v>1381</v>
      </c>
      <c r="T203" s="13"/>
      <c r="U203" s="13">
        <v>1999</v>
      </c>
      <c r="V203" s="13">
        <v>2010</v>
      </c>
      <c r="W203" s="13">
        <v>2012</v>
      </c>
      <c r="X203" s="13">
        <v>1999</v>
      </c>
      <c r="Y203" t="s">
        <v>540</v>
      </c>
      <c r="Z203">
        <v>6631</v>
      </c>
      <c r="AA203" t="s">
        <v>264</v>
      </c>
      <c r="AB203">
        <v>1934</v>
      </c>
      <c r="AC203">
        <v>2</v>
      </c>
      <c r="AD203" t="s">
        <v>215</v>
      </c>
      <c r="AE203" s="2"/>
      <c r="AF203" s="2"/>
      <c r="AG203" s="2">
        <v>299954</v>
      </c>
      <c r="AH203" s="2">
        <v>1100</v>
      </c>
      <c r="AI203" s="2">
        <v>2500</v>
      </c>
      <c r="AJ203" s="2">
        <v>5000</v>
      </c>
      <c r="AK203" s="2">
        <v>23</v>
      </c>
      <c r="AL203" s="2">
        <v>2500</v>
      </c>
      <c r="AM203" s="2">
        <v>18000</v>
      </c>
      <c r="AN203" s="2">
        <v>54</v>
      </c>
      <c r="AO203" s="2">
        <v>2500</v>
      </c>
      <c r="AP203" s="2"/>
      <c r="AQ203" s="2"/>
      <c r="AR203" s="2"/>
      <c r="AS203" s="2">
        <v>322954</v>
      </c>
      <c r="AT203">
        <v>50</v>
      </c>
      <c r="AU203">
        <v>161477</v>
      </c>
      <c r="AV203" s="2">
        <v>588.5</v>
      </c>
      <c r="AY203" s="2">
        <v>161477</v>
      </c>
      <c r="AZ203" s="2">
        <v>0</v>
      </c>
      <c r="BA203" s="2">
        <v>0</v>
      </c>
      <c r="BB203" s="2">
        <v>0</v>
      </c>
      <c r="BC203" s="2"/>
      <c r="BD203" s="2"/>
      <c r="BE203" s="2"/>
      <c r="BF203" s="2">
        <v>36000</v>
      </c>
      <c r="BG203" s="2">
        <v>36000</v>
      </c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9">
        <v>21.75</v>
      </c>
      <c r="BT203" s="2">
        <f>Table2[[#This Row],[Insurer Total Gross premium]]*Table2[[#This Row],[Coverholder Commission Percentage]]/100</f>
        <v>0</v>
      </c>
      <c r="BU203" s="2">
        <f>Table2[[#This Row],[Insurer Total Gross premium]]-Table2[[#This Row],[Coverholder Commission Amount]]</f>
        <v>0</v>
      </c>
      <c r="BV203" s="2"/>
      <c r="BW203" s="2"/>
      <c r="BX203" s="2"/>
      <c r="BY203" s="2">
        <v>25000</v>
      </c>
    </row>
    <row r="204" spans="1:77" x14ac:dyDescent="0.25">
      <c r="A204" s="7" t="s">
        <v>1670</v>
      </c>
      <c r="B204" s="11">
        <v>2022</v>
      </c>
      <c r="C204" t="s">
        <v>1282</v>
      </c>
      <c r="D204" s="3" t="s">
        <v>1676</v>
      </c>
      <c r="E204" t="s">
        <v>207</v>
      </c>
      <c r="F204" s="12">
        <v>44762</v>
      </c>
      <c r="G204" s="12">
        <v>44854</v>
      </c>
      <c r="H204" s="12">
        <v>44762</v>
      </c>
      <c r="I204" t="s">
        <v>1283</v>
      </c>
      <c r="J204" t="s">
        <v>1284</v>
      </c>
      <c r="K204" t="s">
        <v>1285</v>
      </c>
      <c r="L204" t="s">
        <v>51</v>
      </c>
      <c r="M204" t="s">
        <v>1286</v>
      </c>
      <c r="N204">
        <v>1</v>
      </c>
      <c r="O204" s="13">
        <v>8259</v>
      </c>
      <c r="P204" t="s">
        <v>1287</v>
      </c>
      <c r="Q204" t="s">
        <v>1285</v>
      </c>
      <c r="R204" t="s">
        <v>51</v>
      </c>
      <c r="S204" t="s">
        <v>1286</v>
      </c>
      <c r="T204" s="13"/>
      <c r="U204" s="13">
        <v>1981</v>
      </c>
      <c r="V204" s="13">
        <v>1981</v>
      </c>
      <c r="W204" s="13">
        <v>1981</v>
      </c>
      <c r="X204" s="13">
        <v>1981</v>
      </c>
      <c r="Y204" t="s">
        <v>274</v>
      </c>
      <c r="Z204">
        <v>6631</v>
      </c>
      <c r="AA204" t="s">
        <v>264</v>
      </c>
      <c r="AB204">
        <v>1981</v>
      </c>
      <c r="AD204" t="s">
        <v>237</v>
      </c>
      <c r="AE204" s="2"/>
      <c r="AF204" s="2"/>
      <c r="AG204" s="2">
        <v>1320000</v>
      </c>
      <c r="AH204" s="2">
        <v>5016</v>
      </c>
      <c r="AI204" s="2">
        <v>2500</v>
      </c>
      <c r="AJ204" s="2">
        <v>660000</v>
      </c>
      <c r="AK204" s="2">
        <v>3168</v>
      </c>
      <c r="AL204" s="2">
        <v>2500</v>
      </c>
      <c r="AM204" s="2">
        <v>0</v>
      </c>
      <c r="AN204" s="2">
        <v>0</v>
      </c>
      <c r="AO204" s="2">
        <v>2500</v>
      </c>
      <c r="AP204" s="2"/>
      <c r="AQ204" s="2"/>
      <c r="AR204" s="2"/>
      <c r="AS204" s="2">
        <v>1980000</v>
      </c>
      <c r="AT204">
        <v>50</v>
      </c>
      <c r="AU204">
        <v>990000</v>
      </c>
      <c r="AV204" s="2">
        <v>4092</v>
      </c>
      <c r="AY204" s="2">
        <v>990000</v>
      </c>
      <c r="AZ204" s="2">
        <v>0</v>
      </c>
      <c r="BA204" s="2">
        <v>0</v>
      </c>
      <c r="BB204" s="2">
        <v>0</v>
      </c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>
        <v>8784</v>
      </c>
      <c r="BR204" s="2">
        <v>4092</v>
      </c>
      <c r="BS204" s="9">
        <v>21.75</v>
      </c>
      <c r="BT204" s="2">
        <f>Table2[[#This Row],[Insurer Total Gross premium]]*Table2[[#This Row],[Coverholder Commission Percentage]]/100</f>
        <v>890.01</v>
      </c>
      <c r="BU204" s="2">
        <f>Table2[[#This Row],[Insurer Total Gross premium]]-Table2[[#This Row],[Coverholder Commission Amount]]</f>
        <v>3201.99</v>
      </c>
      <c r="BV204" s="2"/>
      <c r="BW204" s="2"/>
      <c r="BX204" s="2"/>
      <c r="BY204" s="2">
        <v>0</v>
      </c>
    </row>
    <row r="205" spans="1:77" x14ac:dyDescent="0.25">
      <c r="A205" s="7" t="s">
        <v>1670</v>
      </c>
      <c r="B205" s="11">
        <v>2022</v>
      </c>
      <c r="C205" t="s">
        <v>1282</v>
      </c>
      <c r="D205" s="3" t="s">
        <v>217</v>
      </c>
      <c r="E205" t="s">
        <v>207</v>
      </c>
      <c r="F205" s="12">
        <v>44762</v>
      </c>
      <c r="G205" s="12">
        <v>44854</v>
      </c>
      <c r="H205" s="12">
        <v>44762</v>
      </c>
      <c r="I205" t="s">
        <v>1283</v>
      </c>
      <c r="J205" t="s">
        <v>1284</v>
      </c>
      <c r="K205" t="s">
        <v>1285</v>
      </c>
      <c r="L205" t="s">
        <v>51</v>
      </c>
      <c r="M205" t="s">
        <v>1286</v>
      </c>
      <c r="N205">
        <v>1</v>
      </c>
      <c r="O205" s="13">
        <v>8259</v>
      </c>
      <c r="P205" t="s">
        <v>1287</v>
      </c>
      <c r="Q205" t="s">
        <v>1285</v>
      </c>
      <c r="R205" t="s">
        <v>51</v>
      </c>
      <c r="S205" t="s">
        <v>1286</v>
      </c>
      <c r="T205" s="13"/>
      <c r="U205" s="13">
        <v>1981</v>
      </c>
      <c r="V205" s="13">
        <v>1981</v>
      </c>
      <c r="W205" s="13">
        <v>1981</v>
      </c>
      <c r="X205" s="13">
        <v>1981</v>
      </c>
      <c r="Y205" t="s">
        <v>274</v>
      </c>
      <c r="Z205">
        <v>6631</v>
      </c>
      <c r="AA205" t="s">
        <v>264</v>
      </c>
      <c r="AB205">
        <v>1981</v>
      </c>
      <c r="AD205" t="s">
        <v>237</v>
      </c>
      <c r="AE205" s="2"/>
      <c r="AF205" s="2"/>
      <c r="AG205" s="2">
        <v>0</v>
      </c>
      <c r="AH205" s="2">
        <v>-3752</v>
      </c>
      <c r="AI205" s="2">
        <v>2500</v>
      </c>
      <c r="AJ205" s="2">
        <v>0</v>
      </c>
      <c r="AK205" s="2">
        <v>-2369</v>
      </c>
      <c r="AL205" s="2">
        <v>2500</v>
      </c>
      <c r="AM205" s="2">
        <v>0</v>
      </c>
      <c r="AN205" s="2">
        <v>0</v>
      </c>
      <c r="AO205" s="2">
        <v>2500</v>
      </c>
      <c r="AP205" s="2"/>
      <c r="AQ205" s="2"/>
      <c r="AR205" s="2"/>
      <c r="AS205" s="2">
        <v>0</v>
      </c>
      <c r="AT205">
        <v>50</v>
      </c>
      <c r="AU205">
        <v>990000</v>
      </c>
      <c r="AV205" s="2">
        <v>-3060.5</v>
      </c>
      <c r="AY205" s="2">
        <v>990000</v>
      </c>
      <c r="AZ205" s="2">
        <v>0</v>
      </c>
      <c r="BA205" s="2">
        <v>0</v>
      </c>
      <c r="BB205" s="2">
        <v>0</v>
      </c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>
        <v>-6570</v>
      </c>
      <c r="BR205" s="2">
        <v>-3060.5</v>
      </c>
      <c r="BS205" s="9">
        <v>21.75</v>
      </c>
      <c r="BT205" s="2">
        <f>Table2[[#This Row],[Insurer Total Gross premium]]*Table2[[#This Row],[Coverholder Commission Percentage]]/100</f>
        <v>-665.65875000000005</v>
      </c>
      <c r="BU205" s="2">
        <f>Table2[[#This Row],[Insurer Total Gross premium]]-Table2[[#This Row],[Coverholder Commission Amount]]</f>
        <v>-2394.8412499999999</v>
      </c>
      <c r="BV205" s="2"/>
      <c r="BW205" s="2"/>
      <c r="BX205" s="2"/>
      <c r="BY205" s="2">
        <v>0</v>
      </c>
    </row>
    <row r="206" spans="1:77" x14ac:dyDescent="0.25">
      <c r="A206" s="7" t="s">
        <v>1670</v>
      </c>
      <c r="B206" s="11">
        <v>2022</v>
      </c>
      <c r="C206" t="s">
        <v>1392</v>
      </c>
      <c r="D206" s="3" t="s">
        <v>1676</v>
      </c>
      <c r="E206" t="s">
        <v>207</v>
      </c>
      <c r="F206" s="12">
        <v>44735</v>
      </c>
      <c r="G206" s="12">
        <v>45100</v>
      </c>
      <c r="H206" s="12">
        <v>44735</v>
      </c>
      <c r="I206" t="s">
        <v>1393</v>
      </c>
      <c r="J206" t="s">
        <v>1394</v>
      </c>
      <c r="K206" t="s">
        <v>1395</v>
      </c>
      <c r="L206" t="s">
        <v>221</v>
      </c>
      <c r="M206" t="s">
        <v>1396</v>
      </c>
      <c r="N206">
        <v>1</v>
      </c>
      <c r="O206" s="13" t="s">
        <v>1397</v>
      </c>
      <c r="P206" t="s">
        <v>1398</v>
      </c>
      <c r="Q206" t="s">
        <v>831</v>
      </c>
      <c r="R206" t="s">
        <v>221</v>
      </c>
      <c r="S206" t="s">
        <v>1399</v>
      </c>
      <c r="T206" s="13"/>
      <c r="U206" s="13" t="s">
        <v>213</v>
      </c>
      <c r="V206" s="13">
        <v>2004</v>
      </c>
      <c r="W206" s="13">
        <v>1987</v>
      </c>
      <c r="X206" s="13">
        <v>2010</v>
      </c>
      <c r="Y206" t="s">
        <v>984</v>
      </c>
      <c r="Z206">
        <v>6532</v>
      </c>
      <c r="AA206" t="s">
        <v>214</v>
      </c>
      <c r="AB206">
        <v>1930</v>
      </c>
      <c r="AC206">
        <v>3</v>
      </c>
      <c r="AD206" t="s">
        <v>215</v>
      </c>
      <c r="AE206" s="2">
        <v>150000</v>
      </c>
      <c r="AF206" s="2">
        <v>10000</v>
      </c>
      <c r="AG206" s="2">
        <v>2382000</v>
      </c>
      <c r="AH206" s="2">
        <v>9363</v>
      </c>
      <c r="AI206" s="2">
        <v>5000</v>
      </c>
      <c r="AJ206" s="2">
        <v>0</v>
      </c>
      <c r="AK206" s="2">
        <v>0</v>
      </c>
      <c r="AL206" s="2">
        <v>5000</v>
      </c>
      <c r="AM206" s="2">
        <v>200000</v>
      </c>
      <c r="AN206" s="2">
        <v>640</v>
      </c>
      <c r="AO206" s="2">
        <v>5000</v>
      </c>
      <c r="AP206" s="2"/>
      <c r="AQ206" s="2"/>
      <c r="AR206" s="2"/>
      <c r="AS206" s="2">
        <v>2582000</v>
      </c>
      <c r="AT206">
        <v>70</v>
      </c>
      <c r="AU206">
        <v>1807400</v>
      </c>
      <c r="AV206" s="2">
        <v>7002.1</v>
      </c>
      <c r="AY206" s="2">
        <v>1807400</v>
      </c>
      <c r="AZ206" s="2">
        <v>0</v>
      </c>
      <c r="BA206" s="2">
        <v>0</v>
      </c>
      <c r="BB206" s="2">
        <v>0</v>
      </c>
      <c r="BC206" s="2"/>
      <c r="BD206" s="2"/>
      <c r="BE206" s="2"/>
      <c r="BF206" s="2">
        <v>200000</v>
      </c>
      <c r="BG206" s="2">
        <v>0</v>
      </c>
      <c r="BH206" s="2">
        <v>2000000</v>
      </c>
      <c r="BI206" s="2">
        <v>900</v>
      </c>
      <c r="BJ206" s="2">
        <v>1000</v>
      </c>
      <c r="BK206" s="2">
        <v>250000</v>
      </c>
      <c r="BL206" s="2" t="s">
        <v>109</v>
      </c>
      <c r="BM206" s="2">
        <v>1000</v>
      </c>
      <c r="BN206" s="2"/>
      <c r="BO206" s="2"/>
      <c r="BP206" s="2"/>
      <c r="BQ206" s="2">
        <v>11363</v>
      </c>
      <c r="BR206" s="2">
        <v>7902.1</v>
      </c>
      <c r="BS206" s="9">
        <v>21.75</v>
      </c>
      <c r="BT206" s="2">
        <f>Table2[[#This Row],[Insurer Total Gross premium]]*Table2[[#This Row],[Coverholder Commission Percentage]]/100</f>
        <v>1718.7067500000003</v>
      </c>
      <c r="BU206" s="2">
        <f>Table2[[#This Row],[Insurer Total Gross premium]]-Table2[[#This Row],[Coverholder Commission Amount]]</f>
        <v>6183.3932500000001</v>
      </c>
      <c r="BV206" s="2">
        <v>0</v>
      </c>
      <c r="BW206" s="2">
        <v>25000</v>
      </c>
      <c r="BX206" s="2">
        <v>150</v>
      </c>
      <c r="BY206" s="2">
        <v>25000</v>
      </c>
    </row>
    <row r="207" spans="1:77" x14ac:dyDescent="0.25">
      <c r="A207" s="7" t="s">
        <v>1670</v>
      </c>
      <c r="B207" s="11">
        <v>2022</v>
      </c>
      <c r="C207" t="s">
        <v>1383</v>
      </c>
      <c r="D207" s="3" t="s">
        <v>1676</v>
      </c>
      <c r="E207" t="s">
        <v>207</v>
      </c>
      <c r="F207" s="12">
        <v>44748</v>
      </c>
      <c r="G207" s="12">
        <v>45113</v>
      </c>
      <c r="H207" s="12">
        <v>44748</v>
      </c>
      <c r="I207" t="s">
        <v>1384</v>
      </c>
      <c r="J207" t="s">
        <v>1385</v>
      </c>
      <c r="K207" t="s">
        <v>1386</v>
      </c>
      <c r="L207" t="s">
        <v>221</v>
      </c>
      <c r="M207" t="s">
        <v>1387</v>
      </c>
      <c r="N207">
        <v>1</v>
      </c>
      <c r="O207" s="13"/>
      <c r="P207" t="s">
        <v>1388</v>
      </c>
      <c r="Q207" t="s">
        <v>1389</v>
      </c>
      <c r="R207" t="s">
        <v>221</v>
      </c>
      <c r="S207" t="s">
        <v>1390</v>
      </c>
      <c r="T207" s="13"/>
      <c r="U207" s="13">
        <v>1997</v>
      </c>
      <c r="V207" s="13">
        <v>2002</v>
      </c>
      <c r="W207" s="13">
        <v>1996</v>
      </c>
      <c r="X207" s="13">
        <v>2019</v>
      </c>
      <c r="Z207">
        <v>6532</v>
      </c>
      <c r="AA207" t="s">
        <v>1391</v>
      </c>
      <c r="AB207">
        <v>1968</v>
      </c>
      <c r="AC207">
        <v>1</v>
      </c>
      <c r="AD207" t="s">
        <v>237</v>
      </c>
      <c r="AE207" s="2">
        <v>150000</v>
      </c>
      <c r="AF207" s="2">
        <v>10000</v>
      </c>
      <c r="AG207" s="2">
        <v>1419600</v>
      </c>
      <c r="AH207" s="2">
        <v>5419</v>
      </c>
      <c r="AI207" s="2">
        <v>5000</v>
      </c>
      <c r="AJ207" s="2">
        <v>0</v>
      </c>
      <c r="AK207" s="2">
        <v>0</v>
      </c>
      <c r="AL207" s="2">
        <v>5000</v>
      </c>
      <c r="AM207" s="2">
        <v>85000</v>
      </c>
      <c r="AN207" s="2">
        <v>221</v>
      </c>
      <c r="AO207" s="2">
        <v>5000</v>
      </c>
      <c r="AP207" s="2"/>
      <c r="AQ207" s="2"/>
      <c r="AR207" s="2"/>
      <c r="AS207" s="2">
        <v>1504600</v>
      </c>
      <c r="AT207">
        <v>50</v>
      </c>
      <c r="AU207">
        <v>752300</v>
      </c>
      <c r="AV207" s="2">
        <v>2820</v>
      </c>
      <c r="AY207" s="2">
        <v>752300</v>
      </c>
      <c r="AZ207" s="2">
        <v>0</v>
      </c>
      <c r="BA207" s="2">
        <v>0</v>
      </c>
      <c r="BB207" s="2">
        <v>0</v>
      </c>
      <c r="BC207" s="2"/>
      <c r="BD207" s="2"/>
      <c r="BE207" s="2"/>
      <c r="BF207" s="2">
        <v>85000</v>
      </c>
      <c r="BG207" s="2">
        <v>0</v>
      </c>
      <c r="BH207" s="2">
        <v>2000000</v>
      </c>
      <c r="BI207" s="2">
        <v>800</v>
      </c>
      <c r="BJ207" s="2">
        <v>1000</v>
      </c>
      <c r="BK207" s="2">
        <v>250000</v>
      </c>
      <c r="BL207" s="2" t="s">
        <v>109</v>
      </c>
      <c r="BM207" s="2">
        <v>1000</v>
      </c>
      <c r="BN207" s="2"/>
      <c r="BO207" s="2"/>
      <c r="BP207" s="2"/>
      <c r="BQ207" s="2">
        <v>6848</v>
      </c>
      <c r="BR207" s="2">
        <v>3620</v>
      </c>
      <c r="BS207" s="9">
        <v>21.75</v>
      </c>
      <c r="BT207" s="2">
        <f>Table2[[#This Row],[Insurer Total Gross premium]]*Table2[[#This Row],[Coverholder Commission Percentage]]/100</f>
        <v>787.35</v>
      </c>
      <c r="BU207" s="2">
        <f>Table2[[#This Row],[Insurer Total Gross premium]]-Table2[[#This Row],[Coverholder Commission Amount]]</f>
        <v>2832.65</v>
      </c>
      <c r="BV207" s="2">
        <v>5000</v>
      </c>
      <c r="BW207" s="2">
        <v>50000</v>
      </c>
      <c r="BX207" s="2">
        <v>200</v>
      </c>
      <c r="BY207" s="2">
        <v>0</v>
      </c>
    </row>
    <row r="208" spans="1:77" x14ac:dyDescent="0.25">
      <c r="A208" s="7" t="s">
        <v>1670</v>
      </c>
      <c r="B208" s="11">
        <v>2022</v>
      </c>
      <c r="C208" t="s">
        <v>1001</v>
      </c>
      <c r="D208" s="3" t="s">
        <v>1678</v>
      </c>
      <c r="E208" t="s">
        <v>207</v>
      </c>
      <c r="F208" s="12">
        <v>44770</v>
      </c>
      <c r="G208" s="12">
        <v>45135</v>
      </c>
      <c r="H208" s="12">
        <v>44770</v>
      </c>
      <c r="I208" t="s">
        <v>1002</v>
      </c>
      <c r="J208" t="s">
        <v>1003</v>
      </c>
      <c r="K208" t="s">
        <v>1004</v>
      </c>
      <c r="L208" t="s">
        <v>107</v>
      </c>
      <c r="M208" t="s">
        <v>1005</v>
      </c>
      <c r="N208">
        <v>1</v>
      </c>
      <c r="O208" s="13" t="s">
        <v>1006</v>
      </c>
      <c r="P208" t="s">
        <v>1007</v>
      </c>
      <c r="Q208" t="s">
        <v>1008</v>
      </c>
      <c r="R208" t="s">
        <v>107</v>
      </c>
      <c r="S208" t="s">
        <v>1009</v>
      </c>
      <c r="T208" s="13"/>
      <c r="U208" s="13">
        <v>2009</v>
      </c>
      <c r="V208" s="13">
        <v>2001</v>
      </c>
      <c r="W208" s="13" t="s">
        <v>1010</v>
      </c>
      <c r="X208" s="13">
        <v>2011</v>
      </c>
      <c r="Y208" t="s">
        <v>1011</v>
      </c>
      <c r="Z208">
        <v>6632</v>
      </c>
      <c r="AA208" t="s">
        <v>264</v>
      </c>
      <c r="AB208">
        <v>1841</v>
      </c>
      <c r="AC208">
        <v>2</v>
      </c>
      <c r="AD208" t="s">
        <v>215</v>
      </c>
      <c r="AE208" s="2"/>
      <c r="AF208" s="2"/>
      <c r="AG208" s="2">
        <v>0</v>
      </c>
      <c r="AH208" s="2"/>
      <c r="AI208" s="2"/>
      <c r="AJ208" s="2">
        <v>0</v>
      </c>
      <c r="AK208" s="2"/>
      <c r="AL208" s="2"/>
      <c r="AM208" s="2">
        <v>0</v>
      </c>
      <c r="AN208" s="2"/>
      <c r="AO208" s="2"/>
      <c r="AP208" s="2"/>
      <c r="AQ208" s="2"/>
      <c r="AR208" s="2"/>
      <c r="AS208" s="2">
        <v>0</v>
      </c>
      <c r="AV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>
        <v>2000000</v>
      </c>
      <c r="BI208" s="2">
        <v>1000</v>
      </c>
      <c r="BJ208" s="2">
        <v>1000</v>
      </c>
      <c r="BK208" s="2"/>
      <c r="BL208" s="2"/>
      <c r="BM208" s="2"/>
      <c r="BN208" s="2"/>
      <c r="BO208" s="2"/>
      <c r="BP208" s="2"/>
      <c r="BQ208" s="2">
        <v>11982</v>
      </c>
      <c r="BR208" s="2">
        <v>1000</v>
      </c>
      <c r="BS208" s="9">
        <v>21.75</v>
      </c>
      <c r="BT208" s="2">
        <f>Table2[[#This Row],[Insurer Total Gross premium]]*Table2[[#This Row],[Coverholder Commission Percentage]]/100</f>
        <v>217.5</v>
      </c>
      <c r="BU208" s="2">
        <f>Table2[[#This Row],[Insurer Total Gross premium]]-Table2[[#This Row],[Coverholder Commission Amount]]</f>
        <v>782.5</v>
      </c>
      <c r="BV208" s="2"/>
      <c r="BW208" s="2"/>
      <c r="BX208" s="2"/>
      <c r="BY208" s="2"/>
    </row>
    <row r="209" spans="1:78" x14ac:dyDescent="0.25">
      <c r="A209" s="7" t="s">
        <v>1670</v>
      </c>
      <c r="B209" s="11">
        <v>2022</v>
      </c>
      <c r="C209" t="s">
        <v>902</v>
      </c>
      <c r="D209" s="3" t="s">
        <v>1678</v>
      </c>
      <c r="E209" t="s">
        <v>207</v>
      </c>
      <c r="F209" s="12">
        <v>44757</v>
      </c>
      <c r="G209" s="12">
        <v>45122</v>
      </c>
      <c r="H209" s="12">
        <v>44757</v>
      </c>
      <c r="I209" t="s">
        <v>903</v>
      </c>
      <c r="J209" t="s">
        <v>904</v>
      </c>
      <c r="K209" t="s">
        <v>905</v>
      </c>
      <c r="L209" t="s">
        <v>107</v>
      </c>
      <c r="M209" t="s">
        <v>906</v>
      </c>
      <c r="N209">
        <v>1</v>
      </c>
      <c r="O209" s="13">
        <v>20</v>
      </c>
      <c r="P209" t="s">
        <v>907</v>
      </c>
      <c r="Q209" t="s">
        <v>905</v>
      </c>
      <c r="R209" t="s">
        <v>107</v>
      </c>
      <c r="S209" t="s">
        <v>906</v>
      </c>
      <c r="T209" s="13"/>
      <c r="U209" s="13">
        <v>2010</v>
      </c>
      <c r="V209" s="13">
        <v>2008</v>
      </c>
      <c r="W209" s="13">
        <v>1980</v>
      </c>
      <c r="X209" s="13">
        <v>1978</v>
      </c>
      <c r="Y209" t="s">
        <v>213</v>
      </c>
      <c r="Z209">
        <v>6631</v>
      </c>
      <c r="AA209" t="s">
        <v>908</v>
      </c>
      <c r="AB209">
        <v>1978</v>
      </c>
      <c r="AD209" t="s">
        <v>237</v>
      </c>
      <c r="AE209" s="2"/>
      <c r="AF209" s="2"/>
      <c r="AG209" s="2">
        <v>865200</v>
      </c>
      <c r="AH209" s="2">
        <v>3979</v>
      </c>
      <c r="AI209" s="2">
        <v>2500</v>
      </c>
      <c r="AJ209" s="2">
        <v>100000</v>
      </c>
      <c r="AK209" s="2">
        <v>510</v>
      </c>
      <c r="AL209" s="2">
        <v>2500</v>
      </c>
      <c r="AM209" s="2">
        <v>0</v>
      </c>
      <c r="AN209" s="2">
        <v>0</v>
      </c>
      <c r="AO209" s="2">
        <v>2500</v>
      </c>
      <c r="AP209" s="2"/>
      <c r="AQ209" s="2"/>
      <c r="AR209" s="2"/>
      <c r="AS209" s="2">
        <v>965200</v>
      </c>
      <c r="AT209">
        <v>34</v>
      </c>
      <c r="AU209">
        <v>328168</v>
      </c>
      <c r="AV209" s="2">
        <v>1526.26</v>
      </c>
      <c r="AY209" s="2">
        <v>328168</v>
      </c>
      <c r="AZ209" s="2">
        <v>0</v>
      </c>
      <c r="BA209" s="2">
        <v>0</v>
      </c>
      <c r="BB209" s="2">
        <v>0</v>
      </c>
      <c r="BC209" s="2"/>
      <c r="BD209" s="2"/>
      <c r="BE209" s="2"/>
      <c r="BF209" s="2"/>
      <c r="BG209" s="2"/>
      <c r="BH209" s="2">
        <v>1000000</v>
      </c>
      <c r="BI209" s="2">
        <v>300</v>
      </c>
      <c r="BJ209" s="2">
        <v>1000</v>
      </c>
      <c r="BK209" s="2"/>
      <c r="BL209" s="2"/>
      <c r="BM209" s="2"/>
      <c r="BN209" s="2"/>
      <c r="BO209" s="2"/>
      <c r="BP209" s="2"/>
      <c r="BQ209" s="2">
        <v>4789</v>
      </c>
      <c r="BR209" s="2">
        <v>1826.26</v>
      </c>
      <c r="BS209" s="9">
        <v>21.75</v>
      </c>
      <c r="BT209" s="2">
        <f>Table2[[#This Row],[Insurer Total Gross premium]]*Table2[[#This Row],[Coverholder Commission Percentage]]/100</f>
        <v>397.21154999999999</v>
      </c>
      <c r="BU209" s="2">
        <f>Table2[[#This Row],[Insurer Total Gross premium]]-Table2[[#This Row],[Coverholder Commission Amount]]</f>
        <v>1429.04845</v>
      </c>
      <c r="BV209" s="2"/>
      <c r="BW209" s="2"/>
      <c r="BX209" s="2"/>
      <c r="BY209" s="2">
        <v>0</v>
      </c>
    </row>
    <row r="210" spans="1:78" x14ac:dyDescent="0.25">
      <c r="A210" s="7" t="s">
        <v>1670</v>
      </c>
      <c r="B210" s="11">
        <v>2022</v>
      </c>
      <c r="C210" t="s">
        <v>1060</v>
      </c>
      <c r="D210" s="3" t="s">
        <v>1678</v>
      </c>
      <c r="E210" t="s">
        <v>207</v>
      </c>
      <c r="F210" s="12">
        <v>44760</v>
      </c>
      <c r="G210" s="12">
        <v>45125</v>
      </c>
      <c r="H210" s="12">
        <v>44760</v>
      </c>
      <c r="I210" t="s">
        <v>1061</v>
      </c>
      <c r="J210" t="s">
        <v>1062</v>
      </c>
      <c r="K210" t="s">
        <v>1063</v>
      </c>
      <c r="L210" t="s">
        <v>107</v>
      </c>
      <c r="M210" t="s">
        <v>1064</v>
      </c>
      <c r="N210">
        <v>1</v>
      </c>
      <c r="O210" s="13" t="s">
        <v>1065</v>
      </c>
      <c r="P210" t="s">
        <v>1066</v>
      </c>
      <c r="Q210" t="s">
        <v>1063</v>
      </c>
      <c r="R210" t="s">
        <v>107</v>
      </c>
      <c r="S210" t="s">
        <v>1064</v>
      </c>
      <c r="T210" s="13"/>
      <c r="U210" s="13">
        <v>2010</v>
      </c>
      <c r="V210" s="13">
        <v>2010</v>
      </c>
      <c r="W210" s="13" t="s">
        <v>1067</v>
      </c>
      <c r="X210" s="13" t="s">
        <v>1067</v>
      </c>
      <c r="Y210" t="s">
        <v>1068</v>
      </c>
      <c r="Z210">
        <v>6632</v>
      </c>
      <c r="AA210" t="s">
        <v>393</v>
      </c>
      <c r="AB210">
        <v>1830</v>
      </c>
      <c r="AC210">
        <v>2</v>
      </c>
      <c r="AD210" t="s">
        <v>237</v>
      </c>
      <c r="AE210" s="2">
        <v>50000</v>
      </c>
      <c r="AF210" s="2">
        <v>5000</v>
      </c>
      <c r="AG210" s="2">
        <v>3000000</v>
      </c>
      <c r="AH210" s="2">
        <v>11400</v>
      </c>
      <c r="AI210" s="2">
        <v>5000</v>
      </c>
      <c r="AJ210" s="2">
        <v>0</v>
      </c>
      <c r="AK210" s="2">
        <v>0</v>
      </c>
      <c r="AL210" s="2">
        <v>5000</v>
      </c>
      <c r="AM210" s="2">
        <v>180000</v>
      </c>
      <c r="AN210" s="2">
        <v>513</v>
      </c>
      <c r="AO210" s="2">
        <v>5000</v>
      </c>
      <c r="AP210" s="2"/>
      <c r="AQ210" s="2"/>
      <c r="AR210" s="2"/>
      <c r="AS210" s="2">
        <v>3180000</v>
      </c>
      <c r="AT210">
        <v>50</v>
      </c>
      <c r="AU210">
        <v>1590000</v>
      </c>
      <c r="AV210" s="2">
        <v>5956.5</v>
      </c>
      <c r="AY210" s="2">
        <v>1590000</v>
      </c>
      <c r="AZ210" s="2"/>
      <c r="BA210" s="2">
        <v>0</v>
      </c>
      <c r="BB210" s="2"/>
      <c r="BC210" s="2"/>
      <c r="BD210" s="2"/>
      <c r="BE210" s="2"/>
      <c r="BF210" s="2">
        <v>180000</v>
      </c>
      <c r="BG210" s="2">
        <v>180000</v>
      </c>
      <c r="BH210" s="2">
        <v>2000000</v>
      </c>
      <c r="BI210" s="2">
        <v>1250</v>
      </c>
      <c r="BJ210" s="2">
        <v>1000</v>
      </c>
      <c r="BK210" s="2"/>
      <c r="BL210" s="2"/>
      <c r="BM210" s="2"/>
      <c r="BN210" s="2"/>
      <c r="BO210" s="2"/>
      <c r="BP210" s="2"/>
      <c r="BQ210" s="2">
        <v>13163</v>
      </c>
      <c r="BR210" s="2">
        <v>7206.5</v>
      </c>
      <c r="BS210" s="9">
        <v>21.75</v>
      </c>
      <c r="BT210" s="2">
        <f>Table2[[#This Row],[Insurer Total Gross premium]]*Table2[[#This Row],[Coverholder Commission Percentage]]/100</f>
        <v>1567.4137499999999</v>
      </c>
      <c r="BU210" s="2">
        <f>Table2[[#This Row],[Insurer Total Gross premium]]-Table2[[#This Row],[Coverholder Commission Amount]]</f>
        <v>5639.0862500000003</v>
      </c>
      <c r="BV210" s="2"/>
      <c r="BW210" s="2"/>
      <c r="BX210" s="2"/>
      <c r="BY210" s="2">
        <v>0</v>
      </c>
    </row>
    <row r="211" spans="1:78" x14ac:dyDescent="0.25">
      <c r="A211" s="7" t="s">
        <v>1670</v>
      </c>
      <c r="B211" s="11">
        <v>2022</v>
      </c>
      <c r="C211" t="s">
        <v>558</v>
      </c>
      <c r="D211" s="3" t="s">
        <v>1678</v>
      </c>
      <c r="E211" t="s">
        <v>207</v>
      </c>
      <c r="F211" s="12">
        <v>44772</v>
      </c>
      <c r="G211" s="12">
        <v>45137</v>
      </c>
      <c r="H211" s="12">
        <v>44772</v>
      </c>
      <c r="I211" t="s">
        <v>559</v>
      </c>
      <c r="J211" t="s">
        <v>560</v>
      </c>
      <c r="K211" t="s">
        <v>554</v>
      </c>
      <c r="L211" t="s">
        <v>107</v>
      </c>
      <c r="M211" t="s">
        <v>561</v>
      </c>
      <c r="N211">
        <v>1</v>
      </c>
      <c r="O211" s="13" t="s">
        <v>562</v>
      </c>
      <c r="P211" t="s">
        <v>563</v>
      </c>
      <c r="Q211" t="s">
        <v>564</v>
      </c>
      <c r="R211" t="s">
        <v>107</v>
      </c>
      <c r="S211" t="s">
        <v>565</v>
      </c>
      <c r="T211" s="13"/>
      <c r="U211" s="13" t="s">
        <v>566</v>
      </c>
      <c r="V211" s="13" t="s">
        <v>566</v>
      </c>
      <c r="W211" s="13">
        <v>2016</v>
      </c>
      <c r="X211" s="13" t="s">
        <v>566</v>
      </c>
      <c r="Y211" t="s">
        <v>567</v>
      </c>
      <c r="Z211">
        <v>6631</v>
      </c>
      <c r="AA211" t="s">
        <v>264</v>
      </c>
      <c r="AB211">
        <v>1975</v>
      </c>
      <c r="AC211">
        <v>1</v>
      </c>
      <c r="AD211" t="s">
        <v>215</v>
      </c>
      <c r="AE211" s="2"/>
      <c r="AF211" s="2"/>
      <c r="AG211" s="2">
        <v>30000</v>
      </c>
      <c r="AH211" s="2">
        <v>450</v>
      </c>
      <c r="AI211" s="2">
        <v>2500</v>
      </c>
      <c r="AJ211" s="2">
        <v>0</v>
      </c>
      <c r="AK211" s="2">
        <v>0</v>
      </c>
      <c r="AL211" s="2">
        <v>2500</v>
      </c>
      <c r="AM211" s="2">
        <v>10800</v>
      </c>
      <c r="AN211" s="2">
        <v>122</v>
      </c>
      <c r="AO211" s="2">
        <v>2500</v>
      </c>
      <c r="AP211" s="2"/>
      <c r="AQ211" s="2"/>
      <c r="AR211" s="2"/>
      <c r="AS211" s="2">
        <v>40800</v>
      </c>
      <c r="AT211">
        <v>34</v>
      </c>
      <c r="AU211">
        <v>13872</v>
      </c>
      <c r="AV211" s="2">
        <v>194.48</v>
      </c>
      <c r="AY211" s="2">
        <v>13872</v>
      </c>
      <c r="AZ211" s="2">
        <v>0</v>
      </c>
      <c r="BA211" s="2">
        <v>0</v>
      </c>
      <c r="BB211" s="2">
        <v>0</v>
      </c>
      <c r="BC211" s="2"/>
      <c r="BD211" s="2"/>
      <c r="BE211" s="2"/>
      <c r="BF211" s="2"/>
      <c r="BG211" s="2"/>
      <c r="BH211" s="2">
        <v>2000000</v>
      </c>
      <c r="BI211" s="2">
        <v>750</v>
      </c>
      <c r="BJ211" s="2">
        <v>1000</v>
      </c>
      <c r="BK211" s="2"/>
      <c r="BL211" s="2"/>
      <c r="BM211" s="2"/>
      <c r="BN211" s="2"/>
      <c r="BO211" s="2"/>
      <c r="BP211" s="2"/>
      <c r="BQ211" s="2">
        <v>1935</v>
      </c>
      <c r="BR211" s="2">
        <v>1152.9000000000001</v>
      </c>
      <c r="BS211" s="9">
        <v>21.75</v>
      </c>
      <c r="BT211" s="2">
        <f>Table2[[#This Row],[Insurer Total Gross premium]]*Table2[[#This Row],[Coverholder Commission Percentage]]/100</f>
        <v>250.75575000000001</v>
      </c>
      <c r="BU211" s="2">
        <f>Table2[[#This Row],[Insurer Total Gross premium]]-Table2[[#This Row],[Coverholder Commission Amount]]</f>
        <v>902.14425000000006</v>
      </c>
      <c r="BV211" s="2"/>
      <c r="BW211" s="2"/>
      <c r="BX211" s="2"/>
      <c r="BY211" s="2">
        <v>0</v>
      </c>
    </row>
    <row r="212" spans="1:78" x14ac:dyDescent="0.25">
      <c r="A212" s="7" t="s">
        <v>1670</v>
      </c>
      <c r="B212" s="11">
        <v>2022</v>
      </c>
      <c r="C212" t="s">
        <v>558</v>
      </c>
      <c r="D212" s="3" t="s">
        <v>1678</v>
      </c>
      <c r="E212" t="s">
        <v>207</v>
      </c>
      <c r="F212" s="12">
        <v>44772</v>
      </c>
      <c r="G212" s="12">
        <v>45137</v>
      </c>
      <c r="H212" s="12">
        <v>44772</v>
      </c>
      <c r="I212" t="s">
        <v>559</v>
      </c>
      <c r="J212" t="s">
        <v>560</v>
      </c>
      <c r="K212" t="s">
        <v>554</v>
      </c>
      <c r="L212" t="s">
        <v>107</v>
      </c>
      <c r="M212" t="s">
        <v>561</v>
      </c>
      <c r="N212">
        <v>2</v>
      </c>
      <c r="O212" s="13" t="s">
        <v>568</v>
      </c>
      <c r="P212" t="s">
        <v>563</v>
      </c>
      <c r="Q212" t="s">
        <v>564</v>
      </c>
      <c r="R212" t="s">
        <v>107</v>
      </c>
      <c r="S212" t="s">
        <v>565</v>
      </c>
      <c r="T212" s="13"/>
      <c r="U212" s="13" t="s">
        <v>566</v>
      </c>
      <c r="V212" s="13" t="s">
        <v>566</v>
      </c>
      <c r="W212" s="13">
        <v>2016</v>
      </c>
      <c r="X212" s="13" t="s">
        <v>566</v>
      </c>
      <c r="Y212" t="s">
        <v>567</v>
      </c>
      <c r="Z212">
        <v>6631</v>
      </c>
      <c r="AA212" t="s">
        <v>264</v>
      </c>
      <c r="AB212">
        <v>1975</v>
      </c>
      <c r="AC212">
        <v>1</v>
      </c>
      <c r="AD212" t="s">
        <v>215</v>
      </c>
      <c r="AE212" s="2"/>
      <c r="AF212" s="2"/>
      <c r="AG212" s="2">
        <v>30000</v>
      </c>
      <c r="AH212" s="2">
        <v>450</v>
      </c>
      <c r="AI212" s="2">
        <v>2500</v>
      </c>
      <c r="AJ212" s="2">
        <v>0</v>
      </c>
      <c r="AK212" s="2">
        <v>0</v>
      </c>
      <c r="AL212" s="2">
        <v>2500</v>
      </c>
      <c r="AM212" s="2">
        <v>14400</v>
      </c>
      <c r="AN212" s="2">
        <v>163</v>
      </c>
      <c r="AO212" s="2">
        <v>2500</v>
      </c>
      <c r="AP212" s="2"/>
      <c r="AQ212" s="2"/>
      <c r="AR212" s="2"/>
      <c r="AS212" s="2">
        <v>44400</v>
      </c>
      <c r="AT212">
        <v>34</v>
      </c>
      <c r="AU212">
        <v>15096</v>
      </c>
      <c r="AV212" s="2">
        <v>208.42</v>
      </c>
      <c r="AY212" s="2">
        <v>15096</v>
      </c>
      <c r="AZ212" s="2">
        <v>0</v>
      </c>
      <c r="BA212" s="2">
        <v>0</v>
      </c>
      <c r="BB212" s="2">
        <v>0</v>
      </c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9">
        <v>21.75</v>
      </c>
      <c r="BT212" s="2">
        <f>Table2[[#This Row],[Insurer Total Gross premium]]*Table2[[#This Row],[Coverholder Commission Percentage]]/100</f>
        <v>0</v>
      </c>
      <c r="BU212" s="2">
        <f>Table2[[#This Row],[Insurer Total Gross premium]]-Table2[[#This Row],[Coverholder Commission Amount]]</f>
        <v>0</v>
      </c>
      <c r="BV212" s="2"/>
      <c r="BW212" s="2"/>
      <c r="BX212" s="2"/>
      <c r="BY212" s="2">
        <v>0</v>
      </c>
    </row>
    <row r="213" spans="1:78" x14ac:dyDescent="0.25">
      <c r="A213" s="7" t="s">
        <v>1670</v>
      </c>
      <c r="B213" s="11">
        <v>2022</v>
      </c>
      <c r="C213" t="s">
        <v>489</v>
      </c>
      <c r="D213" s="3" t="s">
        <v>1678</v>
      </c>
      <c r="E213" t="s">
        <v>207</v>
      </c>
      <c r="F213" s="12">
        <v>44742</v>
      </c>
      <c r="G213" s="12">
        <v>45107</v>
      </c>
      <c r="H213" s="12">
        <v>44742</v>
      </c>
      <c r="I213" t="s">
        <v>490</v>
      </c>
      <c r="J213" t="s">
        <v>491</v>
      </c>
      <c r="K213" t="s">
        <v>492</v>
      </c>
      <c r="L213" t="s">
        <v>107</v>
      </c>
      <c r="M213" t="s">
        <v>493</v>
      </c>
      <c r="N213">
        <v>1</v>
      </c>
      <c r="O213" s="13">
        <v>57</v>
      </c>
      <c r="P213" t="s">
        <v>494</v>
      </c>
      <c r="Q213" t="s">
        <v>492</v>
      </c>
      <c r="R213" t="s">
        <v>107</v>
      </c>
      <c r="S213" t="s">
        <v>493</v>
      </c>
      <c r="T213" s="13"/>
      <c r="U213" s="13">
        <v>1970</v>
      </c>
      <c r="V213" s="13">
        <v>1988</v>
      </c>
      <c r="W213" s="13">
        <v>1996</v>
      </c>
      <c r="X213" s="13">
        <v>1970</v>
      </c>
      <c r="Y213" t="s">
        <v>213</v>
      </c>
      <c r="Z213">
        <v>6631</v>
      </c>
      <c r="AA213" t="s">
        <v>264</v>
      </c>
      <c r="AB213">
        <v>1927</v>
      </c>
      <c r="AC213">
        <v>1.5</v>
      </c>
      <c r="AD213" t="s">
        <v>215</v>
      </c>
      <c r="AE213" s="2"/>
      <c r="AF213" s="2"/>
      <c r="AG213" s="2">
        <v>346395</v>
      </c>
      <c r="AH213" s="2">
        <v>1263</v>
      </c>
      <c r="AI213" s="2">
        <v>5000</v>
      </c>
      <c r="AJ213" s="2">
        <v>0</v>
      </c>
      <c r="AK213" s="2">
        <v>0</v>
      </c>
      <c r="AL213" s="2">
        <v>5000</v>
      </c>
      <c r="AM213" s="2">
        <v>0</v>
      </c>
      <c r="AN213" s="2">
        <v>0</v>
      </c>
      <c r="AO213" s="2">
        <v>5000</v>
      </c>
      <c r="AP213" s="2"/>
      <c r="AQ213" s="2"/>
      <c r="AR213" s="2"/>
      <c r="AS213" s="2">
        <v>346395</v>
      </c>
      <c r="AT213">
        <v>34</v>
      </c>
      <c r="AU213">
        <v>117774.3</v>
      </c>
      <c r="AV213" s="2">
        <v>429.42</v>
      </c>
      <c r="AY213" s="2">
        <v>117774.3</v>
      </c>
      <c r="AZ213" s="2">
        <v>0</v>
      </c>
      <c r="BA213" s="2">
        <v>0</v>
      </c>
      <c r="BB213" s="2">
        <v>0</v>
      </c>
      <c r="BC213" s="2"/>
      <c r="BD213" s="2"/>
      <c r="BE213" s="2"/>
      <c r="BF213" s="2"/>
      <c r="BG213" s="2"/>
      <c r="BH213" s="2">
        <v>2000000</v>
      </c>
      <c r="BI213" s="2">
        <v>450</v>
      </c>
      <c r="BJ213" s="2">
        <v>1000</v>
      </c>
      <c r="BK213" s="2"/>
      <c r="BL213" s="2"/>
      <c r="BM213" s="2"/>
      <c r="BN213" s="2"/>
      <c r="BO213" s="2"/>
      <c r="BP213" s="2"/>
      <c r="BQ213" s="2">
        <v>1713</v>
      </c>
      <c r="BR213" s="2">
        <v>879.42</v>
      </c>
      <c r="BS213" s="9">
        <v>21.75</v>
      </c>
      <c r="BT213" s="2">
        <f>Table2[[#This Row],[Insurer Total Gross premium]]*Table2[[#This Row],[Coverholder Commission Percentage]]/100</f>
        <v>191.27384999999998</v>
      </c>
      <c r="BU213" s="2">
        <f>Table2[[#This Row],[Insurer Total Gross premium]]-Table2[[#This Row],[Coverholder Commission Amount]]</f>
        <v>688.14615000000003</v>
      </c>
      <c r="BV213" s="2"/>
      <c r="BW213" s="2"/>
      <c r="BX213" s="2"/>
      <c r="BY213" s="2">
        <v>0</v>
      </c>
    </row>
    <row r="214" spans="1:78" x14ac:dyDescent="0.25">
      <c r="A214" s="7" t="s">
        <v>1670</v>
      </c>
      <c r="B214" s="11">
        <v>2022</v>
      </c>
      <c r="C214" t="s">
        <v>495</v>
      </c>
      <c r="D214" s="3" t="s">
        <v>1678</v>
      </c>
      <c r="E214" t="s">
        <v>207</v>
      </c>
      <c r="F214" s="12">
        <v>44740</v>
      </c>
      <c r="G214" s="12">
        <v>45105</v>
      </c>
      <c r="H214" s="12">
        <v>44740</v>
      </c>
      <c r="I214" t="s">
        <v>496</v>
      </c>
      <c r="J214" t="s">
        <v>497</v>
      </c>
      <c r="K214" t="s">
        <v>498</v>
      </c>
      <c r="L214" s="10" t="s">
        <v>1679</v>
      </c>
      <c r="M214" t="s">
        <v>499</v>
      </c>
      <c r="N214">
        <v>1</v>
      </c>
      <c r="O214" s="13">
        <v>115</v>
      </c>
      <c r="P214" t="s">
        <v>500</v>
      </c>
      <c r="Q214" t="s">
        <v>501</v>
      </c>
      <c r="R214" t="s">
        <v>107</v>
      </c>
      <c r="S214" t="s">
        <v>502</v>
      </c>
      <c r="T214" s="13"/>
      <c r="U214" s="13">
        <v>2006</v>
      </c>
      <c r="V214" s="13">
        <v>2006</v>
      </c>
      <c r="W214" s="13">
        <v>2006</v>
      </c>
      <c r="X214" s="13">
        <v>2006</v>
      </c>
      <c r="Y214" t="s">
        <v>213</v>
      </c>
      <c r="Z214">
        <v>6631</v>
      </c>
      <c r="AA214" t="s">
        <v>393</v>
      </c>
      <c r="AB214">
        <v>2006</v>
      </c>
      <c r="AC214">
        <v>3</v>
      </c>
      <c r="AD214" t="s">
        <v>354</v>
      </c>
      <c r="AE214" s="2"/>
      <c r="AF214" s="2"/>
      <c r="AG214" s="2">
        <v>2700000</v>
      </c>
      <c r="AH214" s="2">
        <v>13925</v>
      </c>
      <c r="AI214" s="2">
        <v>10000</v>
      </c>
      <c r="AJ214" s="2">
        <v>750000</v>
      </c>
      <c r="AK214" s="2">
        <v>4125</v>
      </c>
      <c r="AL214" s="2">
        <v>10000</v>
      </c>
      <c r="AM214" s="2">
        <v>0</v>
      </c>
      <c r="AN214" s="2">
        <v>0</v>
      </c>
      <c r="AO214" s="2">
        <v>10000</v>
      </c>
      <c r="AP214" s="2"/>
      <c r="AQ214" s="2"/>
      <c r="AR214" s="2"/>
      <c r="AS214" s="2">
        <v>3450000</v>
      </c>
      <c r="AT214">
        <v>30</v>
      </c>
      <c r="AU214">
        <v>1035000</v>
      </c>
      <c r="AV214" s="2">
        <v>5415</v>
      </c>
      <c r="AW214">
        <v>5</v>
      </c>
      <c r="AY214" s="2">
        <v>1035000</v>
      </c>
      <c r="AZ214" s="2">
        <v>0</v>
      </c>
      <c r="BA214" s="2">
        <v>0</v>
      </c>
      <c r="BB214" s="2">
        <v>0</v>
      </c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>
        <v>18500</v>
      </c>
      <c r="BR214" s="2">
        <v>5415</v>
      </c>
      <c r="BS214" s="9">
        <v>21.75</v>
      </c>
      <c r="BT214" s="2">
        <f>Table2[[#This Row],[Insurer Total Gross premium]]*Table2[[#This Row],[Coverholder Commission Percentage]]/100</f>
        <v>1177.7625</v>
      </c>
      <c r="BU214" s="2">
        <f>Table2[[#This Row],[Insurer Total Gross premium]]-Table2[[#This Row],[Coverholder Commission Amount]]</f>
        <v>4237.2375000000002</v>
      </c>
      <c r="BV214" s="2">
        <v>5000</v>
      </c>
      <c r="BW214" s="2">
        <v>25000</v>
      </c>
      <c r="BX214" s="2">
        <v>75</v>
      </c>
      <c r="BY214" s="2">
        <v>0</v>
      </c>
    </row>
    <row r="215" spans="1:78" x14ac:dyDescent="0.25">
      <c r="A215" s="7" t="s">
        <v>1670</v>
      </c>
      <c r="B215" s="11">
        <v>2022</v>
      </c>
      <c r="C215" t="s">
        <v>866</v>
      </c>
      <c r="D215" s="3" t="s">
        <v>1678</v>
      </c>
      <c r="E215" t="s">
        <v>207</v>
      </c>
      <c r="F215" s="12">
        <v>44757</v>
      </c>
      <c r="G215" s="12">
        <v>45122</v>
      </c>
      <c r="H215" s="12">
        <v>44757</v>
      </c>
      <c r="I215" t="s">
        <v>857</v>
      </c>
      <c r="J215" t="s">
        <v>858</v>
      </c>
      <c r="K215" t="s">
        <v>859</v>
      </c>
      <c r="L215" t="s">
        <v>107</v>
      </c>
      <c r="M215" t="s">
        <v>860</v>
      </c>
      <c r="N215">
        <v>1</v>
      </c>
      <c r="O215" s="13">
        <v>793</v>
      </c>
      <c r="P215" t="s">
        <v>861</v>
      </c>
      <c r="Q215" t="s">
        <v>862</v>
      </c>
      <c r="R215" t="s">
        <v>107</v>
      </c>
      <c r="S215" t="s">
        <v>863</v>
      </c>
      <c r="T215" s="13"/>
      <c r="U215" s="13">
        <v>1972</v>
      </c>
      <c r="V215" s="13">
        <v>1987</v>
      </c>
      <c r="W215" s="13">
        <v>2002</v>
      </c>
      <c r="X215" s="13">
        <v>1982</v>
      </c>
      <c r="Y215" t="s">
        <v>540</v>
      </c>
      <c r="Z215">
        <v>6631</v>
      </c>
      <c r="AA215" t="s">
        <v>264</v>
      </c>
      <c r="AB215">
        <v>1920</v>
      </c>
      <c r="AC215">
        <v>2</v>
      </c>
      <c r="AD215" t="s">
        <v>215</v>
      </c>
      <c r="AE215" s="2"/>
      <c r="AF215" s="2"/>
      <c r="AG215" s="2">
        <v>275000</v>
      </c>
      <c r="AH215" s="2">
        <v>1340</v>
      </c>
      <c r="AI215" s="2">
        <v>5000</v>
      </c>
      <c r="AJ215" s="2">
        <v>0</v>
      </c>
      <c r="AK215" s="2">
        <v>0</v>
      </c>
      <c r="AL215" s="2">
        <v>5000</v>
      </c>
      <c r="AM215" s="2">
        <v>54000</v>
      </c>
      <c r="AN215" s="2">
        <v>178</v>
      </c>
      <c r="AO215" s="2">
        <v>5000</v>
      </c>
      <c r="AP215" s="2"/>
      <c r="AQ215" s="2"/>
      <c r="AR215" s="2"/>
      <c r="AS215" s="2">
        <v>329000</v>
      </c>
      <c r="AT215">
        <v>50</v>
      </c>
      <c r="AU215">
        <v>164500</v>
      </c>
      <c r="AV215" s="2">
        <v>759</v>
      </c>
      <c r="AW215">
        <v>5</v>
      </c>
      <c r="AY215" s="2">
        <v>164500</v>
      </c>
      <c r="AZ215" s="2">
        <v>0</v>
      </c>
      <c r="BA215" s="2">
        <v>0</v>
      </c>
      <c r="BB215" s="2">
        <v>0</v>
      </c>
      <c r="BC215" s="2"/>
      <c r="BD215" s="2"/>
      <c r="BE215" s="2"/>
      <c r="BF215" s="2"/>
      <c r="BG215" s="2"/>
      <c r="BH215" s="2">
        <v>2000000</v>
      </c>
      <c r="BI215" s="2">
        <v>900</v>
      </c>
      <c r="BJ215" s="2">
        <v>2500</v>
      </c>
      <c r="BK215" s="2">
        <v>500000</v>
      </c>
      <c r="BL215" s="2" t="s">
        <v>109</v>
      </c>
      <c r="BM215" s="2">
        <v>2500</v>
      </c>
      <c r="BN215" s="2"/>
      <c r="BO215" s="2"/>
      <c r="BP215" s="2"/>
      <c r="BQ215" s="2">
        <v>3073</v>
      </c>
      <c r="BR215" s="2">
        <v>1986.5</v>
      </c>
      <c r="BS215" s="9">
        <v>21.75</v>
      </c>
      <c r="BT215" s="2">
        <f>Table2[[#This Row],[Insurer Total Gross premium]]*Table2[[#This Row],[Coverholder Commission Percentage]]/100</f>
        <v>432.06375000000003</v>
      </c>
      <c r="BU215" s="2">
        <f>Table2[[#This Row],[Insurer Total Gross premium]]-Table2[[#This Row],[Coverholder Commission Amount]]</f>
        <v>1554.43625</v>
      </c>
      <c r="BV215" s="2">
        <v>5000</v>
      </c>
      <c r="BW215" s="2">
        <v>50000</v>
      </c>
      <c r="BX215" s="2">
        <v>150</v>
      </c>
      <c r="BY215" s="2">
        <v>25000</v>
      </c>
    </row>
    <row r="216" spans="1:78" x14ac:dyDescent="0.25">
      <c r="A216" s="7" t="s">
        <v>1670</v>
      </c>
      <c r="B216" s="11">
        <v>2022</v>
      </c>
      <c r="C216" t="s">
        <v>866</v>
      </c>
      <c r="D216" s="3" t="s">
        <v>1678</v>
      </c>
      <c r="E216" t="s">
        <v>207</v>
      </c>
      <c r="F216" s="12">
        <v>44757</v>
      </c>
      <c r="G216" s="12">
        <v>45122</v>
      </c>
      <c r="H216" s="12">
        <v>44757</v>
      </c>
      <c r="I216" t="s">
        <v>857</v>
      </c>
      <c r="J216" t="s">
        <v>858</v>
      </c>
      <c r="K216" t="s">
        <v>859</v>
      </c>
      <c r="L216" t="s">
        <v>107</v>
      </c>
      <c r="M216" t="s">
        <v>860</v>
      </c>
      <c r="N216">
        <v>2</v>
      </c>
      <c r="O216" s="13" t="s">
        <v>864</v>
      </c>
      <c r="P216" t="s">
        <v>861</v>
      </c>
      <c r="Q216" t="s">
        <v>862</v>
      </c>
      <c r="R216" t="s">
        <v>107</v>
      </c>
      <c r="S216" t="s">
        <v>863</v>
      </c>
      <c r="T216" s="13"/>
      <c r="U216" s="13" t="s">
        <v>213</v>
      </c>
      <c r="V216" s="13" t="s">
        <v>213</v>
      </c>
      <c r="W216" s="13" t="s">
        <v>213</v>
      </c>
      <c r="X216" s="13" t="s">
        <v>213</v>
      </c>
      <c r="Y216" t="s">
        <v>213</v>
      </c>
      <c r="Z216">
        <v>6631</v>
      </c>
      <c r="AA216" t="s">
        <v>865</v>
      </c>
      <c r="AB216">
        <v>2018</v>
      </c>
      <c r="AC216">
        <v>1.5</v>
      </c>
      <c r="AD216" t="s">
        <v>215</v>
      </c>
      <c r="AE216" s="2">
        <v>50000</v>
      </c>
      <c r="AF216" s="2">
        <v>5000</v>
      </c>
      <c r="AG216" s="2">
        <v>175000</v>
      </c>
      <c r="AH216" s="2">
        <v>655</v>
      </c>
      <c r="AI216" s="2">
        <v>5000</v>
      </c>
      <c r="AJ216" s="2">
        <v>0</v>
      </c>
      <c r="AK216" s="2">
        <v>0</v>
      </c>
      <c r="AL216" s="2">
        <v>5000</v>
      </c>
      <c r="AM216" s="2">
        <v>0</v>
      </c>
      <c r="AN216" s="2">
        <v>0</v>
      </c>
      <c r="AO216" s="2">
        <v>5000</v>
      </c>
      <c r="AP216" s="2"/>
      <c r="AQ216" s="2"/>
      <c r="AR216" s="2"/>
      <c r="AS216" s="2">
        <v>175000</v>
      </c>
      <c r="AT216">
        <v>50</v>
      </c>
      <c r="AU216">
        <v>87500</v>
      </c>
      <c r="AV216" s="2">
        <v>327.5</v>
      </c>
      <c r="AY216" s="2">
        <v>87500</v>
      </c>
      <c r="AZ216" s="2">
        <v>0</v>
      </c>
      <c r="BA216" s="2">
        <v>0</v>
      </c>
      <c r="BB216" s="2">
        <v>0</v>
      </c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9">
        <v>21.75</v>
      </c>
      <c r="BT216" s="2">
        <f>Table2[[#This Row],[Insurer Total Gross premium]]*Table2[[#This Row],[Coverholder Commission Percentage]]/100</f>
        <v>0</v>
      </c>
      <c r="BU216" s="2">
        <f>Table2[[#This Row],[Insurer Total Gross premium]]-Table2[[#This Row],[Coverholder Commission Amount]]</f>
        <v>0</v>
      </c>
      <c r="BV216" s="2"/>
      <c r="BW216" s="2"/>
      <c r="BX216" s="2"/>
      <c r="BY216" s="2">
        <v>0</v>
      </c>
    </row>
    <row r="217" spans="1:78" x14ac:dyDescent="0.25">
      <c r="A217" s="7" t="s">
        <v>1670</v>
      </c>
      <c r="B217" s="11">
        <v>2022</v>
      </c>
      <c r="C217" t="s">
        <v>747</v>
      </c>
      <c r="D217" s="3" t="s">
        <v>1678</v>
      </c>
      <c r="E217" t="s">
        <v>207</v>
      </c>
      <c r="F217" s="12">
        <v>44766</v>
      </c>
      <c r="G217" s="12">
        <v>45131</v>
      </c>
      <c r="H217" s="12">
        <v>44766</v>
      </c>
      <c r="I217" t="s">
        <v>748</v>
      </c>
      <c r="J217" t="s">
        <v>749</v>
      </c>
      <c r="K217" t="s">
        <v>140</v>
      </c>
      <c r="L217" t="s">
        <v>107</v>
      </c>
      <c r="M217" t="s">
        <v>750</v>
      </c>
      <c r="N217">
        <v>1</v>
      </c>
      <c r="O217" s="13">
        <v>41</v>
      </c>
      <c r="P217" t="s">
        <v>751</v>
      </c>
      <c r="Q217" t="s">
        <v>140</v>
      </c>
      <c r="R217" t="s">
        <v>107</v>
      </c>
      <c r="S217" t="s">
        <v>752</v>
      </c>
      <c r="T217" s="13"/>
      <c r="U217" s="13">
        <v>2005</v>
      </c>
      <c r="V217" s="13">
        <v>2013</v>
      </c>
      <c r="W217" s="13">
        <v>2010</v>
      </c>
      <c r="X217" s="13">
        <v>2005</v>
      </c>
      <c r="Y217" t="s">
        <v>753</v>
      </c>
      <c r="Z217">
        <v>6632</v>
      </c>
      <c r="AA217" t="s">
        <v>393</v>
      </c>
      <c r="AB217">
        <v>1900</v>
      </c>
      <c r="AC217">
        <v>4</v>
      </c>
      <c r="AD217" t="s">
        <v>215</v>
      </c>
      <c r="AE217" s="2"/>
      <c r="AF217" s="2"/>
      <c r="AG217" s="2">
        <v>0</v>
      </c>
      <c r="AH217" s="2"/>
      <c r="AI217" s="2"/>
      <c r="AJ217" s="2">
        <v>0</v>
      </c>
      <c r="AK217" s="2"/>
      <c r="AL217" s="2"/>
      <c r="AM217" s="2">
        <v>0</v>
      </c>
      <c r="AN217" s="2"/>
      <c r="AO217" s="2"/>
      <c r="AP217" s="2"/>
      <c r="AQ217" s="2"/>
      <c r="AR217" s="2"/>
      <c r="AS217" s="2">
        <v>0</v>
      </c>
      <c r="AV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>
        <v>5000000</v>
      </c>
      <c r="BI217" s="2">
        <v>2500</v>
      </c>
      <c r="BJ217" s="2">
        <v>1000</v>
      </c>
      <c r="BK217" s="2"/>
      <c r="BL217" s="2"/>
      <c r="BM217" s="2"/>
      <c r="BN217" s="2"/>
      <c r="BO217" s="2"/>
      <c r="BP217" s="2"/>
      <c r="BQ217" s="2">
        <v>17387</v>
      </c>
      <c r="BR217" s="2">
        <v>2500</v>
      </c>
      <c r="BS217" s="9">
        <v>21.75</v>
      </c>
      <c r="BT217" s="2">
        <f>Table2[[#This Row],[Insurer Total Gross premium]]*Table2[[#This Row],[Coverholder Commission Percentage]]/100</f>
        <v>543.75</v>
      </c>
      <c r="BU217" s="2">
        <f>Table2[[#This Row],[Insurer Total Gross premium]]-Table2[[#This Row],[Coverholder Commission Amount]]</f>
        <v>1956.25</v>
      </c>
      <c r="BV217" s="2"/>
      <c r="BW217" s="2"/>
      <c r="BX217" s="2"/>
      <c r="BY217" s="2"/>
    </row>
    <row r="218" spans="1:78" x14ac:dyDescent="0.25">
      <c r="A218" s="7" t="s">
        <v>1670</v>
      </c>
      <c r="B218" s="11">
        <v>2022</v>
      </c>
      <c r="C218" t="s">
        <v>551</v>
      </c>
      <c r="D218" s="3" t="s">
        <v>1678</v>
      </c>
      <c r="E218" t="s">
        <v>207</v>
      </c>
      <c r="F218" s="12">
        <v>44771</v>
      </c>
      <c r="G218" s="12">
        <v>45136</v>
      </c>
      <c r="H218" s="12">
        <v>44771</v>
      </c>
      <c r="I218" t="s">
        <v>552</v>
      </c>
      <c r="J218" t="s">
        <v>553</v>
      </c>
      <c r="K218" t="s">
        <v>554</v>
      </c>
      <c r="L218" t="s">
        <v>107</v>
      </c>
      <c r="M218" t="s">
        <v>555</v>
      </c>
      <c r="N218">
        <v>1</v>
      </c>
      <c r="O218" s="13">
        <v>79</v>
      </c>
      <c r="P218" t="s">
        <v>556</v>
      </c>
      <c r="Q218" t="s">
        <v>140</v>
      </c>
      <c r="R218" t="s">
        <v>107</v>
      </c>
      <c r="S218" t="s">
        <v>557</v>
      </c>
      <c r="T218" s="13"/>
      <c r="U218" s="13">
        <v>2009</v>
      </c>
      <c r="V218" s="13">
        <v>2021</v>
      </c>
      <c r="W218" s="13">
        <v>2021</v>
      </c>
      <c r="X218" s="13">
        <v>2009</v>
      </c>
      <c r="Y218" t="s">
        <v>213</v>
      </c>
      <c r="Z218">
        <v>5811</v>
      </c>
      <c r="AA218" t="s">
        <v>393</v>
      </c>
      <c r="AB218">
        <v>1938</v>
      </c>
      <c r="AC218">
        <v>1</v>
      </c>
      <c r="AD218" t="s">
        <v>215</v>
      </c>
      <c r="AE218" s="2"/>
      <c r="AF218" s="2"/>
      <c r="AG218" s="2">
        <v>0</v>
      </c>
      <c r="AH218" s="2"/>
      <c r="AI218" s="2"/>
      <c r="AJ218" s="2">
        <v>0</v>
      </c>
      <c r="AK218" s="2"/>
      <c r="AL218" s="2"/>
      <c r="AM218" s="2">
        <v>0</v>
      </c>
      <c r="AN218" s="2"/>
      <c r="AO218" s="2"/>
      <c r="AP218" s="2"/>
      <c r="AQ218" s="2"/>
      <c r="AR218" s="2"/>
      <c r="AS218" s="2">
        <v>0</v>
      </c>
      <c r="AV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>
        <v>2000000</v>
      </c>
      <c r="BI218" s="2">
        <v>1000</v>
      </c>
      <c r="BJ218" s="2">
        <v>2500</v>
      </c>
      <c r="BK218" s="2">
        <v>500000</v>
      </c>
      <c r="BL218" s="2" t="s">
        <v>109</v>
      </c>
      <c r="BM218" s="2">
        <v>2500</v>
      </c>
      <c r="BN218" s="2"/>
      <c r="BO218" s="2"/>
      <c r="BP218" s="2"/>
      <c r="BQ218" s="2">
        <v>2221</v>
      </c>
      <c r="BR218" s="2">
        <v>1000</v>
      </c>
      <c r="BS218" s="9">
        <v>21.75</v>
      </c>
      <c r="BT218" s="2">
        <f>Table2[[#This Row],[Insurer Total Gross premium]]*Table2[[#This Row],[Coverholder Commission Percentage]]/100</f>
        <v>217.5</v>
      </c>
      <c r="BU218" s="2">
        <f>Table2[[#This Row],[Insurer Total Gross premium]]-Table2[[#This Row],[Coverholder Commission Amount]]</f>
        <v>782.5</v>
      </c>
      <c r="BV218" s="2"/>
      <c r="BW218" s="2"/>
      <c r="BX218" s="2"/>
      <c r="BY218" s="2"/>
    </row>
    <row r="219" spans="1:78" x14ac:dyDescent="0.25">
      <c r="A219" s="7" t="s">
        <v>1670</v>
      </c>
      <c r="B219" s="11">
        <v>2022</v>
      </c>
      <c r="C219" t="s">
        <v>662</v>
      </c>
      <c r="D219" s="3" t="s">
        <v>1678</v>
      </c>
      <c r="E219" t="s">
        <v>207</v>
      </c>
      <c r="F219" s="12">
        <v>44776</v>
      </c>
      <c r="G219" s="12">
        <v>44960</v>
      </c>
      <c r="H219" s="12">
        <v>44776</v>
      </c>
      <c r="I219" t="s">
        <v>663</v>
      </c>
      <c r="J219" t="s">
        <v>664</v>
      </c>
      <c r="K219" t="s">
        <v>665</v>
      </c>
      <c r="L219" t="s">
        <v>107</v>
      </c>
      <c r="M219" t="s">
        <v>666</v>
      </c>
      <c r="N219">
        <v>1</v>
      </c>
      <c r="O219" s="13" t="s">
        <v>667</v>
      </c>
      <c r="P219" t="s">
        <v>668</v>
      </c>
      <c r="Q219" t="s">
        <v>669</v>
      </c>
      <c r="R219" t="s">
        <v>107</v>
      </c>
      <c r="S219" t="s">
        <v>670</v>
      </c>
      <c r="T219" s="13">
        <v>2020</v>
      </c>
      <c r="U219" s="13">
        <v>2020</v>
      </c>
      <c r="V219" s="13">
        <v>2020</v>
      </c>
      <c r="W219" s="13">
        <v>2020</v>
      </c>
      <c r="X219" s="13">
        <v>2020</v>
      </c>
      <c r="Y219" t="s">
        <v>213</v>
      </c>
      <c r="Z219">
        <v>1811</v>
      </c>
      <c r="AA219" t="s">
        <v>110</v>
      </c>
      <c r="AB219">
        <v>2020</v>
      </c>
      <c r="AC219">
        <v>3</v>
      </c>
      <c r="AD219" t="s">
        <v>237</v>
      </c>
      <c r="AE219" s="2"/>
      <c r="AF219" s="2"/>
      <c r="AG219" s="2">
        <v>3200000</v>
      </c>
      <c r="AH219" s="2">
        <v>19200</v>
      </c>
      <c r="AI219" s="2">
        <v>5000</v>
      </c>
      <c r="AJ219" s="2">
        <v>0</v>
      </c>
      <c r="AK219" s="2">
        <v>0</v>
      </c>
      <c r="AL219" s="2">
        <v>5000</v>
      </c>
      <c r="AM219" s="2">
        <v>0</v>
      </c>
      <c r="AN219" s="2">
        <v>0</v>
      </c>
      <c r="AO219" s="2">
        <v>5000</v>
      </c>
      <c r="AP219" s="2"/>
      <c r="AQ219" s="2"/>
      <c r="AR219" s="2"/>
      <c r="AS219" s="2">
        <v>3200000</v>
      </c>
      <c r="AT219">
        <v>15</v>
      </c>
      <c r="AU219">
        <v>480000</v>
      </c>
      <c r="AV219" s="2">
        <v>2880</v>
      </c>
      <c r="AY219" s="2">
        <v>480000</v>
      </c>
      <c r="AZ219" s="2">
        <v>0</v>
      </c>
      <c r="BA219" s="2">
        <v>0</v>
      </c>
      <c r="BB219" s="2">
        <v>0</v>
      </c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>
        <v>19525</v>
      </c>
      <c r="BR219" s="2">
        <v>2880</v>
      </c>
      <c r="BS219" s="9">
        <v>21.75</v>
      </c>
      <c r="BT219" s="2">
        <f>Table2[[#This Row],[Insurer Total Gross premium]]*Table2[[#This Row],[Coverholder Commission Percentage]]/100</f>
        <v>626.4</v>
      </c>
      <c r="BU219" s="2">
        <f>Table2[[#This Row],[Insurer Total Gross premium]]-Table2[[#This Row],[Coverholder Commission Amount]]</f>
        <v>2253.6</v>
      </c>
      <c r="BV219" s="2"/>
      <c r="BW219" s="2"/>
      <c r="BX219" s="2"/>
      <c r="BY219" s="2">
        <v>0</v>
      </c>
    </row>
    <row r="220" spans="1:78" x14ac:dyDescent="0.25">
      <c r="A220" s="7" t="s">
        <v>1670</v>
      </c>
      <c r="B220" s="11">
        <v>2022</v>
      </c>
      <c r="C220" t="s">
        <v>329</v>
      </c>
      <c r="D220" s="3" t="s">
        <v>217</v>
      </c>
      <c r="E220" t="s">
        <v>207</v>
      </c>
      <c r="F220" s="12">
        <v>44735</v>
      </c>
      <c r="G220" s="12">
        <v>44918</v>
      </c>
      <c r="H220" s="12">
        <v>44735</v>
      </c>
      <c r="I220" t="s">
        <v>330</v>
      </c>
      <c r="J220" t="s">
        <v>331</v>
      </c>
      <c r="K220" t="s">
        <v>332</v>
      </c>
      <c r="L220" s="10" t="s">
        <v>221</v>
      </c>
      <c r="M220" t="s">
        <v>333</v>
      </c>
      <c r="N220">
        <v>1</v>
      </c>
      <c r="O220" s="13">
        <v>170</v>
      </c>
      <c r="P220" t="s">
        <v>334</v>
      </c>
      <c r="Q220" t="s">
        <v>335</v>
      </c>
      <c r="R220" s="10" t="s">
        <v>221</v>
      </c>
      <c r="S220" t="s">
        <v>336</v>
      </c>
      <c r="T220" s="13"/>
      <c r="U220" s="13">
        <v>1996</v>
      </c>
      <c r="V220" s="13">
        <v>1996</v>
      </c>
      <c r="W220" s="13">
        <v>1996</v>
      </c>
      <c r="X220" s="13">
        <v>1996</v>
      </c>
      <c r="Y220" t="s">
        <v>213</v>
      </c>
      <c r="Z220">
        <v>1830</v>
      </c>
      <c r="AA220" t="s">
        <v>337</v>
      </c>
      <c r="AB220">
        <v>1996</v>
      </c>
      <c r="AC220">
        <v>1</v>
      </c>
      <c r="AD220" t="s">
        <v>215</v>
      </c>
      <c r="AE220" s="2"/>
      <c r="AF220" s="2"/>
      <c r="AG220" s="2">
        <v>0</v>
      </c>
      <c r="AH220" s="2"/>
      <c r="AI220" s="2"/>
      <c r="AJ220" s="2">
        <v>0</v>
      </c>
      <c r="AK220" s="2"/>
      <c r="AL220" s="2"/>
      <c r="AM220" s="2">
        <v>0</v>
      </c>
      <c r="AN220" s="2"/>
      <c r="AO220" s="2"/>
      <c r="AP220" s="2"/>
      <c r="AQ220" s="2"/>
      <c r="AR220" s="2"/>
      <c r="AS220" s="2">
        <v>0</v>
      </c>
      <c r="AV220" s="2"/>
      <c r="AY220" s="2"/>
      <c r="AZ220" s="2"/>
      <c r="BA220" s="2"/>
      <c r="BB220" s="2"/>
      <c r="BC220" s="2"/>
      <c r="BD220" s="2"/>
      <c r="BE220" s="2"/>
      <c r="BF220" s="2">
        <v>0</v>
      </c>
      <c r="BG220" s="2">
        <v>0</v>
      </c>
      <c r="BH220" s="2">
        <v>5000000</v>
      </c>
      <c r="BI220" s="2">
        <v>0</v>
      </c>
      <c r="BJ220" s="2">
        <v>1000</v>
      </c>
      <c r="BK220" s="2"/>
      <c r="BL220" s="2"/>
      <c r="BM220" s="2"/>
      <c r="BN220" s="2"/>
      <c r="BO220" s="2"/>
      <c r="BP220" s="2"/>
      <c r="BQ220" s="2">
        <v>960</v>
      </c>
      <c r="BR220" s="2">
        <v>0</v>
      </c>
      <c r="BS220" s="9">
        <v>21.75</v>
      </c>
      <c r="BT220" s="2">
        <f>Table2[[#This Row],[Insurer Total Gross premium]]*Table2[[#This Row],[Coverholder Commission Percentage]]/100</f>
        <v>0</v>
      </c>
      <c r="BU220" s="2">
        <f>Table2[[#This Row],[Insurer Total Gross premium]]-Table2[[#This Row],[Coverholder Commission Amount]]</f>
        <v>0</v>
      </c>
      <c r="BV220" s="2"/>
      <c r="BW220" s="2"/>
      <c r="BX220" s="2"/>
      <c r="BY220" s="2"/>
    </row>
    <row r="221" spans="1:78" x14ac:dyDescent="0.25">
      <c r="A221" s="7" t="s">
        <v>1670</v>
      </c>
      <c r="B221" s="11">
        <v>2022</v>
      </c>
      <c r="C221" t="s">
        <v>402</v>
      </c>
      <c r="D221" s="3" t="s">
        <v>1676</v>
      </c>
      <c r="E221" t="s">
        <v>207</v>
      </c>
      <c r="F221" s="12">
        <v>44740</v>
      </c>
      <c r="G221" s="12">
        <v>44923</v>
      </c>
      <c r="H221" s="12">
        <v>44740</v>
      </c>
      <c r="I221" t="s">
        <v>403</v>
      </c>
      <c r="J221" t="s">
        <v>404</v>
      </c>
      <c r="K221" t="s">
        <v>140</v>
      </c>
      <c r="L221" t="s">
        <v>107</v>
      </c>
      <c r="M221" t="s">
        <v>405</v>
      </c>
      <c r="N221">
        <v>1</v>
      </c>
      <c r="O221" s="13" t="s">
        <v>406</v>
      </c>
      <c r="P221" t="s">
        <v>407</v>
      </c>
      <c r="Q221" t="s">
        <v>140</v>
      </c>
      <c r="R221" t="s">
        <v>107</v>
      </c>
      <c r="S221" t="s">
        <v>408</v>
      </c>
      <c r="T221" s="13"/>
      <c r="U221" s="13">
        <v>2021</v>
      </c>
      <c r="V221" s="13">
        <v>2021</v>
      </c>
      <c r="W221" s="13">
        <v>2021</v>
      </c>
      <c r="X221" s="13">
        <v>2021</v>
      </c>
      <c r="Z221">
        <v>1830</v>
      </c>
      <c r="AA221" t="s">
        <v>409</v>
      </c>
      <c r="AB221">
        <v>2021</v>
      </c>
      <c r="AC221">
        <v>1</v>
      </c>
      <c r="AD221" t="s">
        <v>215</v>
      </c>
      <c r="AE221" s="2"/>
      <c r="AF221" s="2"/>
      <c r="AG221" s="2">
        <v>0</v>
      </c>
      <c r="AH221" s="2"/>
      <c r="AI221" s="2"/>
      <c r="AJ221" s="2">
        <v>0</v>
      </c>
      <c r="AK221" s="2"/>
      <c r="AL221" s="2"/>
      <c r="AM221" s="2">
        <v>0</v>
      </c>
      <c r="AN221" s="2"/>
      <c r="AO221" s="2"/>
      <c r="AP221" s="2"/>
      <c r="AQ221" s="2"/>
      <c r="AR221" s="2"/>
      <c r="AS221" s="2">
        <v>0</v>
      </c>
      <c r="AV221" s="2"/>
      <c r="AY221" s="2"/>
      <c r="AZ221" s="2"/>
      <c r="BA221" s="2"/>
      <c r="BB221" s="2"/>
      <c r="BC221" s="2"/>
      <c r="BD221" s="2"/>
      <c r="BE221" s="2"/>
      <c r="BF221" s="2">
        <v>0</v>
      </c>
      <c r="BG221" s="2">
        <v>0</v>
      </c>
      <c r="BH221" s="2">
        <v>5000000</v>
      </c>
      <c r="BI221" s="2">
        <v>850</v>
      </c>
      <c r="BJ221" s="2">
        <v>1000</v>
      </c>
      <c r="BK221" s="2"/>
      <c r="BL221" s="2"/>
      <c r="BM221" s="2"/>
      <c r="BN221" s="2"/>
      <c r="BO221" s="2"/>
      <c r="BP221" s="2"/>
      <c r="BQ221" s="2">
        <v>5650</v>
      </c>
      <c r="BR221" s="2">
        <v>850</v>
      </c>
      <c r="BS221" s="9">
        <v>21.75</v>
      </c>
      <c r="BT221" s="2">
        <f>Table2[[#This Row],[Insurer Total Gross premium]]*Table2[[#This Row],[Coverholder Commission Percentage]]/100</f>
        <v>184.875</v>
      </c>
      <c r="BU221" s="2">
        <f>Table2[[#This Row],[Insurer Total Gross premium]]-Table2[[#This Row],[Coverholder Commission Amount]]</f>
        <v>665.125</v>
      </c>
      <c r="BV221" s="2"/>
      <c r="BW221" s="2"/>
      <c r="BX221" s="2"/>
      <c r="BY221" s="2"/>
    </row>
    <row r="222" spans="1:78" x14ac:dyDescent="0.25">
      <c r="A222" s="7" t="s">
        <v>1670</v>
      </c>
      <c r="B222" s="11">
        <v>2022</v>
      </c>
      <c r="C222" t="s">
        <v>598</v>
      </c>
      <c r="D222" s="3" t="s">
        <v>1676</v>
      </c>
      <c r="E222" t="s">
        <v>207</v>
      </c>
      <c r="F222" s="12">
        <v>44757</v>
      </c>
      <c r="G222" s="12">
        <v>45122</v>
      </c>
      <c r="H222" s="12">
        <v>44757</v>
      </c>
      <c r="I222" t="s">
        <v>599</v>
      </c>
      <c r="J222" t="s">
        <v>600</v>
      </c>
      <c r="K222" t="s">
        <v>140</v>
      </c>
      <c r="L222" t="s">
        <v>107</v>
      </c>
      <c r="M222" t="s">
        <v>601</v>
      </c>
      <c r="N222">
        <v>1</v>
      </c>
      <c r="O222" s="13">
        <v>2164</v>
      </c>
      <c r="P222" t="s">
        <v>602</v>
      </c>
      <c r="Q222" t="s">
        <v>140</v>
      </c>
      <c r="R222" t="s">
        <v>107</v>
      </c>
      <c r="S222" t="s">
        <v>603</v>
      </c>
      <c r="T222" s="13"/>
      <c r="U222" s="13">
        <v>1955</v>
      </c>
      <c r="V222" s="13">
        <v>1980</v>
      </c>
      <c r="W222" s="13">
        <v>1984</v>
      </c>
      <c r="X222" s="13">
        <v>1955</v>
      </c>
      <c r="Y222" t="s">
        <v>604</v>
      </c>
      <c r="Z222">
        <v>6532</v>
      </c>
      <c r="AA222" t="s">
        <v>393</v>
      </c>
      <c r="AB222">
        <v>1955</v>
      </c>
      <c r="AC222">
        <v>3</v>
      </c>
      <c r="AD222" t="s">
        <v>215</v>
      </c>
      <c r="AE222" s="2"/>
      <c r="AF222" s="2"/>
      <c r="AG222" s="2">
        <v>1000000</v>
      </c>
      <c r="AH222" s="2">
        <v>3635</v>
      </c>
      <c r="AI222" s="2">
        <v>10000</v>
      </c>
      <c r="AJ222" s="2">
        <v>25000</v>
      </c>
      <c r="AK222" s="2">
        <v>88</v>
      </c>
      <c r="AL222" s="2">
        <v>10000</v>
      </c>
      <c r="AM222" s="2">
        <v>94000</v>
      </c>
      <c r="AN222" s="2">
        <v>320</v>
      </c>
      <c r="AO222" s="2">
        <v>10000</v>
      </c>
      <c r="AP222" s="2"/>
      <c r="AQ222" s="2"/>
      <c r="AR222" s="2"/>
      <c r="AS222" s="2">
        <v>1119000</v>
      </c>
      <c r="AT222">
        <v>25</v>
      </c>
      <c r="AU222">
        <v>279750</v>
      </c>
      <c r="AV222" s="2">
        <v>1010.75</v>
      </c>
      <c r="AW222">
        <v>5</v>
      </c>
      <c r="AY222" s="2">
        <v>279750</v>
      </c>
      <c r="AZ222" s="2">
        <v>0</v>
      </c>
      <c r="BA222" s="2">
        <v>0</v>
      </c>
      <c r="BB222" s="2">
        <v>0</v>
      </c>
      <c r="BC222" s="2"/>
      <c r="BD222" s="2"/>
      <c r="BE222" s="2"/>
      <c r="BF222" s="2">
        <v>0</v>
      </c>
      <c r="BG222" s="2">
        <v>0</v>
      </c>
      <c r="BH222" s="2">
        <v>5000000</v>
      </c>
      <c r="BI222" s="2">
        <v>3100</v>
      </c>
      <c r="BJ222" s="2">
        <v>1000</v>
      </c>
      <c r="BK222" s="2"/>
      <c r="BL222" s="2"/>
      <c r="BM222" s="2"/>
      <c r="BN222" s="2"/>
      <c r="BO222" s="2"/>
      <c r="BP222" s="2"/>
      <c r="BQ222" s="2">
        <v>28285</v>
      </c>
      <c r="BR222" s="2">
        <v>9135</v>
      </c>
      <c r="BS222" s="9">
        <v>21.75</v>
      </c>
      <c r="BT222" s="2">
        <f>Table2[[#This Row],[Insurer Total Gross premium]]*Table2[[#This Row],[Coverholder Commission Percentage]]/100</f>
        <v>1986.8625</v>
      </c>
      <c r="BU222" s="2">
        <f>Table2[[#This Row],[Insurer Total Gross premium]]-Table2[[#This Row],[Coverholder Commission Amount]]</f>
        <v>7148.1374999999998</v>
      </c>
      <c r="BV222" s="2">
        <v>5000</v>
      </c>
      <c r="BW222" s="2">
        <v>50000</v>
      </c>
      <c r="BX222" s="2">
        <v>150</v>
      </c>
      <c r="BY222" s="2">
        <v>25000</v>
      </c>
    </row>
    <row r="223" spans="1:78" x14ac:dyDescent="0.25">
      <c r="A223" s="7" t="s">
        <v>1670</v>
      </c>
      <c r="B223" s="11">
        <v>2022</v>
      </c>
      <c r="C223" t="s">
        <v>598</v>
      </c>
      <c r="D223" s="3" t="s">
        <v>1676</v>
      </c>
      <c r="E223" t="s">
        <v>207</v>
      </c>
      <c r="F223" s="12">
        <v>44757</v>
      </c>
      <c r="G223" s="12">
        <v>45122</v>
      </c>
      <c r="H223" s="12">
        <v>44757</v>
      </c>
      <c r="I223" t="s">
        <v>599</v>
      </c>
      <c r="J223" t="s">
        <v>600</v>
      </c>
      <c r="K223" t="s">
        <v>140</v>
      </c>
      <c r="L223" t="s">
        <v>107</v>
      </c>
      <c r="M223" t="s">
        <v>601</v>
      </c>
      <c r="N223">
        <v>2</v>
      </c>
      <c r="O223" s="13">
        <v>442</v>
      </c>
      <c r="P223" t="s">
        <v>605</v>
      </c>
      <c r="Q223" t="s">
        <v>606</v>
      </c>
      <c r="R223" t="s">
        <v>107</v>
      </c>
      <c r="S223" t="s">
        <v>607</v>
      </c>
      <c r="T223" s="13"/>
      <c r="U223" s="13">
        <v>1987</v>
      </c>
      <c r="V223" s="13">
        <v>2022</v>
      </c>
      <c r="W223" s="13">
        <v>1987</v>
      </c>
      <c r="X223" s="13">
        <v>1987</v>
      </c>
      <c r="Y223" t="s">
        <v>608</v>
      </c>
      <c r="Z223">
        <v>5291</v>
      </c>
      <c r="AA223" t="s">
        <v>609</v>
      </c>
      <c r="AB223">
        <v>1987</v>
      </c>
      <c r="AC223">
        <v>1</v>
      </c>
      <c r="AD223" t="s">
        <v>215</v>
      </c>
      <c r="AE223" s="2"/>
      <c r="AF223" s="2"/>
      <c r="AG223" s="2">
        <v>5500000</v>
      </c>
      <c r="AH223" s="2">
        <v>18630</v>
      </c>
      <c r="AI223" s="2">
        <v>10000</v>
      </c>
      <c r="AJ223" s="2">
        <v>50000</v>
      </c>
      <c r="AK223" s="2">
        <v>175</v>
      </c>
      <c r="AL223" s="2">
        <v>10000</v>
      </c>
      <c r="AM223" s="2">
        <v>380000</v>
      </c>
      <c r="AN223" s="2">
        <v>1292</v>
      </c>
      <c r="AO223" s="2">
        <v>10000</v>
      </c>
      <c r="AP223" s="2"/>
      <c r="AQ223" s="2"/>
      <c r="AR223" s="2"/>
      <c r="AS223" s="2">
        <v>5930000</v>
      </c>
      <c r="AT223">
        <v>25</v>
      </c>
      <c r="AU223">
        <v>1482500</v>
      </c>
      <c r="AV223" s="2">
        <v>5024.25</v>
      </c>
      <c r="AW223">
        <v>5</v>
      </c>
      <c r="AY223" s="2">
        <v>1482500</v>
      </c>
      <c r="AZ223" s="2">
        <v>0</v>
      </c>
      <c r="BA223" s="2">
        <v>0</v>
      </c>
      <c r="BB223" s="2">
        <v>0</v>
      </c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9">
        <v>21.75</v>
      </c>
      <c r="BT223" s="2">
        <f>Table2[[#This Row],[Insurer Total Gross premium]]*Table2[[#This Row],[Coverholder Commission Percentage]]/100</f>
        <v>0</v>
      </c>
      <c r="BU223" s="2">
        <f>Table2[[#This Row],[Insurer Total Gross premium]]-Table2[[#This Row],[Coverholder Commission Amount]]</f>
        <v>0</v>
      </c>
      <c r="BV223" s="2">
        <v>5000</v>
      </c>
      <c r="BW223" s="2">
        <v>50000</v>
      </c>
      <c r="BX223" s="2">
        <v>150</v>
      </c>
      <c r="BY223" s="2">
        <v>25000</v>
      </c>
    </row>
    <row r="224" spans="1:78" x14ac:dyDescent="0.25">
      <c r="A224" s="3"/>
      <c r="B224" s="3"/>
      <c r="C224" s="3" t="s">
        <v>1667</v>
      </c>
      <c r="D224" s="3"/>
      <c r="E224" s="3"/>
      <c r="I224" s="3"/>
      <c r="J224" s="3"/>
      <c r="K224" s="3"/>
      <c r="L224" s="10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T224" s="3"/>
      <c r="AU224" s="3"/>
      <c r="AW224" s="3"/>
      <c r="AX224" s="3"/>
      <c r="BR224" s="2">
        <f>SUBTOTAL(109,Table2[Insurer Total Gross premium])</f>
        <v>430050.40000000008</v>
      </c>
      <c r="BS224" s="3"/>
      <c r="BT224" s="3"/>
      <c r="BU224" s="2">
        <f>SUBTOTAL(109,Table2[Net Premium to Carbon])</f>
        <v>336514.43800000014</v>
      </c>
      <c r="BZ224" s="3"/>
    </row>
  </sheetData>
  <sheetProtection formatCells="0" formatColumns="0" formatRows="0" insertColumns="0" insertRows="0" insertHyperlinks="0" deleteColumns="0" deleteRows="0" sort="0" autoFilter="0" pivotTables="0"/>
  <phoneticPr fontId="2" type="noConversion"/>
  <conditionalFormatting sqref="I1:I1048576">
    <cfRule type="duplicateValues" dxfId="119" priority="2"/>
  </conditionalFormatting>
  <conditionalFormatting sqref="C1:C1048576">
    <cfRule type="duplicateValues" dxfId="118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Z29"/>
  <sheetViews>
    <sheetView topLeftCell="BP1" workbookViewId="0">
      <selection activeCell="BX40" sqref="BX40"/>
    </sheetView>
  </sheetViews>
  <sheetFormatPr defaultRowHeight="15" x14ac:dyDescent="0.25"/>
  <cols>
    <col min="1" max="1" width="17" customWidth="1"/>
    <col min="2" max="2" width="9.7109375" customWidth="1"/>
    <col min="3" max="3" width="26.140625" customWidth="1"/>
    <col min="4" max="4" width="22.5703125" customWidth="1"/>
    <col min="5" max="5" width="28" customWidth="1"/>
    <col min="6" max="6" width="15.28515625" customWidth="1"/>
    <col min="7" max="7" width="17.85546875" customWidth="1"/>
    <col min="8" max="8" width="15.5703125" customWidth="1"/>
    <col min="9" max="9" width="47.42578125" customWidth="1"/>
    <col min="10" max="10" width="25.7109375" customWidth="1"/>
    <col min="11" max="13" width="15" customWidth="1"/>
    <col min="14" max="14" width="13.85546875" customWidth="1"/>
    <col min="15" max="15" width="27" customWidth="1"/>
    <col min="16" max="16" width="19.28515625" customWidth="1"/>
    <col min="17" max="17" width="23.5703125" customWidth="1"/>
    <col min="18" max="18" width="26.28515625" customWidth="1"/>
    <col min="19" max="19" width="21.5703125" customWidth="1"/>
    <col min="20" max="20" width="25" customWidth="1"/>
    <col min="21" max="21" width="20.7109375" customWidth="1"/>
    <col min="22" max="22" width="23.42578125" customWidth="1"/>
    <col min="23" max="23" width="24.5703125" customWidth="1"/>
    <col min="24" max="24" width="25.85546875" customWidth="1"/>
    <col min="25" max="25" width="31.7109375" customWidth="1"/>
    <col min="26" max="26" width="21.42578125" customWidth="1"/>
    <col min="27" max="27" width="15" customWidth="1"/>
    <col min="28" max="28" width="15.5703125" customWidth="1"/>
    <col min="29" max="29" width="15" customWidth="1"/>
    <col min="30" max="30" width="24.5703125" customWidth="1"/>
    <col min="31" max="31" width="26.42578125" customWidth="1"/>
    <col min="32" max="32" width="20.28515625" customWidth="1"/>
    <col min="33" max="33" width="24" customWidth="1"/>
    <col min="34" max="34" width="20.5703125" customWidth="1"/>
    <col min="35" max="35" width="21" customWidth="1"/>
    <col min="36" max="36" width="25.140625" customWidth="1"/>
    <col min="37" max="37" width="21.28515625" customWidth="1"/>
    <col min="38" max="38" width="18.85546875" customWidth="1"/>
    <col min="39" max="39" width="22.5703125" customWidth="1"/>
    <col min="40" max="40" width="21" customWidth="1"/>
    <col min="41" max="41" width="16.140625" customWidth="1"/>
    <col min="42" max="42" width="19.85546875" customWidth="1"/>
    <col min="43" max="43" width="16.42578125" customWidth="1"/>
    <col min="44" max="44" width="19.140625" customWidth="1"/>
    <col min="45" max="45" width="19.5703125" customWidth="1"/>
    <col min="46" max="46" width="17.28515625" customWidth="1"/>
    <col min="47" max="47" width="26.140625" customWidth="1"/>
    <col min="48" max="48" width="15.7109375" customWidth="1"/>
    <col min="49" max="51" width="15" customWidth="1"/>
    <col min="52" max="52" width="17" customWidth="1"/>
    <col min="53" max="53" width="18.5703125" customWidth="1"/>
    <col min="54" max="54" width="32.42578125" customWidth="1"/>
    <col min="55" max="55" width="31.85546875" customWidth="1"/>
    <col min="56" max="56" width="33.42578125" customWidth="1"/>
    <col min="57" max="57" width="23.42578125" customWidth="1"/>
    <col min="58" max="58" width="24.42578125" customWidth="1"/>
    <col min="59" max="59" width="15" customWidth="1"/>
    <col min="60" max="60" width="15.140625" customWidth="1"/>
    <col min="61" max="61" width="16.7109375" customWidth="1"/>
    <col min="62" max="63" width="15" customWidth="1"/>
    <col min="64" max="64" width="16" customWidth="1"/>
    <col min="65" max="65" width="15" customWidth="1"/>
    <col min="66" max="66" width="15.85546875" customWidth="1"/>
    <col min="67" max="67" width="17.42578125" customWidth="1"/>
    <col min="68" max="68" width="27.28515625" customWidth="1"/>
    <col min="69" max="69" width="28.28515625" customWidth="1"/>
    <col min="70" max="70" width="17.140625" customWidth="1"/>
    <col min="71" max="71" width="17.28515625" customWidth="1"/>
    <col min="72" max="72" width="23.28515625" customWidth="1"/>
    <col min="73" max="73" width="28.42578125" customWidth="1"/>
    <col min="74" max="74" width="27.28515625" customWidth="1"/>
    <col min="75" max="75" width="22" customWidth="1"/>
    <col min="76" max="76" width="32.42578125" customWidth="1"/>
    <col min="77" max="77" width="25.7109375" customWidth="1"/>
    <col min="78" max="78" width="36.42578125" customWidth="1"/>
    <col min="79" max="79" width="22.140625" customWidth="1"/>
    <col min="80" max="80" width="25.85546875" customWidth="1"/>
    <col min="81" max="81" width="28.42578125" customWidth="1"/>
    <col min="82" max="82" width="37.5703125" customWidth="1"/>
    <col min="83" max="83" width="36.7109375" customWidth="1"/>
    <col min="84" max="84" width="28.42578125" customWidth="1"/>
    <col min="85" max="85" width="15" customWidth="1"/>
  </cols>
  <sheetData>
    <row r="1" spans="1:78" x14ac:dyDescent="0.25">
      <c r="A1" s="8" t="s">
        <v>1668</v>
      </c>
      <c r="B1" s="5" t="s">
        <v>1669</v>
      </c>
      <c r="C1" s="4" t="s">
        <v>2</v>
      </c>
      <c r="D1" s="4" t="s">
        <v>142</v>
      </c>
      <c r="E1" s="4" t="s">
        <v>143</v>
      </c>
      <c r="F1" s="4" t="s">
        <v>144</v>
      </c>
      <c r="G1" s="4" t="s">
        <v>76</v>
      </c>
      <c r="H1" s="4" t="s">
        <v>145</v>
      </c>
      <c r="I1" s="4" t="s">
        <v>146</v>
      </c>
      <c r="J1" s="4" t="s">
        <v>147</v>
      </c>
      <c r="K1" s="4" t="s">
        <v>7</v>
      </c>
      <c r="L1" s="4" t="s">
        <v>148</v>
      </c>
      <c r="M1" s="4" t="s">
        <v>149</v>
      </c>
      <c r="N1" s="4" t="s">
        <v>150</v>
      </c>
      <c r="O1" s="4" t="s">
        <v>151</v>
      </c>
      <c r="P1" s="4" t="s">
        <v>152</v>
      </c>
      <c r="Q1" s="4" t="s">
        <v>153</v>
      </c>
      <c r="R1" s="4" t="s">
        <v>154</v>
      </c>
      <c r="S1" s="4" t="s">
        <v>155</v>
      </c>
      <c r="T1" s="4" t="s">
        <v>156</v>
      </c>
      <c r="U1" s="4" t="s">
        <v>157</v>
      </c>
      <c r="V1" s="4" t="s">
        <v>158</v>
      </c>
      <c r="W1" s="4" t="s">
        <v>159</v>
      </c>
      <c r="X1" s="4" t="s">
        <v>160</v>
      </c>
      <c r="Y1" s="4" t="s">
        <v>161</v>
      </c>
      <c r="Z1" s="4" t="s">
        <v>162</v>
      </c>
      <c r="AA1" s="4" t="s">
        <v>163</v>
      </c>
      <c r="AB1" s="4" t="s">
        <v>164</v>
      </c>
      <c r="AC1" s="4" t="s">
        <v>165</v>
      </c>
      <c r="AD1" s="4" t="s">
        <v>166</v>
      </c>
      <c r="AE1" s="4" t="s">
        <v>87</v>
      </c>
      <c r="AF1" s="4" t="s">
        <v>88</v>
      </c>
      <c r="AG1" s="4" t="s">
        <v>167</v>
      </c>
      <c r="AH1" s="4" t="s">
        <v>168</v>
      </c>
      <c r="AI1" s="4" t="s">
        <v>169</v>
      </c>
      <c r="AJ1" s="4" t="s">
        <v>170</v>
      </c>
      <c r="AK1" s="4" t="s">
        <v>171</v>
      </c>
      <c r="AL1" s="4" t="s">
        <v>172</v>
      </c>
      <c r="AM1" s="4" t="s">
        <v>173</v>
      </c>
      <c r="AN1" s="4" t="s">
        <v>174</v>
      </c>
      <c r="AO1" s="4" t="s">
        <v>175</v>
      </c>
      <c r="AP1" s="4" t="s">
        <v>176</v>
      </c>
      <c r="AQ1" s="4" t="s">
        <v>177</v>
      </c>
      <c r="AR1" s="4" t="s">
        <v>178</v>
      </c>
      <c r="AS1" s="4" t="s">
        <v>179</v>
      </c>
      <c r="AT1" s="4" t="s">
        <v>180</v>
      </c>
      <c r="AU1" s="4" t="s">
        <v>181</v>
      </c>
      <c r="AV1" s="4" t="s">
        <v>182</v>
      </c>
      <c r="AW1" s="4" t="s">
        <v>183</v>
      </c>
      <c r="AX1" s="4" t="s">
        <v>184</v>
      </c>
      <c r="AY1" s="4" t="s">
        <v>185</v>
      </c>
      <c r="AZ1" s="4" t="s">
        <v>186</v>
      </c>
      <c r="BA1" s="4" t="s">
        <v>187</v>
      </c>
      <c r="BB1" s="4" t="s">
        <v>188</v>
      </c>
      <c r="BC1" s="4" t="s">
        <v>189</v>
      </c>
      <c r="BD1" s="4" t="s">
        <v>190</v>
      </c>
      <c r="BE1" s="4" t="s">
        <v>191</v>
      </c>
      <c r="BF1" s="4" t="s">
        <v>92</v>
      </c>
      <c r="BG1" s="4" t="s">
        <v>93</v>
      </c>
      <c r="BH1" s="4" t="s">
        <v>192</v>
      </c>
      <c r="BI1" s="4" t="s">
        <v>193</v>
      </c>
      <c r="BJ1" s="4" t="s">
        <v>194</v>
      </c>
      <c r="BK1" s="4" t="s">
        <v>195</v>
      </c>
      <c r="BL1" s="4" t="s">
        <v>196</v>
      </c>
      <c r="BM1" s="4" t="s">
        <v>197</v>
      </c>
      <c r="BN1" s="4" t="s">
        <v>198</v>
      </c>
      <c r="BO1" s="4" t="s">
        <v>199</v>
      </c>
      <c r="BP1" s="4" t="s">
        <v>200</v>
      </c>
      <c r="BQ1" s="4" t="s">
        <v>100</v>
      </c>
      <c r="BR1" s="4" t="s">
        <v>201</v>
      </c>
      <c r="BS1" s="5" t="s">
        <v>1673</v>
      </c>
      <c r="BT1" s="8" t="s">
        <v>1674</v>
      </c>
      <c r="BU1" s="8" t="s">
        <v>1675</v>
      </c>
      <c r="BV1" s="4" t="s">
        <v>202</v>
      </c>
      <c r="BW1" s="4" t="s">
        <v>203</v>
      </c>
      <c r="BX1" s="4" t="s">
        <v>204</v>
      </c>
      <c r="BY1" s="4" t="s">
        <v>205</v>
      </c>
      <c r="BZ1" s="4" t="s">
        <v>74</v>
      </c>
    </row>
    <row r="2" spans="1:78" x14ac:dyDescent="0.25">
      <c r="A2" s="10" t="s">
        <v>1670</v>
      </c>
      <c r="B2" s="11">
        <v>2022</v>
      </c>
      <c r="C2" t="s">
        <v>1594</v>
      </c>
      <c r="D2" t="s">
        <v>1676</v>
      </c>
      <c r="E2" t="s">
        <v>73</v>
      </c>
      <c r="F2" s="12">
        <v>44767</v>
      </c>
      <c r="G2" s="12">
        <v>45132</v>
      </c>
      <c r="H2" s="12">
        <v>44767</v>
      </c>
      <c r="I2" t="s">
        <v>1595</v>
      </c>
      <c r="J2" t="s">
        <v>1596</v>
      </c>
      <c r="K2" t="s">
        <v>242</v>
      </c>
      <c r="L2" t="s">
        <v>107</v>
      </c>
      <c r="M2" t="s">
        <v>1597</v>
      </c>
      <c r="N2">
        <v>1</v>
      </c>
      <c r="O2" s="13">
        <v>525</v>
      </c>
      <c r="P2" t="s">
        <v>1598</v>
      </c>
      <c r="Q2" t="s">
        <v>476</v>
      </c>
      <c r="R2" t="s">
        <v>107</v>
      </c>
      <c r="S2" t="s">
        <v>1599</v>
      </c>
      <c r="Y2" t="s">
        <v>1600</v>
      </c>
      <c r="Z2">
        <v>5811</v>
      </c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V2" s="2"/>
      <c r="AY2" s="2"/>
      <c r="AZ2" s="2"/>
      <c r="BA2" s="2"/>
      <c r="BB2" s="2"/>
      <c r="BC2" s="2"/>
      <c r="BD2" s="2"/>
      <c r="BE2" s="2"/>
      <c r="BF2" s="2"/>
      <c r="BG2" s="2"/>
      <c r="BH2" s="2">
        <v>5000000</v>
      </c>
      <c r="BI2" s="2">
        <v>3000</v>
      </c>
      <c r="BJ2" s="2">
        <v>2500</v>
      </c>
      <c r="BK2" s="2">
        <v>250000</v>
      </c>
      <c r="BL2" s="2" t="s">
        <v>109</v>
      </c>
      <c r="BM2" s="2">
        <v>2500</v>
      </c>
      <c r="BN2" s="2"/>
      <c r="BO2" s="2"/>
      <c r="BP2" s="2"/>
      <c r="BQ2" s="2">
        <v>3000</v>
      </c>
      <c r="BR2" s="2">
        <v>3000</v>
      </c>
      <c r="BS2" s="9">
        <v>21.75</v>
      </c>
      <c r="BT2" s="2">
        <f>Table3[[#This Row],[Insurer Total Gross premium]]*Table3[[#This Row],[Coverholder Commission Percentage]]/100</f>
        <v>652.5</v>
      </c>
      <c r="BU2" s="2">
        <f>Table3[[#This Row],[Insurer Total Gross premium]]-Table3[[#This Row],[Coverholder Commission Amount]]</f>
        <v>2347.5</v>
      </c>
      <c r="BV2" s="2"/>
      <c r="BW2" s="2"/>
      <c r="BX2" s="2"/>
      <c r="BY2" s="2"/>
    </row>
    <row r="3" spans="1:78" x14ac:dyDescent="0.25">
      <c r="A3" s="10" t="s">
        <v>1670</v>
      </c>
      <c r="B3" s="11">
        <v>2022</v>
      </c>
      <c r="C3" t="s">
        <v>1601</v>
      </c>
      <c r="D3" t="s">
        <v>1676</v>
      </c>
      <c r="E3" t="s">
        <v>73</v>
      </c>
      <c r="F3" s="12">
        <v>44769</v>
      </c>
      <c r="G3" s="12">
        <v>45134</v>
      </c>
      <c r="H3" s="12">
        <v>44769</v>
      </c>
      <c r="I3" t="s">
        <v>1602</v>
      </c>
      <c r="J3" t="s">
        <v>1603</v>
      </c>
      <c r="K3" t="s">
        <v>413</v>
      </c>
      <c r="L3" t="s">
        <v>107</v>
      </c>
      <c r="M3" t="s">
        <v>1604</v>
      </c>
      <c r="N3">
        <v>1</v>
      </c>
      <c r="O3" s="13">
        <v>51</v>
      </c>
      <c r="P3" t="s">
        <v>1605</v>
      </c>
      <c r="Q3" t="s">
        <v>413</v>
      </c>
      <c r="R3" t="s">
        <v>107</v>
      </c>
      <c r="S3" t="s">
        <v>1604</v>
      </c>
      <c r="Y3" t="s">
        <v>1606</v>
      </c>
      <c r="Z3">
        <v>5171</v>
      </c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V3" s="2"/>
      <c r="AY3" s="2"/>
      <c r="AZ3" s="2"/>
      <c r="BA3" s="2"/>
      <c r="BB3" s="2"/>
      <c r="BC3" s="2"/>
      <c r="BD3" s="2"/>
      <c r="BE3" s="2"/>
      <c r="BF3" s="2"/>
      <c r="BG3" s="2"/>
      <c r="BH3" s="2">
        <v>5000000</v>
      </c>
      <c r="BI3" s="2">
        <v>2250</v>
      </c>
      <c r="BJ3" s="2">
        <v>2500</v>
      </c>
      <c r="BK3" s="2">
        <v>250000</v>
      </c>
      <c r="BL3" s="2" t="s">
        <v>109</v>
      </c>
      <c r="BM3" s="2">
        <v>2500</v>
      </c>
      <c r="BN3" s="2">
        <v>5000000</v>
      </c>
      <c r="BO3" s="2" t="s">
        <v>109</v>
      </c>
      <c r="BP3" s="2">
        <v>2500</v>
      </c>
      <c r="BQ3" s="2">
        <v>2250</v>
      </c>
      <c r="BR3" s="2">
        <v>2250</v>
      </c>
      <c r="BS3" s="9">
        <v>21.75</v>
      </c>
      <c r="BT3" s="2">
        <f>Table3[[#This Row],[Insurer Total Gross premium]]*Table3[[#This Row],[Coverholder Commission Percentage]]/100</f>
        <v>489.375</v>
      </c>
      <c r="BU3" s="2">
        <f>Table3[[#This Row],[Insurer Total Gross premium]]-Table3[[#This Row],[Coverholder Commission Amount]]</f>
        <v>1760.625</v>
      </c>
      <c r="BV3" s="2"/>
      <c r="BW3" s="2"/>
      <c r="BX3" s="2"/>
      <c r="BY3" s="2"/>
    </row>
    <row r="4" spans="1:78" x14ac:dyDescent="0.25">
      <c r="A4" s="10" t="s">
        <v>1670</v>
      </c>
      <c r="B4" s="11">
        <v>2022</v>
      </c>
      <c r="C4" t="s">
        <v>1508</v>
      </c>
      <c r="D4" s="3" t="s">
        <v>1676</v>
      </c>
      <c r="E4" t="s">
        <v>73</v>
      </c>
      <c r="F4" s="12">
        <v>44751</v>
      </c>
      <c r="G4" s="12">
        <v>45116</v>
      </c>
      <c r="H4" s="12">
        <v>44751</v>
      </c>
      <c r="I4" t="s">
        <v>1509</v>
      </c>
      <c r="J4" t="s">
        <v>1510</v>
      </c>
      <c r="K4" t="s">
        <v>373</v>
      </c>
      <c r="L4" t="s">
        <v>24</v>
      </c>
      <c r="M4" t="s">
        <v>1511</v>
      </c>
      <c r="N4">
        <v>1</v>
      </c>
      <c r="O4" s="13" t="s">
        <v>1512</v>
      </c>
      <c r="P4" t="s">
        <v>1513</v>
      </c>
      <c r="Q4" t="s">
        <v>373</v>
      </c>
      <c r="R4" t="s">
        <v>24</v>
      </c>
      <c r="S4" t="s">
        <v>1511</v>
      </c>
      <c r="Y4" t="s">
        <v>1514</v>
      </c>
      <c r="Z4">
        <v>5970</v>
      </c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V4" s="2"/>
      <c r="AY4" s="2"/>
      <c r="AZ4" s="2"/>
      <c r="BA4" s="2"/>
      <c r="BB4" s="2"/>
      <c r="BC4" s="2"/>
      <c r="BD4" s="2"/>
      <c r="BE4" s="2"/>
      <c r="BF4" s="2"/>
      <c r="BG4" s="2"/>
      <c r="BH4" s="2">
        <v>5000000</v>
      </c>
      <c r="BI4" s="2">
        <v>1500</v>
      </c>
      <c r="BJ4" s="2">
        <v>2500</v>
      </c>
      <c r="BK4" s="2">
        <v>500000</v>
      </c>
      <c r="BL4" s="2" t="s">
        <v>109</v>
      </c>
      <c r="BM4" s="2">
        <v>2500</v>
      </c>
      <c r="BN4" s="2">
        <v>5000000</v>
      </c>
      <c r="BO4" s="2" t="s">
        <v>109</v>
      </c>
      <c r="BP4" s="2">
        <v>2500</v>
      </c>
      <c r="BQ4" s="2">
        <v>1500</v>
      </c>
      <c r="BR4" s="2">
        <v>1500</v>
      </c>
      <c r="BS4" s="9">
        <v>21.75</v>
      </c>
      <c r="BT4" s="2">
        <f>Table3[[#This Row],[Insurer Total Gross premium]]*Table3[[#This Row],[Coverholder Commission Percentage]]/100</f>
        <v>326.25</v>
      </c>
      <c r="BU4" s="2">
        <f>Table3[[#This Row],[Insurer Total Gross premium]]-Table3[[#This Row],[Coverholder Commission Amount]]</f>
        <v>1173.75</v>
      </c>
      <c r="BV4" s="2"/>
      <c r="BW4" s="2"/>
      <c r="BX4" s="2"/>
      <c r="BY4" s="2"/>
    </row>
    <row r="5" spans="1:78" x14ac:dyDescent="0.25">
      <c r="A5" s="10" t="s">
        <v>1670</v>
      </c>
      <c r="B5" s="11">
        <v>2022</v>
      </c>
      <c r="C5" t="s">
        <v>1515</v>
      </c>
      <c r="D5" t="s">
        <v>1676</v>
      </c>
      <c r="E5" t="s">
        <v>73</v>
      </c>
      <c r="F5" s="12">
        <v>44759</v>
      </c>
      <c r="G5" s="12">
        <v>45124</v>
      </c>
      <c r="H5" s="12">
        <v>44759</v>
      </c>
      <c r="I5" t="s">
        <v>1516</v>
      </c>
      <c r="J5" t="s">
        <v>1517</v>
      </c>
      <c r="K5" t="s">
        <v>1518</v>
      </c>
      <c r="L5" t="s">
        <v>107</v>
      </c>
      <c r="M5" t="s">
        <v>1519</v>
      </c>
      <c r="N5">
        <v>1</v>
      </c>
      <c r="O5" s="13"/>
      <c r="Y5" t="s">
        <v>1520</v>
      </c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V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>
        <v>6565</v>
      </c>
      <c r="BR5" s="2">
        <v>6565</v>
      </c>
      <c r="BS5" s="9">
        <v>21.75</v>
      </c>
      <c r="BT5" s="2">
        <f>Table3[[#This Row],[Insurer Total Gross premium]]*Table3[[#This Row],[Coverholder Commission Percentage]]/100</f>
        <v>1427.8875</v>
      </c>
      <c r="BU5" s="2">
        <f>Table3[[#This Row],[Insurer Total Gross premium]]-Table3[[#This Row],[Coverholder Commission Amount]]</f>
        <v>5137.1125000000002</v>
      </c>
      <c r="BV5" s="2"/>
      <c r="BW5" s="2"/>
      <c r="BX5" s="2"/>
      <c r="BY5" s="2"/>
    </row>
    <row r="6" spans="1:78" x14ac:dyDescent="0.25">
      <c r="A6" s="10" t="s">
        <v>1670</v>
      </c>
      <c r="B6" s="11">
        <v>2022</v>
      </c>
      <c r="C6" t="s">
        <v>1490</v>
      </c>
      <c r="D6" s="3" t="s">
        <v>1676</v>
      </c>
      <c r="E6" t="s">
        <v>73</v>
      </c>
      <c r="F6" s="12">
        <v>44751</v>
      </c>
      <c r="G6" s="12">
        <v>45116</v>
      </c>
      <c r="H6" s="12">
        <v>44751</v>
      </c>
      <c r="I6" t="s">
        <v>1491</v>
      </c>
      <c r="J6" t="s">
        <v>1492</v>
      </c>
      <c r="K6" t="s">
        <v>413</v>
      </c>
      <c r="L6" t="s">
        <v>107</v>
      </c>
      <c r="M6" t="s">
        <v>1493</v>
      </c>
      <c r="N6">
        <v>1</v>
      </c>
      <c r="O6" s="13">
        <v>25</v>
      </c>
      <c r="P6" t="s">
        <v>1494</v>
      </c>
      <c r="Q6" t="s">
        <v>413</v>
      </c>
      <c r="R6" t="s">
        <v>107</v>
      </c>
      <c r="S6" t="s">
        <v>1493</v>
      </c>
      <c r="Y6" t="s">
        <v>1495</v>
      </c>
      <c r="Z6">
        <v>3873</v>
      </c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V6" s="2"/>
      <c r="AY6" s="2"/>
      <c r="AZ6" s="2"/>
      <c r="BA6" s="2"/>
      <c r="BB6" s="2"/>
      <c r="BC6" s="2"/>
      <c r="BD6" s="2"/>
      <c r="BE6" s="2"/>
      <c r="BF6" s="2"/>
      <c r="BG6" s="2"/>
      <c r="BH6" s="2">
        <v>5000000</v>
      </c>
      <c r="BI6" s="2">
        <v>1350</v>
      </c>
      <c r="BJ6" s="2">
        <v>2500</v>
      </c>
      <c r="BK6" s="2">
        <v>500000</v>
      </c>
      <c r="BL6" s="2" t="s">
        <v>109</v>
      </c>
      <c r="BM6" s="2">
        <v>2500</v>
      </c>
      <c r="BN6" s="2"/>
      <c r="BO6" s="2"/>
      <c r="BP6" s="2"/>
      <c r="BQ6" s="2">
        <v>1350</v>
      </c>
      <c r="BR6" s="2">
        <v>1350</v>
      </c>
      <c r="BS6" s="9">
        <v>21.75</v>
      </c>
      <c r="BT6" s="2">
        <f>Table3[[#This Row],[Insurer Total Gross premium]]*Table3[[#This Row],[Coverholder Commission Percentage]]/100</f>
        <v>293.625</v>
      </c>
      <c r="BU6" s="2">
        <f>Table3[[#This Row],[Insurer Total Gross premium]]-Table3[[#This Row],[Coverholder Commission Amount]]</f>
        <v>1056.375</v>
      </c>
      <c r="BV6" s="2"/>
      <c r="BW6" s="2"/>
      <c r="BX6" s="2"/>
      <c r="BY6" s="2"/>
    </row>
    <row r="7" spans="1:78" x14ac:dyDescent="0.25">
      <c r="A7" s="10" t="s">
        <v>1670</v>
      </c>
      <c r="B7" s="11">
        <v>2022</v>
      </c>
      <c r="C7" t="s">
        <v>1537</v>
      </c>
      <c r="D7" s="3" t="s">
        <v>1676</v>
      </c>
      <c r="E7" t="s">
        <v>73</v>
      </c>
      <c r="F7" s="12">
        <v>44763</v>
      </c>
      <c r="G7" s="12">
        <v>45128</v>
      </c>
      <c r="H7" s="12">
        <v>44763</v>
      </c>
      <c r="I7" t="s">
        <v>1538</v>
      </c>
      <c r="J7" t="s">
        <v>1539</v>
      </c>
      <c r="K7" t="s">
        <v>105</v>
      </c>
      <c r="L7" t="s">
        <v>107</v>
      </c>
      <c r="M7" t="s">
        <v>1540</v>
      </c>
      <c r="N7">
        <v>1</v>
      </c>
      <c r="O7" s="13">
        <v>1090</v>
      </c>
      <c r="P7" t="s">
        <v>1541</v>
      </c>
      <c r="Q7" t="s">
        <v>105</v>
      </c>
      <c r="R7" t="s">
        <v>107</v>
      </c>
      <c r="S7" t="s">
        <v>1540</v>
      </c>
      <c r="Y7" t="s">
        <v>1542</v>
      </c>
      <c r="Z7">
        <v>5970</v>
      </c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V7" s="2"/>
      <c r="AY7" s="2"/>
      <c r="AZ7" s="2"/>
      <c r="BA7" s="2"/>
      <c r="BB7" s="2"/>
      <c r="BC7" s="2"/>
      <c r="BD7" s="2"/>
      <c r="BE7" s="2"/>
      <c r="BF7" s="2"/>
      <c r="BG7" s="2"/>
      <c r="BH7" s="2">
        <v>5000000</v>
      </c>
      <c r="BI7" s="2">
        <v>2250</v>
      </c>
      <c r="BJ7" s="2">
        <v>2500</v>
      </c>
      <c r="BK7" s="2">
        <v>500000</v>
      </c>
      <c r="BL7" s="2" t="s">
        <v>109</v>
      </c>
      <c r="BM7" s="2">
        <v>2500</v>
      </c>
      <c r="BN7" s="2">
        <v>5000000</v>
      </c>
      <c r="BO7" s="2" t="s">
        <v>109</v>
      </c>
      <c r="BP7" s="2">
        <v>2500</v>
      </c>
      <c r="BQ7" s="2">
        <v>2250</v>
      </c>
      <c r="BR7" s="2">
        <v>2250</v>
      </c>
      <c r="BS7" s="9">
        <v>21.75</v>
      </c>
      <c r="BT7" s="2">
        <f>Table3[[#This Row],[Insurer Total Gross premium]]*Table3[[#This Row],[Coverholder Commission Percentage]]/100</f>
        <v>489.375</v>
      </c>
      <c r="BU7" s="2">
        <f>Table3[[#This Row],[Insurer Total Gross premium]]-Table3[[#This Row],[Coverholder Commission Amount]]</f>
        <v>1760.625</v>
      </c>
      <c r="BV7" s="2"/>
      <c r="BW7" s="2"/>
      <c r="BX7" s="2"/>
      <c r="BY7" s="2"/>
    </row>
    <row r="8" spans="1:78" x14ac:dyDescent="0.25">
      <c r="A8" s="10" t="s">
        <v>1670</v>
      </c>
      <c r="B8" s="11">
        <v>2022</v>
      </c>
      <c r="C8" t="s">
        <v>1496</v>
      </c>
      <c r="D8" s="3" t="s">
        <v>1678</v>
      </c>
      <c r="E8" t="s">
        <v>73</v>
      </c>
      <c r="F8" s="12">
        <v>44758</v>
      </c>
      <c r="G8" s="12">
        <v>45123</v>
      </c>
      <c r="H8" s="12">
        <v>44758</v>
      </c>
      <c r="I8" t="s">
        <v>639</v>
      </c>
      <c r="J8" t="s">
        <v>640</v>
      </c>
      <c r="K8" t="s">
        <v>210</v>
      </c>
      <c r="L8" t="s">
        <v>107</v>
      </c>
      <c r="M8" t="s">
        <v>641</v>
      </c>
      <c r="N8">
        <v>1</v>
      </c>
      <c r="O8" s="13">
        <v>1530</v>
      </c>
      <c r="P8" t="s">
        <v>642</v>
      </c>
      <c r="Q8" t="s">
        <v>210</v>
      </c>
      <c r="R8" t="s">
        <v>107</v>
      </c>
      <c r="S8" t="s">
        <v>641</v>
      </c>
      <c r="Y8" t="s">
        <v>1497</v>
      </c>
      <c r="Z8">
        <v>5190</v>
      </c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V8" s="2"/>
      <c r="AY8" s="2"/>
      <c r="AZ8" s="2"/>
      <c r="BA8" s="2"/>
      <c r="BB8" s="2"/>
      <c r="BC8" s="2"/>
      <c r="BD8" s="2"/>
      <c r="BE8" s="2"/>
      <c r="BF8" s="2"/>
      <c r="BG8" s="2"/>
      <c r="BH8" s="2">
        <v>5000000</v>
      </c>
      <c r="BI8" s="2">
        <v>2250</v>
      </c>
      <c r="BJ8" s="2">
        <v>2500</v>
      </c>
      <c r="BK8" s="2">
        <v>250000</v>
      </c>
      <c r="BL8" s="2" t="s">
        <v>109</v>
      </c>
      <c r="BM8" s="2">
        <v>2500</v>
      </c>
      <c r="BN8" s="2">
        <v>5000000</v>
      </c>
      <c r="BO8" s="2" t="s">
        <v>109</v>
      </c>
      <c r="BP8" s="2">
        <v>2500</v>
      </c>
      <c r="BQ8" s="2">
        <v>2250</v>
      </c>
      <c r="BR8" s="2">
        <v>2250</v>
      </c>
      <c r="BS8" s="9">
        <v>21.75</v>
      </c>
      <c r="BT8" s="2">
        <f>Table3[[#This Row],[Insurer Total Gross premium]]*Table3[[#This Row],[Coverholder Commission Percentage]]/100</f>
        <v>489.375</v>
      </c>
      <c r="BU8" s="2">
        <f>Table3[[#This Row],[Insurer Total Gross premium]]-Table3[[#This Row],[Coverholder Commission Amount]]</f>
        <v>1760.625</v>
      </c>
      <c r="BV8" s="2"/>
      <c r="BW8" s="2"/>
      <c r="BX8" s="2"/>
      <c r="BY8" s="2"/>
    </row>
    <row r="9" spans="1:78" x14ac:dyDescent="0.25">
      <c r="A9" s="10" t="s">
        <v>1670</v>
      </c>
      <c r="B9" s="11">
        <v>2022</v>
      </c>
      <c r="C9" t="s">
        <v>1659</v>
      </c>
      <c r="D9" s="3" t="s">
        <v>1678</v>
      </c>
      <c r="E9" t="s">
        <v>73</v>
      </c>
      <c r="F9" s="12">
        <v>44769</v>
      </c>
      <c r="G9" s="12">
        <v>44953</v>
      </c>
      <c r="H9" s="12">
        <v>44769</v>
      </c>
      <c r="I9" t="s">
        <v>1660</v>
      </c>
      <c r="J9" t="s">
        <v>1661</v>
      </c>
      <c r="K9" t="s">
        <v>831</v>
      </c>
      <c r="L9" t="s">
        <v>221</v>
      </c>
      <c r="M9" t="s">
        <v>1662</v>
      </c>
      <c r="N9">
        <v>1</v>
      </c>
      <c r="O9" s="13"/>
      <c r="P9" t="s">
        <v>1663</v>
      </c>
      <c r="Q9" t="s">
        <v>269</v>
      </c>
      <c r="R9" t="s">
        <v>221</v>
      </c>
      <c r="S9" t="s">
        <v>1664</v>
      </c>
      <c r="Y9" t="s">
        <v>1665</v>
      </c>
      <c r="Z9">
        <v>1841</v>
      </c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V9" s="2"/>
      <c r="AY9" s="2"/>
      <c r="AZ9" s="2"/>
      <c r="BA9" s="2"/>
      <c r="BB9" s="2"/>
      <c r="BC9" s="2"/>
      <c r="BD9" s="2"/>
      <c r="BE9" s="2"/>
      <c r="BF9" s="2"/>
      <c r="BG9" s="2"/>
      <c r="BH9" s="2">
        <v>2000000</v>
      </c>
      <c r="BI9" s="2">
        <v>615</v>
      </c>
      <c r="BJ9" s="2">
        <v>2500</v>
      </c>
      <c r="BK9" s="2"/>
      <c r="BL9" s="2"/>
      <c r="BM9" s="2"/>
      <c r="BN9" s="2"/>
      <c r="BO9" s="2"/>
      <c r="BP9" s="2"/>
      <c r="BQ9" s="2">
        <v>615</v>
      </c>
      <c r="BR9" s="2">
        <v>615</v>
      </c>
      <c r="BS9" s="9">
        <v>21.75</v>
      </c>
      <c r="BT9" s="2">
        <f>Table3[[#This Row],[Insurer Total Gross premium]]*Table3[[#This Row],[Coverholder Commission Percentage]]/100</f>
        <v>133.76249999999999</v>
      </c>
      <c r="BU9" s="2">
        <f>Table3[[#This Row],[Insurer Total Gross premium]]-Table3[[#This Row],[Coverholder Commission Amount]]</f>
        <v>481.23750000000001</v>
      </c>
      <c r="BV9" s="2"/>
      <c r="BW9" s="2"/>
      <c r="BX9" s="2"/>
      <c r="BY9" s="2"/>
    </row>
    <row r="10" spans="1:78" x14ac:dyDescent="0.25">
      <c r="A10" s="10" t="s">
        <v>1670</v>
      </c>
      <c r="B10" s="11">
        <v>2022</v>
      </c>
      <c r="C10" t="s">
        <v>1659</v>
      </c>
      <c r="D10" s="3" t="s">
        <v>217</v>
      </c>
      <c r="E10" t="s">
        <v>73</v>
      </c>
      <c r="F10" s="12">
        <v>44769</v>
      </c>
      <c r="G10" s="12">
        <v>44953</v>
      </c>
      <c r="H10" s="12">
        <v>44769</v>
      </c>
      <c r="I10" t="s">
        <v>1660</v>
      </c>
      <c r="J10" t="s">
        <v>1661</v>
      </c>
      <c r="K10" t="s">
        <v>831</v>
      </c>
      <c r="L10" t="s">
        <v>221</v>
      </c>
      <c r="M10" t="s">
        <v>1662</v>
      </c>
      <c r="N10">
        <v>1</v>
      </c>
      <c r="O10" s="13"/>
      <c r="P10" t="s">
        <v>1663</v>
      </c>
      <c r="Q10" t="s">
        <v>269</v>
      </c>
      <c r="R10" t="s">
        <v>221</v>
      </c>
      <c r="S10" t="s">
        <v>1664</v>
      </c>
      <c r="Y10" t="s">
        <v>1666</v>
      </c>
      <c r="Z10">
        <v>1841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V10" s="2"/>
      <c r="AY10" s="2"/>
      <c r="AZ10" s="2"/>
      <c r="BA10" s="2"/>
      <c r="BB10" s="2"/>
      <c r="BC10" s="2"/>
      <c r="BD10" s="2"/>
      <c r="BE10" s="2"/>
      <c r="BF10" s="2"/>
      <c r="BG10" s="2"/>
      <c r="BH10" s="2">
        <v>2000000</v>
      </c>
      <c r="BI10" s="2">
        <v>585</v>
      </c>
      <c r="BJ10" s="2">
        <v>2500</v>
      </c>
      <c r="BK10" s="2"/>
      <c r="BL10" s="2"/>
      <c r="BM10" s="2"/>
      <c r="BN10" s="2"/>
      <c r="BO10" s="2"/>
      <c r="BP10" s="2"/>
      <c r="BQ10" s="2">
        <v>585</v>
      </c>
      <c r="BR10" s="2">
        <v>585</v>
      </c>
      <c r="BS10" s="9">
        <v>21.75</v>
      </c>
      <c r="BT10" s="2">
        <f>Table3[[#This Row],[Insurer Total Gross premium]]*Table3[[#This Row],[Coverholder Commission Percentage]]/100</f>
        <v>127.2375</v>
      </c>
      <c r="BU10" s="2">
        <f>Table3[[#This Row],[Insurer Total Gross premium]]-Table3[[#This Row],[Coverholder Commission Amount]]</f>
        <v>457.76249999999999</v>
      </c>
      <c r="BV10" s="2"/>
      <c r="BW10" s="2"/>
      <c r="BX10" s="2"/>
      <c r="BY10" s="2"/>
    </row>
    <row r="11" spans="1:78" x14ac:dyDescent="0.25">
      <c r="A11" s="10" t="s">
        <v>1670</v>
      </c>
      <c r="B11" s="11">
        <v>2022</v>
      </c>
      <c r="C11" t="s">
        <v>1550</v>
      </c>
      <c r="D11" s="3" t="s">
        <v>1676</v>
      </c>
      <c r="E11" t="s">
        <v>73</v>
      </c>
      <c r="F11" s="12">
        <v>44721</v>
      </c>
      <c r="G11" s="12">
        <v>44904</v>
      </c>
      <c r="H11" s="12">
        <v>44721</v>
      </c>
      <c r="I11" t="s">
        <v>1551</v>
      </c>
      <c r="J11" t="s">
        <v>1552</v>
      </c>
      <c r="K11" t="s">
        <v>1114</v>
      </c>
      <c r="L11" t="s">
        <v>51</v>
      </c>
      <c r="M11" t="s">
        <v>1553</v>
      </c>
      <c r="N11">
        <v>1</v>
      </c>
      <c r="O11" s="13">
        <v>11920</v>
      </c>
      <c r="P11" t="s">
        <v>1554</v>
      </c>
      <c r="Q11" t="s">
        <v>1555</v>
      </c>
      <c r="R11" t="s">
        <v>51</v>
      </c>
      <c r="S11" t="s">
        <v>1556</v>
      </c>
      <c r="Y11" t="s">
        <v>1557</v>
      </c>
      <c r="Z11">
        <v>1842</v>
      </c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V11" s="2"/>
      <c r="AY11" s="2"/>
      <c r="AZ11" s="2"/>
      <c r="BA11" s="2"/>
      <c r="BB11" s="2"/>
      <c r="BC11" s="2"/>
      <c r="BD11" s="2"/>
      <c r="BE11" s="2"/>
      <c r="BF11" s="2"/>
      <c r="BG11" s="2"/>
      <c r="BH11" s="2">
        <v>5000000</v>
      </c>
      <c r="BI11" s="2">
        <v>1000</v>
      </c>
      <c r="BJ11" s="2">
        <v>2500</v>
      </c>
      <c r="BK11" s="2"/>
      <c r="BL11" s="2"/>
      <c r="BM11" s="2"/>
      <c r="BN11" s="2"/>
      <c r="BO11" s="2"/>
      <c r="BP11" s="2"/>
      <c r="BQ11" s="2">
        <v>1000</v>
      </c>
      <c r="BR11" s="2">
        <v>1000</v>
      </c>
      <c r="BS11" s="9">
        <v>21.75</v>
      </c>
      <c r="BT11" s="2">
        <f>Table3[[#This Row],[Insurer Total Gross premium]]*Table3[[#This Row],[Coverholder Commission Percentage]]/100</f>
        <v>217.5</v>
      </c>
      <c r="BU11" s="2">
        <f>Table3[[#This Row],[Insurer Total Gross premium]]-Table3[[#This Row],[Coverholder Commission Amount]]</f>
        <v>782.5</v>
      </c>
      <c r="BV11" s="2"/>
      <c r="BW11" s="2"/>
      <c r="BX11" s="2"/>
      <c r="BY11" s="2"/>
    </row>
    <row r="12" spans="1:78" x14ac:dyDescent="0.25">
      <c r="A12" s="10" t="s">
        <v>1670</v>
      </c>
      <c r="B12" s="11">
        <v>2022</v>
      </c>
      <c r="C12" t="s">
        <v>1607</v>
      </c>
      <c r="D12" s="3" t="s">
        <v>1676</v>
      </c>
      <c r="E12" t="s">
        <v>73</v>
      </c>
      <c r="F12" s="12">
        <v>44760</v>
      </c>
      <c r="G12" s="12">
        <v>45125</v>
      </c>
      <c r="H12" s="12">
        <v>44760</v>
      </c>
      <c r="I12" t="s">
        <v>1608</v>
      </c>
      <c r="J12" t="s">
        <v>1609</v>
      </c>
      <c r="K12" t="s">
        <v>831</v>
      </c>
      <c r="L12" t="s">
        <v>221</v>
      </c>
      <c r="M12" t="s">
        <v>1610</v>
      </c>
      <c r="N12">
        <v>1</v>
      </c>
      <c r="O12" s="13"/>
      <c r="P12" t="s">
        <v>1611</v>
      </c>
      <c r="Q12" t="s">
        <v>269</v>
      </c>
      <c r="R12" t="s">
        <v>221</v>
      </c>
      <c r="S12" t="s">
        <v>1610</v>
      </c>
      <c r="Y12" t="s">
        <v>1612</v>
      </c>
      <c r="Z12">
        <v>1830</v>
      </c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V12" s="2"/>
      <c r="AY12" s="2"/>
      <c r="AZ12" s="2"/>
      <c r="BA12" s="2"/>
      <c r="BB12" s="2"/>
      <c r="BC12" s="2"/>
      <c r="BD12" s="2"/>
      <c r="BE12" s="2"/>
      <c r="BF12" s="2"/>
      <c r="BG12" s="2"/>
      <c r="BH12" s="2">
        <v>2000000</v>
      </c>
      <c r="BI12" s="2">
        <v>1750</v>
      </c>
      <c r="BJ12" s="2">
        <v>2500</v>
      </c>
      <c r="BK12" s="2">
        <v>250000</v>
      </c>
      <c r="BL12" s="2" t="s">
        <v>109</v>
      </c>
      <c r="BM12" s="2">
        <v>2500</v>
      </c>
      <c r="BN12" s="2">
        <v>2000000</v>
      </c>
      <c r="BO12" s="2" t="s">
        <v>109</v>
      </c>
      <c r="BP12" s="2">
        <v>2500</v>
      </c>
      <c r="BQ12" s="2">
        <v>1750</v>
      </c>
      <c r="BR12" s="2">
        <v>1750</v>
      </c>
      <c r="BS12" s="9">
        <v>21.75</v>
      </c>
      <c r="BT12" s="2">
        <f>Table3[[#This Row],[Insurer Total Gross premium]]*Table3[[#This Row],[Coverholder Commission Percentage]]/100</f>
        <v>380.625</v>
      </c>
      <c r="BU12" s="2">
        <f>Table3[[#This Row],[Insurer Total Gross premium]]-Table3[[#This Row],[Coverholder Commission Amount]]</f>
        <v>1369.375</v>
      </c>
      <c r="BV12" s="2"/>
      <c r="BW12" s="2"/>
      <c r="BX12" s="2"/>
      <c r="BY12" s="2"/>
    </row>
    <row r="13" spans="1:78" x14ac:dyDescent="0.25">
      <c r="A13" s="10" t="s">
        <v>1670</v>
      </c>
      <c r="B13" s="11">
        <v>2022</v>
      </c>
      <c r="C13" t="s">
        <v>1498</v>
      </c>
      <c r="D13" s="3" t="s">
        <v>1676</v>
      </c>
      <c r="E13" t="s">
        <v>73</v>
      </c>
      <c r="F13" s="12">
        <v>44725</v>
      </c>
      <c r="G13" s="12">
        <v>45090</v>
      </c>
      <c r="H13" s="12">
        <v>44725</v>
      </c>
      <c r="I13" t="s">
        <v>1499</v>
      </c>
      <c r="J13" t="s">
        <v>1500</v>
      </c>
      <c r="K13" t="s">
        <v>1258</v>
      </c>
      <c r="L13" t="s">
        <v>221</v>
      </c>
      <c r="M13" t="s">
        <v>1501</v>
      </c>
      <c r="N13">
        <v>1</v>
      </c>
      <c r="O13" s="13"/>
      <c r="P13" t="s">
        <v>1502</v>
      </c>
      <c r="Q13" t="s">
        <v>1258</v>
      </c>
      <c r="R13" t="s">
        <v>221</v>
      </c>
      <c r="S13" t="s">
        <v>1501</v>
      </c>
      <c r="Y13" t="s">
        <v>1503</v>
      </c>
      <c r="Z13" t="s">
        <v>1504</v>
      </c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V13" s="2"/>
      <c r="AY13" s="2"/>
      <c r="AZ13" s="2"/>
      <c r="BA13" s="2"/>
      <c r="BB13" s="2"/>
      <c r="BC13" s="2"/>
      <c r="BD13" s="2"/>
      <c r="BE13" s="2"/>
      <c r="BF13" s="2"/>
      <c r="BG13" s="2"/>
      <c r="BH13" s="2">
        <v>5000000</v>
      </c>
      <c r="BI13" s="2">
        <v>3000</v>
      </c>
      <c r="BJ13" s="2">
        <v>2500</v>
      </c>
      <c r="BK13" s="2">
        <v>250000</v>
      </c>
      <c r="BL13" s="2" t="s">
        <v>109</v>
      </c>
      <c r="BM13" s="2">
        <v>2500</v>
      </c>
      <c r="BN13" s="2">
        <v>5000000</v>
      </c>
      <c r="BO13" s="2" t="s">
        <v>109</v>
      </c>
      <c r="BP13" s="2">
        <v>2500</v>
      </c>
      <c r="BQ13" s="2">
        <v>3000</v>
      </c>
      <c r="BR13" s="2">
        <v>3000</v>
      </c>
      <c r="BS13" s="9">
        <v>21.75</v>
      </c>
      <c r="BT13" s="2">
        <f>Table3[[#This Row],[Insurer Total Gross premium]]*Table3[[#This Row],[Coverholder Commission Percentage]]/100</f>
        <v>652.5</v>
      </c>
      <c r="BU13" s="2">
        <f>Table3[[#This Row],[Insurer Total Gross premium]]-Table3[[#This Row],[Coverholder Commission Amount]]</f>
        <v>2347.5</v>
      </c>
      <c r="BV13" s="2"/>
      <c r="BW13" s="2"/>
      <c r="BX13" s="2"/>
      <c r="BY13" s="2"/>
    </row>
    <row r="14" spans="1:78" x14ac:dyDescent="0.25">
      <c r="A14" s="10" t="s">
        <v>1670</v>
      </c>
      <c r="B14" s="11">
        <v>2022</v>
      </c>
      <c r="C14" t="s">
        <v>1498</v>
      </c>
      <c r="D14" s="3" t="s">
        <v>217</v>
      </c>
      <c r="E14" t="s">
        <v>73</v>
      </c>
      <c r="F14" s="12">
        <v>44725</v>
      </c>
      <c r="G14" s="12">
        <v>45090</v>
      </c>
      <c r="H14" s="12">
        <v>44725</v>
      </c>
      <c r="I14" t="s">
        <v>1499</v>
      </c>
      <c r="J14" t="s">
        <v>1500</v>
      </c>
      <c r="K14" t="s">
        <v>1258</v>
      </c>
      <c r="L14" t="s">
        <v>221</v>
      </c>
      <c r="M14" t="s">
        <v>1501</v>
      </c>
      <c r="N14">
        <v>1</v>
      </c>
      <c r="O14" s="13"/>
      <c r="P14" t="s">
        <v>1505</v>
      </c>
      <c r="Q14" t="s">
        <v>1258</v>
      </c>
      <c r="R14" s="3" t="s">
        <v>221</v>
      </c>
      <c r="S14" t="s">
        <v>1506</v>
      </c>
      <c r="Y14" t="s">
        <v>1507</v>
      </c>
      <c r="Z14">
        <v>6631</v>
      </c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V14" s="2"/>
      <c r="AY14" s="2"/>
      <c r="AZ14" s="2"/>
      <c r="BA14" s="2"/>
      <c r="BB14" s="2"/>
      <c r="BC14" s="2"/>
      <c r="BD14" s="2"/>
      <c r="BE14" s="2"/>
      <c r="BF14" s="2"/>
      <c r="BG14" s="2"/>
      <c r="BH14" s="2">
        <v>5000000</v>
      </c>
      <c r="BI14" s="2">
        <v>250</v>
      </c>
      <c r="BJ14" s="2">
        <v>2500</v>
      </c>
      <c r="BK14" s="2">
        <v>250000</v>
      </c>
      <c r="BL14" s="2" t="s">
        <v>109</v>
      </c>
      <c r="BM14" s="2">
        <v>2500</v>
      </c>
      <c r="BN14" s="2">
        <v>5000000</v>
      </c>
      <c r="BO14" s="2" t="s">
        <v>109</v>
      </c>
      <c r="BP14" s="2">
        <v>2500</v>
      </c>
      <c r="BQ14" s="2">
        <v>250</v>
      </c>
      <c r="BR14" s="2">
        <v>250</v>
      </c>
      <c r="BS14" s="9">
        <v>21.75</v>
      </c>
      <c r="BT14" s="2">
        <f>Table3[[#This Row],[Insurer Total Gross premium]]*Table3[[#This Row],[Coverholder Commission Percentage]]/100</f>
        <v>54.375</v>
      </c>
      <c r="BU14" s="2">
        <f>Table3[[#This Row],[Insurer Total Gross premium]]-Table3[[#This Row],[Coverholder Commission Amount]]</f>
        <v>195.625</v>
      </c>
      <c r="BV14" s="2"/>
      <c r="BW14" s="2"/>
      <c r="BX14" s="2"/>
      <c r="BY14" s="2"/>
    </row>
    <row r="15" spans="1:78" x14ac:dyDescent="0.25">
      <c r="A15" s="10" t="s">
        <v>1670</v>
      </c>
      <c r="B15" s="11">
        <v>2022</v>
      </c>
      <c r="C15" t="s">
        <v>1521</v>
      </c>
      <c r="D15" s="3" t="s">
        <v>1676</v>
      </c>
      <c r="E15" t="s">
        <v>73</v>
      </c>
      <c r="F15" s="12">
        <v>44728</v>
      </c>
      <c r="G15" s="12">
        <v>45093</v>
      </c>
      <c r="H15" s="12">
        <v>44728</v>
      </c>
      <c r="I15" t="s">
        <v>1522</v>
      </c>
      <c r="J15" t="s">
        <v>1523</v>
      </c>
      <c r="K15" t="s">
        <v>1524</v>
      </c>
      <c r="L15" t="s">
        <v>221</v>
      </c>
      <c r="M15" t="s">
        <v>1525</v>
      </c>
      <c r="N15">
        <v>1</v>
      </c>
      <c r="O15" s="13"/>
      <c r="P15" t="s">
        <v>1526</v>
      </c>
      <c r="Q15" t="s">
        <v>1527</v>
      </c>
      <c r="R15" t="s">
        <v>221</v>
      </c>
      <c r="S15" t="s">
        <v>1528</v>
      </c>
      <c r="Y15" t="s">
        <v>1529</v>
      </c>
      <c r="Z15">
        <v>1841</v>
      </c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V15" s="2"/>
      <c r="AY15" s="2"/>
      <c r="AZ15" s="2"/>
      <c r="BA15" s="2"/>
      <c r="BB15" s="2"/>
      <c r="BC15" s="2"/>
      <c r="BD15" s="2"/>
      <c r="BE15" s="2"/>
      <c r="BF15" s="2"/>
      <c r="BG15" s="2"/>
      <c r="BH15" s="2">
        <v>2000000</v>
      </c>
      <c r="BI15" s="2">
        <v>1750</v>
      </c>
      <c r="BJ15" s="2">
        <v>2500</v>
      </c>
      <c r="BK15" s="2">
        <v>500000</v>
      </c>
      <c r="BL15" s="2" t="s">
        <v>109</v>
      </c>
      <c r="BM15" s="2">
        <v>2500</v>
      </c>
      <c r="BN15" s="2"/>
      <c r="BO15" s="2"/>
      <c r="BP15" s="2"/>
      <c r="BQ15" s="2">
        <v>1750</v>
      </c>
      <c r="BR15" s="2">
        <v>1750</v>
      </c>
      <c r="BS15" s="9">
        <v>21.75</v>
      </c>
      <c r="BT15" s="2">
        <f>Table3[[#This Row],[Insurer Total Gross premium]]*Table3[[#This Row],[Coverholder Commission Percentage]]/100</f>
        <v>380.625</v>
      </c>
      <c r="BU15" s="2">
        <f>Table3[[#This Row],[Insurer Total Gross premium]]-Table3[[#This Row],[Coverholder Commission Amount]]</f>
        <v>1369.375</v>
      </c>
      <c r="BV15" s="2"/>
      <c r="BW15" s="2"/>
      <c r="BX15" s="2"/>
      <c r="BY15" s="2"/>
    </row>
    <row r="16" spans="1:78" x14ac:dyDescent="0.25">
      <c r="A16" s="10" t="s">
        <v>1670</v>
      </c>
      <c r="B16" s="11">
        <v>2022</v>
      </c>
      <c r="C16" t="s">
        <v>1530</v>
      </c>
      <c r="D16" t="s">
        <v>1676</v>
      </c>
      <c r="E16" t="s">
        <v>73</v>
      </c>
      <c r="F16" s="12">
        <v>44740</v>
      </c>
      <c r="G16" s="12">
        <v>45105</v>
      </c>
      <c r="H16" s="12">
        <v>44740</v>
      </c>
      <c r="I16" t="s">
        <v>1531</v>
      </c>
      <c r="J16" t="s">
        <v>1532</v>
      </c>
      <c r="K16" t="s">
        <v>831</v>
      </c>
      <c r="L16" s="10" t="s">
        <v>221</v>
      </c>
      <c r="M16" t="s">
        <v>1533</v>
      </c>
      <c r="N16">
        <v>1</v>
      </c>
      <c r="O16" s="13">
        <v>263</v>
      </c>
      <c r="P16" t="s">
        <v>1534</v>
      </c>
      <c r="Q16" t="s">
        <v>1535</v>
      </c>
      <c r="R16" s="10" t="s">
        <v>221</v>
      </c>
      <c r="S16" t="s">
        <v>1533</v>
      </c>
      <c r="Y16" t="s">
        <v>1536</v>
      </c>
      <c r="Z16">
        <v>5813</v>
      </c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V16" s="2"/>
      <c r="AY16" s="2"/>
      <c r="AZ16" s="2"/>
      <c r="BA16" s="2"/>
      <c r="BB16" s="2"/>
      <c r="BC16" s="2"/>
      <c r="BD16" s="2"/>
      <c r="BE16" s="2"/>
      <c r="BF16" s="2"/>
      <c r="BG16" s="2"/>
      <c r="BH16" s="2">
        <v>5000000</v>
      </c>
      <c r="BI16" s="2">
        <v>3000</v>
      </c>
      <c r="BJ16" s="2">
        <v>2500</v>
      </c>
      <c r="BK16" s="2">
        <v>500000</v>
      </c>
      <c r="BL16" s="2" t="s">
        <v>109</v>
      </c>
      <c r="BM16" s="2">
        <v>2500</v>
      </c>
      <c r="BN16" s="2">
        <v>5000000</v>
      </c>
      <c r="BO16" s="2" t="s">
        <v>109</v>
      </c>
      <c r="BP16" s="2">
        <v>2500</v>
      </c>
      <c r="BQ16" s="2">
        <v>3000</v>
      </c>
      <c r="BR16" s="2">
        <v>3000</v>
      </c>
      <c r="BS16" s="9">
        <v>21.75</v>
      </c>
      <c r="BT16" s="2">
        <f>Table3[[#This Row],[Insurer Total Gross premium]]*Table3[[#This Row],[Coverholder Commission Percentage]]/100</f>
        <v>652.5</v>
      </c>
      <c r="BU16" s="2">
        <f>Table3[[#This Row],[Insurer Total Gross premium]]-Table3[[#This Row],[Coverholder Commission Amount]]</f>
        <v>2347.5</v>
      </c>
      <c r="BV16" s="2"/>
      <c r="BW16" s="2"/>
      <c r="BX16" s="2"/>
      <c r="BY16" s="2"/>
    </row>
    <row r="17" spans="1:78" x14ac:dyDescent="0.25">
      <c r="A17" s="10" t="s">
        <v>1670</v>
      </c>
      <c r="B17" s="11">
        <v>2022</v>
      </c>
      <c r="C17" t="s">
        <v>1558</v>
      </c>
      <c r="D17" s="3" t="s">
        <v>1676</v>
      </c>
      <c r="E17" t="s">
        <v>73</v>
      </c>
      <c r="F17" s="12">
        <v>44741</v>
      </c>
      <c r="G17" s="12">
        <v>45106</v>
      </c>
      <c r="H17" s="12">
        <v>44741</v>
      </c>
      <c r="I17" t="s">
        <v>1559</v>
      </c>
      <c r="J17" t="s">
        <v>1560</v>
      </c>
      <c r="K17" t="s">
        <v>1527</v>
      </c>
      <c r="L17" t="s">
        <v>221</v>
      </c>
      <c r="M17" t="s">
        <v>1561</v>
      </c>
      <c r="N17">
        <v>1</v>
      </c>
      <c r="O17" s="13">
        <v>111</v>
      </c>
      <c r="P17" t="s">
        <v>1562</v>
      </c>
      <c r="Q17" t="s">
        <v>1527</v>
      </c>
      <c r="R17" t="s">
        <v>221</v>
      </c>
      <c r="S17" t="s">
        <v>1561</v>
      </c>
      <c r="Y17" t="s">
        <v>1563</v>
      </c>
      <c r="Z17">
        <v>1754</v>
      </c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V17" s="2"/>
      <c r="AY17" s="2"/>
      <c r="AZ17" s="2"/>
      <c r="BA17" s="2"/>
      <c r="BB17" s="2"/>
      <c r="BC17" s="2"/>
      <c r="BD17" s="2"/>
      <c r="BE17" s="2"/>
      <c r="BF17" s="2"/>
      <c r="BG17" s="2"/>
      <c r="BH17" s="2">
        <v>2000000</v>
      </c>
      <c r="BI17" s="2">
        <v>1500</v>
      </c>
      <c r="BJ17" s="2">
        <v>2500</v>
      </c>
      <c r="BK17" s="2">
        <v>250000</v>
      </c>
      <c r="BL17" s="2" t="s">
        <v>109</v>
      </c>
      <c r="BM17" s="2">
        <v>2500</v>
      </c>
      <c r="BN17" s="2">
        <v>2000000</v>
      </c>
      <c r="BO17" s="2" t="s">
        <v>109</v>
      </c>
      <c r="BP17" s="2">
        <v>2500</v>
      </c>
      <c r="BQ17" s="2">
        <v>1500</v>
      </c>
      <c r="BR17" s="2">
        <v>1500</v>
      </c>
      <c r="BS17" s="9">
        <v>21.75</v>
      </c>
      <c r="BT17" s="2">
        <f>Table3[[#This Row],[Insurer Total Gross premium]]*Table3[[#This Row],[Coverholder Commission Percentage]]/100</f>
        <v>326.25</v>
      </c>
      <c r="BU17" s="2">
        <f>Table3[[#This Row],[Insurer Total Gross premium]]-Table3[[#This Row],[Coverholder Commission Amount]]</f>
        <v>1173.75</v>
      </c>
      <c r="BV17" s="2"/>
      <c r="BW17" s="2"/>
      <c r="BX17" s="2"/>
      <c r="BY17" s="2"/>
    </row>
    <row r="18" spans="1:78" x14ac:dyDescent="0.25">
      <c r="A18" s="10" t="s">
        <v>1670</v>
      </c>
      <c r="B18" s="11">
        <v>2022</v>
      </c>
      <c r="C18" t="s">
        <v>1543</v>
      </c>
      <c r="D18" s="3" t="s">
        <v>1676</v>
      </c>
      <c r="E18" t="s">
        <v>73</v>
      </c>
      <c r="F18" s="12">
        <v>44741</v>
      </c>
      <c r="G18" s="12">
        <v>45106</v>
      </c>
      <c r="H18" s="12">
        <v>44741</v>
      </c>
      <c r="I18" t="s">
        <v>1544</v>
      </c>
      <c r="J18" t="s">
        <v>1545</v>
      </c>
      <c r="K18" t="s">
        <v>1546</v>
      </c>
      <c r="L18" t="s">
        <v>221</v>
      </c>
      <c r="M18" t="s">
        <v>1547</v>
      </c>
      <c r="N18">
        <v>1</v>
      </c>
      <c r="O18" s="13">
        <v>17840</v>
      </c>
      <c r="P18" t="s">
        <v>1548</v>
      </c>
      <c r="Q18" t="s">
        <v>437</v>
      </c>
      <c r="R18" t="s">
        <v>221</v>
      </c>
      <c r="S18" t="s">
        <v>1547</v>
      </c>
      <c r="Y18" t="s">
        <v>1549</v>
      </c>
      <c r="Z18">
        <v>1741</v>
      </c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V18" s="2"/>
      <c r="AY18" s="2"/>
      <c r="AZ18" s="2"/>
      <c r="BA18" s="2"/>
      <c r="BB18" s="2"/>
      <c r="BC18" s="2"/>
      <c r="BD18" s="2"/>
      <c r="BE18" s="2"/>
      <c r="BF18" s="2"/>
      <c r="BG18" s="2"/>
      <c r="BH18" s="2">
        <v>2000000</v>
      </c>
      <c r="BI18" s="2">
        <v>2500</v>
      </c>
      <c r="BJ18" s="2">
        <v>2500</v>
      </c>
      <c r="BK18" s="2">
        <v>250000</v>
      </c>
      <c r="BL18" s="2" t="s">
        <v>109</v>
      </c>
      <c r="BM18" s="2">
        <v>2500</v>
      </c>
      <c r="BN18" s="2">
        <v>2000000</v>
      </c>
      <c r="BO18" s="2" t="s">
        <v>109</v>
      </c>
      <c r="BP18" s="2">
        <v>2500</v>
      </c>
      <c r="BQ18" s="2">
        <v>2500</v>
      </c>
      <c r="BR18" s="2">
        <v>2500</v>
      </c>
      <c r="BS18" s="9">
        <v>21.75</v>
      </c>
      <c r="BT18" s="2">
        <f>Table3[[#This Row],[Insurer Total Gross premium]]*Table3[[#This Row],[Coverholder Commission Percentage]]/100</f>
        <v>543.75</v>
      </c>
      <c r="BU18" s="2">
        <f>Table3[[#This Row],[Insurer Total Gross premium]]-Table3[[#This Row],[Coverholder Commission Amount]]</f>
        <v>1956.25</v>
      </c>
      <c r="BV18" s="2"/>
      <c r="BW18" s="2"/>
      <c r="BX18" s="2"/>
      <c r="BY18" s="2"/>
    </row>
    <row r="19" spans="1:78" x14ac:dyDescent="0.25">
      <c r="A19" s="10" t="s">
        <v>1670</v>
      </c>
      <c r="B19" s="11">
        <v>2022</v>
      </c>
      <c r="C19" t="s">
        <v>1621</v>
      </c>
      <c r="D19" s="3" t="s">
        <v>1676</v>
      </c>
      <c r="E19" t="s">
        <v>73</v>
      </c>
      <c r="F19" s="12">
        <v>44742</v>
      </c>
      <c r="G19" s="12">
        <v>45107</v>
      </c>
      <c r="H19" s="12">
        <v>44742</v>
      </c>
      <c r="I19" t="s">
        <v>1622</v>
      </c>
      <c r="J19" t="s">
        <v>1623</v>
      </c>
      <c r="K19" t="s">
        <v>1624</v>
      </c>
      <c r="L19" t="s">
        <v>107</v>
      </c>
      <c r="M19" t="s">
        <v>1625</v>
      </c>
      <c r="N19">
        <v>1</v>
      </c>
      <c r="O19" s="13" t="s">
        <v>1626</v>
      </c>
      <c r="P19" t="s">
        <v>1627</v>
      </c>
      <c r="Q19" t="s">
        <v>269</v>
      </c>
      <c r="R19" t="s">
        <v>221</v>
      </c>
      <c r="S19" t="s">
        <v>1628</v>
      </c>
      <c r="Y19" t="s">
        <v>1629</v>
      </c>
      <c r="Z19">
        <v>6610</v>
      </c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V19" s="2"/>
      <c r="AY19" s="2"/>
      <c r="AZ19" s="2"/>
      <c r="BA19" s="2"/>
      <c r="BB19" s="2"/>
      <c r="BC19" s="2"/>
      <c r="BD19" s="2"/>
      <c r="BE19" s="2"/>
      <c r="BF19" s="2"/>
      <c r="BG19" s="2"/>
      <c r="BH19" s="2">
        <v>5000000</v>
      </c>
      <c r="BI19" s="2">
        <v>3400</v>
      </c>
      <c r="BJ19" s="2">
        <v>1000</v>
      </c>
      <c r="BK19" s="2">
        <v>500000</v>
      </c>
      <c r="BL19" s="2" t="s">
        <v>109</v>
      </c>
      <c r="BM19" s="2">
        <v>1000</v>
      </c>
      <c r="BN19" s="2"/>
      <c r="BO19" s="2"/>
      <c r="BP19" s="2"/>
      <c r="BQ19" s="2">
        <v>3400</v>
      </c>
      <c r="BR19" s="2">
        <v>3400</v>
      </c>
      <c r="BS19" s="9">
        <v>21.75</v>
      </c>
      <c r="BT19" s="2">
        <f>Table3[[#This Row],[Insurer Total Gross premium]]*Table3[[#This Row],[Coverholder Commission Percentage]]/100</f>
        <v>739.5</v>
      </c>
      <c r="BU19" s="2">
        <f>Table3[[#This Row],[Insurer Total Gross premium]]-Table3[[#This Row],[Coverholder Commission Amount]]</f>
        <v>2660.5</v>
      </c>
      <c r="BV19" s="2"/>
      <c r="BW19" s="2"/>
      <c r="BX19" s="2"/>
      <c r="BY19" s="2"/>
    </row>
    <row r="20" spans="1:78" x14ac:dyDescent="0.25">
      <c r="A20" s="10" t="s">
        <v>1670</v>
      </c>
      <c r="B20" s="11">
        <v>2022</v>
      </c>
      <c r="C20" t="s">
        <v>1564</v>
      </c>
      <c r="D20" s="3" t="s">
        <v>1676</v>
      </c>
      <c r="E20" t="s">
        <v>73</v>
      </c>
      <c r="F20" s="12">
        <v>44746</v>
      </c>
      <c r="G20" s="12">
        <v>45111</v>
      </c>
      <c r="H20" s="12">
        <v>44746</v>
      </c>
      <c r="I20" t="s">
        <v>1565</v>
      </c>
      <c r="J20" t="s">
        <v>1566</v>
      </c>
      <c r="K20" t="s">
        <v>1567</v>
      </c>
      <c r="L20" t="s">
        <v>221</v>
      </c>
      <c r="M20" t="s">
        <v>1568</v>
      </c>
      <c r="N20">
        <v>1</v>
      </c>
      <c r="O20" s="13"/>
      <c r="P20" t="s">
        <v>1569</v>
      </c>
      <c r="Q20" t="s">
        <v>1570</v>
      </c>
      <c r="R20" t="s">
        <v>221</v>
      </c>
      <c r="S20" t="s">
        <v>1568</v>
      </c>
      <c r="Y20" t="s">
        <v>1571</v>
      </c>
      <c r="Z20">
        <v>7396</v>
      </c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V20" s="2"/>
      <c r="AY20" s="2"/>
      <c r="AZ20" s="2"/>
      <c r="BA20" s="2"/>
      <c r="BB20" s="2"/>
      <c r="BC20" s="2"/>
      <c r="BD20" s="2"/>
      <c r="BE20" s="2"/>
      <c r="BF20" s="2"/>
      <c r="BG20" s="2"/>
      <c r="BH20" s="2">
        <v>2000000</v>
      </c>
      <c r="BI20" s="2">
        <v>7000</v>
      </c>
      <c r="BJ20" s="2">
        <v>2500</v>
      </c>
      <c r="BK20" s="2">
        <v>500000</v>
      </c>
      <c r="BL20" s="2" t="s">
        <v>109</v>
      </c>
      <c r="BM20" s="2">
        <v>2500</v>
      </c>
      <c r="BN20" s="2">
        <v>2000000</v>
      </c>
      <c r="BO20" s="2" t="s">
        <v>109</v>
      </c>
      <c r="BP20" s="2">
        <v>2500</v>
      </c>
      <c r="BQ20" s="2">
        <v>7000</v>
      </c>
      <c r="BR20" s="2">
        <v>7000</v>
      </c>
      <c r="BS20" s="9">
        <v>21.75</v>
      </c>
      <c r="BT20" s="2">
        <f>Table3[[#This Row],[Insurer Total Gross premium]]*Table3[[#This Row],[Coverholder Commission Percentage]]/100</f>
        <v>1522.5</v>
      </c>
      <c r="BU20" s="2">
        <f>Table3[[#This Row],[Insurer Total Gross premium]]-Table3[[#This Row],[Coverholder Commission Amount]]</f>
        <v>5477.5</v>
      </c>
      <c r="BV20" s="2"/>
      <c r="BW20" s="2"/>
      <c r="BX20" s="2"/>
      <c r="BY20" s="2"/>
    </row>
    <row r="21" spans="1:78" x14ac:dyDescent="0.25">
      <c r="A21" s="10" t="s">
        <v>1670</v>
      </c>
      <c r="B21" s="11">
        <v>2022</v>
      </c>
      <c r="C21" t="s">
        <v>1593</v>
      </c>
      <c r="D21" s="3" t="s">
        <v>1676</v>
      </c>
      <c r="E21" t="s">
        <v>73</v>
      </c>
      <c r="F21" s="12">
        <v>44734</v>
      </c>
      <c r="G21" s="12">
        <v>45099</v>
      </c>
      <c r="H21" s="12">
        <v>44734</v>
      </c>
      <c r="I21" t="s">
        <v>1587</v>
      </c>
      <c r="J21" t="s">
        <v>1588</v>
      </c>
      <c r="K21" t="s">
        <v>1589</v>
      </c>
      <c r="L21" t="s">
        <v>221</v>
      </c>
      <c r="M21" t="s">
        <v>1590</v>
      </c>
      <c r="N21">
        <v>1</v>
      </c>
      <c r="O21" s="13"/>
      <c r="P21" t="s">
        <v>1591</v>
      </c>
      <c r="Q21" t="s">
        <v>1589</v>
      </c>
      <c r="R21" t="s">
        <v>221</v>
      </c>
      <c r="S21" t="s">
        <v>1590</v>
      </c>
      <c r="Y21" t="s">
        <v>1592</v>
      </c>
      <c r="Z21">
        <v>735</v>
      </c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V21" s="2"/>
      <c r="AY21" s="2"/>
      <c r="AZ21" s="2"/>
      <c r="BA21" s="2"/>
      <c r="BB21" s="2"/>
      <c r="BC21" s="2"/>
      <c r="BD21" s="2"/>
      <c r="BE21" s="2"/>
      <c r="BF21" s="2"/>
      <c r="BG21" s="2"/>
      <c r="BH21" s="2">
        <v>2000000</v>
      </c>
      <c r="BI21" s="2">
        <v>3415</v>
      </c>
      <c r="BJ21" s="2">
        <v>2500</v>
      </c>
      <c r="BK21" s="2">
        <v>250000</v>
      </c>
      <c r="BL21" s="2" t="s">
        <v>109</v>
      </c>
      <c r="BM21" s="2">
        <v>2500</v>
      </c>
      <c r="BN21" s="2">
        <v>2000000</v>
      </c>
      <c r="BO21" s="2" t="s">
        <v>109</v>
      </c>
      <c r="BP21" s="2">
        <v>2500</v>
      </c>
      <c r="BQ21" s="2">
        <v>3415</v>
      </c>
      <c r="BR21" s="2">
        <v>3415</v>
      </c>
      <c r="BS21" s="9">
        <v>21.75</v>
      </c>
      <c r="BT21" s="2">
        <f>Table3[[#This Row],[Insurer Total Gross premium]]*Table3[[#This Row],[Coverholder Commission Percentage]]/100</f>
        <v>742.76250000000005</v>
      </c>
      <c r="BU21" s="2">
        <f>Table3[[#This Row],[Insurer Total Gross premium]]-Table3[[#This Row],[Coverholder Commission Amount]]</f>
        <v>2672.2375000000002</v>
      </c>
      <c r="BV21" s="2"/>
      <c r="BW21" s="2"/>
      <c r="BX21" s="2"/>
      <c r="BY21" s="2"/>
    </row>
    <row r="22" spans="1:78" x14ac:dyDescent="0.25">
      <c r="A22" s="10" t="s">
        <v>1670</v>
      </c>
      <c r="B22" s="11">
        <v>2022</v>
      </c>
      <c r="C22" t="s">
        <v>1572</v>
      </c>
      <c r="D22" s="3" t="s">
        <v>1676</v>
      </c>
      <c r="E22" t="s">
        <v>73</v>
      </c>
      <c r="F22" s="12">
        <v>44750</v>
      </c>
      <c r="G22" s="12">
        <v>45115</v>
      </c>
      <c r="H22" s="12">
        <v>44750</v>
      </c>
      <c r="I22" t="s">
        <v>1573</v>
      </c>
      <c r="J22" t="s">
        <v>1566</v>
      </c>
      <c r="K22" t="s">
        <v>1574</v>
      </c>
      <c r="L22" t="s">
        <v>221</v>
      </c>
      <c r="M22" t="s">
        <v>1575</v>
      </c>
      <c r="N22">
        <v>1</v>
      </c>
      <c r="O22" s="13"/>
      <c r="P22" t="s">
        <v>1576</v>
      </c>
      <c r="Q22" t="s">
        <v>1577</v>
      </c>
      <c r="R22" t="s">
        <v>221</v>
      </c>
      <c r="S22" t="s">
        <v>1575</v>
      </c>
      <c r="Y22" t="s">
        <v>1578</v>
      </c>
      <c r="Z22">
        <v>1527</v>
      </c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V22" s="2"/>
      <c r="AY22" s="2"/>
      <c r="AZ22" s="2"/>
      <c r="BA22" s="2"/>
      <c r="BB22" s="2"/>
      <c r="BC22" s="2"/>
      <c r="BD22" s="2"/>
      <c r="BE22" s="2"/>
      <c r="BF22" s="2"/>
      <c r="BG22" s="2"/>
      <c r="BH22" s="2">
        <v>2000000</v>
      </c>
      <c r="BI22" s="2">
        <v>15000</v>
      </c>
      <c r="BJ22" s="2">
        <v>2500</v>
      </c>
      <c r="BK22" s="2">
        <v>250000</v>
      </c>
      <c r="BL22" s="2" t="s">
        <v>109</v>
      </c>
      <c r="BM22" s="2">
        <v>2500</v>
      </c>
      <c r="BN22" s="2">
        <v>2000000</v>
      </c>
      <c r="BO22" s="2" t="s">
        <v>109</v>
      </c>
      <c r="BP22" s="2">
        <v>2500</v>
      </c>
      <c r="BQ22" s="2">
        <v>15000</v>
      </c>
      <c r="BR22" s="2">
        <v>15000</v>
      </c>
      <c r="BS22" s="9">
        <v>21.75</v>
      </c>
      <c r="BT22" s="2">
        <f>Table3[[#This Row],[Insurer Total Gross premium]]*Table3[[#This Row],[Coverholder Commission Percentage]]/100</f>
        <v>3262.5</v>
      </c>
      <c r="BU22" s="2">
        <f>Table3[[#This Row],[Insurer Total Gross premium]]-Table3[[#This Row],[Coverholder Commission Amount]]</f>
        <v>11737.5</v>
      </c>
      <c r="BV22" s="2"/>
      <c r="BW22" s="2"/>
      <c r="BX22" s="2"/>
      <c r="BY22" s="2"/>
    </row>
    <row r="23" spans="1:78" x14ac:dyDescent="0.25">
      <c r="A23" s="10" t="s">
        <v>1670</v>
      </c>
      <c r="B23" s="11">
        <v>2022</v>
      </c>
      <c r="C23" t="s">
        <v>1579</v>
      </c>
      <c r="D23" s="3" t="s">
        <v>1676</v>
      </c>
      <c r="E23" t="s">
        <v>73</v>
      </c>
      <c r="F23" s="12">
        <v>44753</v>
      </c>
      <c r="G23" s="12">
        <v>45118</v>
      </c>
      <c r="H23" s="12">
        <v>44753</v>
      </c>
      <c r="I23" t="s">
        <v>1580</v>
      </c>
      <c r="J23" t="s">
        <v>1581</v>
      </c>
      <c r="K23" t="s">
        <v>1582</v>
      </c>
      <c r="L23" t="s">
        <v>221</v>
      </c>
      <c r="M23" t="s">
        <v>1583</v>
      </c>
      <c r="N23">
        <v>1</v>
      </c>
      <c r="O23" s="13"/>
      <c r="P23" t="s">
        <v>1584</v>
      </c>
      <c r="Q23" t="s">
        <v>269</v>
      </c>
      <c r="R23" s="10" t="s">
        <v>221</v>
      </c>
      <c r="S23" t="s">
        <v>1585</v>
      </c>
      <c r="Y23" t="s">
        <v>1586</v>
      </c>
      <c r="Z23">
        <v>1842</v>
      </c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V23" s="2"/>
      <c r="AY23" s="2"/>
      <c r="AZ23" s="2"/>
      <c r="BA23" s="2"/>
      <c r="BB23" s="2"/>
      <c r="BC23" s="2"/>
      <c r="BD23" s="2"/>
      <c r="BE23" s="2"/>
      <c r="BF23" s="2"/>
      <c r="BG23" s="2"/>
      <c r="BH23" s="2">
        <v>2000000</v>
      </c>
      <c r="BI23" s="2">
        <v>1200</v>
      </c>
      <c r="BJ23" s="2">
        <v>2500</v>
      </c>
      <c r="BK23" s="2">
        <v>500000</v>
      </c>
      <c r="BL23" s="2" t="s">
        <v>109</v>
      </c>
      <c r="BM23" s="2">
        <v>2500</v>
      </c>
      <c r="BN23" s="2"/>
      <c r="BO23" s="2"/>
      <c r="BP23" s="2"/>
      <c r="BQ23" s="2">
        <v>1200</v>
      </c>
      <c r="BR23" s="2">
        <v>1200</v>
      </c>
      <c r="BS23" s="9">
        <v>21.75</v>
      </c>
      <c r="BT23" s="2">
        <f>Table3[[#This Row],[Insurer Total Gross premium]]*Table3[[#This Row],[Coverholder Commission Percentage]]/100</f>
        <v>261</v>
      </c>
      <c r="BU23" s="2">
        <f>Table3[[#This Row],[Insurer Total Gross premium]]-Table3[[#This Row],[Coverholder Commission Amount]]</f>
        <v>939</v>
      </c>
      <c r="BV23" s="2"/>
      <c r="BW23" s="2"/>
      <c r="BX23" s="2"/>
      <c r="BY23" s="2"/>
    </row>
    <row r="24" spans="1:78" x14ac:dyDescent="0.25">
      <c r="A24" s="10" t="s">
        <v>1670</v>
      </c>
      <c r="B24" s="11">
        <v>2022</v>
      </c>
      <c r="C24" t="s">
        <v>1613</v>
      </c>
      <c r="D24" s="3" t="s">
        <v>1676</v>
      </c>
      <c r="E24" t="s">
        <v>73</v>
      </c>
      <c r="F24" s="12">
        <v>44760</v>
      </c>
      <c r="G24" s="12">
        <v>45125</v>
      </c>
      <c r="H24" s="12">
        <v>44760</v>
      </c>
      <c r="I24" t="s">
        <v>1614</v>
      </c>
      <c r="J24" t="s">
        <v>1615</v>
      </c>
      <c r="K24" t="s">
        <v>251</v>
      </c>
      <c r="L24" t="s">
        <v>221</v>
      </c>
      <c r="M24" t="s">
        <v>1616</v>
      </c>
      <c r="N24">
        <v>1</v>
      </c>
      <c r="O24" s="13"/>
      <c r="P24" t="s">
        <v>1617</v>
      </c>
      <c r="Q24" t="s">
        <v>1618</v>
      </c>
      <c r="R24" t="s">
        <v>221</v>
      </c>
      <c r="S24" t="s">
        <v>1619</v>
      </c>
      <c r="Y24" t="s">
        <v>1620</v>
      </c>
      <c r="Z24">
        <v>5694</v>
      </c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V24" s="2"/>
      <c r="AY24" s="2"/>
      <c r="AZ24" s="2"/>
      <c r="BA24" s="2"/>
      <c r="BB24" s="2"/>
      <c r="BC24" s="2"/>
      <c r="BD24" s="2"/>
      <c r="BE24" s="2"/>
      <c r="BF24" s="2"/>
      <c r="BG24" s="2"/>
      <c r="BH24" s="2">
        <v>5000000</v>
      </c>
      <c r="BI24" s="2">
        <v>2225</v>
      </c>
      <c r="BJ24" s="2">
        <v>2500</v>
      </c>
      <c r="BK24" s="2">
        <v>500000</v>
      </c>
      <c r="BL24" s="2" t="s">
        <v>109</v>
      </c>
      <c r="BM24" s="2">
        <v>2500</v>
      </c>
      <c r="BN24" s="2"/>
      <c r="BO24" s="2"/>
      <c r="BP24" s="2"/>
      <c r="BQ24" s="2">
        <v>2225</v>
      </c>
      <c r="BR24" s="2">
        <v>2225</v>
      </c>
      <c r="BS24" s="9">
        <v>21.75</v>
      </c>
      <c r="BT24" s="2">
        <f>Table3[[#This Row],[Insurer Total Gross premium]]*Table3[[#This Row],[Coverholder Commission Percentage]]/100</f>
        <v>483.9375</v>
      </c>
      <c r="BU24" s="2">
        <f>Table3[[#This Row],[Insurer Total Gross premium]]-Table3[[#This Row],[Coverholder Commission Amount]]</f>
        <v>1741.0625</v>
      </c>
      <c r="BV24" s="2"/>
      <c r="BW24" s="2"/>
      <c r="BX24" s="2"/>
      <c r="BY24" s="2"/>
    </row>
    <row r="25" spans="1:78" x14ac:dyDescent="0.25">
      <c r="A25" s="10" t="s">
        <v>1670</v>
      </c>
      <c r="B25" s="11">
        <v>2022</v>
      </c>
      <c r="C25" t="s">
        <v>1630</v>
      </c>
      <c r="D25" s="3" t="s">
        <v>1676</v>
      </c>
      <c r="E25" t="s">
        <v>73</v>
      </c>
      <c r="F25" s="12">
        <v>44761</v>
      </c>
      <c r="G25" s="12">
        <v>45126</v>
      </c>
      <c r="H25" s="12">
        <v>44761</v>
      </c>
      <c r="I25" t="s">
        <v>1631</v>
      </c>
      <c r="J25" t="s">
        <v>1632</v>
      </c>
      <c r="K25" t="s">
        <v>1633</v>
      </c>
      <c r="L25" t="s">
        <v>221</v>
      </c>
      <c r="M25" t="s">
        <v>1634</v>
      </c>
      <c r="N25">
        <v>1</v>
      </c>
      <c r="O25" s="13"/>
      <c r="P25" t="s">
        <v>1635</v>
      </c>
      <c r="Q25" t="s">
        <v>1633</v>
      </c>
      <c r="R25" t="s">
        <v>221</v>
      </c>
      <c r="S25" t="s">
        <v>1634</v>
      </c>
      <c r="Y25" t="s">
        <v>1636</v>
      </c>
      <c r="Z25">
        <v>2840</v>
      </c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V25" s="2"/>
      <c r="AY25" s="2"/>
      <c r="AZ25" s="2"/>
      <c r="BA25" s="2"/>
      <c r="BB25" s="2"/>
      <c r="BC25" s="2"/>
      <c r="BD25" s="2"/>
      <c r="BE25" s="2"/>
      <c r="BF25" s="2"/>
      <c r="BG25" s="2"/>
      <c r="BH25" s="2">
        <v>2000000</v>
      </c>
      <c r="BI25" s="2">
        <v>1500</v>
      </c>
      <c r="BJ25" s="2">
        <v>2500</v>
      </c>
      <c r="BK25" s="2">
        <v>250000</v>
      </c>
      <c r="BL25" s="2" t="s">
        <v>109</v>
      </c>
      <c r="BM25" s="2">
        <v>2500</v>
      </c>
      <c r="BN25" s="2">
        <v>2000000</v>
      </c>
      <c r="BO25" s="2" t="s">
        <v>109</v>
      </c>
      <c r="BP25" s="2">
        <v>2500</v>
      </c>
      <c r="BQ25" s="2">
        <v>1500</v>
      </c>
      <c r="BR25" s="2">
        <v>1500</v>
      </c>
      <c r="BS25" s="9">
        <v>21.75</v>
      </c>
      <c r="BT25" s="2">
        <f>Table3[[#This Row],[Insurer Total Gross premium]]*Table3[[#This Row],[Coverholder Commission Percentage]]/100</f>
        <v>326.25</v>
      </c>
      <c r="BU25" s="2">
        <f>Table3[[#This Row],[Insurer Total Gross premium]]-Table3[[#This Row],[Coverholder Commission Amount]]</f>
        <v>1173.75</v>
      </c>
      <c r="BV25" s="2"/>
      <c r="BW25" s="2"/>
      <c r="BX25" s="2"/>
      <c r="BY25" s="2"/>
    </row>
    <row r="26" spans="1:78" x14ac:dyDescent="0.25">
      <c r="A26" s="10" t="s">
        <v>1670</v>
      </c>
      <c r="B26" s="11">
        <v>2022</v>
      </c>
      <c r="C26" t="s">
        <v>1637</v>
      </c>
      <c r="D26" s="3" t="s">
        <v>1676</v>
      </c>
      <c r="E26" t="s">
        <v>73</v>
      </c>
      <c r="F26" s="12">
        <v>44762</v>
      </c>
      <c r="G26" s="12">
        <v>45127</v>
      </c>
      <c r="H26" s="12">
        <v>44762</v>
      </c>
      <c r="I26" t="s">
        <v>1638</v>
      </c>
      <c r="J26" t="s">
        <v>1639</v>
      </c>
      <c r="K26" t="s">
        <v>1640</v>
      </c>
      <c r="L26" t="s">
        <v>221</v>
      </c>
      <c r="M26" t="s">
        <v>1641</v>
      </c>
      <c r="N26">
        <v>1</v>
      </c>
      <c r="O26" s="13"/>
      <c r="P26" t="s">
        <v>1642</v>
      </c>
      <c r="Q26" t="s">
        <v>1640</v>
      </c>
      <c r="R26" t="s">
        <v>221</v>
      </c>
      <c r="S26" t="s">
        <v>1641</v>
      </c>
      <c r="Y26" t="s">
        <v>1643</v>
      </c>
      <c r="Z26">
        <v>1774</v>
      </c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V26" s="2"/>
      <c r="AY26" s="2"/>
      <c r="AZ26" s="2"/>
      <c r="BA26" s="2"/>
      <c r="BB26" s="2"/>
      <c r="BC26" s="2"/>
      <c r="BD26" s="2"/>
      <c r="BE26" s="2"/>
      <c r="BF26" s="2"/>
      <c r="BG26" s="2"/>
      <c r="BH26" s="2">
        <v>2000000</v>
      </c>
      <c r="BI26" s="2">
        <v>5000</v>
      </c>
      <c r="BJ26" s="2">
        <v>2500</v>
      </c>
      <c r="BK26" s="2">
        <v>500000</v>
      </c>
      <c r="BL26" s="2" t="s">
        <v>109</v>
      </c>
      <c r="BM26" s="2">
        <v>2500</v>
      </c>
      <c r="BN26" s="2">
        <v>2000000</v>
      </c>
      <c r="BO26" s="2" t="s">
        <v>109</v>
      </c>
      <c r="BP26" s="2">
        <v>2500</v>
      </c>
      <c r="BQ26" s="2">
        <v>5000</v>
      </c>
      <c r="BR26" s="2">
        <v>5000</v>
      </c>
      <c r="BS26" s="9">
        <v>21.75</v>
      </c>
      <c r="BT26" s="2">
        <f>Table3[[#This Row],[Insurer Total Gross premium]]*Table3[[#This Row],[Coverholder Commission Percentage]]/100</f>
        <v>1087.5</v>
      </c>
      <c r="BU26" s="2">
        <f>Table3[[#This Row],[Insurer Total Gross premium]]-Table3[[#This Row],[Coverholder Commission Amount]]</f>
        <v>3912.5</v>
      </c>
      <c r="BV26" s="2"/>
      <c r="BW26" s="2"/>
      <c r="BX26" s="2"/>
      <c r="BY26" s="2"/>
    </row>
    <row r="27" spans="1:78" x14ac:dyDescent="0.25">
      <c r="A27" s="10" t="s">
        <v>1670</v>
      </c>
      <c r="B27" s="11">
        <v>2022</v>
      </c>
      <c r="C27" t="s">
        <v>1644</v>
      </c>
      <c r="D27" t="s">
        <v>1676</v>
      </c>
      <c r="E27" t="s">
        <v>73</v>
      </c>
      <c r="F27" s="12">
        <v>44763</v>
      </c>
      <c r="G27" s="12">
        <v>45128</v>
      </c>
      <c r="H27" s="12">
        <v>44763</v>
      </c>
      <c r="I27" t="s">
        <v>1645</v>
      </c>
      <c r="J27" t="s">
        <v>1646</v>
      </c>
      <c r="K27" t="s">
        <v>1647</v>
      </c>
      <c r="L27" t="s">
        <v>221</v>
      </c>
      <c r="M27" t="s">
        <v>1648</v>
      </c>
      <c r="N27">
        <v>1</v>
      </c>
      <c r="O27" s="13"/>
      <c r="P27" t="s">
        <v>1649</v>
      </c>
      <c r="Q27" t="s">
        <v>1647</v>
      </c>
      <c r="R27" t="s">
        <v>221</v>
      </c>
      <c r="S27" t="s">
        <v>1648</v>
      </c>
      <c r="Y27" t="s">
        <v>1650</v>
      </c>
      <c r="Z27">
        <v>1741</v>
      </c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V27" s="2"/>
      <c r="AY27" s="2"/>
      <c r="AZ27" s="2"/>
      <c r="BA27" s="2"/>
      <c r="BB27" s="2"/>
      <c r="BC27" s="2"/>
      <c r="BD27" s="2"/>
      <c r="BE27" s="2"/>
      <c r="BF27" s="2"/>
      <c r="BG27" s="2"/>
      <c r="BH27" s="2">
        <v>2000000</v>
      </c>
      <c r="BI27" s="2">
        <v>2000</v>
      </c>
      <c r="BJ27" s="2">
        <v>2500</v>
      </c>
      <c r="BK27" s="2">
        <v>250000</v>
      </c>
      <c r="BL27" s="2" t="s">
        <v>109</v>
      </c>
      <c r="BM27" s="2">
        <v>2500</v>
      </c>
      <c r="BN27" s="2">
        <v>2000000</v>
      </c>
      <c r="BO27" s="2" t="s">
        <v>109</v>
      </c>
      <c r="BP27" s="2">
        <v>2500</v>
      </c>
      <c r="BQ27" s="2">
        <v>2000</v>
      </c>
      <c r="BR27" s="2">
        <v>2000</v>
      </c>
      <c r="BS27" s="9">
        <v>21.75</v>
      </c>
      <c r="BT27" s="2">
        <f>Table3[[#This Row],[Insurer Total Gross premium]]*Table3[[#This Row],[Coverholder Commission Percentage]]/100</f>
        <v>435</v>
      </c>
      <c r="BU27" s="2">
        <f>Table3[[#This Row],[Insurer Total Gross premium]]-Table3[[#This Row],[Coverholder Commission Amount]]</f>
        <v>1565</v>
      </c>
      <c r="BV27" s="2"/>
      <c r="BW27" s="2"/>
      <c r="BX27" s="2"/>
      <c r="BY27" s="2"/>
    </row>
    <row r="28" spans="1:78" x14ac:dyDescent="0.25">
      <c r="A28" s="10" t="s">
        <v>1670</v>
      </c>
      <c r="B28" s="11">
        <v>2022</v>
      </c>
      <c r="C28" t="s">
        <v>1651</v>
      </c>
      <c r="D28" t="s">
        <v>1676</v>
      </c>
      <c r="E28" t="s">
        <v>73</v>
      </c>
      <c r="F28" s="12">
        <v>44764</v>
      </c>
      <c r="G28" s="12">
        <v>45129</v>
      </c>
      <c r="H28" s="12">
        <v>44764</v>
      </c>
      <c r="I28" t="s">
        <v>1652</v>
      </c>
      <c r="J28" t="s">
        <v>1653</v>
      </c>
      <c r="K28" t="s">
        <v>1654</v>
      </c>
      <c r="L28" t="s">
        <v>221</v>
      </c>
      <c r="M28" t="s">
        <v>1655</v>
      </c>
      <c r="N28">
        <v>1</v>
      </c>
      <c r="O28" s="13"/>
      <c r="P28" t="s">
        <v>1656</v>
      </c>
      <c r="Q28" t="s">
        <v>1657</v>
      </c>
      <c r="R28" t="s">
        <v>221</v>
      </c>
      <c r="S28" t="s">
        <v>1655</v>
      </c>
      <c r="Y28" t="s">
        <v>1658</v>
      </c>
      <c r="Z28">
        <v>1842</v>
      </c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V28" s="2"/>
      <c r="AY28" s="2"/>
      <c r="AZ28" s="2"/>
      <c r="BA28" s="2"/>
      <c r="BB28" s="2"/>
      <c r="BC28" s="2"/>
      <c r="BD28" s="2"/>
      <c r="BE28" s="2"/>
      <c r="BF28" s="2"/>
      <c r="BG28" s="2"/>
      <c r="BH28" s="2">
        <v>2000000</v>
      </c>
      <c r="BI28" s="2">
        <v>1750</v>
      </c>
      <c r="BJ28" s="2">
        <v>2500</v>
      </c>
      <c r="BK28" s="2">
        <v>500000</v>
      </c>
      <c r="BL28" s="2" t="s">
        <v>109</v>
      </c>
      <c r="BM28" s="2">
        <v>2500</v>
      </c>
      <c r="BN28" s="2"/>
      <c r="BO28" s="2"/>
      <c r="BP28" s="2"/>
      <c r="BQ28" s="2">
        <v>1750</v>
      </c>
      <c r="BR28" s="2">
        <v>1750</v>
      </c>
      <c r="BS28" s="9">
        <v>21.75</v>
      </c>
      <c r="BT28" s="2">
        <f>Table3[[#This Row],[Insurer Total Gross premium]]*Table3[[#This Row],[Coverholder Commission Percentage]]/100</f>
        <v>380.625</v>
      </c>
      <c r="BU28" s="2">
        <f>Table3[[#This Row],[Insurer Total Gross premium]]-Table3[[#This Row],[Coverholder Commission Amount]]</f>
        <v>1369.375</v>
      </c>
      <c r="BV28" s="2"/>
      <c r="BW28" s="2"/>
      <c r="BX28" s="2"/>
      <c r="BY28" s="2"/>
    </row>
    <row r="29" spans="1:78" x14ac:dyDescent="0.25">
      <c r="A29" s="3"/>
      <c r="B29" s="3"/>
      <c r="C29" s="3" t="s">
        <v>1667</v>
      </c>
      <c r="D29" s="3"/>
      <c r="E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T29" s="3"/>
      <c r="AU29" s="3"/>
      <c r="AW29" s="3"/>
      <c r="AX29" s="3"/>
      <c r="BR29" s="2">
        <f>SUBTOTAL(109,Table3[Insurer Total Gross premium])</f>
        <v>77605</v>
      </c>
      <c r="BS29" s="3"/>
      <c r="BT29" s="3"/>
      <c r="BU29" s="2">
        <f>SUBTOTAL(109,Table3[Net Premium to Carbon])</f>
        <v>60725.912500000006</v>
      </c>
      <c r="BZ29" s="3"/>
    </row>
  </sheetData>
  <sheetProtection formatCells="0" formatColumns="0" formatRows="0" insertColumns="0" insertRows="0" insertHyperlinks="0" deleteColumns="0" deleteRows="0" sort="0" autoFilter="0" pivotTables="0"/>
  <phoneticPr fontId="2" type="noConversion"/>
  <conditionalFormatting sqref="C1:C1048576">
    <cfRule type="duplicateValues" dxfId="60" priority="2"/>
  </conditionalFormatting>
  <conditionalFormatting sqref="I1:I1048576">
    <cfRule type="duplicateValues" dxfId="59" priority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DC68A70E94C147BBD565808DA8D33B" ma:contentTypeVersion="17" ma:contentTypeDescription="Create a new document." ma:contentTypeScope="" ma:versionID="55dbc9bc0b09eb3b89208e3d00edf52f">
  <xsd:schema xmlns:xsd="http://www.w3.org/2001/XMLSchema" xmlns:xs="http://www.w3.org/2001/XMLSchema" xmlns:p="http://schemas.microsoft.com/office/2006/metadata/properties" xmlns:ns2="2a9f1bad-5d2a-4d48-a224-30a8ea59ac65" xmlns:ns3="1874e5c8-5121-4a19-851d-e81cb46e9a70" targetNamespace="http://schemas.microsoft.com/office/2006/metadata/properties" ma:root="true" ma:fieldsID="8aaa3a953e897b3779d3f498f1d11aa9" ns2:_="" ns3:_="">
    <xsd:import namespace="2a9f1bad-5d2a-4d48-a224-30a8ea59ac65"/>
    <xsd:import namespace="1874e5c8-5121-4a19-851d-e81cb46e9a7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Flow_SignoffStatus" minOccurs="0"/>
                <xsd:element ref="ns3:lcf76f155ced4ddcb4097134ff3c332f" minOccurs="0"/>
                <xsd:element ref="ns2:TaxCatchAll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9f1bad-5d2a-4d48-a224-30a8ea59ac6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4902a141-933a-41be-9554-33e44ef85528}" ma:internalName="TaxCatchAll" ma:showField="CatchAllData" ma:web="2a9f1bad-5d2a-4d48-a224-30a8ea59ac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74e5c8-5121-4a19-851d-e81cb46e9a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20" nillable="true" ma:displayName="Sign-off status" ma:internalName="Sign_x002d_off_x0020_status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f772970-3e19-4d2c-8236-2ff45dd72d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285ED71-A042-499A-9C76-AD5C424CFC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9f1bad-5d2a-4d48-a224-30a8ea59ac65"/>
    <ds:schemaRef ds:uri="1874e5c8-5121-4a19-851d-e81cb46e9a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815816F-8CD7-4F14-835A-DDF85089AE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coc</vt:lpstr>
      <vt:lpstr>cc</vt:lpstr>
      <vt:lpstr>cgl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Bordereau</dc:title>
  <dc:subject/>
  <dc:creator>Peter Doocy</dc:creator>
  <cp:keywords/>
  <dc:description/>
  <cp:lastModifiedBy>Mark Oldroyd</cp:lastModifiedBy>
  <dcterms:created xsi:type="dcterms:W3CDTF">2022-08-02T14:10:10Z</dcterms:created>
  <dcterms:modified xsi:type="dcterms:W3CDTF">2022-09-14T14:50:18Z</dcterms:modified>
  <cp:category/>
</cp:coreProperties>
</file>