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bcos\Desktop\Riverside Project\"/>
    </mc:Choice>
  </mc:AlternateContent>
  <xr:revisionPtr revIDLastSave="0" documentId="13_ncr:1_{17D6E420-455E-4C29-B72E-0FA31CC525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Pivot Table" sheetId="6" r:id="rId2"/>
    <sheet name="Graphs" sheetId="3" r:id="rId3"/>
    <sheet name="Dashboard" sheetId="4" r:id="rId4"/>
  </sheets>
  <definedNames>
    <definedName name="_xlchart.v1.0" hidden="1">Graphs!$A$63:$A$66</definedName>
    <definedName name="_xlchart.v1.1" hidden="1">Graphs!$B$62</definedName>
    <definedName name="_xlchart.v1.2" hidden="1">Graphs!$B$63:$B$66</definedName>
    <definedName name="_xlchart.v1.3" hidden="1">Graphs!$A$63:$A$66</definedName>
    <definedName name="_xlchart.v1.4" hidden="1">Graphs!$B$62</definedName>
    <definedName name="_xlchart.v1.5" hidden="1">Graphs!$B$63:$B$66</definedName>
  </definedNames>
  <calcPr calcId="181029"/>
  <pivotCaches>
    <pivotCache cacheId="0" r:id="rId5"/>
    <pivotCache cacheId="19" r:id="rId6"/>
  </pivotCaches>
</workbook>
</file>

<file path=xl/calcChain.xml><?xml version="1.0" encoding="utf-8"?>
<calcChain xmlns="http://schemas.openxmlformats.org/spreadsheetml/2006/main">
  <c r="B44" i="3" l="1"/>
  <c r="B46" i="3"/>
  <c r="B41" i="3"/>
  <c r="B43" i="3"/>
  <c r="B45" i="3"/>
  <c r="B42" i="3"/>
  <c r="T17" i="1"/>
  <c r="T16" i="1"/>
  <c r="T15" i="1"/>
  <c r="T14" i="1"/>
  <c r="T13" i="1"/>
  <c r="T12" i="1"/>
  <c r="A37" i="3"/>
  <c r="J2" i="1"/>
  <c r="J18" i="1"/>
  <c r="J34" i="1"/>
  <c r="J50" i="1"/>
  <c r="J66" i="1"/>
  <c r="J82" i="1"/>
  <c r="J9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2" i="1"/>
  <c r="H3" i="1"/>
  <c r="J3" i="1" s="1"/>
  <c r="H4" i="1"/>
  <c r="H5" i="1"/>
  <c r="J5" i="1" s="1"/>
  <c r="H6" i="1"/>
  <c r="J6" i="1" s="1"/>
  <c r="H7" i="1"/>
  <c r="J7" i="1" s="1"/>
  <c r="H8" i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J22" i="1" s="1"/>
  <c r="H23" i="1"/>
  <c r="J23" i="1" s="1"/>
  <c r="H24" i="1"/>
  <c r="H25" i="1"/>
  <c r="J25" i="1" s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J38" i="1" s="1"/>
  <c r="H39" i="1"/>
  <c r="J39" i="1" s="1"/>
  <c r="H40" i="1"/>
  <c r="H41" i="1"/>
  <c r="J41" i="1" s="1"/>
  <c r="H42" i="1"/>
  <c r="J42" i="1" s="1"/>
  <c r="H43" i="1"/>
  <c r="J43" i="1" s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J102" i="1" s="1"/>
  <c r="J48" i="1" l="1"/>
  <c r="J44" i="1"/>
  <c r="J40" i="1"/>
  <c r="J36" i="1"/>
  <c r="J32" i="1"/>
  <c r="J28" i="1"/>
  <c r="J24" i="1"/>
  <c r="J20" i="1"/>
  <c r="J16" i="1"/>
  <c r="J12" i="1"/>
  <c r="J8" i="1"/>
  <c r="J4" i="1"/>
</calcChain>
</file>

<file path=xl/sharedStrings.xml><?xml version="1.0" encoding="utf-8"?>
<sst xmlns="http://schemas.openxmlformats.org/spreadsheetml/2006/main" count="1043" uniqueCount="248">
  <si>
    <t>Veteran ID</t>
  </si>
  <si>
    <t>Gender</t>
  </si>
  <si>
    <t>Age</t>
  </si>
  <si>
    <t>Number of Children/Dependants</t>
  </si>
  <si>
    <t>Length of Homelessness (months)</t>
  </si>
  <si>
    <t>Support Services Accessed</t>
  </si>
  <si>
    <t>Housing Placement Date</t>
  </si>
  <si>
    <t>Current Housing Status</t>
  </si>
  <si>
    <t>Employment Status</t>
  </si>
  <si>
    <t>Mental Health Support Received (Y/N)</t>
  </si>
  <si>
    <t>Priority Need Reason</t>
  </si>
  <si>
    <t>Priority Status</t>
  </si>
  <si>
    <t>Outcome Score</t>
  </si>
  <si>
    <t>VET1000</t>
  </si>
  <si>
    <t>Other</t>
  </si>
  <si>
    <t>Legal Aid, Mental Health Support, Job Training</t>
  </si>
  <si>
    <t>Temporary</t>
  </si>
  <si>
    <t>Unemployed</t>
  </si>
  <si>
    <t>Y</t>
  </si>
  <si>
    <t>Physical disability / ill health</t>
  </si>
  <si>
    <t>Priority</t>
  </si>
  <si>
    <t>VET1001</t>
  </si>
  <si>
    <t>Male</t>
  </si>
  <si>
    <t>Financial Advice, Counselling, Job Training</t>
  </si>
  <si>
    <t>Full-time</t>
  </si>
  <si>
    <t>N</t>
  </si>
  <si>
    <t>Domestic abuse</t>
  </si>
  <si>
    <t>VET1002</t>
  </si>
  <si>
    <t>Financial Advice</t>
  </si>
  <si>
    <t>Permanent</t>
  </si>
  <si>
    <t>Homeless because of emergency</t>
  </si>
  <si>
    <t>VET1003</t>
  </si>
  <si>
    <t>Financial Advice, Counselling</t>
  </si>
  <si>
    <t>Household includes a pregnant woman</t>
  </si>
  <si>
    <t>VET1004</t>
  </si>
  <si>
    <t>Female</t>
  </si>
  <si>
    <t>Mental Health Support</t>
  </si>
  <si>
    <t>Seeking Work</t>
  </si>
  <si>
    <t>VET1005</t>
  </si>
  <si>
    <t>Financial Advice, Job Training, Substance Abuse Program</t>
  </si>
  <si>
    <t>Rehoused</t>
  </si>
  <si>
    <t>Vulnerable with children</t>
  </si>
  <si>
    <t>VET1006</t>
  </si>
  <si>
    <t>Legal Aid, Substance Abuse Program</t>
  </si>
  <si>
    <t>VET1007</t>
  </si>
  <si>
    <t>Old age</t>
  </si>
  <si>
    <t>VET1008</t>
  </si>
  <si>
    <t>Job Training</t>
  </si>
  <si>
    <t>Part-time</t>
  </si>
  <si>
    <t>Young applicant</t>
  </si>
  <si>
    <t>VET1009</t>
  </si>
  <si>
    <t>Mental Health Support, Legal Aid, Financial Advice</t>
  </si>
  <si>
    <t>Household includes dependent children</t>
  </si>
  <si>
    <t>VET1010</t>
  </si>
  <si>
    <t>Mental Health Support, Substance Abuse Program, Legal Aid</t>
  </si>
  <si>
    <t>Returned to Homelessness</t>
  </si>
  <si>
    <t>VET1011</t>
  </si>
  <si>
    <t>Job Training, Legal Aid</t>
  </si>
  <si>
    <t>VET1012</t>
  </si>
  <si>
    <t>Substance Abuse Program, Counselling, Mental Health Support</t>
  </si>
  <si>
    <t>Mental health problems</t>
  </si>
  <si>
    <t>VET1013</t>
  </si>
  <si>
    <t>VET1014</t>
  </si>
  <si>
    <t>Job Training, Substance Abuse Program, Counselling</t>
  </si>
  <si>
    <t>VET1015</t>
  </si>
  <si>
    <t>Substance Abuse Program, Mental Health Support</t>
  </si>
  <si>
    <t>VET1016</t>
  </si>
  <si>
    <t>Mental Health Support, Financial Advice</t>
  </si>
  <si>
    <t>VET1017</t>
  </si>
  <si>
    <t>Counselling, Legal Aid, Financial Advice</t>
  </si>
  <si>
    <t>VET1018</t>
  </si>
  <si>
    <t>Financial Advice, Counselling, Legal Aid</t>
  </si>
  <si>
    <t>VET1019</t>
  </si>
  <si>
    <t>Job Training, Substance Abuse Program</t>
  </si>
  <si>
    <t>VET1020</t>
  </si>
  <si>
    <t>Legal Aid</t>
  </si>
  <si>
    <t>VET1021</t>
  </si>
  <si>
    <t>Financial Advice, Mental Health Support, Job Training</t>
  </si>
  <si>
    <t>Non-Priority</t>
  </si>
  <si>
    <t>VET1022</t>
  </si>
  <si>
    <t>Counselling, Financial Advice, Job Training</t>
  </si>
  <si>
    <t>VET1023</t>
  </si>
  <si>
    <t>VET1024</t>
  </si>
  <si>
    <t>VET1025</t>
  </si>
  <si>
    <t>Counselling, Mental Health Support, Financial Advice</t>
  </si>
  <si>
    <t>VET1026</t>
  </si>
  <si>
    <t>Counselling, Legal Aid</t>
  </si>
  <si>
    <t>VET1027</t>
  </si>
  <si>
    <t>Financial Advice, Job Training</t>
  </si>
  <si>
    <t>VET1028</t>
  </si>
  <si>
    <t>VET1029</t>
  </si>
  <si>
    <t>Counselling, Legal Aid, Substance Abuse Program</t>
  </si>
  <si>
    <t>VET1030</t>
  </si>
  <si>
    <t>VET1031</t>
  </si>
  <si>
    <t>VET1032</t>
  </si>
  <si>
    <t>Substance Abuse Program, Mental Health Support, Job Training</t>
  </si>
  <si>
    <t>VET1033</t>
  </si>
  <si>
    <t>Mental Health Support, Legal Aid</t>
  </si>
  <si>
    <t>VET1034</t>
  </si>
  <si>
    <t>Job Training, Mental Health Support</t>
  </si>
  <si>
    <t>VET1035</t>
  </si>
  <si>
    <t>Legal Aid, Job Training, Financial Advice</t>
  </si>
  <si>
    <t>VET1036</t>
  </si>
  <si>
    <t>Legal Aid, Financial Advice</t>
  </si>
  <si>
    <t>VET1037</t>
  </si>
  <si>
    <t>Mental Health Support, Substance Abuse Program</t>
  </si>
  <si>
    <t>VET1038</t>
  </si>
  <si>
    <t>VET1039</t>
  </si>
  <si>
    <t>Counselling</t>
  </si>
  <si>
    <t>VET1040</t>
  </si>
  <si>
    <t>Counselling, Mental Health Support</t>
  </si>
  <si>
    <t>VET1041</t>
  </si>
  <si>
    <t>Job Training, Mental Health Support, Legal Aid</t>
  </si>
  <si>
    <t>VET1042</t>
  </si>
  <si>
    <t>VET1043</t>
  </si>
  <si>
    <t>Legal Aid, Counselling, Job Training</t>
  </si>
  <si>
    <t>VET1044</t>
  </si>
  <si>
    <t>VET1045</t>
  </si>
  <si>
    <t>VET1046</t>
  </si>
  <si>
    <t>VET1047</t>
  </si>
  <si>
    <t>Substance Abuse Program, Job Training, Mental Health Support</t>
  </si>
  <si>
    <t>VET1048</t>
  </si>
  <si>
    <t>Mental Health Support, Legal Aid, Substance Abuse Program</t>
  </si>
  <si>
    <t>VET1049</t>
  </si>
  <si>
    <t>Substance Abuse Program</t>
  </si>
  <si>
    <t>VET1050</t>
  </si>
  <si>
    <t>Job Training, Counselling</t>
  </si>
  <si>
    <t>VET1051</t>
  </si>
  <si>
    <t>VET1052</t>
  </si>
  <si>
    <t>Financial Advice, Substance Abuse Program</t>
  </si>
  <si>
    <t>VET1053</t>
  </si>
  <si>
    <t>Substance Abuse Program, Counselling</t>
  </si>
  <si>
    <t>VET1054</t>
  </si>
  <si>
    <t>Legal Aid, Counselling, Mental Health Support</t>
  </si>
  <si>
    <t>VET1055</t>
  </si>
  <si>
    <t>VET1056</t>
  </si>
  <si>
    <t>VET1057</t>
  </si>
  <si>
    <t>VET1058</t>
  </si>
  <si>
    <t>Substance Abuse Program, Job Training, Legal Aid</t>
  </si>
  <si>
    <t>VET1059</t>
  </si>
  <si>
    <t>VET1060</t>
  </si>
  <si>
    <t>VET1061</t>
  </si>
  <si>
    <t>Mental Health Support, Counselling</t>
  </si>
  <si>
    <t>VET1062</t>
  </si>
  <si>
    <t>VET1063</t>
  </si>
  <si>
    <t>Counselling, Legal Aid, Job Training</t>
  </si>
  <si>
    <t>VET1064</t>
  </si>
  <si>
    <t>VET1065</t>
  </si>
  <si>
    <t>Substance Abuse Program, Job Training</t>
  </si>
  <si>
    <t>VET1066</t>
  </si>
  <si>
    <t>Counselling, Job Training</t>
  </si>
  <si>
    <t>VET1067</t>
  </si>
  <si>
    <t>Counselling, Substance Abuse Program</t>
  </si>
  <si>
    <t>VET1068</t>
  </si>
  <si>
    <t>Substance Abuse Program, Financial Advice</t>
  </si>
  <si>
    <t>VET1069</t>
  </si>
  <si>
    <t>Legal Aid, Mental Health Support</t>
  </si>
  <si>
    <t>VET1070</t>
  </si>
  <si>
    <t>Legal Aid, Substance Abuse Program, Job Training</t>
  </si>
  <si>
    <t>VET1071</t>
  </si>
  <si>
    <t>VET1072</t>
  </si>
  <si>
    <t>VET1073</t>
  </si>
  <si>
    <t>Legal Aid, Mental Health Support, Counselling</t>
  </si>
  <si>
    <t>VET1074</t>
  </si>
  <si>
    <t>Financial Advice, Counselling, Mental Health Support</t>
  </si>
  <si>
    <t>VET1075</t>
  </si>
  <si>
    <t>VET1076</t>
  </si>
  <si>
    <t>VET1077</t>
  </si>
  <si>
    <t>VET1078</t>
  </si>
  <si>
    <t>VET1079</t>
  </si>
  <si>
    <t>VET1080</t>
  </si>
  <si>
    <t>VET1081</t>
  </si>
  <si>
    <t>VET1082</t>
  </si>
  <si>
    <t>VET1083</t>
  </si>
  <si>
    <t>Counselling, Mental Health Support, Legal Aid</t>
  </si>
  <si>
    <t>VET1084</t>
  </si>
  <si>
    <t>VET1085</t>
  </si>
  <si>
    <t>Mental Health Support, Financial Advice, Legal Aid</t>
  </si>
  <si>
    <t>VET1086</t>
  </si>
  <si>
    <t>VET1087</t>
  </si>
  <si>
    <t>Financial Advice, Job Training, Legal Aid</t>
  </si>
  <si>
    <t>VET1088</t>
  </si>
  <si>
    <t>Job Training, Financial Advice</t>
  </si>
  <si>
    <t>VET1089</t>
  </si>
  <si>
    <t>VET1090</t>
  </si>
  <si>
    <t>VET1091</t>
  </si>
  <si>
    <t>Mental Health Support, Counselling, Legal Aid</t>
  </si>
  <si>
    <t>VET1092</t>
  </si>
  <si>
    <t>Job Training, Mental Health Support, Financial Advice</t>
  </si>
  <si>
    <t>VET1093</t>
  </si>
  <si>
    <t>VET1094</t>
  </si>
  <si>
    <t>VET1095</t>
  </si>
  <si>
    <t>VET1096</t>
  </si>
  <si>
    <t>VET1097</t>
  </si>
  <si>
    <t>VET1098</t>
  </si>
  <si>
    <t>Mental Health Support, Financial Advice, Counselling</t>
  </si>
  <si>
    <t>VET1099</t>
  </si>
  <si>
    <t>VET1100</t>
  </si>
  <si>
    <t>Row Labels</t>
  </si>
  <si>
    <t>No. Veterans</t>
  </si>
  <si>
    <t>May</t>
  </si>
  <si>
    <t>Month</t>
  </si>
  <si>
    <t>Year</t>
  </si>
  <si>
    <t>Month-Year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</si>
  <si>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</si>
  <si>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</si>
  <si>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</si>
  <si>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</si>
  <si>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</si>
  <si>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</si>
  <si>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</si>
  <si>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</si>
  <si>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</si>
  <si>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</si>
  <si>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</si>
  <si>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Average Outcome Score</t>
  </si>
  <si>
    <t>Lowest Outcome Score</t>
  </si>
  <si>
    <t>Highest Outcome Score</t>
  </si>
  <si>
    <t>Count of Services</t>
  </si>
  <si>
    <t>Grand Total</t>
  </si>
  <si>
    <t>Count of Veteran ID</t>
  </si>
  <si>
    <t>20-29</t>
  </si>
  <si>
    <t>30-39</t>
  </si>
  <si>
    <t>40-49</t>
  </si>
  <si>
    <t>50-59</t>
  </si>
  <si>
    <t>60-69</t>
  </si>
  <si>
    <t>0-24</t>
  </si>
  <si>
    <t>25-49</t>
  </si>
  <si>
    <t>50-74</t>
  </si>
  <si>
    <t>75-100</t>
  </si>
  <si>
    <t>Count of Outcome Score</t>
  </si>
  <si>
    <t xml:space="preserve"> </t>
  </si>
  <si>
    <t>highest Outcome Score</t>
  </si>
  <si>
    <t>2023</t>
  </si>
  <si>
    <t>2024</t>
  </si>
  <si>
    <t>Column Labels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</si>
  <si>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</si>
  <si>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</si>
  <si>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</si>
  <si>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</si>
  <si>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</si>
  <si>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</si>
  <si>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</si>
  <si>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</si>
  <si>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</si>
  <si>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</si>
  <si>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</si>
  <si>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Average of Outcome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</si>
</sst>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entury Gothic"/>
      <family val="2"/>
      <scheme val="minor"/>
    </font>
    <font>
      <b/>
      <sz val="11"/>
      <name val="Calibri"/>
    </font>
    <font>
      <b/>
      <sz val="11"/>
      <color theme="1"/>
      <name val="Century Gothic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4" fontId="0" fillId="0" borderId="0" xfId="0" applyNumberFormat="1"/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3" fillId="0" borderId="3" xfId="0" applyNumberFormat="1" applyFont="1" applyBorder="1" applyAlignment="1">
      <alignment horizontal="center" vertical="top"/>
    </xf>
    <xf numFmtId="17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font>
        <b/>
      </font>
    </dxf>
    <dxf>
      <alignment horizontal="center"/>
    </dxf>
    <dxf>
      <alignment horizontal="center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" lastClr="FFFFFF"/>
                </a:solidFill>
              </a:rPr>
              <a:t>Priority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Table'!$A$4:$A$13</c:f>
              <c:strCache>
                <c:ptCount val="9"/>
                <c:pt idx="0">
                  <c:v>Old age</c:v>
                </c:pt>
                <c:pt idx="1">
                  <c:v>Mental health problems</c:v>
                </c:pt>
                <c:pt idx="2">
                  <c:v>Vulnerable with children</c:v>
                </c:pt>
                <c:pt idx="3">
                  <c:v>Household includes dependent children</c:v>
                </c:pt>
                <c:pt idx="4">
                  <c:v>Physical disability / ill health</c:v>
                </c:pt>
                <c:pt idx="5">
                  <c:v>Young applicant</c:v>
                </c:pt>
                <c:pt idx="6">
                  <c:v>Household includes a pregnant woman</c:v>
                </c:pt>
                <c:pt idx="7">
                  <c:v>Homeless because of emergency</c:v>
                </c:pt>
                <c:pt idx="8">
                  <c:v>Domestic abuse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7FB-9CE9-4556DF00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0103775"/>
        <c:axId val="1420081215"/>
      </c:barChart>
      <c:catAx>
        <c:axId val="142010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1215"/>
        <c:crosses val="autoZero"/>
        <c:auto val="1"/>
        <c:lblAlgn val="ctr"/>
        <c:lblOffset val="100"/>
        <c:noMultiLvlLbl val="0"/>
      </c:catAx>
      <c:valAx>
        <c:axId val="14200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3780074365704289"/>
          <c:y val="0.17206036745406825"/>
          <c:w val="0.43164370078740155"/>
          <c:h val="0.77701370662000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Graphs!$B$77</c:f>
              <c:strCache>
                <c:ptCount val="1"/>
                <c:pt idx="0">
                  <c:v>Count of Veteran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Graphs!$A$78:$A$86</c:f>
              <c:strCache>
                <c:ptCount val="9"/>
                <c:pt idx="0">
                  <c:v>Old age</c:v>
                </c:pt>
                <c:pt idx="1">
                  <c:v>Mental health problems</c:v>
                </c:pt>
                <c:pt idx="2">
                  <c:v>Vulnerable with children</c:v>
                </c:pt>
                <c:pt idx="3">
                  <c:v>Household includes dependent children</c:v>
                </c:pt>
                <c:pt idx="4">
                  <c:v>Physical disability / ill health</c:v>
                </c:pt>
                <c:pt idx="5">
                  <c:v>Young applicant</c:v>
                </c:pt>
                <c:pt idx="6">
                  <c:v>Household includes a pregnant woman</c:v>
                </c:pt>
                <c:pt idx="7">
                  <c:v>Homeless because of emergency</c:v>
                </c:pt>
                <c:pt idx="8">
                  <c:v>Domestic abuse</c:v>
                </c:pt>
              </c:strCache>
            </c:strRef>
          </c:cat>
          <c:val>
            <c:numRef>
              <c:f>Graphs!$B$78:$B$86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004-82D9-8BEC6ADC6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7439775"/>
        <c:axId val="1607446495"/>
      </c:barChart>
      <c:catAx>
        <c:axId val="160743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46495"/>
        <c:crosses val="autoZero"/>
        <c:auto val="1"/>
        <c:lblAlgn val="ctr"/>
        <c:lblOffset val="200"/>
        <c:tickLblSkip val="1"/>
        <c:noMultiLvlLbl val="0"/>
      </c:catAx>
      <c:valAx>
        <c:axId val="160744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4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h</a:t>
            </a:r>
            <a:r>
              <a:rPr lang="en-GB"/>
              <a:t>ousing placements</a:t>
            </a:r>
          </a:p>
          <a:p>
            <a:pPr>
              <a:defRPr/>
            </a:pPr>
            <a:r>
              <a:rPr lang="en-GB" baseline="0"/>
              <a:t> </a:t>
            </a:r>
            <a:r>
              <a:rPr lang="en-GB"/>
              <a:t>2023 vs.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Graphs!$B$14:$B$25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4313-A8CA-DC74E75FBE96}"/>
            </c:ext>
          </c:extLst>
        </c:ser>
        <c:ser>
          <c:idx val="1"/>
          <c:order val="1"/>
          <c:tx>
            <c:strRef>
              <c:f>Graphs!$C$13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Graphs!$C$14:$C$25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4-4313-A8CA-DC74E75F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39968"/>
        <c:axId val="1433331808"/>
      </c:barChart>
      <c:catAx>
        <c:axId val="1433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1808"/>
        <c:crosses val="autoZero"/>
        <c:auto val="1"/>
        <c:lblAlgn val="ctr"/>
        <c:lblOffset val="100"/>
        <c:noMultiLvlLbl val="0"/>
      </c:catAx>
      <c:valAx>
        <c:axId val="143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Services Accessed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Graphs!$B$40</c:f>
              <c:strCache>
                <c:ptCount val="1"/>
                <c:pt idx="0">
                  <c:v>Count of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Graphs!$A$41:$A$46</c:f>
              <c:strCache>
                <c:ptCount val="6"/>
                <c:pt idx="0">
                  <c:v>Substance Abuse Program</c:v>
                </c:pt>
                <c:pt idx="1">
                  <c:v>Counselling</c:v>
                </c:pt>
                <c:pt idx="2">
                  <c:v>Financial Advice</c:v>
                </c:pt>
                <c:pt idx="3">
                  <c:v>Legal Aid</c:v>
                </c:pt>
                <c:pt idx="4">
                  <c:v>Job Training</c:v>
                </c:pt>
                <c:pt idx="5">
                  <c:v>Mental Health Support</c:v>
                </c:pt>
              </c:strCache>
            </c:strRef>
          </c:cat>
          <c:val>
            <c:numRef>
              <c:f>Graphs!$B$41:$B$46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B-4228-9D7B-364C45A8FE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3334688"/>
        <c:axId val="1433336128"/>
      </c:barChart>
      <c:catAx>
        <c:axId val="143333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6128"/>
        <c:crosses val="autoZero"/>
        <c:auto val="1"/>
        <c:lblAlgn val="ctr"/>
        <c:lblOffset val="100"/>
        <c:noMultiLvlLbl val="0"/>
      </c:catAx>
      <c:valAx>
        <c:axId val="1433336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3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Graphs!$B$52</c:f>
              <c:strCache>
                <c:ptCount val="1"/>
                <c:pt idx="0">
                  <c:v>Count of Veteran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Graphs!$A$53:$A$57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Graphs!$B$53:$B$57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3E9-B8D9-E4617E976E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093215"/>
        <c:axId val="1420097535"/>
      </c:barChart>
      <c:catAx>
        <c:axId val="1420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7535"/>
        <c:crosses val="autoZero"/>
        <c:auto val="1"/>
        <c:lblAlgn val="ctr"/>
        <c:lblOffset val="100"/>
        <c:noMultiLvlLbl val="0"/>
      </c:catAx>
      <c:valAx>
        <c:axId val="142009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3780074365704289"/>
          <c:y val="0.17206036745406825"/>
          <c:w val="0.43164370078740155"/>
          <c:h val="0.77701370662000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Graphs!$B$77</c:f>
              <c:strCache>
                <c:ptCount val="1"/>
                <c:pt idx="0">
                  <c:v>Count of Veteran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Graphs!$A$78:$A$86</c:f>
              <c:strCache>
                <c:ptCount val="9"/>
                <c:pt idx="0">
                  <c:v>Old age</c:v>
                </c:pt>
                <c:pt idx="1">
                  <c:v>Mental health problems</c:v>
                </c:pt>
                <c:pt idx="2">
                  <c:v>Vulnerable with children</c:v>
                </c:pt>
                <c:pt idx="3">
                  <c:v>Household includes dependent children</c:v>
                </c:pt>
                <c:pt idx="4">
                  <c:v>Physical disability / ill health</c:v>
                </c:pt>
                <c:pt idx="5">
                  <c:v>Young applicant</c:v>
                </c:pt>
                <c:pt idx="6">
                  <c:v>Household includes a pregnant woman</c:v>
                </c:pt>
                <c:pt idx="7">
                  <c:v>Homeless because of emergency</c:v>
                </c:pt>
                <c:pt idx="8">
                  <c:v>Domestic abuse</c:v>
                </c:pt>
              </c:strCache>
            </c:strRef>
          </c:cat>
          <c:val>
            <c:numRef>
              <c:f>Graphs!$B$78:$B$86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0-4A08-B527-392F6B281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7439775"/>
        <c:axId val="1607446495"/>
      </c:barChart>
      <c:catAx>
        <c:axId val="1607439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46495"/>
        <c:crosses val="autoZero"/>
        <c:auto val="1"/>
        <c:lblAlgn val="ctr"/>
        <c:lblOffset val="200"/>
        <c:tickLblSkip val="1"/>
        <c:noMultiLvlLbl val="0"/>
      </c:catAx>
      <c:valAx>
        <c:axId val="160744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4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8780205599300097"/>
          <c:y val="0.17206036745406825"/>
          <c:w val="0.48164238845144358"/>
          <c:h val="0.77701370662000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9"/>
                <c:pt idx="0">
                  <c:v>Old age</c:v>
                </c:pt>
                <c:pt idx="1">
                  <c:v>Mental health problems</c:v>
                </c:pt>
                <c:pt idx="2">
                  <c:v>Vulnerable with children</c:v>
                </c:pt>
                <c:pt idx="3">
                  <c:v>Household includes dependent children</c:v>
                </c:pt>
                <c:pt idx="4">
                  <c:v>Physical disability / ill health</c:v>
                </c:pt>
                <c:pt idx="5">
                  <c:v>Young applicant</c:v>
                </c:pt>
                <c:pt idx="6">
                  <c:v>Household includes a pregnant woman</c:v>
                </c:pt>
                <c:pt idx="7">
                  <c:v>Homeless because of emergency</c:v>
                </c:pt>
                <c:pt idx="8">
                  <c:v>Domestic abuse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B25-A64C-A120B50B4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0103775"/>
        <c:axId val="1420081215"/>
      </c:barChart>
      <c:catAx>
        <c:axId val="142010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1215"/>
        <c:crosses val="autoZero"/>
        <c:auto val="1"/>
        <c:lblAlgn val="ctr"/>
        <c:lblOffset val="100"/>
        <c:noMultiLvlLbl val="0"/>
      </c:catAx>
      <c:valAx>
        <c:axId val="1420081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1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Table'!$A$26:$A$29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28</c:v>
                </c:pt>
                <c:pt idx="1">
                  <c:v>39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CCF-A128-BDF2DCB036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Table'!$A$37:$A$42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384-BD35-CF83DE8A3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154656"/>
        <c:axId val="1388158976"/>
      </c:barChart>
      <c:catAx>
        <c:axId val="13881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8976"/>
        <c:crosses val="autoZero"/>
        <c:auto val="1"/>
        <c:lblAlgn val="ctr"/>
        <c:lblOffset val="100"/>
        <c:noMultiLvlLbl val="0"/>
      </c:catAx>
      <c:valAx>
        <c:axId val="138815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Veterans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Table'!$A$54:$A$58</c:f>
              <c:strCache>
                <c:ptCount val="4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75-100</c:v>
                </c:pt>
              </c:strCache>
            </c:strRef>
          </c:cat>
          <c:val>
            <c:numRef>
              <c:f>'Pivot Table'!$B$54:$B$58</c:f>
              <c:numCache>
                <c:formatCode>General</c:formatCode>
                <c:ptCount val="4"/>
                <c:pt idx="0">
                  <c:v>9</c:v>
                </c:pt>
                <c:pt idx="1">
                  <c:v>32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E-4DB1-8DE0-4301A548A6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8147936"/>
        <c:axId val="1388160416"/>
      </c:lineChart>
      <c:catAx>
        <c:axId val="13881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60416"/>
        <c:crosses val="autoZero"/>
        <c:auto val="1"/>
        <c:lblAlgn val="ctr"/>
        <c:lblOffset val="100"/>
        <c:noMultiLvlLbl val="0"/>
      </c:catAx>
      <c:valAx>
        <c:axId val="1388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Veterans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[Veteran_Housing_Support_Extended_Dataset.xlsx]Pivot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Monthly Average Outcome 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Table'!$B$76:$B$77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Table'!$A$78:$A$90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Table'!$B$78:$B$90</c:f>
              <c:numCache>
                <c:formatCode>General</c:formatCode>
                <c:ptCount val="12"/>
                <c:pt idx="0">
                  <c:v>44</c:v>
                </c:pt>
                <c:pt idx="1">
                  <c:v>47.5</c:v>
                </c:pt>
                <c:pt idx="2">
                  <c:v>45</c:v>
                </c:pt>
                <c:pt idx="3">
                  <c:v>52</c:v>
                </c:pt>
                <c:pt idx="4">
                  <c:v>57.5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45</c:v>
                </c:pt>
                <c:pt idx="9">
                  <c:v>46</c:v>
                </c:pt>
                <c:pt idx="10">
                  <c:v>40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DEC-AF6B-17DE8E8887D9}"/>
            </c:ext>
          </c:extLst>
        </c:ser>
        <c:ser>
          <c:idx val="1"/>
          <c:order val="1"/>
          <c:tx>
            <c:strRef>
              <c:f>'Pivot Table'!$C$76:$C$77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Table'!$A$78:$A$90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Table'!$C$78:$C$90</c:f>
              <c:numCache>
                <c:formatCode>General</c:formatCode>
                <c:ptCount val="12"/>
                <c:pt idx="0">
                  <c:v>62.5</c:v>
                </c:pt>
                <c:pt idx="1">
                  <c:v>42.5</c:v>
                </c:pt>
                <c:pt idx="2">
                  <c:v>54</c:v>
                </c:pt>
                <c:pt idx="3">
                  <c:v>45</c:v>
                </c:pt>
                <c:pt idx="4">
                  <c:v>55</c:v>
                </c:pt>
                <c:pt idx="5">
                  <c:v>44</c:v>
                </c:pt>
                <c:pt idx="6">
                  <c:v>32.5</c:v>
                </c:pt>
                <c:pt idx="7">
                  <c:v>52.5</c:v>
                </c:pt>
                <c:pt idx="8">
                  <c:v>50</c:v>
                </c:pt>
                <c:pt idx="9">
                  <c:v>50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F-4DEC-AF6B-17DE8E88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112368"/>
        <c:axId val="1644092208"/>
      </c:lineChart>
      <c:catAx>
        <c:axId val="16441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92208"/>
        <c:crosses val="autoZero"/>
        <c:auto val="1"/>
        <c:lblAlgn val="ctr"/>
        <c:lblOffset val="100"/>
        <c:noMultiLvlLbl val="0"/>
      </c:catAx>
      <c:valAx>
        <c:axId val="16440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Graphs!$A$3</c:f>
              <c:strCache>
                <c:ptCount val="1"/>
                <c:pt idx="0">
                  <c:v>No. Veterans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5-4376-A878-AABB9F4A5A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5-4376-A878-AABB9F4A5A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5-4376-A878-AABB9F4A5A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Graphs!$B$2:$D$2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Graphs!$B$3:$D$3</c:f>
              <c:numCache>
                <c:formatCode>General</c:formatCode>
                <c:ptCount val="3"/>
                <c:pt idx="0">
                  <c:v>28</c:v>
                </c:pt>
                <c:pt idx="1">
                  <c:v>39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3-4064-81BB-0A0AD29BB0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Registered Veterans 2023 vs.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Graphs!$B$14:$B$25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990-9843-B4F1545C8DF0}"/>
            </c:ext>
          </c:extLst>
        </c:ser>
        <c:ser>
          <c:idx val="1"/>
          <c:order val="1"/>
          <c:tx>
            <c:strRef>
              <c:f>Graphs!$C$13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Graphs!$A$14:$A$25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Graphs!$C$14:$C$25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990-9843-B4F1545C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39968"/>
        <c:axId val="1433331808"/>
      </c:barChart>
      <c:catAx>
        <c:axId val="1433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1808"/>
        <c:crosses val="autoZero"/>
        <c:auto val="1"/>
        <c:lblAlgn val="ctr"/>
        <c:lblOffset val="100"/>
        <c:noMultiLvlLbl val="0"/>
      </c:catAx>
      <c:valAx>
        <c:axId val="143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Services Accessed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Graphs!$B$40</c:f>
              <c:strCache>
                <c:ptCount val="1"/>
                <c:pt idx="0">
                  <c:v>Count of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Graphs!$A$41:$A$46</c:f>
              <c:strCache>
                <c:ptCount val="6"/>
                <c:pt idx="0">
                  <c:v>Substance Abuse Program</c:v>
                </c:pt>
                <c:pt idx="1">
                  <c:v>Counselling</c:v>
                </c:pt>
                <c:pt idx="2">
                  <c:v>Financial Advice</c:v>
                </c:pt>
                <c:pt idx="3">
                  <c:v>Legal Aid</c:v>
                </c:pt>
                <c:pt idx="4">
                  <c:v>Job Training</c:v>
                </c:pt>
                <c:pt idx="5">
                  <c:v>Mental Health Support</c:v>
                </c:pt>
              </c:strCache>
            </c:strRef>
          </c:cat>
          <c:val>
            <c:numRef>
              <c:f>Graphs!$B$41:$B$46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4-46E3-942B-C2C6CB607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3334688"/>
        <c:axId val="1433336128"/>
      </c:barChart>
      <c:catAx>
        <c:axId val="143333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6128"/>
        <c:crosses val="autoZero"/>
        <c:auto val="1"/>
        <c:lblAlgn val="ctr"/>
        <c:lblOffset val="100"/>
        <c:noMultiLvlLbl val="0"/>
      </c:catAx>
      <c:valAx>
        <c:axId val="1433336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3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Graphs!$B$52</c:f>
              <c:strCache>
                <c:ptCount val="1"/>
                <c:pt idx="0">
                  <c:v>Count of Veteran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Graphs!$A$53:$A$57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Graphs!$B$53:$B$57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2D8-A5B2-46789710C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093215"/>
        <c:axId val="1420097535"/>
      </c:barChart>
      <c:catAx>
        <c:axId val="1420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7535"/>
        <c:crosses val="autoZero"/>
        <c:auto val="1"/>
        <c:lblAlgn val="ctr"/>
        <c:lblOffset val="100"/>
        <c:noMultiLvlLbl val="0"/>
      </c:catAx>
      <c:valAx>
        <c:axId val="142009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Outcome Score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entury Gothic" panose="020B0502020202020204"/>
            </a:rPr>
            <a:t>Outcome Score Count</a:t>
          </a:r>
        </a:p>
      </cx:txPr>
    </cx:title>
    <cx:plotArea>
      <cx:plotAreaRegion>
        <cx:series layoutId="treemap" uniqueId="{689A6D0A-D531-41AC-984E-EF1D5EC5BEBB}">
          <cx:tx>
            <cx:txData>
              <cx:f>_xlchart.v1.1</cx:f>
              <cx:v>Count of Veteran ID</cx:v>
            </cx:txData>
          </cx:tx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entury Gothic" panose="020B0502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entury Gothic" panose="020B0502020202020204"/>
          </a:endParaRPr>
        </a:p>
      </cx:txPr>
    </cx:legend>
  </cx:chart>
  <cx:spPr>
    <a:solidFill>
      <a:schemeClr val="dk1">
        <a:alpha val="50000"/>
      </a:schemeClr>
    </a:solidFill>
    <a:ln>
      <a:noFill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Outcome Score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entury Gothic" panose="020B0502020202020204"/>
            </a:rPr>
            <a:t>Outcome Score Count</a:t>
          </a:r>
        </a:p>
      </cx:txPr>
    </cx:title>
    <cx:plotArea>
      <cx:plotAreaRegion>
        <cx:series layoutId="treemap" uniqueId="{689A6D0A-D531-41AC-984E-EF1D5EC5BEBB}">
          <cx:tx>
            <cx:txData>
              <cx:f>_xlchart.v1.4</cx:f>
              <cx:v>Count of Veteran ID</cx:v>
            </cx:txData>
          </cx:tx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entury Gothic" panose="020B0502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entury Gothic" panose="020B0502020202020204"/>
          </a:endParaRPr>
        </a:p>
      </cx:txPr>
    </cx:legend>
  </cx:chart>
  <cx:spPr>
    <a:solidFill>
      <a:schemeClr val="dk1">
        <a:alpha val="50000"/>
      </a:schemeClr>
    </a:solidFill>
    <a:ln>
      <a:noFill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microsoft.com/office/2014/relationships/chartEx" Target="../charts/chartEx1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hyperlink" Target="http://www.alexsarchives.org/2012/07/housing-transformations-and-trajectories/" TargetMode="External"/><Relationship Id="rId7" Type="http://schemas.microsoft.com/office/2014/relationships/chartEx" Target="../charts/chartEx2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</xdr:row>
      <xdr:rowOff>11430</xdr:rowOff>
    </xdr:from>
    <xdr:to>
      <xdr:col>26</xdr:col>
      <xdr:colOff>163830</xdr:colOff>
      <xdr:row>16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1B0ADB-BFAF-1EB6-9AF7-1CECF73B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</xdr:colOff>
      <xdr:row>17</xdr:row>
      <xdr:rowOff>19050</xdr:rowOff>
    </xdr:from>
    <xdr:to>
      <xdr:col>20</xdr:col>
      <xdr:colOff>160020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4291-FD3A-AAE6-FEB7-F646E42A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33</xdr:row>
      <xdr:rowOff>3810</xdr:rowOff>
    </xdr:from>
    <xdr:to>
      <xdr:col>20</xdr:col>
      <xdr:colOff>152400</xdr:colOff>
      <xdr:row>47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61CC-1B12-B99D-83A3-E4C189B9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48</xdr:row>
      <xdr:rowOff>171450</xdr:rowOff>
    </xdr:from>
    <xdr:to>
      <xdr:col>26</xdr:col>
      <xdr:colOff>140970</xdr:colOff>
      <xdr:row>64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D580F-9AA3-F301-4851-25AA6BFD8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</xdr:colOff>
      <xdr:row>75</xdr:row>
      <xdr:rowOff>3810</xdr:rowOff>
    </xdr:from>
    <xdr:to>
      <xdr:col>25</xdr:col>
      <xdr:colOff>156210</xdr:colOff>
      <xdr:row>90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F3AA1-445A-F6C0-CE9F-3DD0ABD19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3810</xdr:rowOff>
    </xdr:from>
    <xdr:to>
      <xdr:col>9</xdr:col>
      <xdr:colOff>441960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820BF-37D1-0696-A8BF-9DB835D82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16</xdr:row>
      <xdr:rowOff>3810</xdr:rowOff>
    </xdr:from>
    <xdr:to>
      <xdr:col>11</xdr:col>
      <xdr:colOff>544830</xdr:colOff>
      <xdr:row>31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56D02-C2D6-2FD6-A2BD-415B8F6A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1146810</xdr:colOff>
      <xdr:row>37</xdr:row>
      <xdr:rowOff>80010</xdr:rowOff>
    </xdr:from>
    <xdr:to>
      <xdr:col>8</xdr:col>
      <xdr:colOff>575310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95457-248C-E64E-8E90-2823766B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1146810</xdr:colOff>
      <xdr:row>48</xdr:row>
      <xdr:rowOff>68580</xdr:rowOff>
    </xdr:from>
    <xdr:to>
      <xdr:col>6</xdr:col>
      <xdr:colOff>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00673-1372-463C-0162-B426FD08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910590</xdr:colOff>
      <xdr:row>61</xdr:row>
      <xdr:rowOff>95250</xdr:rowOff>
    </xdr:from>
    <xdr:to>
      <xdr:col>8</xdr:col>
      <xdr:colOff>339090</xdr:colOff>
      <xdr:row>77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5E38844-AFEA-178C-8C8D-6C48E7E25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10786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826770</xdr:colOff>
      <xdr:row>78</xdr:row>
      <xdr:rowOff>72390</xdr:rowOff>
    </xdr:from>
    <xdr:to>
      <xdr:col>8</xdr:col>
      <xdr:colOff>255270</xdr:colOff>
      <xdr:row>94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A44D57-52BA-C26F-CA96-3CC0884B5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667925</xdr:colOff>
      <xdr:row>36</xdr:row>
      <xdr:rowOff>9407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31A2FA-DDBB-35EE-01DF-122271258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27"/>
                  </a14:imgEffect>
                  <a14:imgEffect>
                    <a14:saturation sat="86000"/>
                  </a14:imgEffect>
                  <a14:imgEffect>
                    <a14:brightnessContrast bright="-26000" contrast="-7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0" y="0"/>
          <a:ext cx="10018888" cy="6444074"/>
        </a:xfrm>
        <a:prstGeom prst="rect">
          <a:avLst/>
        </a:prstGeom>
        <a:ln w="28575">
          <a:solidFill>
            <a:schemeClr val="accent3">
              <a:lumMod val="50000"/>
            </a:schemeClr>
          </a:solidFill>
        </a:ln>
      </xdr:spPr>
    </xdr:pic>
    <xdr:clientData/>
  </xdr:twoCellAnchor>
  <xdr:twoCellAnchor>
    <xdr:from>
      <xdr:col>0</xdr:col>
      <xdr:colOff>94074</xdr:colOff>
      <xdr:row>0</xdr:row>
      <xdr:rowOff>28222</xdr:rowOff>
    </xdr:from>
    <xdr:to>
      <xdr:col>14</xdr:col>
      <xdr:colOff>592667</xdr:colOff>
      <xdr:row>3</xdr:row>
      <xdr:rowOff>150519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04A45AA-E891-2294-BE9B-2316B63DFA66}"/>
            </a:ext>
          </a:extLst>
        </xdr:cNvPr>
        <xdr:cNvSpPr/>
      </xdr:nvSpPr>
      <xdr:spPr>
        <a:xfrm>
          <a:off x="94074" y="28222"/>
          <a:ext cx="9849556" cy="658519"/>
        </a:xfrm>
        <a:prstGeom prst="round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>
              <a:solidFill>
                <a:schemeClr val="accent6">
                  <a:lumMod val="20000"/>
                  <a:lumOff val="80000"/>
                </a:schemeClr>
              </a:solidFill>
            </a:rPr>
            <a:t>Veteran</a:t>
          </a:r>
          <a:r>
            <a:rPr lang="en-GB" sz="2800" baseline="0">
              <a:solidFill>
                <a:schemeClr val="accent6">
                  <a:lumMod val="20000"/>
                  <a:lumOff val="80000"/>
                </a:schemeClr>
              </a:solidFill>
            </a:rPr>
            <a:t> Housing Support Dashboard</a:t>
          </a:r>
          <a:endParaRPr lang="en-GB" sz="2800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338667</xdr:colOff>
      <xdr:row>4</xdr:row>
      <xdr:rowOff>9405</xdr:rowOff>
    </xdr:from>
    <xdr:to>
      <xdr:col>4</xdr:col>
      <xdr:colOff>622815</xdr:colOff>
      <xdr:row>8</xdr:row>
      <xdr:rowOff>37629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A9739A0-18F8-4381-8B0E-A5DE6D6A4D90}"/>
            </a:ext>
          </a:extLst>
        </xdr:cNvPr>
        <xdr:cNvSpPr/>
      </xdr:nvSpPr>
      <xdr:spPr>
        <a:xfrm>
          <a:off x="1674519" y="724368"/>
          <a:ext cx="1620000" cy="743187"/>
        </a:xfrm>
        <a:prstGeom prst="round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Lowest </a:t>
          </a:r>
        </a:p>
        <a:p>
          <a:pPr algn="ctr"/>
          <a:r>
            <a:rPr lang="en-GB" sz="1100"/>
            <a:t>Outcome Score</a:t>
          </a:r>
        </a:p>
        <a:p>
          <a:pPr algn="ctr"/>
          <a:r>
            <a:rPr lang="en-GB" sz="1400" b="1"/>
            <a:t>0/100</a:t>
          </a:r>
        </a:p>
      </xdr:txBody>
    </xdr:sp>
    <xdr:clientData/>
  </xdr:twoCellAnchor>
  <xdr:twoCellAnchor>
    <xdr:from>
      <xdr:col>3</xdr:col>
      <xdr:colOff>555037</xdr:colOff>
      <xdr:row>3</xdr:row>
      <xdr:rowOff>169333</xdr:rowOff>
    </xdr:from>
    <xdr:to>
      <xdr:col>6</xdr:col>
      <xdr:colOff>171259</xdr:colOff>
      <xdr:row>8</xdr:row>
      <xdr:rowOff>18816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359D10D-3015-4E1A-9973-703FDD9D359D}"/>
            </a:ext>
          </a:extLst>
        </xdr:cNvPr>
        <xdr:cNvSpPr/>
      </xdr:nvSpPr>
      <xdr:spPr>
        <a:xfrm>
          <a:off x="2558815" y="705555"/>
          <a:ext cx="1620000" cy="743187"/>
        </a:xfrm>
        <a:prstGeom prst="round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Average </a:t>
          </a:r>
        </a:p>
        <a:p>
          <a:pPr algn="ctr"/>
          <a:r>
            <a:rPr lang="en-GB" sz="1100"/>
            <a:t>Outcome Score</a:t>
          </a:r>
        </a:p>
        <a:p>
          <a:pPr algn="ctr"/>
          <a:r>
            <a:rPr lang="en-GB" sz="1400" b="1"/>
            <a:t>49.51/100</a:t>
          </a:r>
          <a:endParaRPr lang="en-GB" sz="1100" b="1"/>
        </a:p>
      </xdr:txBody>
    </xdr:sp>
    <xdr:clientData/>
  </xdr:twoCellAnchor>
  <xdr:twoCellAnchor>
    <xdr:from>
      <xdr:col>6</xdr:col>
      <xdr:colOff>197553</xdr:colOff>
      <xdr:row>3</xdr:row>
      <xdr:rowOff>169332</xdr:rowOff>
    </xdr:from>
    <xdr:to>
      <xdr:col>8</xdr:col>
      <xdr:colOff>481702</xdr:colOff>
      <xdr:row>8</xdr:row>
      <xdr:rowOff>18815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E6747E6-ADFA-4525-A64C-9E298A44826F}"/>
            </a:ext>
          </a:extLst>
        </xdr:cNvPr>
        <xdr:cNvSpPr/>
      </xdr:nvSpPr>
      <xdr:spPr>
        <a:xfrm>
          <a:off x="4205109" y="705554"/>
          <a:ext cx="1620000" cy="743187"/>
        </a:xfrm>
        <a:prstGeom prst="round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Highest </a:t>
          </a:r>
        </a:p>
        <a:p>
          <a:pPr algn="ctr"/>
          <a:r>
            <a:rPr lang="en-GB" sz="1100"/>
            <a:t>Outcome Score</a:t>
          </a:r>
        </a:p>
        <a:p>
          <a:pPr algn="ctr"/>
          <a:r>
            <a:rPr lang="en-GB" sz="1400" b="1"/>
            <a:t>80/100</a:t>
          </a:r>
          <a:endParaRPr lang="en-GB" sz="1100" b="1"/>
        </a:p>
      </xdr:txBody>
    </xdr:sp>
    <xdr:clientData/>
  </xdr:twoCellAnchor>
  <xdr:twoCellAnchor>
    <xdr:from>
      <xdr:col>8</xdr:col>
      <xdr:colOff>18814</xdr:colOff>
      <xdr:row>20</xdr:row>
      <xdr:rowOff>47037</xdr:rowOff>
    </xdr:from>
    <xdr:to>
      <xdr:col>14</xdr:col>
      <xdr:colOff>583258</xdr:colOff>
      <xdr:row>35</xdr:row>
      <xdr:rowOff>109126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EE903C-AD4C-4FAD-9942-2BA6BDD27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555036</xdr:colOff>
      <xdr:row>20</xdr:row>
      <xdr:rowOff>56443</xdr:rowOff>
    </xdr:from>
    <xdr:to>
      <xdr:col>8</xdr:col>
      <xdr:colOff>451554</xdr:colOff>
      <xdr:row>34</xdr:row>
      <xdr:rowOff>174976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93C7F9-F0B3-4367-8027-0E1DD4764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365548</xdr:colOff>
      <xdr:row>1</xdr:row>
      <xdr:rowOff>103479</xdr:rowOff>
    </xdr:from>
    <xdr:to>
      <xdr:col>20</xdr:col>
      <xdr:colOff>349414</xdr:colOff>
      <xdr:row>13</xdr:row>
      <xdr:rowOff>84665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126FD-FBD8-4E68-9794-E7E26D50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545630</xdr:colOff>
      <xdr:row>4</xdr:row>
      <xdr:rowOff>75258</xdr:rowOff>
    </xdr:from>
    <xdr:to>
      <xdr:col>14</xdr:col>
      <xdr:colOff>470371</xdr:colOff>
      <xdr:row>19</xdr:row>
      <xdr:rowOff>137347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2BAED96-B495-41DC-8391-8E876B26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9550" y="776298"/>
              <a:ext cx="4618661" cy="2690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188148</xdr:colOff>
      <xdr:row>16</xdr:row>
      <xdr:rowOff>84667</xdr:rowOff>
    </xdr:from>
    <xdr:to>
      <xdr:col>22</xdr:col>
      <xdr:colOff>84667</xdr:colOff>
      <xdr:row>31</xdr:row>
      <xdr:rowOff>146756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57BBB7-60A1-4D49-8F74-4E841A79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103481</xdr:colOff>
      <xdr:row>8</xdr:row>
      <xdr:rowOff>150517</xdr:rowOff>
    </xdr:from>
    <xdr:to>
      <xdr:col>7</xdr:col>
      <xdr:colOff>0</xdr:colOff>
      <xdr:row>24</xdr:row>
      <xdr:rowOff>33865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F2D1D4-7413-44B4-96EB-1E564585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Costa" refreshedDate="45790.738012152775" createdVersion="8" refreshedVersion="8" minRefreshableVersion="3" recordCount="101" xr:uid="{780821BE-8CC9-4146-B51C-84A812B851DA}">
  <cacheSource type="worksheet">
    <worksheetSource ref="A1:P102" sheet="Dataset"/>
  </cacheSource>
  <cacheFields count="19">
    <cacheField name="Veteran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0" maxValue="64" count="42">
        <n v="58"/>
        <n v="48"/>
        <n v="34"/>
        <n v="62"/>
        <n v="27"/>
        <n v="40"/>
        <n v="38"/>
        <n v="42"/>
        <n v="30"/>
        <n v="43"/>
        <n v="55"/>
        <n v="59"/>
        <n v="22"/>
        <n v="41"/>
        <n v="21"/>
        <n v="63"/>
        <n v="49"/>
        <n v="57"/>
        <n v="52"/>
        <n v="31"/>
        <n v="44"/>
        <n v="46"/>
        <n v="61"/>
        <n v="47"/>
        <n v="35"/>
        <n v="56"/>
        <n v="26"/>
        <n v="28"/>
        <n v="37"/>
        <n v="23"/>
        <n v="33"/>
        <n v="45"/>
        <n v="39"/>
        <n v="54"/>
        <n v="36"/>
        <n v="25"/>
        <n v="53"/>
        <n v="29"/>
        <n v="50"/>
        <n v="64"/>
        <n v="60"/>
        <n v="20"/>
      </sharedItems>
      <fieldGroup base="2">
        <rangePr startNum="20" endNum="64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Number of Children/Dependants" numFmtId="0">
      <sharedItems containsSemiMixedTypes="0" containsString="0" containsNumber="1" containsInteger="1" minValue="0" maxValue="4" count="5">
        <n v="2"/>
        <n v="0"/>
        <n v="4"/>
        <n v="1"/>
        <n v="3"/>
      </sharedItems>
    </cacheField>
    <cacheField name="Length of Homelessness (months)" numFmtId="0">
      <sharedItems containsSemiMixedTypes="0" containsString="0" containsNumber="1" containsInteger="1" minValue="1" maxValue="35"/>
    </cacheField>
    <cacheField name="Support Services Accessed" numFmtId="0">
      <sharedItems/>
    </cacheField>
    <cacheField name="Housing Placement Date" numFmtId="14">
      <sharedItems containsSemiMixedTypes="0" containsNonDate="0" containsDate="1" containsString="0" minDate="2023-01-01T00:00:00" maxDate="2024-12-01T00:00:00" count="101"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  <d v="2024-06-02T00:00:00"/>
        <d v="2024-06-09T00:00:00"/>
        <d v="2024-06-16T00:00:00"/>
        <d v="2024-06-23T00:00:00"/>
        <d v="2024-06-30T00:00:00"/>
        <d v="2024-07-07T00:00:00"/>
        <d v="2024-07-14T00:00:00"/>
        <d v="2024-07-21T00:00:00"/>
        <d v="2024-07-28T00:00:00"/>
        <d v="2024-08-04T00:00:00"/>
        <d v="2024-08-11T00:00:00"/>
        <d v="2024-08-18T00:00:00"/>
        <d v="2024-08-25T00:00:00"/>
        <d v="2024-09-01T00:00:00"/>
        <d v="2024-09-08T00:00:00"/>
        <d v="2024-09-15T00:00:00"/>
        <d v="2024-09-22T00:00:00"/>
        <d v="2024-09-29T00:00:00"/>
        <d v="2024-10-06T00:00:00"/>
        <d v="2024-10-13T00:00:00"/>
        <d v="2024-10-20T00:00:00"/>
        <d v="2024-10-27T00:00:00"/>
        <d v="2024-11-03T00:00:00"/>
        <d v="2024-11-10T00:00:00"/>
        <d v="2024-11-17T00:00:00"/>
        <d v="2024-11-24T00:00:00"/>
        <d v="2024-11-30T00:00:00"/>
      </sharedItems>
      <fieldGroup par="18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Month-Year" numFmtId="14">
      <sharedItems count="23">
        <s v="January 2023"/>
        <s v="February 2023"/>
        <s v="March 2023"/>
        <s v="April 2023"/>
        <s v="May 2023"/>
        <s v="June 2023"/>
        <s v="July 2023"/>
        <s v="August 2023"/>
        <s v="September 2023"/>
        <s v="October 2023"/>
        <s v="November 2023"/>
        <s v="December 2023"/>
        <s v="January 2024"/>
        <s v="February 2024"/>
        <s v="March 2024"/>
        <s v="April 2024"/>
        <s v="May 2024"/>
        <s v="June 2024"/>
        <s v="July 2024"/>
        <s v="August 2024"/>
        <s v="September 2024"/>
        <s v="October 2024"/>
        <s v="November 2024"/>
      </sharedItems>
    </cacheField>
    <cacheField name="Current Housing Status" numFmtId="0">
      <sharedItems count="4">
        <s v="Temporary"/>
        <s v="Permanent"/>
        <s v="Rehoused"/>
        <s v="Returned to Homelessness"/>
      </sharedItems>
    </cacheField>
    <cacheField name="Employment Status" numFmtId="0">
      <sharedItems count="4">
        <s v="Unemployed"/>
        <s v="Full-time"/>
        <s v="Seeking Work"/>
        <s v="Part-time"/>
      </sharedItems>
    </cacheField>
    <cacheField name="Mental Health Support Received (Y/N)" numFmtId="0">
      <sharedItems/>
    </cacheField>
    <cacheField name="Priority Need Reason" numFmtId="0">
      <sharedItems count="10">
        <s v="Physical disability / ill health"/>
        <s v="Domestic abuse"/>
        <s v="Homeless because of emergency"/>
        <s v="Household includes a pregnant woman"/>
        <s v="Vulnerable with children"/>
        <s v="Old age"/>
        <s v="Young applicant"/>
        <s v="Household includes dependent children"/>
        <s v="Mental health problems"/>
        <s v="Other"/>
      </sharedItems>
    </cacheField>
    <cacheField name="Priority Status" numFmtId="0">
      <sharedItems count="2">
        <s v="Priority"/>
        <s v="Non-Priority"/>
      </sharedItems>
    </cacheField>
    <cacheField name="Outcome Score" numFmtId="0">
      <sharedItems containsSemiMixedTypes="0" containsString="0" containsNumber="1" containsInteger="1" minValue="0" maxValue="80" count="9">
        <n v="40"/>
        <n v="60"/>
        <n v="70"/>
        <n v="30"/>
        <n v="50"/>
        <n v="20"/>
        <n v="80"/>
        <n v="10"/>
        <n v="0"/>
      </sharedItems>
      <fieldGroup base="15">
        <rangePr autoEnd="0" startNum="0" endNum="100" groupInterval="25"/>
        <groupItems count="6">
          <s v="&lt;0"/>
          <s v="0-24"/>
          <s v="25-49"/>
          <s v="50-74"/>
          <s v="75-100"/>
          <s v="&gt;100"/>
        </groupItems>
      </fieldGroup>
    </cacheField>
    <cacheField name="Months (Housing Placement Date)" numFmtId="0" databaseField="0">
      <fieldGroup base="6">
        <rangePr groupBy="months" startDate="2023-01-01T00:00:00" endDate="2024-12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2/2024"/>
        </groupItems>
      </fieldGroup>
    </cacheField>
    <cacheField name="Quarters (Housing Placement Date)" numFmtId="0" databaseField="0">
      <fieldGroup base="6">
        <rangePr groupBy="quarters" startDate="2023-01-01T00:00:00" endDate="2024-12-01T00:00:00"/>
        <groupItems count="6">
          <s v="&lt;01/01/2023"/>
          <s v="Qtr1"/>
          <s v="Qtr2"/>
          <s v="Qtr3"/>
          <s v="Qtr4"/>
          <s v="&gt;01/12/2024"/>
        </groupItems>
      </fieldGroup>
    </cacheField>
    <cacheField name="Years (Housing Placement Date)" numFmtId="0" databaseField="0">
      <fieldGroup base="6">
        <rangePr groupBy="years" startDate="2023-01-01T00:00:00" endDate="2024-12-01T00:00:00"/>
        <groupItems count="4">
          <s v="&lt;01/01/2023"/>
          <s v="2023"/>
          <s v="2024"/>
          <s v="&gt;01/12/2024"/>
        </groupItems>
      </fieldGroup>
    </cacheField>
  </cacheFields>
  <extLst>
    <ext xmlns:x14="http://schemas.microsoft.com/office/spreadsheetml/2009/9/main" uri="{725AE2AE-9491-48be-B2B4-4EB974FC3084}">
      <x14:pivotCacheDefinition pivotCacheId="16661228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Costa" refreshedDate="45791.625867708331" createdVersion="8" refreshedVersion="8" minRefreshableVersion="3" recordCount="101" xr:uid="{3F4A24DD-1757-4C2F-9FEE-03D45FDCBABC}">
  <cacheSource type="worksheet">
    <worksheetSource name="Table1"/>
  </cacheSource>
  <cacheFields count="19">
    <cacheField name="Veteran ID" numFmtId="0">
      <sharedItems count="101">
        <s v="VET1000"/>
        <s v="VET1001"/>
        <s v="VET1002"/>
        <s v="VET1003"/>
        <s v="VET1004"/>
        <s v="VET1005"/>
        <s v="VET1006"/>
        <s v="VET1007"/>
        <s v="VET1008"/>
        <s v="VET1009"/>
        <s v="VET1010"/>
        <s v="VET1011"/>
        <s v="VET1012"/>
        <s v="VET1013"/>
        <s v="VET1014"/>
        <s v="VET1015"/>
        <s v="VET1016"/>
        <s v="VET1017"/>
        <s v="VET1018"/>
        <s v="VET1019"/>
        <s v="VET1020"/>
        <s v="VET1021"/>
        <s v="VET1022"/>
        <s v="VET1023"/>
        <s v="VET1024"/>
        <s v="VET1025"/>
        <s v="VET1026"/>
        <s v="VET1027"/>
        <s v="VET1028"/>
        <s v="VET1029"/>
        <s v="VET1030"/>
        <s v="VET1031"/>
        <s v="VET1032"/>
        <s v="VET1033"/>
        <s v="VET1034"/>
        <s v="VET1035"/>
        <s v="VET1036"/>
        <s v="VET1037"/>
        <s v="VET1038"/>
        <s v="VET1039"/>
        <s v="VET1040"/>
        <s v="VET1041"/>
        <s v="VET1042"/>
        <s v="VET1043"/>
        <s v="VET1044"/>
        <s v="VET1045"/>
        <s v="VET1046"/>
        <s v="VET1047"/>
        <s v="VET1048"/>
        <s v="VET1049"/>
        <s v="VET1050"/>
        <s v="VET1051"/>
        <s v="VET1052"/>
        <s v="VET1053"/>
        <s v="VET1054"/>
        <s v="VET1055"/>
        <s v="VET1056"/>
        <s v="VET1057"/>
        <s v="VET1058"/>
        <s v="VET1059"/>
        <s v="VET1060"/>
        <s v="VET1061"/>
        <s v="VET1062"/>
        <s v="VET1063"/>
        <s v="VET1064"/>
        <s v="VET1065"/>
        <s v="VET1066"/>
        <s v="VET1067"/>
        <s v="VET1068"/>
        <s v="VET1069"/>
        <s v="VET1070"/>
        <s v="VET1071"/>
        <s v="VET1072"/>
        <s v="VET1073"/>
        <s v="VET1074"/>
        <s v="VET1075"/>
        <s v="VET1076"/>
        <s v="VET1077"/>
        <s v="VET1078"/>
        <s v="VET1079"/>
        <s v="VET1080"/>
        <s v="VET1081"/>
        <s v="VET1082"/>
        <s v="VET1083"/>
        <s v="VET1084"/>
        <s v="VET1085"/>
        <s v="VET1086"/>
        <s v="VET1087"/>
        <s v="VET1088"/>
        <s v="VET1089"/>
        <s v="VET1090"/>
        <s v="VET1091"/>
        <s v="VET1092"/>
        <s v="VET1093"/>
        <s v="VET1094"/>
        <s v="VET1095"/>
        <s v="VET1096"/>
        <s v="VET1097"/>
        <s v="VET1098"/>
        <s v="VET1099"/>
        <s v="VET1100"/>
      </sharedItems>
    </cacheField>
    <cacheField name="Gender" numFmtId="0">
      <sharedItems count="3">
        <s v="Other"/>
        <s v="Male"/>
        <s v="Female"/>
      </sharedItems>
    </cacheField>
    <cacheField name="Age" numFmtId="0">
      <sharedItems containsSemiMixedTypes="0" containsString="0" containsNumber="1" containsInteger="1" minValue="20" maxValue="64" count="42">
        <n v="58"/>
        <n v="48"/>
        <n v="34"/>
        <n v="62"/>
        <n v="27"/>
        <n v="40"/>
        <n v="38"/>
        <n v="42"/>
        <n v="30"/>
        <n v="43"/>
        <n v="55"/>
        <n v="59"/>
        <n v="22"/>
        <n v="41"/>
        <n v="21"/>
        <n v="63"/>
        <n v="49"/>
        <n v="57"/>
        <n v="52"/>
        <n v="31"/>
        <n v="44"/>
        <n v="46"/>
        <n v="61"/>
        <n v="47"/>
        <n v="35"/>
        <n v="56"/>
        <n v="26"/>
        <n v="28"/>
        <n v="37"/>
        <n v="23"/>
        <n v="33"/>
        <n v="45"/>
        <n v="39"/>
        <n v="54"/>
        <n v="36"/>
        <n v="25"/>
        <n v="53"/>
        <n v="29"/>
        <n v="50"/>
        <n v="64"/>
        <n v="60"/>
        <n v="20"/>
      </sharedItems>
      <fieldGroup base="2">
        <rangePr startNum="20" endNum="64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Number of Children/Dependants" numFmtId="0">
      <sharedItems containsSemiMixedTypes="0" containsString="0" containsNumber="1" containsInteger="1" minValue="0" maxValue="4"/>
    </cacheField>
    <cacheField name="Length of Homelessness (months)" numFmtId="0">
      <sharedItems containsSemiMixedTypes="0" containsString="0" containsNumber="1" containsInteger="1" minValue="1" maxValue="35"/>
    </cacheField>
    <cacheField name="Support Services Accessed" numFmtId="0">
      <sharedItems count="60">
        <s v="Legal Aid, Mental Health Support, Job Training"/>
        <s v="Financial Advice, Counselling, Job Training"/>
        <s v="Financial Advice"/>
        <s v="Financial Advice, Counselling"/>
        <s v="Mental Health Support"/>
        <s v="Financial Advice, Job Training, Substance Abuse Program"/>
        <s v="Legal Aid, Substance Abuse Program"/>
        <s v="Job Training"/>
        <s v="Mental Health Support, Legal Aid, Financial Advice"/>
        <s v="Mental Health Support, Substance Abuse Program, Legal Aid"/>
        <s v="Job Training, Legal Aid"/>
        <s v="Substance Abuse Program, Counselling, Mental Health Support"/>
        <s v="Job Training, Substance Abuse Program, Counselling"/>
        <s v="Substance Abuse Program, Mental Health Support"/>
        <s v="Mental Health Support, Financial Advice"/>
        <s v="Counselling, Legal Aid, Financial Advice"/>
        <s v="Financial Advice, Counselling, Legal Aid"/>
        <s v="Job Training, Substance Abuse Program"/>
        <s v="Legal Aid"/>
        <s v="Financial Advice, Mental Health Support, Job Training"/>
        <s v="Counselling, Financial Advice, Job Training"/>
        <s v="Counselling, Mental Health Support, Financial Advice"/>
        <s v="Counselling, Legal Aid"/>
        <s v="Financial Advice, Job Training"/>
        <s v="Counselling, Legal Aid, Substance Abuse Program"/>
        <s v="Substance Abuse Program, Mental Health Support, Job Training"/>
        <s v="Mental Health Support, Legal Aid"/>
        <s v="Job Training, Mental Health Support"/>
        <s v="Legal Aid, Job Training, Financial Advice"/>
        <s v="Legal Aid, Financial Advice"/>
        <s v="Mental Health Support, Substance Abuse Program"/>
        <s v="Counselling"/>
        <s v="Counselling, Mental Health Support"/>
        <s v="Job Training, Mental Health Support, Legal Aid"/>
        <s v="Legal Aid, Counselling, Job Training"/>
        <s v="Substance Abuse Program, Job Training, Mental Health Support"/>
        <s v="Mental Health Support, Legal Aid, Substance Abuse Program"/>
        <s v="Substance Abuse Program"/>
        <s v="Job Training, Counselling"/>
        <s v="Financial Advice, Substance Abuse Program"/>
        <s v="Substance Abuse Program, Counselling"/>
        <s v="Legal Aid, Counselling, Mental Health Support"/>
        <s v="Substance Abuse Program, Job Training, Legal Aid"/>
        <s v="Mental Health Support, Counselling"/>
        <s v="Counselling, Legal Aid, Job Training"/>
        <s v="Substance Abuse Program, Job Training"/>
        <s v="Counselling, Job Training"/>
        <s v="Counselling, Substance Abuse Program"/>
        <s v="Substance Abuse Program, Financial Advice"/>
        <s v="Legal Aid, Mental Health Support"/>
        <s v="Legal Aid, Substance Abuse Program, Job Training"/>
        <s v="Legal Aid, Mental Health Support, Counselling"/>
        <s v="Financial Advice, Counselling, Mental Health Support"/>
        <s v="Counselling, Mental Health Support, Legal Aid"/>
        <s v="Mental Health Support, Financial Advice, Legal Aid"/>
        <s v="Financial Advice, Job Training, Legal Aid"/>
        <s v="Job Training, Financial Advice"/>
        <s v="Mental Health Support, Counselling, Legal Aid"/>
        <s v="Job Training, Mental Health Support, Financial Advice"/>
        <s v="Mental Health Support, Financial Advice, Counselling"/>
      </sharedItems>
    </cacheField>
    <cacheField name="Housing Placement Date" numFmtId="14">
      <sharedItems containsSemiMixedTypes="0" containsNonDate="0" containsDate="1" containsString="0" minDate="2023-01-01T00:00:00" maxDate="2024-12-01T00:00:00" count="101"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  <d v="2024-06-02T00:00:00"/>
        <d v="2024-06-09T00:00:00"/>
        <d v="2024-06-16T00:00:00"/>
        <d v="2024-06-23T00:00:00"/>
        <d v="2024-06-30T00:00:00"/>
        <d v="2024-07-07T00:00:00"/>
        <d v="2024-07-14T00:00:00"/>
        <d v="2024-07-21T00:00:00"/>
        <d v="2024-07-28T00:00:00"/>
        <d v="2024-08-04T00:00:00"/>
        <d v="2024-08-11T00:00:00"/>
        <d v="2024-08-18T00:00:00"/>
        <d v="2024-08-25T00:00:00"/>
        <d v="2024-09-01T00:00:00"/>
        <d v="2024-09-08T00:00:00"/>
        <d v="2024-09-15T00:00:00"/>
        <d v="2024-09-22T00:00:00"/>
        <d v="2024-09-29T00:00:00"/>
        <d v="2024-10-06T00:00:00"/>
        <d v="2024-10-13T00:00:00"/>
        <d v="2024-10-20T00:00:00"/>
        <d v="2024-10-27T00:00:00"/>
        <d v="2024-11-03T00:00:00"/>
        <d v="2024-11-10T00:00:00"/>
        <d v="2024-11-17T00:00:00"/>
        <d v="2024-11-24T00:00:00"/>
        <d v="2024-11-30T00:00:00"/>
      </sharedItems>
      <fieldGroup par="18"/>
    </cacheField>
    <cacheField name="Month" numFmtId="0">
      <sharedItems/>
    </cacheField>
    <cacheField name="Year" numFmtId="0">
      <sharedItems containsSemiMixedTypes="0" containsString="0" containsNumber="1" containsInteger="1" minValue="2023" maxValue="2024"/>
    </cacheField>
    <cacheField name="Month-Year" numFmtId="14">
      <sharedItems/>
    </cacheField>
    <cacheField name="Current Housing Status" numFmtId="0">
      <sharedItems/>
    </cacheField>
    <cacheField name="Employment Status" numFmtId="0">
      <sharedItems/>
    </cacheField>
    <cacheField name="Mental Health Support Received (Y/N)" numFmtId="0">
      <sharedItems/>
    </cacheField>
    <cacheField name="Priority Need Reason" numFmtId="0">
      <sharedItems/>
    </cacheField>
    <cacheField name="Priority Status" numFmtId="0">
      <sharedItems/>
    </cacheField>
    <cacheField name="Outcome Score" numFmtId="0">
      <sharedItems containsSemiMixedTypes="0" containsString="0" containsNumber="1" containsInteger="1" minValue="0" maxValue="80" count="9">
        <n v="40"/>
        <n v="60"/>
        <n v="70"/>
        <n v="30"/>
        <n v="50"/>
        <n v="20"/>
        <n v="80"/>
        <n v="10"/>
        <n v="0"/>
      </sharedItems>
      <fieldGroup base="15">
        <rangePr autoEnd="0" startNum="0" endNum="100" groupInterval="25"/>
        <groupItems count="6">
          <s v="&lt;0"/>
          <s v="0-24"/>
          <s v="25-49"/>
          <s v="50-74"/>
          <s v="75-100"/>
          <s v="&gt;100"/>
        </groupItems>
      </fieldGroup>
    </cacheField>
    <cacheField name="Months (Housing Placement Date)" numFmtId="0" databaseField="0">
      <fieldGroup base="6">
        <rangePr groupBy="months" startDate="2023-01-01T00:00:00" endDate="2024-12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2/2024"/>
        </groupItems>
      </fieldGroup>
    </cacheField>
    <cacheField name="Quarters (Housing Placement Date)" numFmtId="0" databaseField="0">
      <fieldGroup base="6">
        <rangePr groupBy="quarters" startDate="2023-01-01T00:00:00" endDate="2024-12-01T00:00:00"/>
        <groupItems count="6">
          <s v="&lt;01/01/2023"/>
          <s v="Qtr1"/>
          <s v="Qtr2"/>
          <s v="Qtr3"/>
          <s v="Qtr4"/>
          <s v="&gt;01/12/2024"/>
        </groupItems>
      </fieldGroup>
    </cacheField>
    <cacheField name="Years (Housing Placement Date)" numFmtId="0" databaseField="0">
      <fieldGroup base="6">
        <rangePr groupBy="years" startDate="2023-01-01T00:00:00" endDate="2024-12-01T00:00:00"/>
        <groupItems count="4">
          <s v="&lt;01/01/2023"/>
          <s v="2023"/>
          <s v="2024"/>
          <s v="&gt;0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VET1000"/>
    <s v="Other"/>
    <x v="0"/>
    <x v="0"/>
    <n v="26"/>
    <s v="Legal Aid, Mental Health Support, Job Training"/>
    <x v="0"/>
    <x v="0"/>
    <x v="0"/>
    <x v="0"/>
    <x v="0"/>
    <x v="0"/>
    <s v="Y"/>
    <x v="0"/>
    <x v="0"/>
    <x v="0"/>
  </r>
  <r>
    <s v="VET1001"/>
    <s v="Male"/>
    <x v="1"/>
    <x v="0"/>
    <n v="32"/>
    <s v="Financial Advice, Counselling, Job Training"/>
    <x v="1"/>
    <x v="0"/>
    <x v="0"/>
    <x v="0"/>
    <x v="0"/>
    <x v="1"/>
    <s v="N"/>
    <x v="1"/>
    <x v="0"/>
    <x v="1"/>
  </r>
  <r>
    <s v="VET1002"/>
    <s v="Male"/>
    <x v="2"/>
    <x v="1"/>
    <n v="6"/>
    <s v="Financial Advice"/>
    <x v="2"/>
    <x v="0"/>
    <x v="0"/>
    <x v="0"/>
    <x v="1"/>
    <x v="0"/>
    <s v="N"/>
    <x v="2"/>
    <x v="0"/>
    <x v="0"/>
  </r>
  <r>
    <s v="VET1003"/>
    <s v="Other"/>
    <x v="3"/>
    <x v="0"/>
    <n v="32"/>
    <s v="Financial Advice, Counselling"/>
    <x v="3"/>
    <x v="0"/>
    <x v="0"/>
    <x v="0"/>
    <x v="0"/>
    <x v="0"/>
    <s v="Y"/>
    <x v="3"/>
    <x v="0"/>
    <x v="0"/>
  </r>
  <r>
    <s v="VET1004"/>
    <s v="Female"/>
    <x v="4"/>
    <x v="2"/>
    <n v="4"/>
    <s v="Mental Health Support"/>
    <x v="4"/>
    <x v="0"/>
    <x v="0"/>
    <x v="0"/>
    <x v="1"/>
    <x v="2"/>
    <s v="N"/>
    <x v="2"/>
    <x v="0"/>
    <x v="0"/>
  </r>
  <r>
    <s v="VET1005"/>
    <s v="Male"/>
    <x v="5"/>
    <x v="3"/>
    <n v="11"/>
    <s v="Financial Advice, Job Training, Substance Abuse Program"/>
    <x v="5"/>
    <x v="1"/>
    <x v="0"/>
    <x v="1"/>
    <x v="2"/>
    <x v="1"/>
    <s v="N"/>
    <x v="4"/>
    <x v="0"/>
    <x v="2"/>
  </r>
  <r>
    <s v="VET1006"/>
    <s v="Male"/>
    <x v="0"/>
    <x v="3"/>
    <n v="17"/>
    <s v="Legal Aid, Substance Abuse Program"/>
    <x v="6"/>
    <x v="1"/>
    <x v="0"/>
    <x v="1"/>
    <x v="0"/>
    <x v="0"/>
    <s v="N"/>
    <x v="4"/>
    <x v="0"/>
    <x v="3"/>
  </r>
  <r>
    <s v="VET1007"/>
    <s v="Male"/>
    <x v="6"/>
    <x v="1"/>
    <n v="24"/>
    <s v="Financial Advice"/>
    <x v="7"/>
    <x v="1"/>
    <x v="0"/>
    <x v="1"/>
    <x v="1"/>
    <x v="0"/>
    <s v="N"/>
    <x v="5"/>
    <x v="0"/>
    <x v="0"/>
  </r>
  <r>
    <s v="VET1008"/>
    <s v="Other"/>
    <x v="7"/>
    <x v="4"/>
    <n v="5"/>
    <s v="Job Training"/>
    <x v="8"/>
    <x v="1"/>
    <x v="0"/>
    <x v="1"/>
    <x v="0"/>
    <x v="3"/>
    <s v="Y"/>
    <x v="6"/>
    <x v="0"/>
    <x v="4"/>
  </r>
  <r>
    <s v="VET1009"/>
    <s v="Male"/>
    <x v="8"/>
    <x v="1"/>
    <n v="34"/>
    <s v="Mental Health Support, Legal Aid, Financial Advice"/>
    <x v="9"/>
    <x v="2"/>
    <x v="0"/>
    <x v="2"/>
    <x v="1"/>
    <x v="3"/>
    <s v="N"/>
    <x v="7"/>
    <x v="0"/>
    <x v="2"/>
  </r>
  <r>
    <s v="VET1010"/>
    <s v="Other"/>
    <x v="8"/>
    <x v="4"/>
    <n v="6"/>
    <s v="Mental Health Support, Substance Abuse Program, Legal Aid"/>
    <x v="10"/>
    <x v="2"/>
    <x v="0"/>
    <x v="2"/>
    <x v="3"/>
    <x v="0"/>
    <s v="Y"/>
    <x v="2"/>
    <x v="0"/>
    <x v="5"/>
  </r>
  <r>
    <s v="VET1011"/>
    <s v="Other"/>
    <x v="9"/>
    <x v="3"/>
    <n v="22"/>
    <s v="Job Training, Legal Aid"/>
    <x v="11"/>
    <x v="2"/>
    <x v="0"/>
    <x v="2"/>
    <x v="2"/>
    <x v="0"/>
    <s v="N"/>
    <x v="6"/>
    <x v="0"/>
    <x v="0"/>
  </r>
  <r>
    <s v="VET1012"/>
    <s v="Other"/>
    <x v="10"/>
    <x v="1"/>
    <n v="11"/>
    <s v="Substance Abuse Program, Counselling, Mental Health Support"/>
    <x v="12"/>
    <x v="2"/>
    <x v="0"/>
    <x v="2"/>
    <x v="0"/>
    <x v="3"/>
    <s v="N"/>
    <x v="8"/>
    <x v="0"/>
    <x v="4"/>
  </r>
  <r>
    <s v="VET1013"/>
    <s v="Male"/>
    <x v="11"/>
    <x v="2"/>
    <n v="16"/>
    <s v="Job Training"/>
    <x v="13"/>
    <x v="3"/>
    <x v="0"/>
    <x v="3"/>
    <x v="1"/>
    <x v="2"/>
    <s v="N"/>
    <x v="2"/>
    <x v="0"/>
    <x v="0"/>
  </r>
  <r>
    <s v="VET1014"/>
    <s v="Other"/>
    <x v="9"/>
    <x v="0"/>
    <n v="33"/>
    <s v="Job Training, Substance Abuse Program, Counselling"/>
    <x v="14"/>
    <x v="3"/>
    <x v="0"/>
    <x v="3"/>
    <x v="0"/>
    <x v="1"/>
    <s v="Y"/>
    <x v="3"/>
    <x v="0"/>
    <x v="2"/>
  </r>
  <r>
    <s v="VET1015"/>
    <s v="Female"/>
    <x v="12"/>
    <x v="4"/>
    <n v="9"/>
    <s v="Substance Abuse Program, Mental Health Support"/>
    <x v="15"/>
    <x v="3"/>
    <x v="0"/>
    <x v="3"/>
    <x v="0"/>
    <x v="2"/>
    <s v="N"/>
    <x v="6"/>
    <x v="0"/>
    <x v="3"/>
  </r>
  <r>
    <s v="VET1016"/>
    <s v="Male"/>
    <x v="13"/>
    <x v="0"/>
    <n v="6"/>
    <s v="Mental Health Support, Financial Advice"/>
    <x v="16"/>
    <x v="3"/>
    <x v="0"/>
    <x v="3"/>
    <x v="2"/>
    <x v="1"/>
    <s v="N"/>
    <x v="1"/>
    <x v="0"/>
    <x v="2"/>
  </r>
  <r>
    <s v="VET1017"/>
    <s v="Male"/>
    <x v="14"/>
    <x v="0"/>
    <n v="16"/>
    <s v="Counselling, Legal Aid, Financial Advice"/>
    <x v="17"/>
    <x v="3"/>
    <x v="0"/>
    <x v="3"/>
    <x v="1"/>
    <x v="0"/>
    <s v="N"/>
    <x v="6"/>
    <x v="0"/>
    <x v="4"/>
  </r>
  <r>
    <s v="VET1018"/>
    <s v="Male"/>
    <x v="9"/>
    <x v="1"/>
    <n v="29"/>
    <s v="Financial Advice, Counselling, Legal Aid"/>
    <x v="18"/>
    <x v="4"/>
    <x v="0"/>
    <x v="4"/>
    <x v="0"/>
    <x v="3"/>
    <s v="Y"/>
    <x v="1"/>
    <x v="0"/>
    <x v="1"/>
  </r>
  <r>
    <s v="VET1019"/>
    <s v="Male"/>
    <x v="15"/>
    <x v="0"/>
    <n v="3"/>
    <s v="Job Training, Substance Abuse Program"/>
    <x v="19"/>
    <x v="4"/>
    <x v="0"/>
    <x v="4"/>
    <x v="2"/>
    <x v="0"/>
    <s v="N"/>
    <x v="4"/>
    <x v="0"/>
    <x v="0"/>
  </r>
  <r>
    <s v="VET1020"/>
    <s v="Male"/>
    <x v="16"/>
    <x v="2"/>
    <n v="20"/>
    <s v="Legal Aid"/>
    <x v="20"/>
    <x v="4"/>
    <x v="0"/>
    <x v="4"/>
    <x v="1"/>
    <x v="0"/>
    <s v="Y"/>
    <x v="1"/>
    <x v="0"/>
    <x v="4"/>
  </r>
  <r>
    <s v="VET1021"/>
    <s v="Other"/>
    <x v="17"/>
    <x v="0"/>
    <n v="19"/>
    <s v="Financial Advice, Mental Health Support, Job Training"/>
    <x v="21"/>
    <x v="4"/>
    <x v="0"/>
    <x v="4"/>
    <x v="1"/>
    <x v="3"/>
    <s v="Y"/>
    <x v="9"/>
    <x v="1"/>
    <x v="6"/>
  </r>
  <r>
    <s v="VET1022"/>
    <s v="Other"/>
    <x v="14"/>
    <x v="1"/>
    <n v="26"/>
    <s v="Counselling, Financial Advice, Job Training"/>
    <x v="22"/>
    <x v="5"/>
    <x v="0"/>
    <x v="5"/>
    <x v="0"/>
    <x v="3"/>
    <s v="N"/>
    <x v="7"/>
    <x v="0"/>
    <x v="4"/>
  </r>
  <r>
    <s v="VET1023"/>
    <s v="Male"/>
    <x v="5"/>
    <x v="2"/>
    <n v="3"/>
    <s v="Financial Advice"/>
    <x v="23"/>
    <x v="5"/>
    <x v="0"/>
    <x v="5"/>
    <x v="0"/>
    <x v="1"/>
    <s v="Y"/>
    <x v="9"/>
    <x v="1"/>
    <x v="1"/>
  </r>
  <r>
    <s v="VET1024"/>
    <s v="Other"/>
    <x v="18"/>
    <x v="3"/>
    <n v="19"/>
    <s v="Mental Health Support"/>
    <x v="24"/>
    <x v="5"/>
    <x v="0"/>
    <x v="5"/>
    <x v="2"/>
    <x v="3"/>
    <s v="Y"/>
    <x v="3"/>
    <x v="0"/>
    <x v="1"/>
  </r>
  <r>
    <s v="VET1025"/>
    <s v="Male"/>
    <x v="19"/>
    <x v="0"/>
    <n v="20"/>
    <s v="Counselling, Mental Health Support, Financial Advice"/>
    <x v="25"/>
    <x v="5"/>
    <x v="0"/>
    <x v="5"/>
    <x v="3"/>
    <x v="3"/>
    <s v="N"/>
    <x v="0"/>
    <x v="0"/>
    <x v="3"/>
  </r>
  <r>
    <s v="VET1026"/>
    <s v="Other"/>
    <x v="13"/>
    <x v="1"/>
    <n v="32"/>
    <s v="Counselling, Legal Aid"/>
    <x v="26"/>
    <x v="6"/>
    <x v="0"/>
    <x v="6"/>
    <x v="1"/>
    <x v="0"/>
    <s v="Y"/>
    <x v="3"/>
    <x v="0"/>
    <x v="1"/>
  </r>
  <r>
    <s v="VET1027"/>
    <s v="Other"/>
    <x v="15"/>
    <x v="3"/>
    <n v="7"/>
    <s v="Financial Advice, Job Training"/>
    <x v="27"/>
    <x v="6"/>
    <x v="0"/>
    <x v="6"/>
    <x v="2"/>
    <x v="3"/>
    <s v="N"/>
    <x v="5"/>
    <x v="0"/>
    <x v="1"/>
  </r>
  <r>
    <s v="VET1028"/>
    <s v="Other"/>
    <x v="20"/>
    <x v="3"/>
    <n v="33"/>
    <s v="Job Training"/>
    <x v="28"/>
    <x v="6"/>
    <x v="0"/>
    <x v="6"/>
    <x v="1"/>
    <x v="2"/>
    <s v="Y"/>
    <x v="2"/>
    <x v="0"/>
    <x v="4"/>
  </r>
  <r>
    <s v="VET1029"/>
    <s v="Other"/>
    <x v="21"/>
    <x v="4"/>
    <n v="18"/>
    <s v="Counselling, Legal Aid, Substance Abuse Program"/>
    <x v="29"/>
    <x v="6"/>
    <x v="0"/>
    <x v="6"/>
    <x v="0"/>
    <x v="1"/>
    <s v="Y"/>
    <x v="9"/>
    <x v="1"/>
    <x v="2"/>
  </r>
  <r>
    <s v="VET1030"/>
    <s v="Female"/>
    <x v="22"/>
    <x v="2"/>
    <n v="1"/>
    <s v="Mental Health Support"/>
    <x v="30"/>
    <x v="6"/>
    <x v="0"/>
    <x v="6"/>
    <x v="0"/>
    <x v="0"/>
    <s v="N"/>
    <x v="3"/>
    <x v="0"/>
    <x v="5"/>
  </r>
  <r>
    <s v="VET1031"/>
    <s v="Male"/>
    <x v="23"/>
    <x v="0"/>
    <n v="11"/>
    <s v="Job Training"/>
    <x v="31"/>
    <x v="7"/>
    <x v="0"/>
    <x v="7"/>
    <x v="1"/>
    <x v="0"/>
    <s v="N"/>
    <x v="2"/>
    <x v="0"/>
    <x v="0"/>
  </r>
  <r>
    <s v="VET1032"/>
    <s v="Female"/>
    <x v="24"/>
    <x v="1"/>
    <n v="28"/>
    <s v="Substance Abuse Program, Mental Health Support, Job Training"/>
    <x v="32"/>
    <x v="7"/>
    <x v="0"/>
    <x v="7"/>
    <x v="2"/>
    <x v="3"/>
    <s v="N"/>
    <x v="2"/>
    <x v="0"/>
    <x v="1"/>
  </r>
  <r>
    <s v="VET1033"/>
    <s v="Other"/>
    <x v="2"/>
    <x v="4"/>
    <n v="25"/>
    <s v="Mental Health Support, Legal Aid"/>
    <x v="33"/>
    <x v="7"/>
    <x v="0"/>
    <x v="7"/>
    <x v="2"/>
    <x v="1"/>
    <s v="Y"/>
    <x v="2"/>
    <x v="0"/>
    <x v="6"/>
  </r>
  <r>
    <s v="VET1034"/>
    <s v="Female"/>
    <x v="15"/>
    <x v="2"/>
    <n v="23"/>
    <s v="Job Training, Mental Health Support"/>
    <x v="34"/>
    <x v="7"/>
    <x v="0"/>
    <x v="7"/>
    <x v="2"/>
    <x v="0"/>
    <s v="N"/>
    <x v="7"/>
    <x v="0"/>
    <x v="0"/>
  </r>
  <r>
    <s v="VET1035"/>
    <s v="Male"/>
    <x v="12"/>
    <x v="4"/>
    <n v="31"/>
    <s v="Legal Aid, Job Training, Financial Advice"/>
    <x v="35"/>
    <x v="8"/>
    <x v="0"/>
    <x v="8"/>
    <x v="2"/>
    <x v="2"/>
    <s v="N"/>
    <x v="0"/>
    <x v="0"/>
    <x v="0"/>
  </r>
  <r>
    <s v="VET1036"/>
    <s v="Male"/>
    <x v="25"/>
    <x v="2"/>
    <n v="30"/>
    <s v="Legal Aid, Financial Advice"/>
    <x v="36"/>
    <x v="8"/>
    <x v="0"/>
    <x v="8"/>
    <x v="0"/>
    <x v="1"/>
    <s v="N"/>
    <x v="1"/>
    <x v="0"/>
    <x v="1"/>
  </r>
  <r>
    <s v="VET1037"/>
    <s v="Other"/>
    <x v="26"/>
    <x v="2"/>
    <n v="35"/>
    <s v="Mental Health Support, Substance Abuse Program"/>
    <x v="37"/>
    <x v="8"/>
    <x v="0"/>
    <x v="8"/>
    <x v="0"/>
    <x v="1"/>
    <s v="N"/>
    <x v="3"/>
    <x v="0"/>
    <x v="1"/>
  </r>
  <r>
    <s v="VET1038"/>
    <s v="Female"/>
    <x v="5"/>
    <x v="0"/>
    <n v="7"/>
    <s v="Job Training"/>
    <x v="38"/>
    <x v="8"/>
    <x v="0"/>
    <x v="8"/>
    <x v="0"/>
    <x v="0"/>
    <s v="N"/>
    <x v="5"/>
    <x v="0"/>
    <x v="5"/>
  </r>
  <r>
    <s v="VET1039"/>
    <s v="Female"/>
    <x v="27"/>
    <x v="2"/>
    <n v="16"/>
    <s v="Counselling"/>
    <x v="39"/>
    <x v="9"/>
    <x v="0"/>
    <x v="9"/>
    <x v="2"/>
    <x v="0"/>
    <s v="N"/>
    <x v="3"/>
    <x v="0"/>
    <x v="3"/>
  </r>
  <r>
    <s v="VET1040"/>
    <s v="Female"/>
    <x v="0"/>
    <x v="4"/>
    <n v="26"/>
    <s v="Counselling, Mental Health Support"/>
    <x v="40"/>
    <x v="9"/>
    <x v="0"/>
    <x v="9"/>
    <x v="2"/>
    <x v="0"/>
    <s v="N"/>
    <x v="1"/>
    <x v="0"/>
    <x v="0"/>
  </r>
  <r>
    <s v="VET1041"/>
    <s v="Male"/>
    <x v="28"/>
    <x v="2"/>
    <n v="2"/>
    <s v="Job Training, Mental Health Support, Legal Aid"/>
    <x v="41"/>
    <x v="9"/>
    <x v="0"/>
    <x v="9"/>
    <x v="1"/>
    <x v="0"/>
    <s v="Y"/>
    <x v="4"/>
    <x v="0"/>
    <x v="1"/>
  </r>
  <r>
    <s v="VET1042"/>
    <s v="Male"/>
    <x v="29"/>
    <x v="0"/>
    <n v="1"/>
    <s v="Counselling"/>
    <x v="42"/>
    <x v="9"/>
    <x v="0"/>
    <x v="9"/>
    <x v="1"/>
    <x v="3"/>
    <s v="N"/>
    <x v="6"/>
    <x v="0"/>
    <x v="1"/>
  </r>
  <r>
    <s v="VET1043"/>
    <s v="Female"/>
    <x v="20"/>
    <x v="0"/>
    <n v="12"/>
    <s v="Legal Aid, Counselling, Job Training"/>
    <x v="43"/>
    <x v="9"/>
    <x v="0"/>
    <x v="9"/>
    <x v="0"/>
    <x v="2"/>
    <s v="Y"/>
    <x v="2"/>
    <x v="0"/>
    <x v="0"/>
  </r>
  <r>
    <s v="VET1044"/>
    <s v="Male"/>
    <x v="30"/>
    <x v="4"/>
    <n v="5"/>
    <s v="Counselling"/>
    <x v="44"/>
    <x v="10"/>
    <x v="0"/>
    <x v="10"/>
    <x v="3"/>
    <x v="0"/>
    <s v="Y"/>
    <x v="9"/>
    <x v="1"/>
    <x v="7"/>
  </r>
  <r>
    <s v="VET1045"/>
    <s v="Male"/>
    <x v="27"/>
    <x v="3"/>
    <n v="32"/>
    <s v="Counselling, Mental Health Support"/>
    <x v="45"/>
    <x v="10"/>
    <x v="0"/>
    <x v="10"/>
    <x v="2"/>
    <x v="3"/>
    <s v="N"/>
    <x v="9"/>
    <x v="1"/>
    <x v="1"/>
  </r>
  <r>
    <s v="VET1046"/>
    <s v="Female"/>
    <x v="31"/>
    <x v="3"/>
    <n v="9"/>
    <s v="Financial Advice"/>
    <x v="46"/>
    <x v="10"/>
    <x v="0"/>
    <x v="10"/>
    <x v="3"/>
    <x v="1"/>
    <s v="Y"/>
    <x v="6"/>
    <x v="0"/>
    <x v="0"/>
  </r>
  <r>
    <s v="VET1047"/>
    <s v="Male"/>
    <x v="14"/>
    <x v="2"/>
    <n v="35"/>
    <s v="Substance Abuse Program, Job Training, Mental Health Support"/>
    <x v="47"/>
    <x v="10"/>
    <x v="0"/>
    <x v="10"/>
    <x v="2"/>
    <x v="0"/>
    <s v="Y"/>
    <x v="5"/>
    <x v="0"/>
    <x v="4"/>
  </r>
  <r>
    <s v="VET1048"/>
    <s v="Female"/>
    <x v="32"/>
    <x v="1"/>
    <n v="19"/>
    <s v="Mental Health Support, Legal Aid, Substance Abuse Program"/>
    <x v="48"/>
    <x v="11"/>
    <x v="0"/>
    <x v="11"/>
    <x v="2"/>
    <x v="1"/>
    <s v="Y"/>
    <x v="9"/>
    <x v="1"/>
    <x v="6"/>
  </r>
  <r>
    <s v="VET1049"/>
    <s v="Female"/>
    <x v="23"/>
    <x v="2"/>
    <n v="16"/>
    <s v="Substance Abuse Program"/>
    <x v="49"/>
    <x v="11"/>
    <x v="0"/>
    <x v="11"/>
    <x v="0"/>
    <x v="3"/>
    <s v="Y"/>
    <x v="6"/>
    <x v="0"/>
    <x v="4"/>
  </r>
  <r>
    <s v="VET1050"/>
    <s v="Other"/>
    <x v="26"/>
    <x v="4"/>
    <n v="3"/>
    <s v="Job Training, Counselling"/>
    <x v="50"/>
    <x v="11"/>
    <x v="0"/>
    <x v="11"/>
    <x v="2"/>
    <x v="0"/>
    <s v="Y"/>
    <x v="6"/>
    <x v="0"/>
    <x v="4"/>
  </r>
  <r>
    <s v="VET1051"/>
    <s v="Female"/>
    <x v="15"/>
    <x v="4"/>
    <n v="20"/>
    <s v="Legal Aid"/>
    <x v="51"/>
    <x v="11"/>
    <x v="0"/>
    <x v="11"/>
    <x v="1"/>
    <x v="1"/>
    <s v="Y"/>
    <x v="2"/>
    <x v="0"/>
    <x v="6"/>
  </r>
  <r>
    <s v="VET1052"/>
    <s v="Male"/>
    <x v="4"/>
    <x v="4"/>
    <n v="24"/>
    <s v="Financial Advice, Substance Abuse Program"/>
    <x v="52"/>
    <x v="11"/>
    <x v="0"/>
    <x v="11"/>
    <x v="3"/>
    <x v="0"/>
    <s v="Y"/>
    <x v="1"/>
    <x v="0"/>
    <x v="5"/>
  </r>
  <r>
    <s v="VET1053"/>
    <s v="Other"/>
    <x v="33"/>
    <x v="4"/>
    <n v="33"/>
    <s v="Substance Abuse Program, Counselling"/>
    <x v="53"/>
    <x v="0"/>
    <x v="1"/>
    <x v="12"/>
    <x v="2"/>
    <x v="1"/>
    <s v="Y"/>
    <x v="1"/>
    <x v="0"/>
    <x v="6"/>
  </r>
  <r>
    <s v="VET1054"/>
    <s v="Female"/>
    <x v="30"/>
    <x v="4"/>
    <n v="24"/>
    <s v="Legal Aid, Counselling, Mental Health Support"/>
    <x v="54"/>
    <x v="0"/>
    <x v="1"/>
    <x v="12"/>
    <x v="2"/>
    <x v="1"/>
    <s v="Y"/>
    <x v="1"/>
    <x v="0"/>
    <x v="6"/>
  </r>
  <r>
    <s v="VET1055"/>
    <s v="Other"/>
    <x v="34"/>
    <x v="0"/>
    <n v="11"/>
    <s v="Legal Aid, Financial Advice"/>
    <x v="55"/>
    <x v="0"/>
    <x v="1"/>
    <x v="12"/>
    <x v="2"/>
    <x v="0"/>
    <s v="Y"/>
    <x v="3"/>
    <x v="0"/>
    <x v="4"/>
  </r>
  <r>
    <s v="VET1056"/>
    <s v="Male"/>
    <x v="10"/>
    <x v="3"/>
    <n v="8"/>
    <s v="Job Training"/>
    <x v="56"/>
    <x v="0"/>
    <x v="1"/>
    <x v="12"/>
    <x v="0"/>
    <x v="3"/>
    <s v="N"/>
    <x v="0"/>
    <x v="0"/>
    <x v="0"/>
  </r>
  <r>
    <s v="VET1057"/>
    <s v="Female"/>
    <x v="11"/>
    <x v="4"/>
    <n v="20"/>
    <s v="Job Training"/>
    <x v="57"/>
    <x v="1"/>
    <x v="1"/>
    <x v="13"/>
    <x v="2"/>
    <x v="0"/>
    <s v="Y"/>
    <x v="3"/>
    <x v="0"/>
    <x v="0"/>
  </r>
  <r>
    <s v="VET1058"/>
    <s v="Male"/>
    <x v="29"/>
    <x v="1"/>
    <n v="35"/>
    <s v="Substance Abuse Program, Job Training, Legal Aid"/>
    <x v="58"/>
    <x v="1"/>
    <x v="1"/>
    <x v="13"/>
    <x v="0"/>
    <x v="2"/>
    <s v="Y"/>
    <x v="6"/>
    <x v="0"/>
    <x v="0"/>
  </r>
  <r>
    <s v="VET1059"/>
    <s v="Other"/>
    <x v="14"/>
    <x v="1"/>
    <n v="25"/>
    <s v="Financial Advice"/>
    <x v="59"/>
    <x v="1"/>
    <x v="1"/>
    <x v="13"/>
    <x v="2"/>
    <x v="3"/>
    <s v="N"/>
    <x v="0"/>
    <x v="0"/>
    <x v="4"/>
  </r>
  <r>
    <s v="VET1060"/>
    <s v="Female"/>
    <x v="35"/>
    <x v="1"/>
    <n v="35"/>
    <s v="Job Training, Counselling"/>
    <x v="60"/>
    <x v="1"/>
    <x v="1"/>
    <x v="13"/>
    <x v="2"/>
    <x v="0"/>
    <s v="N"/>
    <x v="9"/>
    <x v="1"/>
    <x v="0"/>
  </r>
  <r>
    <s v="VET1061"/>
    <s v="Other"/>
    <x v="22"/>
    <x v="1"/>
    <n v="25"/>
    <s v="Mental Health Support, Counselling"/>
    <x v="61"/>
    <x v="2"/>
    <x v="1"/>
    <x v="14"/>
    <x v="0"/>
    <x v="0"/>
    <s v="N"/>
    <x v="8"/>
    <x v="0"/>
    <x v="3"/>
  </r>
  <r>
    <s v="VET1062"/>
    <s v="Other"/>
    <x v="29"/>
    <x v="0"/>
    <n v="29"/>
    <s v="Legal Aid"/>
    <x v="62"/>
    <x v="2"/>
    <x v="1"/>
    <x v="14"/>
    <x v="2"/>
    <x v="2"/>
    <s v="Y"/>
    <x v="3"/>
    <x v="0"/>
    <x v="0"/>
  </r>
  <r>
    <s v="VET1063"/>
    <s v="Female"/>
    <x v="1"/>
    <x v="1"/>
    <n v="18"/>
    <s v="Counselling, Legal Aid, Job Training"/>
    <x v="63"/>
    <x v="2"/>
    <x v="1"/>
    <x v="14"/>
    <x v="1"/>
    <x v="3"/>
    <s v="Y"/>
    <x v="3"/>
    <x v="0"/>
    <x v="6"/>
  </r>
  <r>
    <s v="VET1064"/>
    <s v="Other"/>
    <x v="28"/>
    <x v="4"/>
    <n v="18"/>
    <s v="Substance Abuse Program"/>
    <x v="64"/>
    <x v="2"/>
    <x v="1"/>
    <x v="14"/>
    <x v="1"/>
    <x v="2"/>
    <s v="Y"/>
    <x v="2"/>
    <x v="0"/>
    <x v="4"/>
  </r>
  <r>
    <s v="VET1065"/>
    <s v="Male"/>
    <x v="31"/>
    <x v="2"/>
    <n v="2"/>
    <s v="Substance Abuse Program, Job Training"/>
    <x v="65"/>
    <x v="2"/>
    <x v="1"/>
    <x v="14"/>
    <x v="2"/>
    <x v="1"/>
    <s v="N"/>
    <x v="1"/>
    <x v="0"/>
    <x v="2"/>
  </r>
  <r>
    <s v="VET1066"/>
    <s v="Other"/>
    <x v="15"/>
    <x v="1"/>
    <n v="35"/>
    <s v="Counselling, Job Training"/>
    <x v="66"/>
    <x v="3"/>
    <x v="1"/>
    <x v="15"/>
    <x v="0"/>
    <x v="2"/>
    <s v="Y"/>
    <x v="4"/>
    <x v="0"/>
    <x v="0"/>
  </r>
  <r>
    <s v="VET1067"/>
    <s v="Male"/>
    <x v="36"/>
    <x v="0"/>
    <n v="16"/>
    <s v="Counselling, Substance Abuse Program"/>
    <x v="67"/>
    <x v="3"/>
    <x v="1"/>
    <x v="15"/>
    <x v="0"/>
    <x v="3"/>
    <s v="Y"/>
    <x v="9"/>
    <x v="1"/>
    <x v="1"/>
  </r>
  <r>
    <s v="VET1068"/>
    <s v="Male"/>
    <x v="37"/>
    <x v="0"/>
    <n v="33"/>
    <s v="Substance Abuse Program, Financial Advice"/>
    <x v="68"/>
    <x v="3"/>
    <x v="1"/>
    <x v="15"/>
    <x v="0"/>
    <x v="2"/>
    <s v="N"/>
    <x v="4"/>
    <x v="0"/>
    <x v="3"/>
  </r>
  <r>
    <s v="VET1069"/>
    <s v="Other"/>
    <x v="10"/>
    <x v="1"/>
    <n v="4"/>
    <s v="Legal Aid, Mental Health Support"/>
    <x v="69"/>
    <x v="3"/>
    <x v="1"/>
    <x v="15"/>
    <x v="1"/>
    <x v="2"/>
    <s v="N"/>
    <x v="1"/>
    <x v="0"/>
    <x v="4"/>
  </r>
  <r>
    <s v="VET1070"/>
    <s v="Male"/>
    <x v="30"/>
    <x v="2"/>
    <n v="33"/>
    <s v="Legal Aid, Substance Abuse Program, Job Training"/>
    <x v="70"/>
    <x v="4"/>
    <x v="1"/>
    <x v="16"/>
    <x v="2"/>
    <x v="1"/>
    <s v="N"/>
    <x v="0"/>
    <x v="0"/>
    <x v="2"/>
  </r>
  <r>
    <s v="VET1071"/>
    <s v="Female"/>
    <x v="38"/>
    <x v="1"/>
    <n v="14"/>
    <s v="Financial Advice"/>
    <x v="71"/>
    <x v="4"/>
    <x v="1"/>
    <x v="16"/>
    <x v="3"/>
    <x v="1"/>
    <s v="Y"/>
    <x v="3"/>
    <x v="0"/>
    <x v="0"/>
  </r>
  <r>
    <s v="VET1072"/>
    <s v="Male"/>
    <x v="2"/>
    <x v="0"/>
    <n v="21"/>
    <s v="Counselling"/>
    <x v="72"/>
    <x v="4"/>
    <x v="1"/>
    <x v="16"/>
    <x v="0"/>
    <x v="3"/>
    <s v="Y"/>
    <x v="1"/>
    <x v="0"/>
    <x v="4"/>
  </r>
  <r>
    <s v="VET1073"/>
    <s v="Male"/>
    <x v="4"/>
    <x v="3"/>
    <n v="20"/>
    <s v="Legal Aid, Mental Health Support, Counselling"/>
    <x v="73"/>
    <x v="4"/>
    <x v="1"/>
    <x v="16"/>
    <x v="1"/>
    <x v="2"/>
    <s v="Y"/>
    <x v="3"/>
    <x v="0"/>
    <x v="1"/>
  </r>
  <r>
    <s v="VET1074"/>
    <s v="Male"/>
    <x v="30"/>
    <x v="4"/>
    <n v="8"/>
    <s v="Financial Advice, Counselling, Mental Health Support"/>
    <x v="74"/>
    <x v="5"/>
    <x v="1"/>
    <x v="17"/>
    <x v="1"/>
    <x v="3"/>
    <s v="Y"/>
    <x v="6"/>
    <x v="0"/>
    <x v="6"/>
  </r>
  <r>
    <s v="VET1075"/>
    <s v="Female"/>
    <x v="7"/>
    <x v="0"/>
    <n v="7"/>
    <s v="Substance Abuse Program, Mental Health Support, Job Training"/>
    <x v="75"/>
    <x v="5"/>
    <x v="1"/>
    <x v="17"/>
    <x v="3"/>
    <x v="2"/>
    <s v="N"/>
    <x v="8"/>
    <x v="0"/>
    <x v="7"/>
  </r>
  <r>
    <s v="VET1076"/>
    <s v="Female"/>
    <x v="11"/>
    <x v="1"/>
    <n v="3"/>
    <s v="Mental Health Support"/>
    <x v="76"/>
    <x v="5"/>
    <x v="1"/>
    <x v="17"/>
    <x v="1"/>
    <x v="1"/>
    <s v="Y"/>
    <x v="1"/>
    <x v="0"/>
    <x v="6"/>
  </r>
  <r>
    <s v="VET1077"/>
    <s v="Female"/>
    <x v="5"/>
    <x v="4"/>
    <n v="17"/>
    <s v="Job Training"/>
    <x v="77"/>
    <x v="5"/>
    <x v="1"/>
    <x v="17"/>
    <x v="3"/>
    <x v="3"/>
    <s v="Y"/>
    <x v="7"/>
    <x v="0"/>
    <x v="3"/>
  </r>
  <r>
    <s v="VET1078"/>
    <s v="Other"/>
    <x v="24"/>
    <x v="1"/>
    <n v="33"/>
    <s v="Mental Health Support"/>
    <x v="78"/>
    <x v="5"/>
    <x v="1"/>
    <x v="17"/>
    <x v="0"/>
    <x v="0"/>
    <s v="N"/>
    <x v="9"/>
    <x v="1"/>
    <x v="5"/>
  </r>
  <r>
    <s v="VET1079"/>
    <s v="Female"/>
    <x v="39"/>
    <x v="1"/>
    <n v="12"/>
    <s v="Legal Aid"/>
    <x v="79"/>
    <x v="6"/>
    <x v="1"/>
    <x v="18"/>
    <x v="3"/>
    <x v="0"/>
    <s v="N"/>
    <x v="8"/>
    <x v="0"/>
    <x v="8"/>
  </r>
  <r>
    <s v="VET1080"/>
    <s v="Male"/>
    <x v="28"/>
    <x v="3"/>
    <n v="22"/>
    <s v="Substance Abuse Program"/>
    <x v="80"/>
    <x v="6"/>
    <x v="1"/>
    <x v="18"/>
    <x v="0"/>
    <x v="1"/>
    <s v="N"/>
    <x v="1"/>
    <x v="0"/>
    <x v="4"/>
  </r>
  <r>
    <s v="VET1081"/>
    <s v="Female"/>
    <x v="9"/>
    <x v="4"/>
    <n v="22"/>
    <s v="Mental Health Support"/>
    <x v="81"/>
    <x v="6"/>
    <x v="1"/>
    <x v="18"/>
    <x v="3"/>
    <x v="1"/>
    <s v="Y"/>
    <x v="7"/>
    <x v="0"/>
    <x v="0"/>
  </r>
  <r>
    <s v="VET1082"/>
    <s v="Female"/>
    <x v="31"/>
    <x v="4"/>
    <n v="30"/>
    <s v="Mental Health Support"/>
    <x v="82"/>
    <x v="6"/>
    <x v="1"/>
    <x v="18"/>
    <x v="0"/>
    <x v="3"/>
    <s v="N"/>
    <x v="7"/>
    <x v="0"/>
    <x v="0"/>
  </r>
  <r>
    <s v="VET1083"/>
    <s v="Male"/>
    <x v="20"/>
    <x v="3"/>
    <n v="8"/>
    <s v="Counselling, Mental Health Support, Legal Aid"/>
    <x v="83"/>
    <x v="7"/>
    <x v="1"/>
    <x v="19"/>
    <x v="0"/>
    <x v="1"/>
    <s v="Y"/>
    <x v="9"/>
    <x v="1"/>
    <x v="2"/>
  </r>
  <r>
    <s v="VET1084"/>
    <s v="Other"/>
    <x v="39"/>
    <x v="0"/>
    <n v="27"/>
    <s v="Legal Aid, Mental Health Support"/>
    <x v="84"/>
    <x v="7"/>
    <x v="1"/>
    <x v="19"/>
    <x v="1"/>
    <x v="0"/>
    <s v="N"/>
    <x v="1"/>
    <x v="0"/>
    <x v="4"/>
  </r>
  <r>
    <s v="VET1085"/>
    <s v="Female"/>
    <x v="40"/>
    <x v="1"/>
    <n v="27"/>
    <s v="Mental Health Support, Financial Advice, Legal Aid"/>
    <x v="85"/>
    <x v="7"/>
    <x v="1"/>
    <x v="19"/>
    <x v="2"/>
    <x v="0"/>
    <s v="N"/>
    <x v="8"/>
    <x v="0"/>
    <x v="0"/>
  </r>
  <r>
    <s v="VET1086"/>
    <s v="Other"/>
    <x v="1"/>
    <x v="2"/>
    <n v="34"/>
    <s v="Legal Aid"/>
    <x v="86"/>
    <x v="7"/>
    <x v="1"/>
    <x v="19"/>
    <x v="1"/>
    <x v="0"/>
    <s v="Y"/>
    <x v="2"/>
    <x v="0"/>
    <x v="4"/>
  </r>
  <r>
    <s v="VET1087"/>
    <s v="Other"/>
    <x v="2"/>
    <x v="1"/>
    <n v="21"/>
    <s v="Financial Advice, Job Training, Legal Aid"/>
    <x v="87"/>
    <x v="8"/>
    <x v="1"/>
    <x v="20"/>
    <x v="1"/>
    <x v="0"/>
    <s v="N"/>
    <x v="0"/>
    <x v="0"/>
    <x v="4"/>
  </r>
  <r>
    <s v="VET1088"/>
    <s v="Other"/>
    <x v="39"/>
    <x v="1"/>
    <n v="30"/>
    <s v="Job Training, Financial Advice"/>
    <x v="88"/>
    <x v="8"/>
    <x v="1"/>
    <x v="20"/>
    <x v="1"/>
    <x v="0"/>
    <s v="N"/>
    <x v="7"/>
    <x v="0"/>
    <x v="4"/>
  </r>
  <r>
    <s v="VET1089"/>
    <s v="Male"/>
    <x v="41"/>
    <x v="0"/>
    <n v="33"/>
    <s v="Financial Advice, Counselling"/>
    <x v="89"/>
    <x v="8"/>
    <x v="1"/>
    <x v="20"/>
    <x v="1"/>
    <x v="3"/>
    <s v="N"/>
    <x v="4"/>
    <x v="0"/>
    <x v="2"/>
  </r>
  <r>
    <s v="VET1090"/>
    <s v="Other"/>
    <x v="20"/>
    <x v="1"/>
    <n v="28"/>
    <s v="Substance Abuse Program"/>
    <x v="90"/>
    <x v="8"/>
    <x v="1"/>
    <x v="20"/>
    <x v="1"/>
    <x v="0"/>
    <s v="Y"/>
    <x v="1"/>
    <x v="0"/>
    <x v="4"/>
  </r>
  <r>
    <s v="VET1091"/>
    <s v="Other"/>
    <x v="26"/>
    <x v="3"/>
    <n v="33"/>
    <s v="Mental Health Support, Counselling, Legal Aid"/>
    <x v="91"/>
    <x v="8"/>
    <x v="1"/>
    <x v="20"/>
    <x v="0"/>
    <x v="0"/>
    <s v="N"/>
    <x v="2"/>
    <x v="0"/>
    <x v="3"/>
  </r>
  <r>
    <s v="VET1092"/>
    <s v="Male"/>
    <x v="27"/>
    <x v="3"/>
    <n v="5"/>
    <s v="Job Training, Mental Health Support, Financial Advice"/>
    <x v="92"/>
    <x v="9"/>
    <x v="1"/>
    <x v="21"/>
    <x v="2"/>
    <x v="1"/>
    <s v="Y"/>
    <x v="2"/>
    <x v="0"/>
    <x v="6"/>
  </r>
  <r>
    <s v="VET1093"/>
    <s v="Other"/>
    <x v="9"/>
    <x v="4"/>
    <n v="19"/>
    <s v="Financial Advice"/>
    <x v="93"/>
    <x v="9"/>
    <x v="1"/>
    <x v="21"/>
    <x v="0"/>
    <x v="1"/>
    <s v="N"/>
    <x v="2"/>
    <x v="0"/>
    <x v="4"/>
  </r>
  <r>
    <s v="VET1094"/>
    <s v="Other"/>
    <x v="41"/>
    <x v="2"/>
    <n v="4"/>
    <s v="Job Training"/>
    <x v="94"/>
    <x v="9"/>
    <x v="1"/>
    <x v="21"/>
    <x v="3"/>
    <x v="0"/>
    <s v="N"/>
    <x v="6"/>
    <x v="0"/>
    <x v="8"/>
  </r>
  <r>
    <s v="VET1095"/>
    <s v="Male"/>
    <x v="15"/>
    <x v="1"/>
    <n v="35"/>
    <s v="Financial Advice, Job Training"/>
    <x v="95"/>
    <x v="9"/>
    <x v="1"/>
    <x v="21"/>
    <x v="1"/>
    <x v="3"/>
    <s v="N"/>
    <x v="8"/>
    <x v="0"/>
    <x v="2"/>
  </r>
  <r>
    <s v="VET1096"/>
    <s v="Male"/>
    <x v="4"/>
    <x v="1"/>
    <n v="17"/>
    <s v="Mental Health Support, Financial Advice"/>
    <x v="96"/>
    <x v="10"/>
    <x v="1"/>
    <x v="22"/>
    <x v="2"/>
    <x v="3"/>
    <s v="N"/>
    <x v="7"/>
    <x v="0"/>
    <x v="1"/>
  </r>
  <r>
    <s v="VET1097"/>
    <s v="Female"/>
    <x v="9"/>
    <x v="0"/>
    <n v="28"/>
    <s v="Legal Aid, Mental Health Support, Counselling"/>
    <x v="97"/>
    <x v="10"/>
    <x v="1"/>
    <x v="22"/>
    <x v="2"/>
    <x v="3"/>
    <s v="N"/>
    <x v="1"/>
    <x v="0"/>
    <x v="1"/>
  </r>
  <r>
    <s v="VET1098"/>
    <s v="Female"/>
    <x v="8"/>
    <x v="3"/>
    <n v="30"/>
    <s v="Mental Health Support, Financial Advice, Counselling"/>
    <x v="98"/>
    <x v="10"/>
    <x v="1"/>
    <x v="22"/>
    <x v="1"/>
    <x v="0"/>
    <s v="N"/>
    <x v="2"/>
    <x v="0"/>
    <x v="4"/>
  </r>
  <r>
    <s v="VET1099"/>
    <s v="Female"/>
    <x v="34"/>
    <x v="2"/>
    <n v="29"/>
    <s v="Financial Advice"/>
    <x v="99"/>
    <x v="10"/>
    <x v="1"/>
    <x v="22"/>
    <x v="1"/>
    <x v="3"/>
    <s v="Y"/>
    <x v="0"/>
    <x v="0"/>
    <x v="2"/>
  </r>
  <r>
    <s v="VET1100"/>
    <s v="Male"/>
    <x v="18"/>
    <x v="3"/>
    <n v="28"/>
    <s v="Job Training"/>
    <x v="100"/>
    <x v="10"/>
    <x v="1"/>
    <x v="22"/>
    <x v="0"/>
    <x v="3"/>
    <s v="Y"/>
    <x v="9"/>
    <x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2"/>
    <n v="26"/>
    <x v="0"/>
    <x v="0"/>
    <s v="January"/>
    <n v="2023"/>
    <s v="January 2023"/>
    <s v="Temporary"/>
    <s v="Unemployed"/>
    <s v="Y"/>
    <s v="Physical disability / ill health"/>
    <s v="Priority"/>
    <x v="0"/>
  </r>
  <r>
    <x v="1"/>
    <x v="1"/>
    <x v="1"/>
    <n v="2"/>
    <n v="32"/>
    <x v="1"/>
    <x v="1"/>
    <s v="January"/>
    <n v="2023"/>
    <s v="January 2023"/>
    <s v="Temporary"/>
    <s v="Full-time"/>
    <s v="N"/>
    <s v="Domestic abuse"/>
    <s v="Priority"/>
    <x v="1"/>
  </r>
  <r>
    <x v="2"/>
    <x v="1"/>
    <x v="2"/>
    <n v="0"/>
    <n v="6"/>
    <x v="2"/>
    <x v="2"/>
    <s v="January"/>
    <n v="2023"/>
    <s v="January 2023"/>
    <s v="Permanent"/>
    <s v="Unemployed"/>
    <s v="N"/>
    <s v="Homeless because of emergency"/>
    <s v="Priority"/>
    <x v="0"/>
  </r>
  <r>
    <x v="3"/>
    <x v="0"/>
    <x v="3"/>
    <n v="2"/>
    <n v="32"/>
    <x v="3"/>
    <x v="3"/>
    <s v="January"/>
    <n v="2023"/>
    <s v="January 2023"/>
    <s v="Temporary"/>
    <s v="Unemployed"/>
    <s v="Y"/>
    <s v="Household includes a pregnant woman"/>
    <s v="Priority"/>
    <x v="0"/>
  </r>
  <r>
    <x v="4"/>
    <x v="2"/>
    <x v="4"/>
    <n v="4"/>
    <n v="4"/>
    <x v="4"/>
    <x v="4"/>
    <s v="January"/>
    <n v="2023"/>
    <s v="January 2023"/>
    <s v="Permanent"/>
    <s v="Seeking Work"/>
    <s v="N"/>
    <s v="Homeless because of emergency"/>
    <s v="Priority"/>
    <x v="0"/>
  </r>
  <r>
    <x v="5"/>
    <x v="1"/>
    <x v="5"/>
    <n v="1"/>
    <n v="11"/>
    <x v="5"/>
    <x v="5"/>
    <s v="February"/>
    <n v="2023"/>
    <s v="February 2023"/>
    <s v="Rehoused"/>
    <s v="Full-time"/>
    <s v="N"/>
    <s v="Vulnerable with children"/>
    <s v="Priority"/>
    <x v="2"/>
  </r>
  <r>
    <x v="6"/>
    <x v="1"/>
    <x v="0"/>
    <n v="1"/>
    <n v="17"/>
    <x v="6"/>
    <x v="6"/>
    <s v="February"/>
    <n v="2023"/>
    <s v="February 2023"/>
    <s v="Temporary"/>
    <s v="Unemployed"/>
    <s v="N"/>
    <s v="Vulnerable with children"/>
    <s v="Priority"/>
    <x v="3"/>
  </r>
  <r>
    <x v="7"/>
    <x v="1"/>
    <x v="6"/>
    <n v="0"/>
    <n v="24"/>
    <x v="2"/>
    <x v="7"/>
    <s v="February"/>
    <n v="2023"/>
    <s v="February 2023"/>
    <s v="Permanent"/>
    <s v="Unemployed"/>
    <s v="N"/>
    <s v="Old age"/>
    <s v="Priority"/>
    <x v="0"/>
  </r>
  <r>
    <x v="8"/>
    <x v="0"/>
    <x v="7"/>
    <n v="3"/>
    <n v="5"/>
    <x v="7"/>
    <x v="8"/>
    <s v="February"/>
    <n v="2023"/>
    <s v="February 2023"/>
    <s v="Temporary"/>
    <s v="Part-time"/>
    <s v="Y"/>
    <s v="Young applicant"/>
    <s v="Priority"/>
    <x v="4"/>
  </r>
  <r>
    <x v="9"/>
    <x v="1"/>
    <x v="8"/>
    <n v="0"/>
    <n v="34"/>
    <x v="8"/>
    <x v="9"/>
    <s v="March"/>
    <n v="2023"/>
    <s v="March 2023"/>
    <s v="Permanent"/>
    <s v="Part-time"/>
    <s v="N"/>
    <s v="Household includes dependent children"/>
    <s v="Priority"/>
    <x v="2"/>
  </r>
  <r>
    <x v="10"/>
    <x v="0"/>
    <x v="8"/>
    <n v="3"/>
    <n v="6"/>
    <x v="9"/>
    <x v="10"/>
    <s v="March"/>
    <n v="2023"/>
    <s v="March 2023"/>
    <s v="Returned to Homelessness"/>
    <s v="Unemployed"/>
    <s v="Y"/>
    <s v="Homeless because of emergency"/>
    <s v="Priority"/>
    <x v="5"/>
  </r>
  <r>
    <x v="11"/>
    <x v="0"/>
    <x v="9"/>
    <n v="1"/>
    <n v="22"/>
    <x v="10"/>
    <x v="11"/>
    <s v="March"/>
    <n v="2023"/>
    <s v="March 2023"/>
    <s v="Rehoused"/>
    <s v="Unemployed"/>
    <s v="N"/>
    <s v="Young applicant"/>
    <s v="Priority"/>
    <x v="0"/>
  </r>
  <r>
    <x v="12"/>
    <x v="0"/>
    <x v="10"/>
    <n v="0"/>
    <n v="11"/>
    <x v="11"/>
    <x v="12"/>
    <s v="March"/>
    <n v="2023"/>
    <s v="March 2023"/>
    <s v="Temporary"/>
    <s v="Part-time"/>
    <s v="N"/>
    <s v="Mental health problems"/>
    <s v="Priority"/>
    <x v="4"/>
  </r>
  <r>
    <x v="13"/>
    <x v="1"/>
    <x v="11"/>
    <n v="4"/>
    <n v="16"/>
    <x v="7"/>
    <x v="13"/>
    <s v="April"/>
    <n v="2023"/>
    <s v="April 2023"/>
    <s v="Permanent"/>
    <s v="Seeking Work"/>
    <s v="N"/>
    <s v="Homeless because of emergency"/>
    <s v="Priority"/>
    <x v="0"/>
  </r>
  <r>
    <x v="14"/>
    <x v="0"/>
    <x v="9"/>
    <n v="2"/>
    <n v="33"/>
    <x v="12"/>
    <x v="14"/>
    <s v="April"/>
    <n v="2023"/>
    <s v="April 2023"/>
    <s v="Temporary"/>
    <s v="Full-time"/>
    <s v="Y"/>
    <s v="Household includes a pregnant woman"/>
    <s v="Priority"/>
    <x v="2"/>
  </r>
  <r>
    <x v="15"/>
    <x v="2"/>
    <x v="12"/>
    <n v="3"/>
    <n v="9"/>
    <x v="13"/>
    <x v="15"/>
    <s v="April"/>
    <n v="2023"/>
    <s v="April 2023"/>
    <s v="Temporary"/>
    <s v="Seeking Work"/>
    <s v="N"/>
    <s v="Young applicant"/>
    <s v="Priority"/>
    <x v="3"/>
  </r>
  <r>
    <x v="16"/>
    <x v="1"/>
    <x v="13"/>
    <n v="2"/>
    <n v="6"/>
    <x v="14"/>
    <x v="16"/>
    <s v="April"/>
    <n v="2023"/>
    <s v="April 2023"/>
    <s v="Rehoused"/>
    <s v="Full-time"/>
    <s v="N"/>
    <s v="Domestic abuse"/>
    <s v="Priority"/>
    <x v="2"/>
  </r>
  <r>
    <x v="17"/>
    <x v="1"/>
    <x v="14"/>
    <n v="2"/>
    <n v="16"/>
    <x v="15"/>
    <x v="17"/>
    <s v="April"/>
    <n v="2023"/>
    <s v="April 2023"/>
    <s v="Permanent"/>
    <s v="Unemployed"/>
    <s v="N"/>
    <s v="Young applicant"/>
    <s v="Priority"/>
    <x v="4"/>
  </r>
  <r>
    <x v="18"/>
    <x v="1"/>
    <x v="9"/>
    <n v="0"/>
    <n v="29"/>
    <x v="16"/>
    <x v="18"/>
    <s v="May"/>
    <n v="2023"/>
    <s v="May 2023"/>
    <s v="Temporary"/>
    <s v="Part-time"/>
    <s v="Y"/>
    <s v="Domestic abuse"/>
    <s v="Priority"/>
    <x v="1"/>
  </r>
  <r>
    <x v="19"/>
    <x v="1"/>
    <x v="15"/>
    <n v="2"/>
    <n v="3"/>
    <x v="17"/>
    <x v="19"/>
    <s v="May"/>
    <n v="2023"/>
    <s v="May 2023"/>
    <s v="Rehoused"/>
    <s v="Unemployed"/>
    <s v="N"/>
    <s v="Vulnerable with children"/>
    <s v="Priority"/>
    <x v="0"/>
  </r>
  <r>
    <x v="20"/>
    <x v="1"/>
    <x v="16"/>
    <n v="4"/>
    <n v="20"/>
    <x v="18"/>
    <x v="20"/>
    <s v="May"/>
    <n v="2023"/>
    <s v="May 2023"/>
    <s v="Permanent"/>
    <s v="Unemployed"/>
    <s v="Y"/>
    <s v="Domestic abuse"/>
    <s v="Priority"/>
    <x v="4"/>
  </r>
  <r>
    <x v="21"/>
    <x v="0"/>
    <x v="17"/>
    <n v="2"/>
    <n v="19"/>
    <x v="19"/>
    <x v="21"/>
    <s v="May"/>
    <n v="2023"/>
    <s v="May 2023"/>
    <s v="Permanent"/>
    <s v="Part-time"/>
    <s v="Y"/>
    <s v="Other"/>
    <s v="Non-Priority"/>
    <x v="6"/>
  </r>
  <r>
    <x v="22"/>
    <x v="0"/>
    <x v="14"/>
    <n v="0"/>
    <n v="26"/>
    <x v="20"/>
    <x v="22"/>
    <s v="June"/>
    <n v="2023"/>
    <s v="June 2023"/>
    <s v="Temporary"/>
    <s v="Part-time"/>
    <s v="N"/>
    <s v="Household includes dependent children"/>
    <s v="Priority"/>
    <x v="4"/>
  </r>
  <r>
    <x v="23"/>
    <x v="1"/>
    <x v="5"/>
    <n v="4"/>
    <n v="3"/>
    <x v="2"/>
    <x v="23"/>
    <s v="June"/>
    <n v="2023"/>
    <s v="June 2023"/>
    <s v="Temporary"/>
    <s v="Full-time"/>
    <s v="Y"/>
    <s v="Other"/>
    <s v="Non-Priority"/>
    <x v="1"/>
  </r>
  <r>
    <x v="24"/>
    <x v="0"/>
    <x v="18"/>
    <n v="1"/>
    <n v="19"/>
    <x v="4"/>
    <x v="24"/>
    <s v="June"/>
    <n v="2023"/>
    <s v="June 2023"/>
    <s v="Rehoused"/>
    <s v="Part-time"/>
    <s v="Y"/>
    <s v="Household includes a pregnant woman"/>
    <s v="Priority"/>
    <x v="1"/>
  </r>
  <r>
    <x v="25"/>
    <x v="1"/>
    <x v="19"/>
    <n v="2"/>
    <n v="20"/>
    <x v="21"/>
    <x v="25"/>
    <s v="June"/>
    <n v="2023"/>
    <s v="June 2023"/>
    <s v="Returned to Homelessness"/>
    <s v="Part-time"/>
    <s v="N"/>
    <s v="Physical disability / ill health"/>
    <s v="Priority"/>
    <x v="3"/>
  </r>
  <r>
    <x v="26"/>
    <x v="0"/>
    <x v="13"/>
    <n v="0"/>
    <n v="32"/>
    <x v="22"/>
    <x v="26"/>
    <s v="July"/>
    <n v="2023"/>
    <s v="July 2023"/>
    <s v="Permanent"/>
    <s v="Unemployed"/>
    <s v="Y"/>
    <s v="Household includes a pregnant woman"/>
    <s v="Priority"/>
    <x v="1"/>
  </r>
  <r>
    <x v="27"/>
    <x v="0"/>
    <x v="15"/>
    <n v="1"/>
    <n v="7"/>
    <x v="23"/>
    <x v="27"/>
    <s v="July"/>
    <n v="2023"/>
    <s v="July 2023"/>
    <s v="Rehoused"/>
    <s v="Part-time"/>
    <s v="N"/>
    <s v="Old age"/>
    <s v="Priority"/>
    <x v="1"/>
  </r>
  <r>
    <x v="28"/>
    <x v="0"/>
    <x v="20"/>
    <n v="1"/>
    <n v="33"/>
    <x v="7"/>
    <x v="28"/>
    <s v="July"/>
    <n v="2023"/>
    <s v="July 2023"/>
    <s v="Permanent"/>
    <s v="Seeking Work"/>
    <s v="Y"/>
    <s v="Homeless because of emergency"/>
    <s v="Priority"/>
    <x v="4"/>
  </r>
  <r>
    <x v="29"/>
    <x v="0"/>
    <x v="21"/>
    <n v="3"/>
    <n v="18"/>
    <x v="24"/>
    <x v="29"/>
    <s v="July"/>
    <n v="2023"/>
    <s v="July 2023"/>
    <s v="Temporary"/>
    <s v="Full-time"/>
    <s v="Y"/>
    <s v="Other"/>
    <s v="Non-Priority"/>
    <x v="2"/>
  </r>
  <r>
    <x v="30"/>
    <x v="2"/>
    <x v="22"/>
    <n v="4"/>
    <n v="1"/>
    <x v="4"/>
    <x v="30"/>
    <s v="July"/>
    <n v="2023"/>
    <s v="July 2023"/>
    <s v="Temporary"/>
    <s v="Unemployed"/>
    <s v="N"/>
    <s v="Household includes a pregnant woman"/>
    <s v="Priority"/>
    <x v="5"/>
  </r>
  <r>
    <x v="31"/>
    <x v="1"/>
    <x v="23"/>
    <n v="2"/>
    <n v="11"/>
    <x v="7"/>
    <x v="31"/>
    <s v="August"/>
    <n v="2023"/>
    <s v="August 2023"/>
    <s v="Permanent"/>
    <s v="Unemployed"/>
    <s v="N"/>
    <s v="Homeless because of emergency"/>
    <s v="Priority"/>
    <x v="0"/>
  </r>
  <r>
    <x v="32"/>
    <x v="2"/>
    <x v="24"/>
    <n v="0"/>
    <n v="28"/>
    <x v="25"/>
    <x v="32"/>
    <s v="August"/>
    <n v="2023"/>
    <s v="August 2023"/>
    <s v="Rehoused"/>
    <s v="Part-time"/>
    <s v="N"/>
    <s v="Homeless because of emergency"/>
    <s v="Priority"/>
    <x v="1"/>
  </r>
  <r>
    <x v="33"/>
    <x v="0"/>
    <x v="2"/>
    <n v="3"/>
    <n v="25"/>
    <x v="26"/>
    <x v="33"/>
    <s v="August"/>
    <n v="2023"/>
    <s v="August 2023"/>
    <s v="Rehoused"/>
    <s v="Full-time"/>
    <s v="Y"/>
    <s v="Homeless because of emergency"/>
    <s v="Priority"/>
    <x v="6"/>
  </r>
  <r>
    <x v="34"/>
    <x v="2"/>
    <x v="15"/>
    <n v="4"/>
    <n v="23"/>
    <x v="27"/>
    <x v="34"/>
    <s v="August"/>
    <n v="2023"/>
    <s v="August 2023"/>
    <s v="Rehoused"/>
    <s v="Unemployed"/>
    <s v="N"/>
    <s v="Household includes dependent children"/>
    <s v="Priority"/>
    <x v="0"/>
  </r>
  <r>
    <x v="35"/>
    <x v="1"/>
    <x v="12"/>
    <n v="3"/>
    <n v="31"/>
    <x v="28"/>
    <x v="35"/>
    <s v="September"/>
    <n v="2023"/>
    <s v="September 2023"/>
    <s v="Rehoused"/>
    <s v="Seeking Work"/>
    <s v="N"/>
    <s v="Physical disability / ill health"/>
    <s v="Priority"/>
    <x v="0"/>
  </r>
  <r>
    <x v="36"/>
    <x v="1"/>
    <x v="25"/>
    <n v="4"/>
    <n v="30"/>
    <x v="29"/>
    <x v="36"/>
    <s v="September"/>
    <n v="2023"/>
    <s v="September 2023"/>
    <s v="Temporary"/>
    <s v="Full-time"/>
    <s v="N"/>
    <s v="Domestic abuse"/>
    <s v="Priority"/>
    <x v="1"/>
  </r>
  <r>
    <x v="37"/>
    <x v="0"/>
    <x v="26"/>
    <n v="4"/>
    <n v="35"/>
    <x v="30"/>
    <x v="37"/>
    <s v="September"/>
    <n v="2023"/>
    <s v="September 2023"/>
    <s v="Temporary"/>
    <s v="Full-time"/>
    <s v="N"/>
    <s v="Household includes a pregnant woman"/>
    <s v="Priority"/>
    <x v="1"/>
  </r>
  <r>
    <x v="38"/>
    <x v="2"/>
    <x v="5"/>
    <n v="2"/>
    <n v="7"/>
    <x v="7"/>
    <x v="38"/>
    <s v="September"/>
    <n v="2023"/>
    <s v="September 2023"/>
    <s v="Temporary"/>
    <s v="Unemployed"/>
    <s v="N"/>
    <s v="Old age"/>
    <s v="Priority"/>
    <x v="5"/>
  </r>
  <r>
    <x v="39"/>
    <x v="2"/>
    <x v="27"/>
    <n v="4"/>
    <n v="16"/>
    <x v="31"/>
    <x v="39"/>
    <s v="October"/>
    <n v="2023"/>
    <s v="October 2023"/>
    <s v="Rehoused"/>
    <s v="Unemployed"/>
    <s v="N"/>
    <s v="Household includes a pregnant woman"/>
    <s v="Priority"/>
    <x v="3"/>
  </r>
  <r>
    <x v="40"/>
    <x v="2"/>
    <x v="0"/>
    <n v="3"/>
    <n v="26"/>
    <x v="32"/>
    <x v="40"/>
    <s v="October"/>
    <n v="2023"/>
    <s v="October 2023"/>
    <s v="Rehoused"/>
    <s v="Unemployed"/>
    <s v="N"/>
    <s v="Domestic abuse"/>
    <s v="Priority"/>
    <x v="0"/>
  </r>
  <r>
    <x v="41"/>
    <x v="1"/>
    <x v="28"/>
    <n v="4"/>
    <n v="2"/>
    <x v="33"/>
    <x v="41"/>
    <s v="October"/>
    <n v="2023"/>
    <s v="October 2023"/>
    <s v="Permanent"/>
    <s v="Unemployed"/>
    <s v="Y"/>
    <s v="Vulnerable with children"/>
    <s v="Priority"/>
    <x v="1"/>
  </r>
  <r>
    <x v="42"/>
    <x v="1"/>
    <x v="29"/>
    <n v="2"/>
    <n v="1"/>
    <x v="31"/>
    <x v="42"/>
    <s v="October"/>
    <n v="2023"/>
    <s v="October 2023"/>
    <s v="Permanent"/>
    <s v="Part-time"/>
    <s v="N"/>
    <s v="Young applicant"/>
    <s v="Priority"/>
    <x v="1"/>
  </r>
  <r>
    <x v="43"/>
    <x v="2"/>
    <x v="20"/>
    <n v="2"/>
    <n v="12"/>
    <x v="34"/>
    <x v="43"/>
    <s v="October"/>
    <n v="2023"/>
    <s v="October 2023"/>
    <s v="Temporary"/>
    <s v="Seeking Work"/>
    <s v="Y"/>
    <s v="Homeless because of emergency"/>
    <s v="Priority"/>
    <x v="0"/>
  </r>
  <r>
    <x v="44"/>
    <x v="1"/>
    <x v="30"/>
    <n v="3"/>
    <n v="5"/>
    <x v="31"/>
    <x v="44"/>
    <s v="November"/>
    <n v="2023"/>
    <s v="November 2023"/>
    <s v="Returned to Homelessness"/>
    <s v="Unemployed"/>
    <s v="Y"/>
    <s v="Other"/>
    <s v="Non-Priority"/>
    <x v="7"/>
  </r>
  <r>
    <x v="45"/>
    <x v="1"/>
    <x v="27"/>
    <n v="1"/>
    <n v="32"/>
    <x v="32"/>
    <x v="45"/>
    <s v="November"/>
    <n v="2023"/>
    <s v="November 2023"/>
    <s v="Rehoused"/>
    <s v="Part-time"/>
    <s v="N"/>
    <s v="Other"/>
    <s v="Non-Priority"/>
    <x v="1"/>
  </r>
  <r>
    <x v="46"/>
    <x v="2"/>
    <x v="31"/>
    <n v="1"/>
    <n v="9"/>
    <x v="2"/>
    <x v="46"/>
    <s v="November"/>
    <n v="2023"/>
    <s v="November 2023"/>
    <s v="Returned to Homelessness"/>
    <s v="Full-time"/>
    <s v="Y"/>
    <s v="Young applicant"/>
    <s v="Priority"/>
    <x v="0"/>
  </r>
  <r>
    <x v="47"/>
    <x v="1"/>
    <x v="14"/>
    <n v="4"/>
    <n v="35"/>
    <x v="35"/>
    <x v="47"/>
    <s v="November"/>
    <n v="2023"/>
    <s v="November 2023"/>
    <s v="Rehoused"/>
    <s v="Unemployed"/>
    <s v="Y"/>
    <s v="Old age"/>
    <s v="Priority"/>
    <x v="4"/>
  </r>
  <r>
    <x v="48"/>
    <x v="2"/>
    <x v="32"/>
    <n v="0"/>
    <n v="19"/>
    <x v="36"/>
    <x v="48"/>
    <s v="December"/>
    <n v="2023"/>
    <s v="December 2023"/>
    <s v="Rehoused"/>
    <s v="Full-time"/>
    <s v="Y"/>
    <s v="Other"/>
    <s v="Non-Priority"/>
    <x v="6"/>
  </r>
  <r>
    <x v="49"/>
    <x v="2"/>
    <x v="23"/>
    <n v="4"/>
    <n v="16"/>
    <x v="37"/>
    <x v="49"/>
    <s v="December"/>
    <n v="2023"/>
    <s v="December 2023"/>
    <s v="Temporary"/>
    <s v="Part-time"/>
    <s v="Y"/>
    <s v="Young applicant"/>
    <s v="Priority"/>
    <x v="4"/>
  </r>
  <r>
    <x v="50"/>
    <x v="0"/>
    <x v="26"/>
    <n v="3"/>
    <n v="3"/>
    <x v="38"/>
    <x v="50"/>
    <s v="December"/>
    <n v="2023"/>
    <s v="December 2023"/>
    <s v="Rehoused"/>
    <s v="Unemployed"/>
    <s v="Y"/>
    <s v="Young applicant"/>
    <s v="Priority"/>
    <x v="4"/>
  </r>
  <r>
    <x v="51"/>
    <x v="2"/>
    <x v="15"/>
    <n v="3"/>
    <n v="20"/>
    <x v="18"/>
    <x v="51"/>
    <s v="December"/>
    <n v="2023"/>
    <s v="December 2023"/>
    <s v="Permanent"/>
    <s v="Full-time"/>
    <s v="Y"/>
    <s v="Homeless because of emergency"/>
    <s v="Priority"/>
    <x v="6"/>
  </r>
  <r>
    <x v="52"/>
    <x v="1"/>
    <x v="4"/>
    <n v="3"/>
    <n v="24"/>
    <x v="39"/>
    <x v="52"/>
    <s v="December"/>
    <n v="2023"/>
    <s v="December 2023"/>
    <s v="Returned to Homelessness"/>
    <s v="Unemployed"/>
    <s v="Y"/>
    <s v="Domestic abuse"/>
    <s v="Priority"/>
    <x v="5"/>
  </r>
  <r>
    <x v="53"/>
    <x v="0"/>
    <x v="33"/>
    <n v="3"/>
    <n v="33"/>
    <x v="40"/>
    <x v="53"/>
    <s v="January"/>
    <n v="2024"/>
    <s v="January 2024"/>
    <s v="Rehoused"/>
    <s v="Full-time"/>
    <s v="Y"/>
    <s v="Domestic abuse"/>
    <s v="Priority"/>
    <x v="6"/>
  </r>
  <r>
    <x v="54"/>
    <x v="2"/>
    <x v="30"/>
    <n v="3"/>
    <n v="24"/>
    <x v="41"/>
    <x v="54"/>
    <s v="January"/>
    <n v="2024"/>
    <s v="January 2024"/>
    <s v="Rehoused"/>
    <s v="Full-time"/>
    <s v="Y"/>
    <s v="Domestic abuse"/>
    <s v="Priority"/>
    <x v="6"/>
  </r>
  <r>
    <x v="55"/>
    <x v="0"/>
    <x v="34"/>
    <n v="2"/>
    <n v="11"/>
    <x v="29"/>
    <x v="55"/>
    <s v="January"/>
    <n v="2024"/>
    <s v="January 2024"/>
    <s v="Rehoused"/>
    <s v="Unemployed"/>
    <s v="Y"/>
    <s v="Household includes a pregnant woman"/>
    <s v="Priority"/>
    <x v="4"/>
  </r>
  <r>
    <x v="56"/>
    <x v="1"/>
    <x v="10"/>
    <n v="1"/>
    <n v="8"/>
    <x v="7"/>
    <x v="56"/>
    <s v="January"/>
    <n v="2024"/>
    <s v="January 2024"/>
    <s v="Temporary"/>
    <s v="Part-time"/>
    <s v="N"/>
    <s v="Physical disability / ill health"/>
    <s v="Priority"/>
    <x v="0"/>
  </r>
  <r>
    <x v="57"/>
    <x v="2"/>
    <x v="11"/>
    <n v="3"/>
    <n v="20"/>
    <x v="7"/>
    <x v="57"/>
    <s v="February"/>
    <n v="2024"/>
    <s v="February 2024"/>
    <s v="Rehoused"/>
    <s v="Unemployed"/>
    <s v="Y"/>
    <s v="Household includes a pregnant woman"/>
    <s v="Priority"/>
    <x v="0"/>
  </r>
  <r>
    <x v="58"/>
    <x v="1"/>
    <x v="29"/>
    <n v="0"/>
    <n v="35"/>
    <x v="42"/>
    <x v="58"/>
    <s v="February"/>
    <n v="2024"/>
    <s v="February 2024"/>
    <s v="Temporary"/>
    <s v="Seeking Work"/>
    <s v="Y"/>
    <s v="Young applicant"/>
    <s v="Priority"/>
    <x v="0"/>
  </r>
  <r>
    <x v="59"/>
    <x v="0"/>
    <x v="14"/>
    <n v="0"/>
    <n v="25"/>
    <x v="2"/>
    <x v="59"/>
    <s v="February"/>
    <n v="2024"/>
    <s v="February 2024"/>
    <s v="Rehoused"/>
    <s v="Part-time"/>
    <s v="N"/>
    <s v="Physical disability / ill health"/>
    <s v="Priority"/>
    <x v="4"/>
  </r>
  <r>
    <x v="60"/>
    <x v="2"/>
    <x v="35"/>
    <n v="0"/>
    <n v="35"/>
    <x v="38"/>
    <x v="60"/>
    <s v="February"/>
    <n v="2024"/>
    <s v="February 2024"/>
    <s v="Rehoused"/>
    <s v="Unemployed"/>
    <s v="N"/>
    <s v="Other"/>
    <s v="Non-Priority"/>
    <x v="0"/>
  </r>
  <r>
    <x v="61"/>
    <x v="0"/>
    <x v="22"/>
    <n v="0"/>
    <n v="25"/>
    <x v="43"/>
    <x v="61"/>
    <s v="March"/>
    <n v="2024"/>
    <s v="March 2024"/>
    <s v="Temporary"/>
    <s v="Unemployed"/>
    <s v="N"/>
    <s v="Mental health problems"/>
    <s v="Priority"/>
    <x v="3"/>
  </r>
  <r>
    <x v="62"/>
    <x v="0"/>
    <x v="29"/>
    <n v="2"/>
    <n v="29"/>
    <x v="18"/>
    <x v="62"/>
    <s v="March"/>
    <n v="2024"/>
    <s v="March 2024"/>
    <s v="Rehoused"/>
    <s v="Seeking Work"/>
    <s v="Y"/>
    <s v="Household includes a pregnant woman"/>
    <s v="Priority"/>
    <x v="0"/>
  </r>
  <r>
    <x v="63"/>
    <x v="2"/>
    <x v="1"/>
    <n v="0"/>
    <n v="18"/>
    <x v="44"/>
    <x v="63"/>
    <s v="March"/>
    <n v="2024"/>
    <s v="March 2024"/>
    <s v="Permanent"/>
    <s v="Part-time"/>
    <s v="Y"/>
    <s v="Household includes a pregnant woman"/>
    <s v="Priority"/>
    <x v="6"/>
  </r>
  <r>
    <x v="64"/>
    <x v="0"/>
    <x v="28"/>
    <n v="3"/>
    <n v="18"/>
    <x v="37"/>
    <x v="64"/>
    <s v="March"/>
    <n v="2024"/>
    <s v="March 2024"/>
    <s v="Permanent"/>
    <s v="Seeking Work"/>
    <s v="Y"/>
    <s v="Homeless because of emergency"/>
    <s v="Priority"/>
    <x v="4"/>
  </r>
  <r>
    <x v="65"/>
    <x v="1"/>
    <x v="31"/>
    <n v="4"/>
    <n v="2"/>
    <x v="45"/>
    <x v="65"/>
    <s v="March"/>
    <n v="2024"/>
    <s v="March 2024"/>
    <s v="Rehoused"/>
    <s v="Full-time"/>
    <s v="N"/>
    <s v="Domestic abuse"/>
    <s v="Priority"/>
    <x v="2"/>
  </r>
  <r>
    <x v="66"/>
    <x v="0"/>
    <x v="15"/>
    <n v="0"/>
    <n v="35"/>
    <x v="46"/>
    <x v="66"/>
    <s v="April"/>
    <n v="2024"/>
    <s v="April 2024"/>
    <s v="Temporary"/>
    <s v="Seeking Work"/>
    <s v="Y"/>
    <s v="Vulnerable with children"/>
    <s v="Priority"/>
    <x v="0"/>
  </r>
  <r>
    <x v="67"/>
    <x v="1"/>
    <x v="36"/>
    <n v="2"/>
    <n v="16"/>
    <x v="47"/>
    <x v="67"/>
    <s v="April"/>
    <n v="2024"/>
    <s v="April 2024"/>
    <s v="Temporary"/>
    <s v="Part-time"/>
    <s v="Y"/>
    <s v="Other"/>
    <s v="Non-Priority"/>
    <x v="1"/>
  </r>
  <r>
    <x v="68"/>
    <x v="1"/>
    <x v="37"/>
    <n v="2"/>
    <n v="33"/>
    <x v="48"/>
    <x v="68"/>
    <s v="April"/>
    <n v="2024"/>
    <s v="April 2024"/>
    <s v="Temporary"/>
    <s v="Seeking Work"/>
    <s v="N"/>
    <s v="Vulnerable with children"/>
    <s v="Priority"/>
    <x v="3"/>
  </r>
  <r>
    <x v="69"/>
    <x v="0"/>
    <x v="10"/>
    <n v="0"/>
    <n v="4"/>
    <x v="49"/>
    <x v="69"/>
    <s v="April"/>
    <n v="2024"/>
    <s v="April 2024"/>
    <s v="Permanent"/>
    <s v="Seeking Work"/>
    <s v="N"/>
    <s v="Domestic abuse"/>
    <s v="Priority"/>
    <x v="4"/>
  </r>
  <r>
    <x v="70"/>
    <x v="1"/>
    <x v="30"/>
    <n v="4"/>
    <n v="33"/>
    <x v="50"/>
    <x v="70"/>
    <s v="May"/>
    <n v="2024"/>
    <s v="May 2024"/>
    <s v="Rehoused"/>
    <s v="Full-time"/>
    <s v="N"/>
    <s v="Physical disability / ill health"/>
    <s v="Priority"/>
    <x v="2"/>
  </r>
  <r>
    <x v="71"/>
    <x v="2"/>
    <x v="38"/>
    <n v="0"/>
    <n v="14"/>
    <x v="2"/>
    <x v="71"/>
    <s v="May"/>
    <n v="2024"/>
    <s v="May 2024"/>
    <s v="Returned to Homelessness"/>
    <s v="Full-time"/>
    <s v="Y"/>
    <s v="Household includes a pregnant woman"/>
    <s v="Priority"/>
    <x v="0"/>
  </r>
  <r>
    <x v="72"/>
    <x v="1"/>
    <x v="2"/>
    <n v="2"/>
    <n v="21"/>
    <x v="31"/>
    <x v="72"/>
    <s v="May"/>
    <n v="2024"/>
    <s v="May 2024"/>
    <s v="Temporary"/>
    <s v="Part-time"/>
    <s v="Y"/>
    <s v="Domestic abuse"/>
    <s v="Priority"/>
    <x v="4"/>
  </r>
  <r>
    <x v="73"/>
    <x v="1"/>
    <x v="4"/>
    <n v="1"/>
    <n v="20"/>
    <x v="51"/>
    <x v="73"/>
    <s v="May"/>
    <n v="2024"/>
    <s v="May 2024"/>
    <s v="Permanent"/>
    <s v="Seeking Work"/>
    <s v="Y"/>
    <s v="Household includes a pregnant woman"/>
    <s v="Priority"/>
    <x v="1"/>
  </r>
  <r>
    <x v="74"/>
    <x v="1"/>
    <x v="30"/>
    <n v="3"/>
    <n v="8"/>
    <x v="52"/>
    <x v="74"/>
    <s v="June"/>
    <n v="2024"/>
    <s v="June 2024"/>
    <s v="Permanent"/>
    <s v="Part-time"/>
    <s v="Y"/>
    <s v="Young applicant"/>
    <s v="Priority"/>
    <x v="6"/>
  </r>
  <r>
    <x v="75"/>
    <x v="2"/>
    <x v="7"/>
    <n v="2"/>
    <n v="7"/>
    <x v="25"/>
    <x v="75"/>
    <s v="June"/>
    <n v="2024"/>
    <s v="June 2024"/>
    <s v="Returned to Homelessness"/>
    <s v="Seeking Work"/>
    <s v="N"/>
    <s v="Mental health problems"/>
    <s v="Priority"/>
    <x v="7"/>
  </r>
  <r>
    <x v="76"/>
    <x v="2"/>
    <x v="11"/>
    <n v="0"/>
    <n v="3"/>
    <x v="4"/>
    <x v="76"/>
    <s v="June"/>
    <n v="2024"/>
    <s v="June 2024"/>
    <s v="Permanent"/>
    <s v="Full-time"/>
    <s v="Y"/>
    <s v="Domestic abuse"/>
    <s v="Priority"/>
    <x v="6"/>
  </r>
  <r>
    <x v="77"/>
    <x v="2"/>
    <x v="5"/>
    <n v="3"/>
    <n v="17"/>
    <x v="7"/>
    <x v="77"/>
    <s v="June"/>
    <n v="2024"/>
    <s v="June 2024"/>
    <s v="Returned to Homelessness"/>
    <s v="Part-time"/>
    <s v="Y"/>
    <s v="Household includes dependent children"/>
    <s v="Priority"/>
    <x v="3"/>
  </r>
  <r>
    <x v="78"/>
    <x v="0"/>
    <x v="24"/>
    <n v="0"/>
    <n v="33"/>
    <x v="4"/>
    <x v="78"/>
    <s v="June"/>
    <n v="2024"/>
    <s v="June 2024"/>
    <s v="Temporary"/>
    <s v="Unemployed"/>
    <s v="N"/>
    <s v="Other"/>
    <s v="Non-Priority"/>
    <x v="5"/>
  </r>
  <r>
    <x v="79"/>
    <x v="2"/>
    <x v="39"/>
    <n v="0"/>
    <n v="12"/>
    <x v="18"/>
    <x v="79"/>
    <s v="July"/>
    <n v="2024"/>
    <s v="July 2024"/>
    <s v="Returned to Homelessness"/>
    <s v="Unemployed"/>
    <s v="N"/>
    <s v="Mental health problems"/>
    <s v="Priority"/>
    <x v="8"/>
  </r>
  <r>
    <x v="80"/>
    <x v="1"/>
    <x v="28"/>
    <n v="1"/>
    <n v="22"/>
    <x v="37"/>
    <x v="80"/>
    <s v="July"/>
    <n v="2024"/>
    <s v="July 2024"/>
    <s v="Temporary"/>
    <s v="Full-time"/>
    <s v="N"/>
    <s v="Domestic abuse"/>
    <s v="Priority"/>
    <x v="4"/>
  </r>
  <r>
    <x v="81"/>
    <x v="2"/>
    <x v="9"/>
    <n v="3"/>
    <n v="22"/>
    <x v="4"/>
    <x v="81"/>
    <s v="July"/>
    <n v="2024"/>
    <s v="July 2024"/>
    <s v="Returned to Homelessness"/>
    <s v="Full-time"/>
    <s v="Y"/>
    <s v="Household includes dependent children"/>
    <s v="Priority"/>
    <x v="0"/>
  </r>
  <r>
    <x v="82"/>
    <x v="2"/>
    <x v="31"/>
    <n v="3"/>
    <n v="30"/>
    <x v="4"/>
    <x v="82"/>
    <s v="July"/>
    <n v="2024"/>
    <s v="July 2024"/>
    <s v="Temporary"/>
    <s v="Part-time"/>
    <s v="N"/>
    <s v="Household includes dependent children"/>
    <s v="Priority"/>
    <x v="0"/>
  </r>
  <r>
    <x v="83"/>
    <x v="1"/>
    <x v="20"/>
    <n v="1"/>
    <n v="8"/>
    <x v="53"/>
    <x v="83"/>
    <s v="August"/>
    <n v="2024"/>
    <s v="August 2024"/>
    <s v="Temporary"/>
    <s v="Full-time"/>
    <s v="Y"/>
    <s v="Other"/>
    <s v="Non-Priority"/>
    <x v="2"/>
  </r>
  <r>
    <x v="84"/>
    <x v="0"/>
    <x v="39"/>
    <n v="2"/>
    <n v="27"/>
    <x v="49"/>
    <x v="84"/>
    <s v="August"/>
    <n v="2024"/>
    <s v="August 2024"/>
    <s v="Permanent"/>
    <s v="Unemployed"/>
    <s v="N"/>
    <s v="Domestic abuse"/>
    <s v="Priority"/>
    <x v="4"/>
  </r>
  <r>
    <x v="85"/>
    <x v="2"/>
    <x v="40"/>
    <n v="0"/>
    <n v="27"/>
    <x v="54"/>
    <x v="85"/>
    <s v="August"/>
    <n v="2024"/>
    <s v="August 2024"/>
    <s v="Rehoused"/>
    <s v="Unemployed"/>
    <s v="N"/>
    <s v="Mental health problems"/>
    <s v="Priority"/>
    <x v="0"/>
  </r>
  <r>
    <x v="86"/>
    <x v="0"/>
    <x v="1"/>
    <n v="4"/>
    <n v="34"/>
    <x v="18"/>
    <x v="86"/>
    <s v="August"/>
    <n v="2024"/>
    <s v="August 2024"/>
    <s v="Permanent"/>
    <s v="Unemployed"/>
    <s v="Y"/>
    <s v="Homeless because of emergency"/>
    <s v="Priority"/>
    <x v="4"/>
  </r>
  <r>
    <x v="87"/>
    <x v="0"/>
    <x v="2"/>
    <n v="0"/>
    <n v="21"/>
    <x v="55"/>
    <x v="87"/>
    <s v="September"/>
    <n v="2024"/>
    <s v="September 2024"/>
    <s v="Permanent"/>
    <s v="Unemployed"/>
    <s v="N"/>
    <s v="Physical disability / ill health"/>
    <s v="Priority"/>
    <x v="4"/>
  </r>
  <r>
    <x v="88"/>
    <x v="0"/>
    <x v="39"/>
    <n v="0"/>
    <n v="30"/>
    <x v="56"/>
    <x v="88"/>
    <s v="September"/>
    <n v="2024"/>
    <s v="September 2024"/>
    <s v="Permanent"/>
    <s v="Unemployed"/>
    <s v="N"/>
    <s v="Household includes dependent children"/>
    <s v="Priority"/>
    <x v="4"/>
  </r>
  <r>
    <x v="89"/>
    <x v="1"/>
    <x v="41"/>
    <n v="2"/>
    <n v="33"/>
    <x v="3"/>
    <x v="89"/>
    <s v="September"/>
    <n v="2024"/>
    <s v="September 2024"/>
    <s v="Permanent"/>
    <s v="Part-time"/>
    <s v="N"/>
    <s v="Vulnerable with children"/>
    <s v="Priority"/>
    <x v="2"/>
  </r>
  <r>
    <x v="90"/>
    <x v="0"/>
    <x v="20"/>
    <n v="0"/>
    <n v="28"/>
    <x v="37"/>
    <x v="90"/>
    <s v="September"/>
    <n v="2024"/>
    <s v="September 2024"/>
    <s v="Permanent"/>
    <s v="Unemployed"/>
    <s v="Y"/>
    <s v="Domestic abuse"/>
    <s v="Priority"/>
    <x v="4"/>
  </r>
  <r>
    <x v="91"/>
    <x v="0"/>
    <x v="26"/>
    <n v="1"/>
    <n v="33"/>
    <x v="57"/>
    <x v="91"/>
    <s v="September"/>
    <n v="2024"/>
    <s v="September 2024"/>
    <s v="Temporary"/>
    <s v="Unemployed"/>
    <s v="N"/>
    <s v="Homeless because of emergency"/>
    <s v="Priority"/>
    <x v="3"/>
  </r>
  <r>
    <x v="92"/>
    <x v="1"/>
    <x v="27"/>
    <n v="1"/>
    <n v="5"/>
    <x v="58"/>
    <x v="92"/>
    <s v="October"/>
    <n v="2024"/>
    <s v="October 2024"/>
    <s v="Rehoused"/>
    <s v="Full-time"/>
    <s v="Y"/>
    <s v="Homeless because of emergency"/>
    <s v="Priority"/>
    <x v="6"/>
  </r>
  <r>
    <x v="93"/>
    <x v="0"/>
    <x v="9"/>
    <n v="3"/>
    <n v="19"/>
    <x v="2"/>
    <x v="93"/>
    <s v="October"/>
    <n v="2024"/>
    <s v="October 2024"/>
    <s v="Temporary"/>
    <s v="Full-time"/>
    <s v="N"/>
    <s v="Homeless because of emergency"/>
    <s v="Priority"/>
    <x v="4"/>
  </r>
  <r>
    <x v="94"/>
    <x v="0"/>
    <x v="41"/>
    <n v="4"/>
    <n v="4"/>
    <x v="7"/>
    <x v="94"/>
    <s v="October"/>
    <n v="2024"/>
    <s v="October 2024"/>
    <s v="Returned to Homelessness"/>
    <s v="Unemployed"/>
    <s v="N"/>
    <s v="Young applicant"/>
    <s v="Priority"/>
    <x v="8"/>
  </r>
  <r>
    <x v="95"/>
    <x v="1"/>
    <x v="15"/>
    <n v="0"/>
    <n v="35"/>
    <x v="23"/>
    <x v="95"/>
    <s v="October"/>
    <n v="2024"/>
    <s v="October 2024"/>
    <s v="Permanent"/>
    <s v="Part-time"/>
    <s v="N"/>
    <s v="Mental health problems"/>
    <s v="Priority"/>
    <x v="2"/>
  </r>
  <r>
    <x v="96"/>
    <x v="1"/>
    <x v="4"/>
    <n v="0"/>
    <n v="17"/>
    <x v="14"/>
    <x v="96"/>
    <s v="November"/>
    <n v="2024"/>
    <s v="November 2024"/>
    <s v="Rehoused"/>
    <s v="Part-time"/>
    <s v="N"/>
    <s v="Household includes dependent children"/>
    <s v="Priority"/>
    <x v="1"/>
  </r>
  <r>
    <x v="97"/>
    <x v="2"/>
    <x v="9"/>
    <n v="2"/>
    <n v="28"/>
    <x v="51"/>
    <x v="97"/>
    <s v="November"/>
    <n v="2024"/>
    <s v="November 2024"/>
    <s v="Rehoused"/>
    <s v="Part-time"/>
    <s v="N"/>
    <s v="Domestic abuse"/>
    <s v="Priority"/>
    <x v="1"/>
  </r>
  <r>
    <x v="98"/>
    <x v="2"/>
    <x v="8"/>
    <n v="1"/>
    <n v="30"/>
    <x v="59"/>
    <x v="98"/>
    <s v="November"/>
    <n v="2024"/>
    <s v="November 2024"/>
    <s v="Permanent"/>
    <s v="Unemployed"/>
    <s v="N"/>
    <s v="Homeless because of emergency"/>
    <s v="Priority"/>
    <x v="4"/>
  </r>
  <r>
    <x v="99"/>
    <x v="2"/>
    <x v="34"/>
    <n v="4"/>
    <n v="29"/>
    <x v="2"/>
    <x v="99"/>
    <s v="November"/>
    <n v="2024"/>
    <s v="November 2024"/>
    <s v="Permanent"/>
    <s v="Part-time"/>
    <s v="Y"/>
    <s v="Physical disability / ill health"/>
    <s v="Priority"/>
    <x v="2"/>
  </r>
  <r>
    <x v="100"/>
    <x v="1"/>
    <x v="18"/>
    <n v="1"/>
    <n v="28"/>
    <x v="7"/>
    <x v="100"/>
    <s v="November"/>
    <n v="2024"/>
    <s v="November 2024"/>
    <s v="Temporary"/>
    <s v="Part-time"/>
    <s v="Y"/>
    <s v="Other"/>
    <s v="Non-Priority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262E-F6D1-4671-AA1F-8058A8AC0A3E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3:A296" firstHeaderRow="1" firstDataRow="1" firstDataCol="1"/>
  <pivotFields count="19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axis="axisRow" showAll="0">
      <items count="61">
        <item x="31"/>
        <item x="20"/>
        <item x="46"/>
        <item x="22"/>
        <item x="15"/>
        <item x="44"/>
        <item x="24"/>
        <item x="32"/>
        <item x="21"/>
        <item x="53"/>
        <item x="47"/>
        <item x="2"/>
        <item x="3"/>
        <item x="1"/>
        <item x="16"/>
        <item x="52"/>
        <item x="23"/>
        <item x="55"/>
        <item x="5"/>
        <item x="19"/>
        <item x="39"/>
        <item x="7"/>
        <item x="38"/>
        <item x="56"/>
        <item x="10"/>
        <item x="27"/>
        <item x="58"/>
        <item x="33"/>
        <item x="17"/>
        <item x="12"/>
        <item x="18"/>
        <item x="34"/>
        <item x="41"/>
        <item x="29"/>
        <item x="28"/>
        <item x="49"/>
        <item x="51"/>
        <item x="0"/>
        <item x="6"/>
        <item x="50"/>
        <item x="4"/>
        <item x="43"/>
        <item x="57"/>
        <item x="14"/>
        <item x="59"/>
        <item x="54"/>
        <item x="26"/>
        <item x="8"/>
        <item x="36"/>
        <item x="30"/>
        <item x="9"/>
        <item x="37"/>
        <item x="40"/>
        <item x="11"/>
        <item x="48"/>
        <item x="45"/>
        <item x="42"/>
        <item x="35"/>
        <item x="13"/>
        <item x="25"/>
        <item t="default"/>
      </items>
    </pivotField>
    <pivotField axis="axisRow"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6"/>
    <field x="5"/>
  </rowFields>
  <rowItems count="203">
    <i>
      <x/>
    </i>
    <i r="1">
      <x v="37"/>
    </i>
    <i>
      <x v="1"/>
    </i>
    <i r="1">
      <x v="13"/>
    </i>
    <i>
      <x v="2"/>
    </i>
    <i r="1">
      <x v="11"/>
    </i>
    <i>
      <x v="3"/>
    </i>
    <i r="1">
      <x v="12"/>
    </i>
    <i>
      <x v="4"/>
    </i>
    <i r="1">
      <x v="40"/>
    </i>
    <i>
      <x v="5"/>
    </i>
    <i r="1">
      <x v="18"/>
    </i>
    <i>
      <x v="6"/>
    </i>
    <i r="1">
      <x v="38"/>
    </i>
    <i>
      <x v="7"/>
    </i>
    <i r="1">
      <x v="11"/>
    </i>
    <i>
      <x v="8"/>
    </i>
    <i r="1">
      <x v="21"/>
    </i>
    <i>
      <x v="9"/>
    </i>
    <i r="1">
      <x v="47"/>
    </i>
    <i>
      <x v="10"/>
    </i>
    <i r="1">
      <x v="50"/>
    </i>
    <i>
      <x v="11"/>
    </i>
    <i r="1">
      <x v="24"/>
    </i>
    <i>
      <x v="12"/>
    </i>
    <i r="1">
      <x v="53"/>
    </i>
    <i>
      <x v="13"/>
    </i>
    <i r="1">
      <x v="21"/>
    </i>
    <i>
      <x v="14"/>
    </i>
    <i r="1">
      <x v="29"/>
    </i>
    <i>
      <x v="15"/>
    </i>
    <i r="1">
      <x v="58"/>
    </i>
    <i>
      <x v="16"/>
    </i>
    <i r="1">
      <x v="43"/>
    </i>
    <i>
      <x v="17"/>
    </i>
    <i r="1">
      <x v="4"/>
    </i>
    <i>
      <x v="18"/>
    </i>
    <i r="1">
      <x v="14"/>
    </i>
    <i>
      <x v="19"/>
    </i>
    <i r="1">
      <x v="28"/>
    </i>
    <i>
      <x v="20"/>
    </i>
    <i r="1">
      <x v="30"/>
    </i>
    <i>
      <x v="21"/>
    </i>
    <i r="1">
      <x v="19"/>
    </i>
    <i>
      <x v="22"/>
    </i>
    <i r="1">
      <x v="1"/>
    </i>
    <i>
      <x v="23"/>
    </i>
    <i r="1">
      <x v="11"/>
    </i>
    <i>
      <x v="24"/>
    </i>
    <i r="1">
      <x v="40"/>
    </i>
    <i>
      <x v="25"/>
    </i>
    <i r="1">
      <x v="8"/>
    </i>
    <i>
      <x v="26"/>
    </i>
    <i r="1">
      <x v="3"/>
    </i>
    <i>
      <x v="27"/>
    </i>
    <i r="1">
      <x v="16"/>
    </i>
    <i>
      <x v="28"/>
    </i>
    <i r="1">
      <x v="21"/>
    </i>
    <i>
      <x v="29"/>
    </i>
    <i r="1">
      <x v="6"/>
    </i>
    <i>
      <x v="30"/>
    </i>
    <i r="1">
      <x v="40"/>
    </i>
    <i>
      <x v="31"/>
    </i>
    <i r="1">
      <x v="21"/>
    </i>
    <i>
      <x v="32"/>
    </i>
    <i r="1">
      <x v="59"/>
    </i>
    <i>
      <x v="33"/>
    </i>
    <i r="1">
      <x v="46"/>
    </i>
    <i>
      <x v="34"/>
    </i>
    <i r="1">
      <x v="25"/>
    </i>
    <i>
      <x v="35"/>
    </i>
    <i r="1">
      <x v="34"/>
    </i>
    <i>
      <x v="36"/>
    </i>
    <i r="1">
      <x v="33"/>
    </i>
    <i>
      <x v="37"/>
    </i>
    <i r="1">
      <x v="49"/>
    </i>
    <i>
      <x v="38"/>
    </i>
    <i r="1">
      <x v="21"/>
    </i>
    <i>
      <x v="39"/>
    </i>
    <i r="1">
      <x/>
    </i>
    <i>
      <x v="40"/>
    </i>
    <i r="1">
      <x v="7"/>
    </i>
    <i>
      <x v="41"/>
    </i>
    <i r="1">
      <x v="27"/>
    </i>
    <i>
      <x v="42"/>
    </i>
    <i r="1">
      <x/>
    </i>
    <i>
      <x v="43"/>
    </i>
    <i r="1">
      <x v="31"/>
    </i>
    <i>
      <x v="44"/>
    </i>
    <i r="1">
      <x/>
    </i>
    <i>
      <x v="45"/>
    </i>
    <i r="1">
      <x v="7"/>
    </i>
    <i>
      <x v="46"/>
    </i>
    <i r="1">
      <x v="11"/>
    </i>
    <i>
      <x v="47"/>
    </i>
    <i r="1">
      <x v="57"/>
    </i>
    <i>
      <x v="48"/>
    </i>
    <i r="1">
      <x v="48"/>
    </i>
    <i>
      <x v="49"/>
    </i>
    <i r="1">
      <x v="51"/>
    </i>
    <i>
      <x v="50"/>
    </i>
    <i r="1">
      <x v="22"/>
    </i>
    <i>
      <x v="51"/>
    </i>
    <i r="1">
      <x v="30"/>
    </i>
    <i>
      <x v="52"/>
    </i>
    <i r="1">
      <x v="20"/>
    </i>
    <i>
      <x v="53"/>
    </i>
    <i r="1">
      <x v="52"/>
    </i>
    <i>
      <x v="54"/>
    </i>
    <i r="1">
      <x v="32"/>
    </i>
    <i>
      <x v="55"/>
    </i>
    <i r="1">
      <x v="33"/>
    </i>
    <i>
      <x v="56"/>
    </i>
    <i r="1">
      <x v="21"/>
    </i>
    <i>
      <x v="57"/>
    </i>
    <i r="1">
      <x v="21"/>
    </i>
    <i>
      <x v="58"/>
    </i>
    <i r="1">
      <x v="56"/>
    </i>
    <i>
      <x v="59"/>
    </i>
    <i r="1">
      <x v="11"/>
    </i>
    <i>
      <x v="60"/>
    </i>
    <i r="1">
      <x v="22"/>
    </i>
    <i>
      <x v="61"/>
    </i>
    <i r="1">
      <x v="41"/>
    </i>
    <i>
      <x v="62"/>
    </i>
    <i r="1">
      <x v="30"/>
    </i>
    <i>
      <x v="63"/>
    </i>
    <i r="1">
      <x v="5"/>
    </i>
    <i>
      <x v="64"/>
    </i>
    <i r="1">
      <x v="51"/>
    </i>
    <i>
      <x v="65"/>
    </i>
    <i r="1">
      <x v="55"/>
    </i>
    <i>
      <x v="66"/>
    </i>
    <i r="1">
      <x v="2"/>
    </i>
    <i>
      <x v="67"/>
    </i>
    <i r="1">
      <x v="10"/>
    </i>
    <i>
      <x v="68"/>
    </i>
    <i r="1">
      <x v="54"/>
    </i>
    <i>
      <x v="69"/>
    </i>
    <i r="1">
      <x v="35"/>
    </i>
    <i>
      <x v="70"/>
    </i>
    <i r="1">
      <x v="39"/>
    </i>
    <i>
      <x v="71"/>
    </i>
    <i r="1">
      <x v="11"/>
    </i>
    <i>
      <x v="72"/>
    </i>
    <i r="1">
      <x/>
    </i>
    <i>
      <x v="73"/>
    </i>
    <i r="1">
      <x v="36"/>
    </i>
    <i>
      <x v="74"/>
    </i>
    <i r="1">
      <x v="15"/>
    </i>
    <i>
      <x v="75"/>
    </i>
    <i r="1">
      <x v="59"/>
    </i>
    <i>
      <x v="76"/>
    </i>
    <i r="1">
      <x v="40"/>
    </i>
    <i>
      <x v="77"/>
    </i>
    <i r="1">
      <x v="21"/>
    </i>
    <i>
      <x v="78"/>
    </i>
    <i r="1">
      <x v="40"/>
    </i>
    <i>
      <x v="79"/>
    </i>
    <i r="1">
      <x v="30"/>
    </i>
    <i>
      <x v="80"/>
    </i>
    <i r="1">
      <x v="51"/>
    </i>
    <i>
      <x v="81"/>
    </i>
    <i r="1">
      <x v="40"/>
    </i>
    <i>
      <x v="82"/>
    </i>
    <i r="1">
      <x v="40"/>
    </i>
    <i>
      <x v="83"/>
    </i>
    <i r="1">
      <x v="9"/>
    </i>
    <i>
      <x v="84"/>
    </i>
    <i r="1">
      <x v="35"/>
    </i>
    <i>
      <x v="85"/>
    </i>
    <i r="1">
      <x v="45"/>
    </i>
    <i>
      <x v="86"/>
    </i>
    <i r="1">
      <x v="30"/>
    </i>
    <i>
      <x v="87"/>
    </i>
    <i r="1">
      <x v="17"/>
    </i>
    <i>
      <x v="88"/>
    </i>
    <i r="1">
      <x v="23"/>
    </i>
    <i>
      <x v="89"/>
    </i>
    <i r="1">
      <x v="12"/>
    </i>
    <i>
      <x v="90"/>
    </i>
    <i r="1">
      <x v="51"/>
    </i>
    <i>
      <x v="91"/>
    </i>
    <i r="1">
      <x v="42"/>
    </i>
    <i>
      <x v="92"/>
    </i>
    <i r="1">
      <x v="26"/>
    </i>
    <i>
      <x v="93"/>
    </i>
    <i r="1">
      <x v="11"/>
    </i>
    <i>
      <x v="94"/>
    </i>
    <i r="1">
      <x v="21"/>
    </i>
    <i>
      <x v="95"/>
    </i>
    <i r="1">
      <x v="16"/>
    </i>
    <i>
      <x v="96"/>
    </i>
    <i r="1">
      <x v="43"/>
    </i>
    <i>
      <x v="97"/>
    </i>
    <i r="1">
      <x v="36"/>
    </i>
    <i>
      <x v="98"/>
    </i>
    <i r="1">
      <x v="44"/>
    </i>
    <i>
      <x v="99"/>
    </i>
    <i r="1">
      <x v="11"/>
    </i>
    <i>
      <x v="100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1AF23-0E98-45FF-8835-236EA51F10AF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D9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Average of Outcome Score" fld="15" subtotal="average" baseField="16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613FB-E69D-4A9A-9E4A-F620056A67E4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0:C71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Lowest Outcome Score" fld="15" subtotal="min" baseField="0" baseItem="1"/>
    <dataField name="Average Outcome Score" fld="15" subtotal="average" baseField="0" baseItem="1" numFmtId="2"/>
    <dataField name="highest Outcome Score" fld="15" subtotal="max" baseField="0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876FD-57CA-4111-A46C-3FAACF948074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3:B5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utcome Score" fld="15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1029F-BD8D-44A8-B57A-1F16645A3148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6:B42" firstHeaderRow="1" firstDataRow="1" firstDataCol="1"/>
  <pivotFields count="19"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Veteran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E9460-0B8B-475E-8A65-8DE4C461D3E2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B29" firstHeaderRow="1" firstDataRow="1" firstDataCol="1"/>
  <pivotFields count="19">
    <pivotField dataField="1" showAll="0"/>
    <pivotField axis="axisRow"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eteran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CEEB6-3432-4E48-99E0-A371C784F8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3" firstHeaderRow="1" firstDataRow="1" firstDataCol="1"/>
  <pivotFields count="19">
    <pivotField dataField="1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numFmtId="14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 sortType="ascending">
      <items count="24">
        <item x="3"/>
        <item x="15"/>
        <item x="7"/>
        <item x="19"/>
        <item x="11"/>
        <item x="1"/>
        <item x="13"/>
        <item x="0"/>
        <item x="12"/>
        <item x="6"/>
        <item x="18"/>
        <item x="5"/>
        <item x="17"/>
        <item x="2"/>
        <item x="14"/>
        <item x="4"/>
        <item x="16"/>
        <item x="10"/>
        <item x="22"/>
        <item x="9"/>
        <item x="21"/>
        <item x="8"/>
        <item x="20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axis="axisRow" showAll="0" sortType="ascending">
      <items count="11">
        <item x="1"/>
        <item x="2"/>
        <item x="3"/>
        <item x="7"/>
        <item x="8"/>
        <item x="5"/>
        <item h="1" x="9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h="1"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3"/>
  </rowFields>
  <rowItems count="10">
    <i>
      <x v="5"/>
    </i>
    <i>
      <x v="4"/>
    </i>
    <i>
      <x v="8"/>
    </i>
    <i>
      <x v="3"/>
    </i>
    <i>
      <x v="7"/>
    </i>
    <i>
      <x v="9"/>
    </i>
    <i>
      <x v="2"/>
    </i>
    <i>
      <x v="1"/>
    </i>
    <i>
      <x/>
    </i>
    <i t="grand">
      <x/>
    </i>
  </rowItems>
  <colItems count="1">
    <i/>
  </colItems>
  <dataFields count="1">
    <dataField name="Count of Veteran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F58D4-1035-4D6A-B220-2D88E1B6FE0F}" name="Table1" displayName="Table1" ref="A1:P102" totalsRowShown="0" headerRowDxfId="13" headerRowBorderDxfId="12" tableBorderDxfId="11">
  <autoFilter ref="A1:P102" xr:uid="{E76F58D4-1035-4D6A-B220-2D88E1B6FE0F}"/>
  <tableColumns count="16">
    <tableColumn id="1" xr3:uid="{1CCFC25E-499B-405E-9B58-036B5D5B59B2}" name="Veteran ID"/>
    <tableColumn id="2" xr3:uid="{DEB20B60-B327-46A5-9800-8F44F6365705}" name="Gender"/>
    <tableColumn id="3" xr3:uid="{845B1886-CD2D-4E39-906C-1BEE223CD08C}" name="Age"/>
    <tableColumn id="4" xr3:uid="{80DECBD5-BDD0-4360-A55C-1628952AD122}" name="Number of Children/Dependants"/>
    <tableColumn id="5" xr3:uid="{D3D46EEC-1B62-4E04-BA41-4748645D5DB8}" name="Length of Homelessness (months)"/>
    <tableColumn id="6" xr3:uid="{C9CAAE86-174B-4147-9C06-9A5B30B022FC}" name="Support Services Accessed"/>
    <tableColumn id="7" xr3:uid="{BBC4E955-CC82-46C6-A52E-6E9BF8BD011C}" name="Housing Placement Date" dataDxfId="10"/>
    <tableColumn id="14" xr3:uid="{4AC50EEC-9044-4DED-B8E2-43FE3E008F4F}" name="Month" dataDxfId="9">
      <calculatedColumnFormula>TEXT(G2,"mmmm")</calculatedColumnFormula>
    </tableColumn>
    <tableColumn id="16" xr3:uid="{33E37DC0-9017-4748-B768-8A30E82EB62C}" name="Year" dataDxfId="8">
      <calculatedColumnFormula>YEAR(G2)</calculatedColumnFormula>
    </tableColumn>
    <tableColumn id="17" xr3:uid="{E31454A2-A56B-4DFC-A9D4-53C44F5FAB5B}" name="Month-Year" dataDxfId="7">
      <calculatedColumnFormula>CONCATENATE(Table1[[#This Row],[Month]]," ",Table1[[#This Row],[Year]])</calculatedColumnFormula>
    </tableColumn>
    <tableColumn id="8" xr3:uid="{0AD2549B-6BCF-4A27-B4D0-2AA31F8E1C66}" name="Current Housing Status"/>
    <tableColumn id="9" xr3:uid="{113D68FF-CF1F-4C09-8233-210CCF4749F7}" name="Employment Status"/>
    <tableColumn id="10" xr3:uid="{259226C9-FD6A-43F5-9EEC-F7810AED20A5}" name="Mental Health Support Received (Y/N)"/>
    <tableColumn id="11" xr3:uid="{69711718-FE4E-495B-B07D-9C2CE75812EC}" name="Priority Need Reason"/>
    <tableColumn id="12" xr3:uid="{FF75E131-D979-40CB-A50C-E2A18CE10674}" name="Priority Status"/>
    <tableColumn id="13" xr3:uid="{5864FA8C-2A34-41F7-8C6F-217966AD197E}" name="Outcome 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C9ECB9-74FF-46A7-84B6-31757BCC6E87}" name="Table3" displayName="Table3" ref="S11:T17" totalsRowShown="0">
  <autoFilter ref="S11:T17" xr:uid="{64C9ECB9-74FF-46A7-84B6-31757BCC6E87}"/>
  <tableColumns count="2">
    <tableColumn id="1" xr3:uid="{4F7282B0-D0AC-4391-B829-A1CC206AAF63}" name="Support Services Accessed"/>
    <tableColumn id="2" xr3:uid="{7B34AE9A-A652-4D41-98CE-5397A18DC0DE}" name="Count of Servic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012B06-AEB1-4E3C-966A-8FE48FFA5493}" name="Table2" displayName="Table2" ref="A36:C37" totalsRowShown="0">
  <autoFilter ref="A36:C37" xr:uid="{8E012B06-AEB1-4E3C-966A-8FE48FFA5493}"/>
  <tableColumns count="3">
    <tableColumn id="1" xr3:uid="{AAEBB95D-2765-4F5B-AD9E-53462EC8943A}" name="Average Outcome Score" dataDxfId="6">
      <calculatedColumnFormula>ROUNDUP(49.5049504950495,2)</calculatedColumnFormula>
    </tableColumn>
    <tableColumn id="2" xr3:uid="{930B066A-42B2-4DDB-A30D-1C5057F76904}" name="Lowest Outcome Score" dataDxfId="5"/>
    <tableColumn id="3" xr3:uid="{67DDF5F5-3F77-44EA-ACD6-EA20162C1BB6}" name="Highest Outcome Score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40425A-F253-4693-A62F-467A7CAED73A}" name="Table35" displayName="Table35" ref="A40:B46" totalsRowShown="0">
  <autoFilter ref="A40:B46" xr:uid="{4840425A-F253-4693-A62F-467A7CAED73A}"/>
  <sortState xmlns:xlrd2="http://schemas.microsoft.com/office/spreadsheetml/2017/richdata2" ref="A41:B46">
    <sortCondition ref="B41:B46"/>
  </sortState>
  <tableColumns count="2">
    <tableColumn id="1" xr3:uid="{023B146F-7F2D-4F8D-9EBB-CB743FCF5CFB}" name="Support Services Accessed"/>
    <tableColumn id="2" xr3:uid="{D26B48A2-8631-471D-9C87-E9FC8A0F3869}" name="Count of Services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zoomScale="70" zoomScaleNormal="70" workbookViewId="0"/>
  </sheetViews>
  <sheetFormatPr defaultRowHeight="13.8" x14ac:dyDescent="0.25"/>
  <cols>
    <col min="1" max="1" width="11.09765625" customWidth="1"/>
    <col min="2" max="2" width="8.59765625" customWidth="1"/>
    <col min="3" max="3" width="5.69921875" customWidth="1"/>
    <col min="4" max="4" width="28.8984375" customWidth="1"/>
    <col min="5" max="5" width="29.796875" customWidth="1"/>
    <col min="6" max="6" width="52.69921875" customWidth="1"/>
    <col min="7" max="7" width="21.69921875" style="4" customWidth="1"/>
    <col min="8" max="8" width="22.796875" customWidth="1"/>
    <col min="9" max="9" width="33.69921875" customWidth="1"/>
    <col min="10" max="10" width="33.09765625" customWidth="1"/>
    <col min="11" max="11" width="13.8984375" customWidth="1"/>
    <col min="12" max="12" width="14.69921875" customWidth="1"/>
    <col min="14" max="14" width="38.5" bestFit="1" customWidth="1"/>
    <col min="19" max="19" width="27.59765625" customWidth="1"/>
    <col min="20" max="20" width="10.8984375" customWidth="1"/>
  </cols>
  <sheetData>
    <row r="1" spans="1:20" ht="14.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201</v>
      </c>
      <c r="I1" s="7" t="s">
        <v>202</v>
      </c>
      <c r="J1" s="7" t="s">
        <v>203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1:20" x14ac:dyDescent="0.25">
      <c r="A2" t="s">
        <v>13</v>
      </c>
      <c r="B2" t="s">
        <v>14</v>
      </c>
      <c r="C2">
        <v>58</v>
      </c>
      <c r="D2">
        <v>2</v>
      </c>
      <c r="E2">
        <v>26</v>
      </c>
      <c r="F2" t="s">
        <v>15</v>
      </c>
      <c r="G2" s="3">
        <v>44927</v>
      </c>
      <c r="H2" t="str">
        <f t="shared" ref="H2:H33" si="0">TEXT(G2,"mmmm")</f>
        <v>January</v>
      </c>
      <c r="I2">
        <f t="shared" ref="I2:I33" si="1">YEAR(G2)</f>
        <v>2023</v>
      </c>
      <c r="J2" s="3" t="str">
        <f>CONCATENATE(Table1[[#This Row],[Month]]," ",Table1[[#This Row],[Year]])</f>
        <v>January 2023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>
        <v>40</v>
      </c>
    </row>
    <row r="3" spans="1:20" x14ac:dyDescent="0.25">
      <c r="A3" t="s">
        <v>21</v>
      </c>
      <c r="B3" t="s">
        <v>22</v>
      </c>
      <c r="C3">
        <v>48</v>
      </c>
      <c r="D3">
        <v>2</v>
      </c>
      <c r="E3">
        <v>32</v>
      </c>
      <c r="F3" t="s">
        <v>23</v>
      </c>
      <c r="G3" s="3">
        <v>44934</v>
      </c>
      <c r="H3" t="str">
        <f t="shared" si="0"/>
        <v>January</v>
      </c>
      <c r="I3">
        <f t="shared" si="1"/>
        <v>2023</v>
      </c>
      <c r="J3" s="3" t="str">
        <f>CONCATENATE(Table1[[#This Row],[Month]]," ",Table1[[#This Row],[Year]])</f>
        <v>January 2023</v>
      </c>
      <c r="K3" t="s">
        <v>16</v>
      </c>
      <c r="L3" t="s">
        <v>24</v>
      </c>
      <c r="M3" t="s">
        <v>25</v>
      </c>
      <c r="N3" t="s">
        <v>26</v>
      </c>
      <c r="O3" t="s">
        <v>20</v>
      </c>
      <c r="P3">
        <v>60</v>
      </c>
    </row>
    <row r="4" spans="1:20" x14ac:dyDescent="0.25">
      <c r="A4" t="s">
        <v>27</v>
      </c>
      <c r="B4" t="s">
        <v>22</v>
      </c>
      <c r="C4">
        <v>34</v>
      </c>
      <c r="D4">
        <v>0</v>
      </c>
      <c r="E4">
        <v>6</v>
      </c>
      <c r="F4" t="s">
        <v>28</v>
      </c>
      <c r="G4" s="3">
        <v>44941</v>
      </c>
      <c r="H4" t="str">
        <f t="shared" si="0"/>
        <v>January</v>
      </c>
      <c r="I4">
        <f t="shared" si="1"/>
        <v>2023</v>
      </c>
      <c r="J4" s="3" t="str">
        <f>CONCATENATE(Table1[[#This Row],[Month]]," ",Table1[[#This Row],[Year]])</f>
        <v>January 2023</v>
      </c>
      <c r="K4" t="s">
        <v>29</v>
      </c>
      <c r="L4" t="s">
        <v>17</v>
      </c>
      <c r="M4" t="s">
        <v>25</v>
      </c>
      <c r="N4" t="s">
        <v>30</v>
      </c>
      <c r="O4" t="s">
        <v>20</v>
      </c>
      <c r="P4">
        <v>40</v>
      </c>
    </row>
    <row r="5" spans="1:20" x14ac:dyDescent="0.25">
      <c r="A5" t="s">
        <v>31</v>
      </c>
      <c r="B5" t="s">
        <v>14</v>
      </c>
      <c r="C5">
        <v>62</v>
      </c>
      <c r="D5">
        <v>2</v>
      </c>
      <c r="E5">
        <v>32</v>
      </c>
      <c r="F5" t="s">
        <v>32</v>
      </c>
      <c r="G5" s="3">
        <v>44948</v>
      </c>
      <c r="H5" t="str">
        <f t="shared" si="0"/>
        <v>January</v>
      </c>
      <c r="I5">
        <f t="shared" si="1"/>
        <v>2023</v>
      </c>
      <c r="J5" s="3" t="str">
        <f>CONCATENATE(Table1[[#This Row],[Month]]," ",Table1[[#This Row],[Year]])</f>
        <v>January 2023</v>
      </c>
      <c r="K5" t="s">
        <v>16</v>
      </c>
      <c r="L5" t="s">
        <v>17</v>
      </c>
      <c r="M5" t="s">
        <v>18</v>
      </c>
      <c r="N5" t="s">
        <v>33</v>
      </c>
      <c r="O5" t="s">
        <v>20</v>
      </c>
      <c r="P5">
        <v>40</v>
      </c>
    </row>
    <row r="6" spans="1:20" x14ac:dyDescent="0.25">
      <c r="A6" t="s">
        <v>34</v>
      </c>
      <c r="B6" t="s">
        <v>35</v>
      </c>
      <c r="C6">
        <v>27</v>
      </c>
      <c r="D6">
        <v>4</v>
      </c>
      <c r="E6">
        <v>4</v>
      </c>
      <c r="F6" t="s">
        <v>36</v>
      </c>
      <c r="G6" s="3">
        <v>44955</v>
      </c>
      <c r="H6" t="str">
        <f t="shared" si="0"/>
        <v>January</v>
      </c>
      <c r="I6">
        <f t="shared" si="1"/>
        <v>2023</v>
      </c>
      <c r="J6" s="3" t="str">
        <f>CONCATENATE(Table1[[#This Row],[Month]]," ",Table1[[#This Row],[Year]])</f>
        <v>January 2023</v>
      </c>
      <c r="K6" t="s">
        <v>29</v>
      </c>
      <c r="L6" t="s">
        <v>37</v>
      </c>
      <c r="M6" t="s">
        <v>25</v>
      </c>
      <c r="N6" t="s">
        <v>30</v>
      </c>
      <c r="O6" t="s">
        <v>20</v>
      </c>
      <c r="P6">
        <v>40</v>
      </c>
    </row>
    <row r="7" spans="1:20" x14ac:dyDescent="0.25">
      <c r="A7" t="s">
        <v>38</v>
      </c>
      <c r="B7" t="s">
        <v>22</v>
      </c>
      <c r="C7">
        <v>40</v>
      </c>
      <c r="D7">
        <v>1</v>
      </c>
      <c r="E7">
        <v>11</v>
      </c>
      <c r="F7" t="s">
        <v>39</v>
      </c>
      <c r="G7" s="3">
        <v>44962</v>
      </c>
      <c r="H7" t="str">
        <f t="shared" si="0"/>
        <v>February</v>
      </c>
      <c r="I7">
        <f t="shared" si="1"/>
        <v>2023</v>
      </c>
      <c r="J7" s="3" t="str">
        <f>CONCATENATE(Table1[[#This Row],[Month]]," ",Table1[[#This Row],[Year]])</f>
        <v>February 2023</v>
      </c>
      <c r="K7" t="s">
        <v>40</v>
      </c>
      <c r="L7" t="s">
        <v>24</v>
      </c>
      <c r="M7" t="s">
        <v>25</v>
      </c>
      <c r="N7" t="s">
        <v>41</v>
      </c>
      <c r="O7" t="s">
        <v>20</v>
      </c>
      <c r="P7">
        <v>70</v>
      </c>
      <c r="S7" s="9"/>
    </row>
    <row r="8" spans="1:20" x14ac:dyDescent="0.25">
      <c r="A8" t="s">
        <v>42</v>
      </c>
      <c r="B8" t="s">
        <v>22</v>
      </c>
      <c r="C8">
        <v>58</v>
      </c>
      <c r="D8">
        <v>1</v>
      </c>
      <c r="E8">
        <v>17</v>
      </c>
      <c r="F8" t="s">
        <v>43</v>
      </c>
      <c r="G8" s="3">
        <v>44969</v>
      </c>
      <c r="H8" t="str">
        <f t="shared" si="0"/>
        <v>February</v>
      </c>
      <c r="I8">
        <f t="shared" si="1"/>
        <v>2023</v>
      </c>
      <c r="J8" s="3" t="str">
        <f>CONCATENATE(Table1[[#This Row],[Month]]," ",Table1[[#This Row],[Year]])</f>
        <v>February 2023</v>
      </c>
      <c r="K8" t="s">
        <v>16</v>
      </c>
      <c r="L8" t="s">
        <v>17</v>
      </c>
      <c r="M8" t="s">
        <v>25</v>
      </c>
      <c r="N8" t="s">
        <v>41</v>
      </c>
      <c r="O8" t="s">
        <v>20</v>
      </c>
      <c r="P8">
        <v>30</v>
      </c>
    </row>
    <row r="9" spans="1:20" x14ac:dyDescent="0.25">
      <c r="A9" t="s">
        <v>44</v>
      </c>
      <c r="B9" t="s">
        <v>22</v>
      </c>
      <c r="C9">
        <v>38</v>
      </c>
      <c r="D9">
        <v>0</v>
      </c>
      <c r="E9">
        <v>24</v>
      </c>
      <c r="F9" t="s">
        <v>28</v>
      </c>
      <c r="G9" s="3">
        <v>44976</v>
      </c>
      <c r="H9" t="str">
        <f t="shared" si="0"/>
        <v>February</v>
      </c>
      <c r="I9">
        <f t="shared" si="1"/>
        <v>2023</v>
      </c>
      <c r="J9" s="3" t="str">
        <f>CONCATENATE(Table1[[#This Row],[Month]]," ",Table1[[#This Row],[Year]])</f>
        <v>February 2023</v>
      </c>
      <c r="K9" t="s">
        <v>29</v>
      </c>
      <c r="L9" t="s">
        <v>17</v>
      </c>
      <c r="M9" t="s">
        <v>25</v>
      </c>
      <c r="N9" t="s">
        <v>45</v>
      </c>
      <c r="O9" t="s">
        <v>20</v>
      </c>
      <c r="P9">
        <v>40</v>
      </c>
    </row>
    <row r="10" spans="1:20" x14ac:dyDescent="0.25">
      <c r="A10" t="s">
        <v>46</v>
      </c>
      <c r="B10" t="s">
        <v>14</v>
      </c>
      <c r="C10">
        <v>42</v>
      </c>
      <c r="D10">
        <v>3</v>
      </c>
      <c r="E10">
        <v>5</v>
      </c>
      <c r="F10" t="s">
        <v>47</v>
      </c>
      <c r="G10" s="3">
        <v>44983</v>
      </c>
      <c r="H10" t="str">
        <f t="shared" si="0"/>
        <v>February</v>
      </c>
      <c r="I10">
        <f t="shared" si="1"/>
        <v>2023</v>
      </c>
      <c r="J10" s="3" t="str">
        <f>CONCATENATE(Table1[[#This Row],[Month]]," ",Table1[[#This Row],[Year]])</f>
        <v>February 2023</v>
      </c>
      <c r="K10" t="s">
        <v>16</v>
      </c>
      <c r="L10" t="s">
        <v>48</v>
      </c>
      <c r="M10" t="s">
        <v>18</v>
      </c>
      <c r="N10" t="s">
        <v>49</v>
      </c>
      <c r="O10" t="s">
        <v>20</v>
      </c>
      <c r="P10">
        <v>50</v>
      </c>
    </row>
    <row r="11" spans="1:20" x14ac:dyDescent="0.25">
      <c r="A11" t="s">
        <v>50</v>
      </c>
      <c r="B11" t="s">
        <v>22</v>
      </c>
      <c r="C11">
        <v>30</v>
      </c>
      <c r="D11">
        <v>0</v>
      </c>
      <c r="E11">
        <v>34</v>
      </c>
      <c r="F11" t="s">
        <v>51</v>
      </c>
      <c r="G11" s="3">
        <v>44990</v>
      </c>
      <c r="H11" t="str">
        <f t="shared" si="0"/>
        <v>March</v>
      </c>
      <c r="I11">
        <f t="shared" si="1"/>
        <v>2023</v>
      </c>
      <c r="J11" s="3" t="str">
        <f>CONCATENATE(Table1[[#This Row],[Month]]," ",Table1[[#This Row],[Year]])</f>
        <v>March 2023</v>
      </c>
      <c r="K11" t="s">
        <v>29</v>
      </c>
      <c r="L11" t="s">
        <v>48</v>
      </c>
      <c r="M11" t="s">
        <v>25</v>
      </c>
      <c r="N11" t="s">
        <v>52</v>
      </c>
      <c r="O11" t="s">
        <v>20</v>
      </c>
      <c r="P11">
        <v>70</v>
      </c>
      <c r="S11" t="s">
        <v>5</v>
      </c>
      <c r="T11" t="s">
        <v>218</v>
      </c>
    </row>
    <row r="12" spans="1:20" x14ac:dyDescent="0.25">
      <c r="A12" t="s">
        <v>53</v>
      </c>
      <c r="B12" t="s">
        <v>14</v>
      </c>
      <c r="C12">
        <v>30</v>
      </c>
      <c r="D12">
        <v>3</v>
      </c>
      <c r="E12">
        <v>6</v>
      </c>
      <c r="F12" t="s">
        <v>54</v>
      </c>
      <c r="G12" s="3">
        <v>44997</v>
      </c>
      <c r="H12" t="str">
        <f t="shared" si="0"/>
        <v>March</v>
      </c>
      <c r="I12">
        <f t="shared" si="1"/>
        <v>2023</v>
      </c>
      <c r="J12" s="3" t="str">
        <f>CONCATENATE(Table1[[#This Row],[Month]]," ",Table1[[#This Row],[Year]])</f>
        <v>March 2023</v>
      </c>
      <c r="K12" t="s">
        <v>55</v>
      </c>
      <c r="L12" t="s">
        <v>17</v>
      </c>
      <c r="M12" t="s">
        <v>18</v>
      </c>
      <c r="N12" t="s">
        <v>30</v>
      </c>
      <c r="O12" t="s">
        <v>20</v>
      </c>
      <c r="P12">
        <v>20</v>
      </c>
      <c r="S12" t="s">
        <v>108</v>
      </c>
      <c r="T12">
        <f>COUNTIF(Table1[Support Services Accessed],"*Counselling*")</f>
        <v>32</v>
      </c>
    </row>
    <row r="13" spans="1:20" x14ac:dyDescent="0.25">
      <c r="A13" t="s">
        <v>56</v>
      </c>
      <c r="B13" t="s">
        <v>14</v>
      </c>
      <c r="C13">
        <v>43</v>
      </c>
      <c r="D13">
        <v>1</v>
      </c>
      <c r="E13">
        <v>22</v>
      </c>
      <c r="F13" t="s">
        <v>57</v>
      </c>
      <c r="G13" s="3">
        <v>45004</v>
      </c>
      <c r="H13" t="str">
        <f t="shared" si="0"/>
        <v>March</v>
      </c>
      <c r="I13">
        <f t="shared" si="1"/>
        <v>2023</v>
      </c>
      <c r="J13" s="3" t="str">
        <f>CONCATENATE(Table1[[#This Row],[Month]]," ",Table1[[#This Row],[Year]])</f>
        <v>March 2023</v>
      </c>
      <c r="K13" t="s">
        <v>40</v>
      </c>
      <c r="L13" t="s">
        <v>17</v>
      </c>
      <c r="M13" t="s">
        <v>25</v>
      </c>
      <c r="N13" t="s">
        <v>49</v>
      </c>
      <c r="O13" t="s">
        <v>20</v>
      </c>
      <c r="P13">
        <v>40</v>
      </c>
      <c r="S13" t="s">
        <v>47</v>
      </c>
      <c r="T13">
        <f>COUNTIF(Table1[Support Services Accessed],"*Job Training*")</f>
        <v>37</v>
      </c>
    </row>
    <row r="14" spans="1:20" x14ac:dyDescent="0.25">
      <c r="A14" t="s">
        <v>58</v>
      </c>
      <c r="B14" t="s">
        <v>14</v>
      </c>
      <c r="C14">
        <v>55</v>
      </c>
      <c r="D14">
        <v>0</v>
      </c>
      <c r="E14">
        <v>11</v>
      </c>
      <c r="F14" t="s">
        <v>59</v>
      </c>
      <c r="G14" s="3">
        <v>45011</v>
      </c>
      <c r="H14" t="str">
        <f t="shared" si="0"/>
        <v>March</v>
      </c>
      <c r="I14">
        <f t="shared" si="1"/>
        <v>2023</v>
      </c>
      <c r="J14" s="3" t="str">
        <f>CONCATENATE(Table1[[#This Row],[Month]]," ",Table1[[#This Row],[Year]])</f>
        <v>March 2023</v>
      </c>
      <c r="K14" t="s">
        <v>16</v>
      </c>
      <c r="L14" t="s">
        <v>48</v>
      </c>
      <c r="M14" t="s">
        <v>25</v>
      </c>
      <c r="N14" t="s">
        <v>60</v>
      </c>
      <c r="O14" t="s">
        <v>20</v>
      </c>
      <c r="P14">
        <v>50</v>
      </c>
      <c r="S14" t="s">
        <v>28</v>
      </c>
      <c r="T14">
        <f>COUNTIF(Table1[Support Services Accessed],"*Financial Advice*")</f>
        <v>33</v>
      </c>
    </row>
    <row r="15" spans="1:20" x14ac:dyDescent="0.25">
      <c r="A15" t="s">
        <v>61</v>
      </c>
      <c r="B15" t="s">
        <v>22</v>
      </c>
      <c r="C15">
        <v>59</v>
      </c>
      <c r="D15">
        <v>4</v>
      </c>
      <c r="E15">
        <v>16</v>
      </c>
      <c r="F15" t="s">
        <v>47</v>
      </c>
      <c r="G15" s="3">
        <v>45018</v>
      </c>
      <c r="H15" t="str">
        <f t="shared" si="0"/>
        <v>April</v>
      </c>
      <c r="I15">
        <f t="shared" si="1"/>
        <v>2023</v>
      </c>
      <c r="J15" s="3" t="str">
        <f>CONCATENATE(Table1[[#This Row],[Month]]," ",Table1[[#This Row],[Year]])</f>
        <v>April 2023</v>
      </c>
      <c r="K15" t="s">
        <v>29</v>
      </c>
      <c r="L15" t="s">
        <v>37</v>
      </c>
      <c r="M15" t="s">
        <v>25</v>
      </c>
      <c r="N15" t="s">
        <v>30</v>
      </c>
      <c r="O15" t="s">
        <v>20</v>
      </c>
      <c r="P15">
        <v>40</v>
      </c>
      <c r="S15" t="s">
        <v>124</v>
      </c>
      <c r="T15">
        <f>COUNTIF(Table1[Support Services Accessed],"*Substance Abuse Program*")</f>
        <v>24</v>
      </c>
    </row>
    <row r="16" spans="1:20" x14ac:dyDescent="0.25">
      <c r="A16" t="s">
        <v>62</v>
      </c>
      <c r="B16" t="s">
        <v>14</v>
      </c>
      <c r="C16">
        <v>43</v>
      </c>
      <c r="D16">
        <v>2</v>
      </c>
      <c r="E16">
        <v>33</v>
      </c>
      <c r="F16" t="s">
        <v>63</v>
      </c>
      <c r="G16" s="3">
        <v>45025</v>
      </c>
      <c r="H16" t="str">
        <f t="shared" si="0"/>
        <v>April</v>
      </c>
      <c r="I16">
        <f t="shared" si="1"/>
        <v>2023</v>
      </c>
      <c r="J16" s="3" t="str">
        <f>CONCATENATE(Table1[[#This Row],[Month]]," ",Table1[[#This Row],[Year]])</f>
        <v>April 2023</v>
      </c>
      <c r="K16" t="s">
        <v>16</v>
      </c>
      <c r="L16" t="s">
        <v>24</v>
      </c>
      <c r="M16" t="s">
        <v>18</v>
      </c>
      <c r="N16" t="s">
        <v>33</v>
      </c>
      <c r="O16" t="s">
        <v>20</v>
      </c>
      <c r="P16">
        <v>70</v>
      </c>
      <c r="S16" t="s">
        <v>36</v>
      </c>
      <c r="T16">
        <f>COUNTIF(Table1[Support Services Accessed],"*Mental Health Support*")</f>
        <v>38</v>
      </c>
    </row>
    <row r="17" spans="1:20" x14ac:dyDescent="0.25">
      <c r="A17" t="s">
        <v>64</v>
      </c>
      <c r="B17" t="s">
        <v>35</v>
      </c>
      <c r="C17">
        <v>22</v>
      </c>
      <c r="D17">
        <v>3</v>
      </c>
      <c r="E17">
        <v>9</v>
      </c>
      <c r="F17" t="s">
        <v>65</v>
      </c>
      <c r="G17" s="3">
        <v>45032</v>
      </c>
      <c r="H17" t="str">
        <f t="shared" si="0"/>
        <v>April</v>
      </c>
      <c r="I17">
        <f t="shared" si="1"/>
        <v>2023</v>
      </c>
      <c r="J17" s="3" t="str">
        <f>CONCATENATE(Table1[[#This Row],[Month]]," ",Table1[[#This Row],[Year]])</f>
        <v>April 2023</v>
      </c>
      <c r="K17" t="s">
        <v>16</v>
      </c>
      <c r="L17" t="s">
        <v>37</v>
      </c>
      <c r="M17" t="s">
        <v>25</v>
      </c>
      <c r="N17" t="s">
        <v>49</v>
      </c>
      <c r="O17" t="s">
        <v>20</v>
      </c>
      <c r="P17">
        <v>30</v>
      </c>
      <c r="S17" t="s">
        <v>75</v>
      </c>
      <c r="T17">
        <f>COUNTIF(Table1[Support Services Accessed],"*Legal Aid*")</f>
        <v>33</v>
      </c>
    </row>
    <row r="18" spans="1:20" x14ac:dyDescent="0.25">
      <c r="A18" t="s">
        <v>66</v>
      </c>
      <c r="B18" t="s">
        <v>22</v>
      </c>
      <c r="C18">
        <v>41</v>
      </c>
      <c r="D18">
        <v>2</v>
      </c>
      <c r="E18">
        <v>6</v>
      </c>
      <c r="F18" t="s">
        <v>67</v>
      </c>
      <c r="G18" s="3">
        <v>45039</v>
      </c>
      <c r="H18" t="str">
        <f t="shared" si="0"/>
        <v>April</v>
      </c>
      <c r="I18">
        <f t="shared" si="1"/>
        <v>2023</v>
      </c>
      <c r="J18" s="3" t="str">
        <f>CONCATENATE(Table1[[#This Row],[Month]]," ",Table1[[#This Row],[Year]])</f>
        <v>April 2023</v>
      </c>
      <c r="K18" t="s">
        <v>40</v>
      </c>
      <c r="L18" t="s">
        <v>24</v>
      </c>
      <c r="M18" t="s">
        <v>25</v>
      </c>
      <c r="N18" t="s">
        <v>26</v>
      </c>
      <c r="O18" t="s">
        <v>20</v>
      </c>
      <c r="P18">
        <v>70</v>
      </c>
    </row>
    <row r="19" spans="1:20" x14ac:dyDescent="0.25">
      <c r="A19" t="s">
        <v>68</v>
      </c>
      <c r="B19" t="s">
        <v>22</v>
      </c>
      <c r="C19">
        <v>21</v>
      </c>
      <c r="D19">
        <v>2</v>
      </c>
      <c r="E19">
        <v>16</v>
      </c>
      <c r="F19" t="s">
        <v>69</v>
      </c>
      <c r="G19" s="3">
        <v>45046</v>
      </c>
      <c r="H19" t="str">
        <f t="shared" si="0"/>
        <v>April</v>
      </c>
      <c r="I19">
        <f t="shared" si="1"/>
        <v>2023</v>
      </c>
      <c r="J19" s="3" t="str">
        <f>CONCATENATE(Table1[[#This Row],[Month]]," ",Table1[[#This Row],[Year]])</f>
        <v>April 2023</v>
      </c>
      <c r="K19" t="s">
        <v>29</v>
      </c>
      <c r="L19" t="s">
        <v>17</v>
      </c>
      <c r="M19" t="s">
        <v>25</v>
      </c>
      <c r="N19" t="s">
        <v>49</v>
      </c>
      <c r="O19" t="s">
        <v>20</v>
      </c>
      <c r="P19">
        <v>50</v>
      </c>
    </row>
    <row r="20" spans="1:20" x14ac:dyDescent="0.25">
      <c r="A20" t="s">
        <v>70</v>
      </c>
      <c r="B20" t="s">
        <v>22</v>
      </c>
      <c r="C20">
        <v>43</v>
      </c>
      <c r="D20">
        <v>0</v>
      </c>
      <c r="E20">
        <v>29</v>
      </c>
      <c r="F20" t="s">
        <v>71</v>
      </c>
      <c r="G20" s="3">
        <v>45053</v>
      </c>
      <c r="H20" t="str">
        <f t="shared" si="0"/>
        <v>May</v>
      </c>
      <c r="I20">
        <f t="shared" si="1"/>
        <v>2023</v>
      </c>
      <c r="J20" s="3" t="str">
        <f>CONCATENATE(Table1[[#This Row],[Month]]," ",Table1[[#This Row],[Year]])</f>
        <v>May 2023</v>
      </c>
      <c r="K20" t="s">
        <v>16</v>
      </c>
      <c r="L20" t="s">
        <v>48</v>
      </c>
      <c r="M20" t="s">
        <v>18</v>
      </c>
      <c r="N20" t="s">
        <v>26</v>
      </c>
      <c r="O20" t="s">
        <v>20</v>
      </c>
      <c r="P20">
        <v>60</v>
      </c>
    </row>
    <row r="21" spans="1:20" x14ac:dyDescent="0.25">
      <c r="A21" t="s">
        <v>72</v>
      </c>
      <c r="B21" t="s">
        <v>22</v>
      </c>
      <c r="C21">
        <v>63</v>
      </c>
      <c r="D21">
        <v>2</v>
      </c>
      <c r="E21">
        <v>3</v>
      </c>
      <c r="F21" t="s">
        <v>73</v>
      </c>
      <c r="G21" s="3">
        <v>45060</v>
      </c>
      <c r="H21" t="str">
        <f t="shared" si="0"/>
        <v>May</v>
      </c>
      <c r="I21">
        <f t="shared" si="1"/>
        <v>2023</v>
      </c>
      <c r="J21" s="3" t="str">
        <f>CONCATENATE(Table1[[#This Row],[Month]]," ",Table1[[#This Row],[Year]])</f>
        <v>May 2023</v>
      </c>
      <c r="K21" t="s">
        <v>40</v>
      </c>
      <c r="L21" t="s">
        <v>17</v>
      </c>
      <c r="M21" t="s">
        <v>25</v>
      </c>
      <c r="N21" t="s">
        <v>41</v>
      </c>
      <c r="O21" t="s">
        <v>20</v>
      </c>
      <c r="P21">
        <v>40</v>
      </c>
    </row>
    <row r="22" spans="1:20" x14ac:dyDescent="0.25">
      <c r="A22" t="s">
        <v>74</v>
      </c>
      <c r="B22" t="s">
        <v>22</v>
      </c>
      <c r="C22">
        <v>49</v>
      </c>
      <c r="D22">
        <v>4</v>
      </c>
      <c r="E22">
        <v>20</v>
      </c>
      <c r="F22" t="s">
        <v>75</v>
      </c>
      <c r="G22" s="3">
        <v>45067</v>
      </c>
      <c r="H22" t="str">
        <f t="shared" si="0"/>
        <v>May</v>
      </c>
      <c r="I22">
        <f t="shared" si="1"/>
        <v>2023</v>
      </c>
      <c r="J22" s="3" t="str">
        <f>CONCATENATE(Table1[[#This Row],[Month]]," ",Table1[[#This Row],[Year]])</f>
        <v>May 2023</v>
      </c>
      <c r="K22" t="s">
        <v>29</v>
      </c>
      <c r="L22" t="s">
        <v>17</v>
      </c>
      <c r="M22" t="s">
        <v>18</v>
      </c>
      <c r="N22" t="s">
        <v>26</v>
      </c>
      <c r="O22" t="s">
        <v>20</v>
      </c>
      <c r="P22">
        <v>50</v>
      </c>
    </row>
    <row r="23" spans="1:20" x14ac:dyDescent="0.25">
      <c r="A23" t="s">
        <v>76</v>
      </c>
      <c r="B23" t="s">
        <v>14</v>
      </c>
      <c r="C23">
        <v>57</v>
      </c>
      <c r="D23">
        <v>2</v>
      </c>
      <c r="E23">
        <v>19</v>
      </c>
      <c r="F23" t="s">
        <v>77</v>
      </c>
      <c r="G23" s="3">
        <v>45074</v>
      </c>
      <c r="H23" t="str">
        <f t="shared" si="0"/>
        <v>May</v>
      </c>
      <c r="I23">
        <f t="shared" si="1"/>
        <v>2023</v>
      </c>
      <c r="J23" s="3" t="str">
        <f>CONCATENATE(Table1[[#This Row],[Month]]," ",Table1[[#This Row],[Year]])</f>
        <v>May 2023</v>
      </c>
      <c r="K23" t="s">
        <v>29</v>
      </c>
      <c r="L23" t="s">
        <v>48</v>
      </c>
      <c r="M23" t="s">
        <v>18</v>
      </c>
      <c r="N23" t="s">
        <v>14</v>
      </c>
      <c r="O23" t="s">
        <v>78</v>
      </c>
      <c r="P23">
        <v>80</v>
      </c>
    </row>
    <row r="24" spans="1:20" x14ac:dyDescent="0.25">
      <c r="A24" t="s">
        <v>79</v>
      </c>
      <c r="B24" t="s">
        <v>14</v>
      </c>
      <c r="C24">
        <v>21</v>
      </c>
      <c r="D24">
        <v>0</v>
      </c>
      <c r="E24">
        <v>26</v>
      </c>
      <c r="F24" t="s">
        <v>80</v>
      </c>
      <c r="G24" s="3">
        <v>45081</v>
      </c>
      <c r="H24" t="str">
        <f t="shared" si="0"/>
        <v>June</v>
      </c>
      <c r="I24">
        <f t="shared" si="1"/>
        <v>2023</v>
      </c>
      <c r="J24" s="3" t="str">
        <f>CONCATENATE(Table1[[#This Row],[Month]]," ",Table1[[#This Row],[Year]])</f>
        <v>June 2023</v>
      </c>
      <c r="K24" t="s">
        <v>16</v>
      </c>
      <c r="L24" t="s">
        <v>48</v>
      </c>
      <c r="M24" t="s">
        <v>25</v>
      </c>
      <c r="N24" t="s">
        <v>52</v>
      </c>
      <c r="O24" t="s">
        <v>20</v>
      </c>
      <c r="P24">
        <v>50</v>
      </c>
    </row>
    <row r="25" spans="1:20" x14ac:dyDescent="0.25">
      <c r="A25" t="s">
        <v>81</v>
      </c>
      <c r="B25" t="s">
        <v>22</v>
      </c>
      <c r="C25">
        <v>40</v>
      </c>
      <c r="D25">
        <v>4</v>
      </c>
      <c r="E25">
        <v>3</v>
      </c>
      <c r="F25" t="s">
        <v>28</v>
      </c>
      <c r="G25" s="3">
        <v>45088</v>
      </c>
      <c r="H25" t="str">
        <f t="shared" si="0"/>
        <v>June</v>
      </c>
      <c r="I25">
        <f t="shared" si="1"/>
        <v>2023</v>
      </c>
      <c r="J25" s="3" t="str">
        <f>CONCATENATE(Table1[[#This Row],[Month]]," ",Table1[[#This Row],[Year]])</f>
        <v>June 2023</v>
      </c>
      <c r="K25" t="s">
        <v>16</v>
      </c>
      <c r="L25" t="s">
        <v>24</v>
      </c>
      <c r="M25" t="s">
        <v>18</v>
      </c>
      <c r="N25" t="s">
        <v>14</v>
      </c>
      <c r="O25" t="s">
        <v>78</v>
      </c>
      <c r="P25">
        <v>60</v>
      </c>
    </row>
    <row r="26" spans="1:20" x14ac:dyDescent="0.25">
      <c r="A26" t="s">
        <v>82</v>
      </c>
      <c r="B26" t="s">
        <v>14</v>
      </c>
      <c r="C26">
        <v>52</v>
      </c>
      <c r="D26">
        <v>1</v>
      </c>
      <c r="E26">
        <v>19</v>
      </c>
      <c r="F26" t="s">
        <v>36</v>
      </c>
      <c r="G26" s="3">
        <v>45095</v>
      </c>
      <c r="H26" t="str">
        <f t="shared" si="0"/>
        <v>June</v>
      </c>
      <c r="I26">
        <f t="shared" si="1"/>
        <v>2023</v>
      </c>
      <c r="J26" s="3" t="str">
        <f>CONCATENATE(Table1[[#This Row],[Month]]," ",Table1[[#This Row],[Year]])</f>
        <v>June 2023</v>
      </c>
      <c r="K26" t="s">
        <v>40</v>
      </c>
      <c r="L26" t="s">
        <v>48</v>
      </c>
      <c r="M26" t="s">
        <v>18</v>
      </c>
      <c r="N26" t="s">
        <v>33</v>
      </c>
      <c r="O26" t="s">
        <v>20</v>
      </c>
      <c r="P26">
        <v>60</v>
      </c>
    </row>
    <row r="27" spans="1:20" x14ac:dyDescent="0.25">
      <c r="A27" t="s">
        <v>83</v>
      </c>
      <c r="B27" t="s">
        <v>22</v>
      </c>
      <c r="C27">
        <v>31</v>
      </c>
      <c r="D27">
        <v>2</v>
      </c>
      <c r="E27">
        <v>20</v>
      </c>
      <c r="F27" t="s">
        <v>84</v>
      </c>
      <c r="G27" s="3">
        <v>45102</v>
      </c>
      <c r="H27" t="str">
        <f t="shared" si="0"/>
        <v>June</v>
      </c>
      <c r="I27">
        <f t="shared" si="1"/>
        <v>2023</v>
      </c>
      <c r="J27" s="3" t="str">
        <f>CONCATENATE(Table1[[#This Row],[Month]]," ",Table1[[#This Row],[Year]])</f>
        <v>June 2023</v>
      </c>
      <c r="K27" t="s">
        <v>55</v>
      </c>
      <c r="L27" t="s">
        <v>48</v>
      </c>
      <c r="M27" t="s">
        <v>25</v>
      </c>
      <c r="N27" t="s">
        <v>19</v>
      </c>
      <c r="O27" t="s">
        <v>20</v>
      </c>
      <c r="P27">
        <v>30</v>
      </c>
    </row>
    <row r="28" spans="1:20" x14ac:dyDescent="0.25">
      <c r="A28" t="s">
        <v>85</v>
      </c>
      <c r="B28" t="s">
        <v>14</v>
      </c>
      <c r="C28">
        <v>41</v>
      </c>
      <c r="D28">
        <v>0</v>
      </c>
      <c r="E28">
        <v>32</v>
      </c>
      <c r="F28" t="s">
        <v>86</v>
      </c>
      <c r="G28" s="3">
        <v>45109</v>
      </c>
      <c r="H28" t="str">
        <f t="shared" si="0"/>
        <v>July</v>
      </c>
      <c r="I28">
        <f t="shared" si="1"/>
        <v>2023</v>
      </c>
      <c r="J28" s="3" t="str">
        <f>CONCATENATE(Table1[[#This Row],[Month]]," ",Table1[[#This Row],[Year]])</f>
        <v>July 2023</v>
      </c>
      <c r="K28" t="s">
        <v>29</v>
      </c>
      <c r="L28" t="s">
        <v>17</v>
      </c>
      <c r="M28" t="s">
        <v>18</v>
      </c>
      <c r="N28" t="s">
        <v>33</v>
      </c>
      <c r="O28" t="s">
        <v>20</v>
      </c>
      <c r="P28">
        <v>60</v>
      </c>
    </row>
    <row r="29" spans="1:20" x14ac:dyDescent="0.25">
      <c r="A29" t="s">
        <v>87</v>
      </c>
      <c r="B29" t="s">
        <v>14</v>
      </c>
      <c r="C29">
        <v>63</v>
      </c>
      <c r="D29">
        <v>1</v>
      </c>
      <c r="E29">
        <v>7</v>
      </c>
      <c r="F29" t="s">
        <v>88</v>
      </c>
      <c r="G29" s="3">
        <v>45116</v>
      </c>
      <c r="H29" t="str">
        <f t="shared" si="0"/>
        <v>July</v>
      </c>
      <c r="I29">
        <f t="shared" si="1"/>
        <v>2023</v>
      </c>
      <c r="J29" s="3" t="str">
        <f>CONCATENATE(Table1[[#This Row],[Month]]," ",Table1[[#This Row],[Year]])</f>
        <v>July 2023</v>
      </c>
      <c r="K29" t="s">
        <v>40</v>
      </c>
      <c r="L29" t="s">
        <v>48</v>
      </c>
      <c r="M29" t="s">
        <v>25</v>
      </c>
      <c r="N29" t="s">
        <v>45</v>
      </c>
      <c r="O29" t="s">
        <v>20</v>
      </c>
      <c r="P29">
        <v>60</v>
      </c>
    </row>
    <row r="30" spans="1:20" x14ac:dyDescent="0.25">
      <c r="A30" t="s">
        <v>89</v>
      </c>
      <c r="B30" t="s">
        <v>14</v>
      </c>
      <c r="C30">
        <v>44</v>
      </c>
      <c r="D30">
        <v>1</v>
      </c>
      <c r="E30">
        <v>33</v>
      </c>
      <c r="F30" t="s">
        <v>47</v>
      </c>
      <c r="G30" s="3">
        <v>45123</v>
      </c>
      <c r="H30" t="str">
        <f t="shared" si="0"/>
        <v>July</v>
      </c>
      <c r="I30">
        <f t="shared" si="1"/>
        <v>2023</v>
      </c>
      <c r="J30" s="3" t="str">
        <f>CONCATENATE(Table1[[#This Row],[Month]]," ",Table1[[#This Row],[Year]])</f>
        <v>July 2023</v>
      </c>
      <c r="K30" t="s">
        <v>29</v>
      </c>
      <c r="L30" t="s">
        <v>37</v>
      </c>
      <c r="M30" t="s">
        <v>18</v>
      </c>
      <c r="N30" t="s">
        <v>30</v>
      </c>
      <c r="O30" t="s">
        <v>20</v>
      </c>
      <c r="P30">
        <v>50</v>
      </c>
    </row>
    <row r="31" spans="1:20" x14ac:dyDescent="0.25">
      <c r="A31" t="s">
        <v>90</v>
      </c>
      <c r="B31" t="s">
        <v>14</v>
      </c>
      <c r="C31">
        <v>46</v>
      </c>
      <c r="D31">
        <v>3</v>
      </c>
      <c r="E31">
        <v>18</v>
      </c>
      <c r="F31" t="s">
        <v>91</v>
      </c>
      <c r="G31" s="3">
        <v>45130</v>
      </c>
      <c r="H31" t="str">
        <f t="shared" si="0"/>
        <v>July</v>
      </c>
      <c r="I31">
        <f t="shared" si="1"/>
        <v>2023</v>
      </c>
      <c r="J31" s="3" t="str">
        <f>CONCATENATE(Table1[[#This Row],[Month]]," ",Table1[[#This Row],[Year]])</f>
        <v>July 2023</v>
      </c>
      <c r="K31" t="s">
        <v>16</v>
      </c>
      <c r="L31" t="s">
        <v>24</v>
      </c>
      <c r="M31" t="s">
        <v>18</v>
      </c>
      <c r="N31" t="s">
        <v>14</v>
      </c>
      <c r="O31" t="s">
        <v>78</v>
      </c>
      <c r="P31">
        <v>70</v>
      </c>
    </row>
    <row r="32" spans="1:20" x14ac:dyDescent="0.25">
      <c r="A32" t="s">
        <v>92</v>
      </c>
      <c r="B32" t="s">
        <v>35</v>
      </c>
      <c r="C32">
        <v>61</v>
      </c>
      <c r="D32">
        <v>4</v>
      </c>
      <c r="E32">
        <v>1</v>
      </c>
      <c r="F32" t="s">
        <v>36</v>
      </c>
      <c r="G32" s="3">
        <v>45137</v>
      </c>
      <c r="H32" t="str">
        <f t="shared" si="0"/>
        <v>July</v>
      </c>
      <c r="I32">
        <f t="shared" si="1"/>
        <v>2023</v>
      </c>
      <c r="J32" s="3" t="str">
        <f>CONCATENATE(Table1[[#This Row],[Month]]," ",Table1[[#This Row],[Year]])</f>
        <v>July 2023</v>
      </c>
      <c r="K32" t="s">
        <v>16</v>
      </c>
      <c r="L32" t="s">
        <v>17</v>
      </c>
      <c r="M32" t="s">
        <v>25</v>
      </c>
      <c r="N32" t="s">
        <v>33</v>
      </c>
      <c r="O32" t="s">
        <v>20</v>
      </c>
      <c r="P32">
        <v>20</v>
      </c>
    </row>
    <row r="33" spans="1:16" x14ac:dyDescent="0.25">
      <c r="A33" t="s">
        <v>93</v>
      </c>
      <c r="B33" t="s">
        <v>22</v>
      </c>
      <c r="C33">
        <v>47</v>
      </c>
      <c r="D33">
        <v>2</v>
      </c>
      <c r="E33">
        <v>11</v>
      </c>
      <c r="F33" t="s">
        <v>47</v>
      </c>
      <c r="G33" s="3">
        <v>45144</v>
      </c>
      <c r="H33" t="str">
        <f t="shared" si="0"/>
        <v>August</v>
      </c>
      <c r="I33">
        <f t="shared" si="1"/>
        <v>2023</v>
      </c>
      <c r="J33" s="3" t="str">
        <f>CONCATENATE(Table1[[#This Row],[Month]]," ",Table1[[#This Row],[Year]])</f>
        <v>August 2023</v>
      </c>
      <c r="K33" t="s">
        <v>29</v>
      </c>
      <c r="L33" t="s">
        <v>17</v>
      </c>
      <c r="M33" t="s">
        <v>25</v>
      </c>
      <c r="N33" t="s">
        <v>30</v>
      </c>
      <c r="O33" t="s">
        <v>20</v>
      </c>
      <c r="P33">
        <v>40</v>
      </c>
    </row>
    <row r="34" spans="1:16" x14ac:dyDescent="0.25">
      <c r="A34" t="s">
        <v>94</v>
      </c>
      <c r="B34" t="s">
        <v>35</v>
      </c>
      <c r="C34">
        <v>35</v>
      </c>
      <c r="D34">
        <v>0</v>
      </c>
      <c r="E34">
        <v>28</v>
      </c>
      <c r="F34" t="s">
        <v>95</v>
      </c>
      <c r="G34" s="3">
        <v>45151</v>
      </c>
      <c r="H34" t="str">
        <f t="shared" ref="H34:H65" si="2">TEXT(G34,"mmmm")</f>
        <v>August</v>
      </c>
      <c r="I34">
        <f t="shared" ref="I34:I65" si="3">YEAR(G34)</f>
        <v>2023</v>
      </c>
      <c r="J34" s="3" t="str">
        <f>CONCATENATE(Table1[[#This Row],[Month]]," ",Table1[[#This Row],[Year]])</f>
        <v>August 2023</v>
      </c>
      <c r="K34" t="s">
        <v>40</v>
      </c>
      <c r="L34" t="s">
        <v>48</v>
      </c>
      <c r="M34" t="s">
        <v>25</v>
      </c>
      <c r="N34" t="s">
        <v>30</v>
      </c>
      <c r="O34" t="s">
        <v>20</v>
      </c>
      <c r="P34">
        <v>60</v>
      </c>
    </row>
    <row r="35" spans="1:16" x14ac:dyDescent="0.25">
      <c r="A35" t="s">
        <v>96</v>
      </c>
      <c r="B35" t="s">
        <v>14</v>
      </c>
      <c r="C35">
        <v>34</v>
      </c>
      <c r="D35">
        <v>3</v>
      </c>
      <c r="E35">
        <v>25</v>
      </c>
      <c r="F35" t="s">
        <v>97</v>
      </c>
      <c r="G35" s="3">
        <v>45158</v>
      </c>
      <c r="H35" t="str">
        <f t="shared" si="2"/>
        <v>August</v>
      </c>
      <c r="I35">
        <f t="shared" si="3"/>
        <v>2023</v>
      </c>
      <c r="J35" s="3" t="str">
        <f>CONCATENATE(Table1[[#This Row],[Month]]," ",Table1[[#This Row],[Year]])</f>
        <v>August 2023</v>
      </c>
      <c r="K35" t="s">
        <v>40</v>
      </c>
      <c r="L35" t="s">
        <v>24</v>
      </c>
      <c r="M35" t="s">
        <v>18</v>
      </c>
      <c r="N35" t="s">
        <v>30</v>
      </c>
      <c r="O35" t="s">
        <v>20</v>
      </c>
      <c r="P35">
        <v>80</v>
      </c>
    </row>
    <row r="36" spans="1:16" x14ac:dyDescent="0.25">
      <c r="A36" t="s">
        <v>98</v>
      </c>
      <c r="B36" t="s">
        <v>35</v>
      </c>
      <c r="C36">
        <v>63</v>
      </c>
      <c r="D36">
        <v>4</v>
      </c>
      <c r="E36">
        <v>23</v>
      </c>
      <c r="F36" t="s">
        <v>99</v>
      </c>
      <c r="G36" s="3">
        <v>45165</v>
      </c>
      <c r="H36" t="str">
        <f t="shared" si="2"/>
        <v>August</v>
      </c>
      <c r="I36">
        <f t="shared" si="3"/>
        <v>2023</v>
      </c>
      <c r="J36" s="3" t="str">
        <f>CONCATENATE(Table1[[#This Row],[Month]]," ",Table1[[#This Row],[Year]])</f>
        <v>August 2023</v>
      </c>
      <c r="K36" t="s">
        <v>40</v>
      </c>
      <c r="L36" t="s">
        <v>17</v>
      </c>
      <c r="M36" t="s">
        <v>25</v>
      </c>
      <c r="N36" t="s">
        <v>52</v>
      </c>
      <c r="O36" t="s">
        <v>20</v>
      </c>
      <c r="P36">
        <v>40</v>
      </c>
    </row>
    <row r="37" spans="1:16" x14ac:dyDescent="0.25">
      <c r="A37" t="s">
        <v>100</v>
      </c>
      <c r="B37" t="s">
        <v>22</v>
      </c>
      <c r="C37">
        <v>22</v>
      </c>
      <c r="D37">
        <v>3</v>
      </c>
      <c r="E37">
        <v>31</v>
      </c>
      <c r="F37" t="s">
        <v>101</v>
      </c>
      <c r="G37" s="3">
        <v>45172</v>
      </c>
      <c r="H37" t="str">
        <f t="shared" si="2"/>
        <v>September</v>
      </c>
      <c r="I37">
        <f t="shared" si="3"/>
        <v>2023</v>
      </c>
      <c r="J37" s="3" t="str">
        <f>CONCATENATE(Table1[[#This Row],[Month]]," ",Table1[[#This Row],[Year]])</f>
        <v>September 2023</v>
      </c>
      <c r="K37" t="s">
        <v>40</v>
      </c>
      <c r="L37" t="s">
        <v>37</v>
      </c>
      <c r="M37" t="s">
        <v>25</v>
      </c>
      <c r="N37" t="s">
        <v>19</v>
      </c>
      <c r="O37" t="s">
        <v>20</v>
      </c>
      <c r="P37">
        <v>40</v>
      </c>
    </row>
    <row r="38" spans="1:16" x14ac:dyDescent="0.25">
      <c r="A38" t="s">
        <v>102</v>
      </c>
      <c r="B38" t="s">
        <v>22</v>
      </c>
      <c r="C38">
        <v>56</v>
      </c>
      <c r="D38">
        <v>4</v>
      </c>
      <c r="E38">
        <v>30</v>
      </c>
      <c r="F38" t="s">
        <v>103</v>
      </c>
      <c r="G38" s="3">
        <v>45179</v>
      </c>
      <c r="H38" t="str">
        <f t="shared" si="2"/>
        <v>September</v>
      </c>
      <c r="I38">
        <f t="shared" si="3"/>
        <v>2023</v>
      </c>
      <c r="J38" s="3" t="str">
        <f>CONCATENATE(Table1[[#This Row],[Month]]," ",Table1[[#This Row],[Year]])</f>
        <v>September 2023</v>
      </c>
      <c r="K38" t="s">
        <v>16</v>
      </c>
      <c r="L38" t="s">
        <v>24</v>
      </c>
      <c r="M38" t="s">
        <v>25</v>
      </c>
      <c r="N38" t="s">
        <v>26</v>
      </c>
      <c r="O38" t="s">
        <v>20</v>
      </c>
      <c r="P38">
        <v>60</v>
      </c>
    </row>
    <row r="39" spans="1:16" x14ac:dyDescent="0.25">
      <c r="A39" t="s">
        <v>104</v>
      </c>
      <c r="B39" t="s">
        <v>14</v>
      </c>
      <c r="C39">
        <v>26</v>
      </c>
      <c r="D39">
        <v>4</v>
      </c>
      <c r="E39">
        <v>35</v>
      </c>
      <c r="F39" t="s">
        <v>105</v>
      </c>
      <c r="G39" s="3">
        <v>45186</v>
      </c>
      <c r="H39" t="str">
        <f t="shared" si="2"/>
        <v>September</v>
      </c>
      <c r="I39">
        <f t="shared" si="3"/>
        <v>2023</v>
      </c>
      <c r="J39" s="3" t="str">
        <f>CONCATENATE(Table1[[#This Row],[Month]]," ",Table1[[#This Row],[Year]])</f>
        <v>September 2023</v>
      </c>
      <c r="K39" t="s">
        <v>16</v>
      </c>
      <c r="L39" t="s">
        <v>24</v>
      </c>
      <c r="M39" t="s">
        <v>25</v>
      </c>
      <c r="N39" t="s">
        <v>33</v>
      </c>
      <c r="O39" t="s">
        <v>20</v>
      </c>
      <c r="P39">
        <v>60</v>
      </c>
    </row>
    <row r="40" spans="1:16" x14ac:dyDescent="0.25">
      <c r="A40" t="s">
        <v>106</v>
      </c>
      <c r="B40" t="s">
        <v>35</v>
      </c>
      <c r="C40">
        <v>40</v>
      </c>
      <c r="D40">
        <v>2</v>
      </c>
      <c r="E40">
        <v>7</v>
      </c>
      <c r="F40" t="s">
        <v>47</v>
      </c>
      <c r="G40" s="3">
        <v>45193</v>
      </c>
      <c r="H40" t="str">
        <f t="shared" si="2"/>
        <v>September</v>
      </c>
      <c r="I40">
        <f t="shared" si="3"/>
        <v>2023</v>
      </c>
      <c r="J40" s="3" t="str">
        <f>CONCATENATE(Table1[[#This Row],[Month]]," ",Table1[[#This Row],[Year]])</f>
        <v>September 2023</v>
      </c>
      <c r="K40" t="s">
        <v>16</v>
      </c>
      <c r="L40" t="s">
        <v>17</v>
      </c>
      <c r="M40" t="s">
        <v>25</v>
      </c>
      <c r="N40" t="s">
        <v>45</v>
      </c>
      <c r="O40" t="s">
        <v>20</v>
      </c>
      <c r="P40">
        <v>20</v>
      </c>
    </row>
    <row r="41" spans="1:16" x14ac:dyDescent="0.25">
      <c r="A41" t="s">
        <v>107</v>
      </c>
      <c r="B41" t="s">
        <v>35</v>
      </c>
      <c r="C41">
        <v>28</v>
      </c>
      <c r="D41">
        <v>4</v>
      </c>
      <c r="E41">
        <v>16</v>
      </c>
      <c r="F41" t="s">
        <v>108</v>
      </c>
      <c r="G41" s="3">
        <v>45200</v>
      </c>
      <c r="H41" t="str">
        <f t="shared" si="2"/>
        <v>October</v>
      </c>
      <c r="I41">
        <f t="shared" si="3"/>
        <v>2023</v>
      </c>
      <c r="J41" s="3" t="str">
        <f>CONCATENATE(Table1[[#This Row],[Month]]," ",Table1[[#This Row],[Year]])</f>
        <v>October 2023</v>
      </c>
      <c r="K41" t="s">
        <v>40</v>
      </c>
      <c r="L41" t="s">
        <v>17</v>
      </c>
      <c r="M41" t="s">
        <v>25</v>
      </c>
      <c r="N41" t="s">
        <v>33</v>
      </c>
      <c r="O41" t="s">
        <v>20</v>
      </c>
      <c r="P41">
        <v>30</v>
      </c>
    </row>
    <row r="42" spans="1:16" x14ac:dyDescent="0.25">
      <c r="A42" t="s">
        <v>109</v>
      </c>
      <c r="B42" t="s">
        <v>35</v>
      </c>
      <c r="C42">
        <v>58</v>
      </c>
      <c r="D42">
        <v>3</v>
      </c>
      <c r="E42">
        <v>26</v>
      </c>
      <c r="F42" t="s">
        <v>110</v>
      </c>
      <c r="G42" s="3">
        <v>45207</v>
      </c>
      <c r="H42" t="str">
        <f t="shared" si="2"/>
        <v>October</v>
      </c>
      <c r="I42">
        <f t="shared" si="3"/>
        <v>2023</v>
      </c>
      <c r="J42" s="3" t="str">
        <f>CONCATENATE(Table1[[#This Row],[Month]]," ",Table1[[#This Row],[Year]])</f>
        <v>October 2023</v>
      </c>
      <c r="K42" t="s">
        <v>40</v>
      </c>
      <c r="L42" t="s">
        <v>17</v>
      </c>
      <c r="M42" t="s">
        <v>25</v>
      </c>
      <c r="N42" t="s">
        <v>26</v>
      </c>
      <c r="O42" t="s">
        <v>20</v>
      </c>
      <c r="P42">
        <v>40</v>
      </c>
    </row>
    <row r="43" spans="1:16" x14ac:dyDescent="0.25">
      <c r="A43" t="s">
        <v>111</v>
      </c>
      <c r="B43" t="s">
        <v>22</v>
      </c>
      <c r="C43">
        <v>37</v>
      </c>
      <c r="D43">
        <v>4</v>
      </c>
      <c r="E43">
        <v>2</v>
      </c>
      <c r="F43" t="s">
        <v>112</v>
      </c>
      <c r="G43" s="3">
        <v>45214</v>
      </c>
      <c r="H43" t="str">
        <f t="shared" si="2"/>
        <v>October</v>
      </c>
      <c r="I43">
        <f t="shared" si="3"/>
        <v>2023</v>
      </c>
      <c r="J43" s="3" t="str">
        <f>CONCATENATE(Table1[[#This Row],[Month]]," ",Table1[[#This Row],[Year]])</f>
        <v>October 2023</v>
      </c>
      <c r="K43" t="s">
        <v>29</v>
      </c>
      <c r="L43" t="s">
        <v>17</v>
      </c>
      <c r="M43" t="s">
        <v>18</v>
      </c>
      <c r="N43" t="s">
        <v>41</v>
      </c>
      <c r="O43" t="s">
        <v>20</v>
      </c>
      <c r="P43">
        <v>60</v>
      </c>
    </row>
    <row r="44" spans="1:16" x14ac:dyDescent="0.25">
      <c r="A44" t="s">
        <v>113</v>
      </c>
      <c r="B44" t="s">
        <v>22</v>
      </c>
      <c r="C44">
        <v>23</v>
      </c>
      <c r="D44">
        <v>2</v>
      </c>
      <c r="E44">
        <v>1</v>
      </c>
      <c r="F44" t="s">
        <v>108</v>
      </c>
      <c r="G44" s="3">
        <v>45221</v>
      </c>
      <c r="H44" t="str">
        <f t="shared" si="2"/>
        <v>October</v>
      </c>
      <c r="I44">
        <f t="shared" si="3"/>
        <v>2023</v>
      </c>
      <c r="J44" s="3" t="str">
        <f>CONCATENATE(Table1[[#This Row],[Month]]," ",Table1[[#This Row],[Year]])</f>
        <v>October 2023</v>
      </c>
      <c r="K44" t="s">
        <v>29</v>
      </c>
      <c r="L44" t="s">
        <v>48</v>
      </c>
      <c r="M44" t="s">
        <v>25</v>
      </c>
      <c r="N44" t="s">
        <v>49</v>
      </c>
      <c r="O44" t="s">
        <v>20</v>
      </c>
      <c r="P44">
        <v>60</v>
      </c>
    </row>
    <row r="45" spans="1:16" x14ac:dyDescent="0.25">
      <c r="A45" t="s">
        <v>114</v>
      </c>
      <c r="B45" t="s">
        <v>35</v>
      </c>
      <c r="C45">
        <v>44</v>
      </c>
      <c r="D45">
        <v>2</v>
      </c>
      <c r="E45">
        <v>12</v>
      </c>
      <c r="F45" t="s">
        <v>115</v>
      </c>
      <c r="G45" s="3">
        <v>45228</v>
      </c>
      <c r="H45" t="str">
        <f t="shared" si="2"/>
        <v>October</v>
      </c>
      <c r="I45">
        <f t="shared" si="3"/>
        <v>2023</v>
      </c>
      <c r="J45" s="3" t="str">
        <f>CONCATENATE(Table1[[#This Row],[Month]]," ",Table1[[#This Row],[Year]])</f>
        <v>October 2023</v>
      </c>
      <c r="K45" t="s">
        <v>16</v>
      </c>
      <c r="L45" t="s">
        <v>37</v>
      </c>
      <c r="M45" t="s">
        <v>18</v>
      </c>
      <c r="N45" t="s">
        <v>30</v>
      </c>
      <c r="O45" t="s">
        <v>20</v>
      </c>
      <c r="P45">
        <v>40</v>
      </c>
    </row>
    <row r="46" spans="1:16" x14ac:dyDescent="0.25">
      <c r="A46" t="s">
        <v>116</v>
      </c>
      <c r="B46" t="s">
        <v>22</v>
      </c>
      <c r="C46">
        <v>33</v>
      </c>
      <c r="D46">
        <v>3</v>
      </c>
      <c r="E46">
        <v>5</v>
      </c>
      <c r="F46" t="s">
        <v>108</v>
      </c>
      <c r="G46" s="3">
        <v>45235</v>
      </c>
      <c r="H46" t="str">
        <f t="shared" si="2"/>
        <v>November</v>
      </c>
      <c r="I46">
        <f t="shared" si="3"/>
        <v>2023</v>
      </c>
      <c r="J46" s="3" t="str">
        <f>CONCATENATE(Table1[[#This Row],[Month]]," ",Table1[[#This Row],[Year]])</f>
        <v>November 2023</v>
      </c>
      <c r="K46" t="s">
        <v>55</v>
      </c>
      <c r="L46" t="s">
        <v>17</v>
      </c>
      <c r="M46" t="s">
        <v>18</v>
      </c>
      <c r="N46" t="s">
        <v>14</v>
      </c>
      <c r="O46" t="s">
        <v>78</v>
      </c>
      <c r="P46">
        <v>10</v>
      </c>
    </row>
    <row r="47" spans="1:16" x14ac:dyDescent="0.25">
      <c r="A47" t="s">
        <v>117</v>
      </c>
      <c r="B47" t="s">
        <v>22</v>
      </c>
      <c r="C47">
        <v>28</v>
      </c>
      <c r="D47">
        <v>1</v>
      </c>
      <c r="E47">
        <v>32</v>
      </c>
      <c r="F47" t="s">
        <v>110</v>
      </c>
      <c r="G47" s="3">
        <v>45242</v>
      </c>
      <c r="H47" t="str">
        <f t="shared" si="2"/>
        <v>November</v>
      </c>
      <c r="I47">
        <f t="shared" si="3"/>
        <v>2023</v>
      </c>
      <c r="J47" s="3" t="str">
        <f>CONCATENATE(Table1[[#This Row],[Month]]," ",Table1[[#This Row],[Year]])</f>
        <v>November 2023</v>
      </c>
      <c r="K47" t="s">
        <v>40</v>
      </c>
      <c r="L47" t="s">
        <v>48</v>
      </c>
      <c r="M47" t="s">
        <v>25</v>
      </c>
      <c r="N47" t="s">
        <v>14</v>
      </c>
      <c r="O47" t="s">
        <v>78</v>
      </c>
      <c r="P47">
        <v>60</v>
      </c>
    </row>
    <row r="48" spans="1:16" x14ac:dyDescent="0.25">
      <c r="A48" t="s">
        <v>118</v>
      </c>
      <c r="B48" t="s">
        <v>35</v>
      </c>
      <c r="C48">
        <v>45</v>
      </c>
      <c r="D48">
        <v>1</v>
      </c>
      <c r="E48">
        <v>9</v>
      </c>
      <c r="F48" t="s">
        <v>28</v>
      </c>
      <c r="G48" s="3">
        <v>45249</v>
      </c>
      <c r="H48" t="str">
        <f t="shared" si="2"/>
        <v>November</v>
      </c>
      <c r="I48">
        <f t="shared" si="3"/>
        <v>2023</v>
      </c>
      <c r="J48" s="3" t="str">
        <f>CONCATENATE(Table1[[#This Row],[Month]]," ",Table1[[#This Row],[Year]])</f>
        <v>November 2023</v>
      </c>
      <c r="K48" t="s">
        <v>55</v>
      </c>
      <c r="L48" t="s">
        <v>24</v>
      </c>
      <c r="M48" t="s">
        <v>18</v>
      </c>
      <c r="N48" t="s">
        <v>49</v>
      </c>
      <c r="O48" t="s">
        <v>20</v>
      </c>
      <c r="P48">
        <v>40</v>
      </c>
    </row>
    <row r="49" spans="1:16" x14ac:dyDescent="0.25">
      <c r="A49" t="s">
        <v>119</v>
      </c>
      <c r="B49" t="s">
        <v>22</v>
      </c>
      <c r="C49">
        <v>21</v>
      </c>
      <c r="D49">
        <v>4</v>
      </c>
      <c r="E49">
        <v>35</v>
      </c>
      <c r="F49" t="s">
        <v>120</v>
      </c>
      <c r="G49" s="3">
        <v>45256</v>
      </c>
      <c r="H49" t="str">
        <f t="shared" si="2"/>
        <v>November</v>
      </c>
      <c r="I49">
        <f t="shared" si="3"/>
        <v>2023</v>
      </c>
      <c r="J49" s="3" t="str">
        <f>CONCATENATE(Table1[[#This Row],[Month]]," ",Table1[[#This Row],[Year]])</f>
        <v>November 2023</v>
      </c>
      <c r="K49" t="s">
        <v>40</v>
      </c>
      <c r="L49" t="s">
        <v>17</v>
      </c>
      <c r="M49" t="s">
        <v>18</v>
      </c>
      <c r="N49" t="s">
        <v>45</v>
      </c>
      <c r="O49" t="s">
        <v>20</v>
      </c>
      <c r="P49">
        <v>50</v>
      </c>
    </row>
    <row r="50" spans="1:16" x14ac:dyDescent="0.25">
      <c r="A50" t="s">
        <v>121</v>
      </c>
      <c r="B50" t="s">
        <v>35</v>
      </c>
      <c r="C50">
        <v>39</v>
      </c>
      <c r="D50">
        <v>0</v>
      </c>
      <c r="E50">
        <v>19</v>
      </c>
      <c r="F50" t="s">
        <v>122</v>
      </c>
      <c r="G50" s="3">
        <v>45263</v>
      </c>
      <c r="H50" t="str">
        <f t="shared" si="2"/>
        <v>December</v>
      </c>
      <c r="I50">
        <f t="shared" si="3"/>
        <v>2023</v>
      </c>
      <c r="J50" s="3" t="str">
        <f>CONCATENATE(Table1[[#This Row],[Month]]," ",Table1[[#This Row],[Year]])</f>
        <v>December 2023</v>
      </c>
      <c r="K50" t="s">
        <v>40</v>
      </c>
      <c r="L50" t="s">
        <v>24</v>
      </c>
      <c r="M50" t="s">
        <v>18</v>
      </c>
      <c r="N50" t="s">
        <v>14</v>
      </c>
      <c r="O50" t="s">
        <v>78</v>
      </c>
      <c r="P50">
        <v>80</v>
      </c>
    </row>
    <row r="51" spans="1:16" x14ac:dyDescent="0.25">
      <c r="A51" t="s">
        <v>123</v>
      </c>
      <c r="B51" t="s">
        <v>35</v>
      </c>
      <c r="C51">
        <v>47</v>
      </c>
      <c r="D51">
        <v>4</v>
      </c>
      <c r="E51">
        <v>16</v>
      </c>
      <c r="F51" t="s">
        <v>124</v>
      </c>
      <c r="G51" s="3">
        <v>45270</v>
      </c>
      <c r="H51" t="str">
        <f t="shared" si="2"/>
        <v>December</v>
      </c>
      <c r="I51">
        <f t="shared" si="3"/>
        <v>2023</v>
      </c>
      <c r="J51" s="3" t="str">
        <f>CONCATENATE(Table1[[#This Row],[Month]]," ",Table1[[#This Row],[Year]])</f>
        <v>December 2023</v>
      </c>
      <c r="K51" t="s">
        <v>16</v>
      </c>
      <c r="L51" t="s">
        <v>48</v>
      </c>
      <c r="M51" t="s">
        <v>18</v>
      </c>
      <c r="N51" t="s">
        <v>49</v>
      </c>
      <c r="O51" t="s">
        <v>20</v>
      </c>
      <c r="P51">
        <v>50</v>
      </c>
    </row>
    <row r="52" spans="1:16" x14ac:dyDescent="0.25">
      <c r="A52" t="s">
        <v>125</v>
      </c>
      <c r="B52" t="s">
        <v>14</v>
      </c>
      <c r="C52">
        <v>26</v>
      </c>
      <c r="D52">
        <v>3</v>
      </c>
      <c r="E52">
        <v>3</v>
      </c>
      <c r="F52" t="s">
        <v>126</v>
      </c>
      <c r="G52" s="3">
        <v>45277</v>
      </c>
      <c r="H52" t="str">
        <f t="shared" si="2"/>
        <v>December</v>
      </c>
      <c r="I52">
        <f t="shared" si="3"/>
        <v>2023</v>
      </c>
      <c r="J52" s="3" t="str">
        <f>CONCATENATE(Table1[[#This Row],[Month]]," ",Table1[[#This Row],[Year]])</f>
        <v>December 2023</v>
      </c>
      <c r="K52" t="s">
        <v>40</v>
      </c>
      <c r="L52" t="s">
        <v>17</v>
      </c>
      <c r="M52" t="s">
        <v>18</v>
      </c>
      <c r="N52" t="s">
        <v>49</v>
      </c>
      <c r="O52" t="s">
        <v>20</v>
      </c>
      <c r="P52">
        <v>50</v>
      </c>
    </row>
    <row r="53" spans="1:16" x14ac:dyDescent="0.25">
      <c r="A53" t="s">
        <v>127</v>
      </c>
      <c r="B53" t="s">
        <v>35</v>
      </c>
      <c r="C53">
        <v>63</v>
      </c>
      <c r="D53">
        <v>3</v>
      </c>
      <c r="E53">
        <v>20</v>
      </c>
      <c r="F53" t="s">
        <v>75</v>
      </c>
      <c r="G53" s="3">
        <v>45284</v>
      </c>
      <c r="H53" t="str">
        <f t="shared" si="2"/>
        <v>December</v>
      </c>
      <c r="I53">
        <f t="shared" si="3"/>
        <v>2023</v>
      </c>
      <c r="J53" s="3" t="str">
        <f>CONCATENATE(Table1[[#This Row],[Month]]," ",Table1[[#This Row],[Year]])</f>
        <v>December 2023</v>
      </c>
      <c r="K53" t="s">
        <v>29</v>
      </c>
      <c r="L53" t="s">
        <v>24</v>
      </c>
      <c r="M53" t="s">
        <v>18</v>
      </c>
      <c r="N53" t="s">
        <v>30</v>
      </c>
      <c r="O53" t="s">
        <v>20</v>
      </c>
      <c r="P53">
        <v>80</v>
      </c>
    </row>
    <row r="54" spans="1:16" x14ac:dyDescent="0.25">
      <c r="A54" t="s">
        <v>128</v>
      </c>
      <c r="B54" t="s">
        <v>22</v>
      </c>
      <c r="C54">
        <v>27</v>
      </c>
      <c r="D54">
        <v>3</v>
      </c>
      <c r="E54">
        <v>24</v>
      </c>
      <c r="F54" t="s">
        <v>129</v>
      </c>
      <c r="G54" s="3">
        <v>45291</v>
      </c>
      <c r="H54" t="str">
        <f t="shared" si="2"/>
        <v>December</v>
      </c>
      <c r="I54">
        <f t="shared" si="3"/>
        <v>2023</v>
      </c>
      <c r="J54" s="3" t="str">
        <f>CONCATENATE(Table1[[#This Row],[Month]]," ",Table1[[#This Row],[Year]])</f>
        <v>December 2023</v>
      </c>
      <c r="K54" t="s">
        <v>55</v>
      </c>
      <c r="L54" t="s">
        <v>17</v>
      </c>
      <c r="M54" t="s">
        <v>18</v>
      </c>
      <c r="N54" t="s">
        <v>26</v>
      </c>
      <c r="O54" t="s">
        <v>20</v>
      </c>
      <c r="P54">
        <v>20</v>
      </c>
    </row>
    <row r="55" spans="1:16" x14ac:dyDescent="0.25">
      <c r="A55" t="s">
        <v>130</v>
      </c>
      <c r="B55" t="s">
        <v>14</v>
      </c>
      <c r="C55">
        <v>54</v>
      </c>
      <c r="D55">
        <v>3</v>
      </c>
      <c r="E55">
        <v>33</v>
      </c>
      <c r="F55" t="s">
        <v>131</v>
      </c>
      <c r="G55" s="3">
        <v>45298</v>
      </c>
      <c r="H55" t="str">
        <f t="shared" si="2"/>
        <v>January</v>
      </c>
      <c r="I55">
        <f t="shared" si="3"/>
        <v>2024</v>
      </c>
      <c r="J55" s="3" t="str">
        <f>CONCATENATE(Table1[[#This Row],[Month]]," ",Table1[[#This Row],[Year]])</f>
        <v>January 2024</v>
      </c>
      <c r="K55" t="s">
        <v>40</v>
      </c>
      <c r="L55" t="s">
        <v>24</v>
      </c>
      <c r="M55" t="s">
        <v>18</v>
      </c>
      <c r="N55" t="s">
        <v>26</v>
      </c>
      <c r="O55" t="s">
        <v>20</v>
      </c>
      <c r="P55">
        <v>80</v>
      </c>
    </row>
    <row r="56" spans="1:16" x14ac:dyDescent="0.25">
      <c r="A56" t="s">
        <v>132</v>
      </c>
      <c r="B56" t="s">
        <v>35</v>
      </c>
      <c r="C56">
        <v>33</v>
      </c>
      <c r="D56">
        <v>3</v>
      </c>
      <c r="E56">
        <v>24</v>
      </c>
      <c r="F56" t="s">
        <v>133</v>
      </c>
      <c r="G56" s="3">
        <v>45305</v>
      </c>
      <c r="H56" t="str">
        <f t="shared" si="2"/>
        <v>January</v>
      </c>
      <c r="I56">
        <f t="shared" si="3"/>
        <v>2024</v>
      </c>
      <c r="J56" s="3" t="str">
        <f>CONCATENATE(Table1[[#This Row],[Month]]," ",Table1[[#This Row],[Year]])</f>
        <v>January 2024</v>
      </c>
      <c r="K56" t="s">
        <v>40</v>
      </c>
      <c r="L56" t="s">
        <v>24</v>
      </c>
      <c r="M56" t="s">
        <v>18</v>
      </c>
      <c r="N56" t="s">
        <v>26</v>
      </c>
      <c r="O56" t="s">
        <v>20</v>
      </c>
      <c r="P56">
        <v>80</v>
      </c>
    </row>
    <row r="57" spans="1:16" x14ac:dyDescent="0.25">
      <c r="A57" t="s">
        <v>134</v>
      </c>
      <c r="B57" t="s">
        <v>14</v>
      </c>
      <c r="C57">
        <v>36</v>
      </c>
      <c r="D57">
        <v>2</v>
      </c>
      <c r="E57">
        <v>11</v>
      </c>
      <c r="F57" t="s">
        <v>103</v>
      </c>
      <c r="G57" s="3">
        <v>45312</v>
      </c>
      <c r="H57" t="str">
        <f t="shared" si="2"/>
        <v>January</v>
      </c>
      <c r="I57">
        <f t="shared" si="3"/>
        <v>2024</v>
      </c>
      <c r="J57" s="3" t="str">
        <f>CONCATENATE(Table1[[#This Row],[Month]]," ",Table1[[#This Row],[Year]])</f>
        <v>January 2024</v>
      </c>
      <c r="K57" t="s">
        <v>40</v>
      </c>
      <c r="L57" t="s">
        <v>17</v>
      </c>
      <c r="M57" t="s">
        <v>18</v>
      </c>
      <c r="N57" t="s">
        <v>33</v>
      </c>
      <c r="O57" t="s">
        <v>20</v>
      </c>
      <c r="P57">
        <v>50</v>
      </c>
    </row>
    <row r="58" spans="1:16" x14ac:dyDescent="0.25">
      <c r="A58" t="s">
        <v>135</v>
      </c>
      <c r="B58" t="s">
        <v>22</v>
      </c>
      <c r="C58">
        <v>55</v>
      </c>
      <c r="D58">
        <v>1</v>
      </c>
      <c r="E58">
        <v>8</v>
      </c>
      <c r="F58" t="s">
        <v>47</v>
      </c>
      <c r="G58" s="3">
        <v>45319</v>
      </c>
      <c r="H58" t="str">
        <f t="shared" si="2"/>
        <v>January</v>
      </c>
      <c r="I58">
        <f t="shared" si="3"/>
        <v>2024</v>
      </c>
      <c r="J58" s="3" t="str">
        <f>CONCATENATE(Table1[[#This Row],[Month]]," ",Table1[[#This Row],[Year]])</f>
        <v>January 2024</v>
      </c>
      <c r="K58" t="s">
        <v>16</v>
      </c>
      <c r="L58" t="s">
        <v>48</v>
      </c>
      <c r="M58" t="s">
        <v>25</v>
      </c>
      <c r="N58" t="s">
        <v>19</v>
      </c>
      <c r="O58" t="s">
        <v>20</v>
      </c>
      <c r="P58">
        <v>40</v>
      </c>
    </row>
    <row r="59" spans="1:16" x14ac:dyDescent="0.25">
      <c r="A59" t="s">
        <v>136</v>
      </c>
      <c r="B59" t="s">
        <v>35</v>
      </c>
      <c r="C59">
        <v>59</v>
      </c>
      <c r="D59">
        <v>3</v>
      </c>
      <c r="E59">
        <v>20</v>
      </c>
      <c r="F59" t="s">
        <v>47</v>
      </c>
      <c r="G59" s="3">
        <v>45326</v>
      </c>
      <c r="H59" t="str">
        <f t="shared" si="2"/>
        <v>February</v>
      </c>
      <c r="I59">
        <f t="shared" si="3"/>
        <v>2024</v>
      </c>
      <c r="J59" s="3" t="str">
        <f>CONCATENATE(Table1[[#This Row],[Month]]," ",Table1[[#This Row],[Year]])</f>
        <v>February 2024</v>
      </c>
      <c r="K59" t="s">
        <v>40</v>
      </c>
      <c r="L59" t="s">
        <v>17</v>
      </c>
      <c r="M59" t="s">
        <v>18</v>
      </c>
      <c r="N59" t="s">
        <v>33</v>
      </c>
      <c r="O59" t="s">
        <v>20</v>
      </c>
      <c r="P59">
        <v>40</v>
      </c>
    </row>
    <row r="60" spans="1:16" x14ac:dyDescent="0.25">
      <c r="A60" t="s">
        <v>137</v>
      </c>
      <c r="B60" t="s">
        <v>22</v>
      </c>
      <c r="C60">
        <v>23</v>
      </c>
      <c r="D60">
        <v>0</v>
      </c>
      <c r="E60">
        <v>35</v>
      </c>
      <c r="F60" t="s">
        <v>138</v>
      </c>
      <c r="G60" s="3">
        <v>45333</v>
      </c>
      <c r="H60" t="str">
        <f t="shared" si="2"/>
        <v>February</v>
      </c>
      <c r="I60">
        <f t="shared" si="3"/>
        <v>2024</v>
      </c>
      <c r="J60" s="3" t="str">
        <f>CONCATENATE(Table1[[#This Row],[Month]]," ",Table1[[#This Row],[Year]])</f>
        <v>February 2024</v>
      </c>
      <c r="K60" t="s">
        <v>16</v>
      </c>
      <c r="L60" t="s">
        <v>37</v>
      </c>
      <c r="M60" t="s">
        <v>18</v>
      </c>
      <c r="N60" t="s">
        <v>49</v>
      </c>
      <c r="O60" t="s">
        <v>20</v>
      </c>
      <c r="P60">
        <v>40</v>
      </c>
    </row>
    <row r="61" spans="1:16" x14ac:dyDescent="0.25">
      <c r="A61" t="s">
        <v>139</v>
      </c>
      <c r="B61" t="s">
        <v>14</v>
      </c>
      <c r="C61">
        <v>21</v>
      </c>
      <c r="D61">
        <v>0</v>
      </c>
      <c r="E61">
        <v>25</v>
      </c>
      <c r="F61" t="s">
        <v>28</v>
      </c>
      <c r="G61" s="3">
        <v>45340</v>
      </c>
      <c r="H61" t="str">
        <f t="shared" si="2"/>
        <v>February</v>
      </c>
      <c r="I61">
        <f t="shared" si="3"/>
        <v>2024</v>
      </c>
      <c r="J61" s="3" t="str">
        <f>CONCATENATE(Table1[[#This Row],[Month]]," ",Table1[[#This Row],[Year]])</f>
        <v>February 2024</v>
      </c>
      <c r="K61" t="s">
        <v>40</v>
      </c>
      <c r="L61" t="s">
        <v>48</v>
      </c>
      <c r="M61" t="s">
        <v>25</v>
      </c>
      <c r="N61" t="s">
        <v>19</v>
      </c>
      <c r="O61" t="s">
        <v>20</v>
      </c>
      <c r="P61">
        <v>50</v>
      </c>
    </row>
    <row r="62" spans="1:16" x14ac:dyDescent="0.25">
      <c r="A62" t="s">
        <v>140</v>
      </c>
      <c r="B62" t="s">
        <v>35</v>
      </c>
      <c r="C62">
        <v>25</v>
      </c>
      <c r="D62">
        <v>0</v>
      </c>
      <c r="E62">
        <v>35</v>
      </c>
      <c r="F62" t="s">
        <v>126</v>
      </c>
      <c r="G62" s="3">
        <v>45347</v>
      </c>
      <c r="H62" t="str">
        <f t="shared" si="2"/>
        <v>February</v>
      </c>
      <c r="I62">
        <f t="shared" si="3"/>
        <v>2024</v>
      </c>
      <c r="J62" s="3" t="str">
        <f>CONCATENATE(Table1[[#This Row],[Month]]," ",Table1[[#This Row],[Year]])</f>
        <v>February 2024</v>
      </c>
      <c r="K62" t="s">
        <v>40</v>
      </c>
      <c r="L62" t="s">
        <v>17</v>
      </c>
      <c r="M62" t="s">
        <v>25</v>
      </c>
      <c r="N62" t="s">
        <v>14</v>
      </c>
      <c r="O62" t="s">
        <v>78</v>
      </c>
      <c r="P62">
        <v>40</v>
      </c>
    </row>
    <row r="63" spans="1:16" x14ac:dyDescent="0.25">
      <c r="A63" t="s">
        <v>141</v>
      </c>
      <c r="B63" t="s">
        <v>14</v>
      </c>
      <c r="C63">
        <v>61</v>
      </c>
      <c r="D63">
        <v>0</v>
      </c>
      <c r="E63">
        <v>25</v>
      </c>
      <c r="F63" t="s">
        <v>142</v>
      </c>
      <c r="G63" s="3">
        <v>45354</v>
      </c>
      <c r="H63" t="str">
        <f t="shared" si="2"/>
        <v>March</v>
      </c>
      <c r="I63">
        <f t="shared" si="3"/>
        <v>2024</v>
      </c>
      <c r="J63" s="3" t="str">
        <f>CONCATENATE(Table1[[#This Row],[Month]]," ",Table1[[#This Row],[Year]])</f>
        <v>March 2024</v>
      </c>
      <c r="K63" t="s">
        <v>16</v>
      </c>
      <c r="L63" t="s">
        <v>17</v>
      </c>
      <c r="M63" t="s">
        <v>25</v>
      </c>
      <c r="N63" t="s">
        <v>60</v>
      </c>
      <c r="O63" t="s">
        <v>20</v>
      </c>
      <c r="P63">
        <v>30</v>
      </c>
    </row>
    <row r="64" spans="1:16" x14ac:dyDescent="0.25">
      <c r="A64" t="s">
        <v>143</v>
      </c>
      <c r="B64" t="s">
        <v>14</v>
      </c>
      <c r="C64">
        <v>23</v>
      </c>
      <c r="D64">
        <v>2</v>
      </c>
      <c r="E64">
        <v>29</v>
      </c>
      <c r="F64" t="s">
        <v>75</v>
      </c>
      <c r="G64" s="3">
        <v>45361</v>
      </c>
      <c r="H64" t="str">
        <f t="shared" si="2"/>
        <v>March</v>
      </c>
      <c r="I64">
        <f t="shared" si="3"/>
        <v>2024</v>
      </c>
      <c r="J64" s="3" t="str">
        <f>CONCATENATE(Table1[[#This Row],[Month]]," ",Table1[[#This Row],[Year]])</f>
        <v>March 2024</v>
      </c>
      <c r="K64" t="s">
        <v>40</v>
      </c>
      <c r="L64" t="s">
        <v>37</v>
      </c>
      <c r="M64" t="s">
        <v>18</v>
      </c>
      <c r="N64" t="s">
        <v>33</v>
      </c>
      <c r="O64" t="s">
        <v>20</v>
      </c>
      <c r="P64">
        <v>40</v>
      </c>
    </row>
    <row r="65" spans="1:16" x14ac:dyDescent="0.25">
      <c r="A65" t="s">
        <v>144</v>
      </c>
      <c r="B65" t="s">
        <v>35</v>
      </c>
      <c r="C65">
        <v>48</v>
      </c>
      <c r="D65">
        <v>0</v>
      </c>
      <c r="E65">
        <v>18</v>
      </c>
      <c r="F65" t="s">
        <v>145</v>
      </c>
      <c r="G65" s="3">
        <v>45368</v>
      </c>
      <c r="H65" t="str">
        <f t="shared" si="2"/>
        <v>March</v>
      </c>
      <c r="I65">
        <f t="shared" si="3"/>
        <v>2024</v>
      </c>
      <c r="J65" s="3" t="str">
        <f>CONCATENATE(Table1[[#This Row],[Month]]," ",Table1[[#This Row],[Year]])</f>
        <v>March 2024</v>
      </c>
      <c r="K65" t="s">
        <v>29</v>
      </c>
      <c r="L65" t="s">
        <v>48</v>
      </c>
      <c r="M65" t="s">
        <v>18</v>
      </c>
      <c r="N65" t="s">
        <v>33</v>
      </c>
      <c r="O65" t="s">
        <v>20</v>
      </c>
      <c r="P65">
        <v>80</v>
      </c>
    </row>
    <row r="66" spans="1:16" x14ac:dyDescent="0.25">
      <c r="A66" t="s">
        <v>146</v>
      </c>
      <c r="B66" t="s">
        <v>14</v>
      </c>
      <c r="C66">
        <v>37</v>
      </c>
      <c r="D66">
        <v>3</v>
      </c>
      <c r="E66">
        <v>18</v>
      </c>
      <c r="F66" t="s">
        <v>124</v>
      </c>
      <c r="G66" s="3">
        <v>45375</v>
      </c>
      <c r="H66" t="str">
        <f t="shared" ref="H66:H97" si="4">TEXT(G66,"mmmm")</f>
        <v>March</v>
      </c>
      <c r="I66">
        <f t="shared" ref="I66:I102" si="5">YEAR(G66)</f>
        <v>2024</v>
      </c>
      <c r="J66" s="3" t="str">
        <f>CONCATENATE(Table1[[#This Row],[Month]]," ",Table1[[#This Row],[Year]])</f>
        <v>March 2024</v>
      </c>
      <c r="K66" t="s">
        <v>29</v>
      </c>
      <c r="L66" t="s">
        <v>37</v>
      </c>
      <c r="M66" t="s">
        <v>18</v>
      </c>
      <c r="N66" t="s">
        <v>30</v>
      </c>
      <c r="O66" t="s">
        <v>20</v>
      </c>
      <c r="P66">
        <v>50</v>
      </c>
    </row>
    <row r="67" spans="1:16" x14ac:dyDescent="0.25">
      <c r="A67" t="s">
        <v>147</v>
      </c>
      <c r="B67" t="s">
        <v>22</v>
      </c>
      <c r="C67">
        <v>45</v>
      </c>
      <c r="D67">
        <v>4</v>
      </c>
      <c r="E67">
        <v>2</v>
      </c>
      <c r="F67" t="s">
        <v>148</v>
      </c>
      <c r="G67" s="3">
        <v>45382</v>
      </c>
      <c r="H67" t="str">
        <f t="shared" si="4"/>
        <v>March</v>
      </c>
      <c r="I67">
        <f t="shared" si="5"/>
        <v>2024</v>
      </c>
      <c r="J67" s="3" t="str">
        <f>CONCATENATE(Table1[[#This Row],[Month]]," ",Table1[[#This Row],[Year]])</f>
        <v>March 2024</v>
      </c>
      <c r="K67" t="s">
        <v>40</v>
      </c>
      <c r="L67" t="s">
        <v>24</v>
      </c>
      <c r="M67" t="s">
        <v>25</v>
      </c>
      <c r="N67" t="s">
        <v>26</v>
      </c>
      <c r="O67" t="s">
        <v>20</v>
      </c>
      <c r="P67">
        <v>70</v>
      </c>
    </row>
    <row r="68" spans="1:16" x14ac:dyDescent="0.25">
      <c r="A68" t="s">
        <v>149</v>
      </c>
      <c r="B68" t="s">
        <v>14</v>
      </c>
      <c r="C68">
        <v>63</v>
      </c>
      <c r="D68">
        <v>0</v>
      </c>
      <c r="E68">
        <v>35</v>
      </c>
      <c r="F68" t="s">
        <v>150</v>
      </c>
      <c r="G68" s="3">
        <v>45389</v>
      </c>
      <c r="H68" t="str">
        <f t="shared" si="4"/>
        <v>April</v>
      </c>
      <c r="I68">
        <f t="shared" si="5"/>
        <v>2024</v>
      </c>
      <c r="J68" s="3" t="str">
        <f>CONCATENATE(Table1[[#This Row],[Month]]," ",Table1[[#This Row],[Year]])</f>
        <v>April 2024</v>
      </c>
      <c r="K68" t="s">
        <v>16</v>
      </c>
      <c r="L68" t="s">
        <v>37</v>
      </c>
      <c r="M68" t="s">
        <v>18</v>
      </c>
      <c r="N68" t="s">
        <v>41</v>
      </c>
      <c r="O68" t="s">
        <v>20</v>
      </c>
      <c r="P68">
        <v>40</v>
      </c>
    </row>
    <row r="69" spans="1:16" x14ac:dyDescent="0.25">
      <c r="A69" t="s">
        <v>151</v>
      </c>
      <c r="B69" t="s">
        <v>22</v>
      </c>
      <c r="C69">
        <v>53</v>
      </c>
      <c r="D69">
        <v>2</v>
      </c>
      <c r="E69">
        <v>16</v>
      </c>
      <c r="F69" t="s">
        <v>152</v>
      </c>
      <c r="G69" s="3">
        <v>45396</v>
      </c>
      <c r="H69" t="str">
        <f t="shared" si="4"/>
        <v>April</v>
      </c>
      <c r="I69">
        <f t="shared" si="5"/>
        <v>2024</v>
      </c>
      <c r="J69" s="3" t="str">
        <f>CONCATENATE(Table1[[#This Row],[Month]]," ",Table1[[#This Row],[Year]])</f>
        <v>April 2024</v>
      </c>
      <c r="K69" t="s">
        <v>16</v>
      </c>
      <c r="L69" t="s">
        <v>48</v>
      </c>
      <c r="M69" t="s">
        <v>18</v>
      </c>
      <c r="N69" t="s">
        <v>14</v>
      </c>
      <c r="O69" t="s">
        <v>78</v>
      </c>
      <c r="P69">
        <v>60</v>
      </c>
    </row>
    <row r="70" spans="1:16" x14ac:dyDescent="0.25">
      <c r="A70" t="s">
        <v>153</v>
      </c>
      <c r="B70" t="s">
        <v>22</v>
      </c>
      <c r="C70">
        <v>29</v>
      </c>
      <c r="D70">
        <v>2</v>
      </c>
      <c r="E70">
        <v>33</v>
      </c>
      <c r="F70" t="s">
        <v>154</v>
      </c>
      <c r="G70" s="3">
        <v>45403</v>
      </c>
      <c r="H70" t="str">
        <f t="shared" si="4"/>
        <v>April</v>
      </c>
      <c r="I70">
        <f t="shared" si="5"/>
        <v>2024</v>
      </c>
      <c r="J70" s="3" t="str">
        <f>CONCATENATE(Table1[[#This Row],[Month]]," ",Table1[[#This Row],[Year]])</f>
        <v>April 2024</v>
      </c>
      <c r="K70" t="s">
        <v>16</v>
      </c>
      <c r="L70" t="s">
        <v>37</v>
      </c>
      <c r="M70" t="s">
        <v>25</v>
      </c>
      <c r="N70" t="s">
        <v>41</v>
      </c>
      <c r="O70" t="s">
        <v>20</v>
      </c>
      <c r="P70">
        <v>30</v>
      </c>
    </row>
    <row r="71" spans="1:16" x14ac:dyDescent="0.25">
      <c r="A71" t="s">
        <v>155</v>
      </c>
      <c r="B71" t="s">
        <v>14</v>
      </c>
      <c r="C71">
        <v>55</v>
      </c>
      <c r="D71">
        <v>0</v>
      </c>
      <c r="E71">
        <v>4</v>
      </c>
      <c r="F71" t="s">
        <v>156</v>
      </c>
      <c r="G71" s="3">
        <v>45410</v>
      </c>
      <c r="H71" t="str">
        <f t="shared" si="4"/>
        <v>April</v>
      </c>
      <c r="I71">
        <f t="shared" si="5"/>
        <v>2024</v>
      </c>
      <c r="J71" s="3" t="str">
        <f>CONCATENATE(Table1[[#This Row],[Month]]," ",Table1[[#This Row],[Year]])</f>
        <v>April 2024</v>
      </c>
      <c r="K71" t="s">
        <v>29</v>
      </c>
      <c r="L71" t="s">
        <v>37</v>
      </c>
      <c r="M71" t="s">
        <v>25</v>
      </c>
      <c r="N71" t="s">
        <v>26</v>
      </c>
      <c r="O71" t="s">
        <v>20</v>
      </c>
      <c r="P71">
        <v>50</v>
      </c>
    </row>
    <row r="72" spans="1:16" x14ac:dyDescent="0.25">
      <c r="A72" t="s">
        <v>157</v>
      </c>
      <c r="B72" t="s">
        <v>22</v>
      </c>
      <c r="C72">
        <v>33</v>
      </c>
      <c r="D72">
        <v>4</v>
      </c>
      <c r="E72">
        <v>33</v>
      </c>
      <c r="F72" t="s">
        <v>158</v>
      </c>
      <c r="G72" s="3">
        <v>45417</v>
      </c>
      <c r="H72" t="str">
        <f t="shared" si="4"/>
        <v>May</v>
      </c>
      <c r="I72">
        <f t="shared" si="5"/>
        <v>2024</v>
      </c>
      <c r="J72" s="3" t="str">
        <f>CONCATENATE(Table1[[#This Row],[Month]]," ",Table1[[#This Row],[Year]])</f>
        <v>May 2024</v>
      </c>
      <c r="K72" t="s">
        <v>40</v>
      </c>
      <c r="L72" t="s">
        <v>24</v>
      </c>
      <c r="M72" t="s">
        <v>25</v>
      </c>
      <c r="N72" t="s">
        <v>19</v>
      </c>
      <c r="O72" t="s">
        <v>20</v>
      </c>
      <c r="P72">
        <v>70</v>
      </c>
    </row>
    <row r="73" spans="1:16" x14ac:dyDescent="0.25">
      <c r="A73" t="s">
        <v>159</v>
      </c>
      <c r="B73" t="s">
        <v>35</v>
      </c>
      <c r="C73">
        <v>50</v>
      </c>
      <c r="D73">
        <v>0</v>
      </c>
      <c r="E73">
        <v>14</v>
      </c>
      <c r="F73" t="s">
        <v>28</v>
      </c>
      <c r="G73" s="3">
        <v>45424</v>
      </c>
      <c r="H73" t="str">
        <f t="shared" si="4"/>
        <v>May</v>
      </c>
      <c r="I73">
        <f t="shared" si="5"/>
        <v>2024</v>
      </c>
      <c r="J73" s="3" t="str">
        <f>CONCATENATE(Table1[[#This Row],[Month]]," ",Table1[[#This Row],[Year]])</f>
        <v>May 2024</v>
      </c>
      <c r="K73" t="s">
        <v>55</v>
      </c>
      <c r="L73" t="s">
        <v>24</v>
      </c>
      <c r="M73" t="s">
        <v>18</v>
      </c>
      <c r="N73" t="s">
        <v>33</v>
      </c>
      <c r="O73" t="s">
        <v>20</v>
      </c>
      <c r="P73">
        <v>40</v>
      </c>
    </row>
    <row r="74" spans="1:16" x14ac:dyDescent="0.25">
      <c r="A74" t="s">
        <v>160</v>
      </c>
      <c r="B74" t="s">
        <v>22</v>
      </c>
      <c r="C74">
        <v>34</v>
      </c>
      <c r="D74">
        <v>2</v>
      </c>
      <c r="E74">
        <v>21</v>
      </c>
      <c r="F74" t="s">
        <v>108</v>
      </c>
      <c r="G74" s="3">
        <v>45431</v>
      </c>
      <c r="H74" t="str">
        <f t="shared" si="4"/>
        <v>May</v>
      </c>
      <c r="I74">
        <f t="shared" si="5"/>
        <v>2024</v>
      </c>
      <c r="J74" s="3" t="str">
        <f>CONCATENATE(Table1[[#This Row],[Month]]," ",Table1[[#This Row],[Year]])</f>
        <v>May 2024</v>
      </c>
      <c r="K74" t="s">
        <v>16</v>
      </c>
      <c r="L74" t="s">
        <v>48</v>
      </c>
      <c r="M74" t="s">
        <v>18</v>
      </c>
      <c r="N74" t="s">
        <v>26</v>
      </c>
      <c r="O74" t="s">
        <v>20</v>
      </c>
      <c r="P74">
        <v>50</v>
      </c>
    </row>
    <row r="75" spans="1:16" x14ac:dyDescent="0.25">
      <c r="A75" t="s">
        <v>161</v>
      </c>
      <c r="B75" t="s">
        <v>22</v>
      </c>
      <c r="C75">
        <v>27</v>
      </c>
      <c r="D75">
        <v>1</v>
      </c>
      <c r="E75">
        <v>20</v>
      </c>
      <c r="F75" t="s">
        <v>162</v>
      </c>
      <c r="G75" s="3">
        <v>45438</v>
      </c>
      <c r="H75" t="str">
        <f t="shared" si="4"/>
        <v>May</v>
      </c>
      <c r="I75">
        <f t="shared" si="5"/>
        <v>2024</v>
      </c>
      <c r="J75" s="3" t="str">
        <f>CONCATENATE(Table1[[#This Row],[Month]]," ",Table1[[#This Row],[Year]])</f>
        <v>May 2024</v>
      </c>
      <c r="K75" t="s">
        <v>29</v>
      </c>
      <c r="L75" t="s">
        <v>37</v>
      </c>
      <c r="M75" t="s">
        <v>18</v>
      </c>
      <c r="N75" t="s">
        <v>33</v>
      </c>
      <c r="O75" t="s">
        <v>20</v>
      </c>
      <c r="P75">
        <v>60</v>
      </c>
    </row>
    <row r="76" spans="1:16" x14ac:dyDescent="0.25">
      <c r="A76" t="s">
        <v>163</v>
      </c>
      <c r="B76" t="s">
        <v>22</v>
      </c>
      <c r="C76">
        <v>33</v>
      </c>
      <c r="D76">
        <v>3</v>
      </c>
      <c r="E76">
        <v>8</v>
      </c>
      <c r="F76" t="s">
        <v>164</v>
      </c>
      <c r="G76" s="3">
        <v>45445</v>
      </c>
      <c r="H76" t="str">
        <f t="shared" si="4"/>
        <v>June</v>
      </c>
      <c r="I76">
        <f t="shared" si="5"/>
        <v>2024</v>
      </c>
      <c r="J76" s="3" t="str">
        <f>CONCATENATE(Table1[[#This Row],[Month]]," ",Table1[[#This Row],[Year]])</f>
        <v>June 2024</v>
      </c>
      <c r="K76" t="s">
        <v>29</v>
      </c>
      <c r="L76" t="s">
        <v>48</v>
      </c>
      <c r="M76" t="s">
        <v>18</v>
      </c>
      <c r="N76" t="s">
        <v>49</v>
      </c>
      <c r="O76" t="s">
        <v>20</v>
      </c>
      <c r="P76">
        <v>80</v>
      </c>
    </row>
    <row r="77" spans="1:16" x14ac:dyDescent="0.25">
      <c r="A77" t="s">
        <v>165</v>
      </c>
      <c r="B77" t="s">
        <v>35</v>
      </c>
      <c r="C77">
        <v>42</v>
      </c>
      <c r="D77">
        <v>2</v>
      </c>
      <c r="E77">
        <v>7</v>
      </c>
      <c r="F77" t="s">
        <v>95</v>
      </c>
      <c r="G77" s="3">
        <v>45452</v>
      </c>
      <c r="H77" t="str">
        <f t="shared" si="4"/>
        <v>June</v>
      </c>
      <c r="I77">
        <f t="shared" si="5"/>
        <v>2024</v>
      </c>
      <c r="J77" s="3" t="str">
        <f>CONCATENATE(Table1[[#This Row],[Month]]," ",Table1[[#This Row],[Year]])</f>
        <v>June 2024</v>
      </c>
      <c r="K77" t="s">
        <v>55</v>
      </c>
      <c r="L77" t="s">
        <v>37</v>
      </c>
      <c r="M77" t="s">
        <v>25</v>
      </c>
      <c r="N77" t="s">
        <v>60</v>
      </c>
      <c r="O77" t="s">
        <v>20</v>
      </c>
      <c r="P77">
        <v>10</v>
      </c>
    </row>
    <row r="78" spans="1:16" x14ac:dyDescent="0.25">
      <c r="A78" t="s">
        <v>166</v>
      </c>
      <c r="B78" t="s">
        <v>35</v>
      </c>
      <c r="C78">
        <v>59</v>
      </c>
      <c r="D78">
        <v>0</v>
      </c>
      <c r="E78">
        <v>3</v>
      </c>
      <c r="F78" t="s">
        <v>36</v>
      </c>
      <c r="G78" s="3">
        <v>45459</v>
      </c>
      <c r="H78" t="str">
        <f t="shared" si="4"/>
        <v>June</v>
      </c>
      <c r="I78">
        <f t="shared" si="5"/>
        <v>2024</v>
      </c>
      <c r="J78" s="3" t="str">
        <f>CONCATENATE(Table1[[#This Row],[Month]]," ",Table1[[#This Row],[Year]])</f>
        <v>June 2024</v>
      </c>
      <c r="K78" t="s">
        <v>29</v>
      </c>
      <c r="L78" t="s">
        <v>24</v>
      </c>
      <c r="M78" t="s">
        <v>18</v>
      </c>
      <c r="N78" t="s">
        <v>26</v>
      </c>
      <c r="O78" t="s">
        <v>20</v>
      </c>
      <c r="P78">
        <v>80</v>
      </c>
    </row>
    <row r="79" spans="1:16" x14ac:dyDescent="0.25">
      <c r="A79" t="s">
        <v>167</v>
      </c>
      <c r="B79" t="s">
        <v>35</v>
      </c>
      <c r="C79">
        <v>40</v>
      </c>
      <c r="D79">
        <v>3</v>
      </c>
      <c r="E79">
        <v>17</v>
      </c>
      <c r="F79" t="s">
        <v>47</v>
      </c>
      <c r="G79" s="3">
        <v>45466</v>
      </c>
      <c r="H79" t="str">
        <f t="shared" si="4"/>
        <v>June</v>
      </c>
      <c r="I79">
        <f t="shared" si="5"/>
        <v>2024</v>
      </c>
      <c r="J79" s="3" t="str">
        <f>CONCATENATE(Table1[[#This Row],[Month]]," ",Table1[[#This Row],[Year]])</f>
        <v>June 2024</v>
      </c>
      <c r="K79" t="s">
        <v>55</v>
      </c>
      <c r="L79" t="s">
        <v>48</v>
      </c>
      <c r="M79" t="s">
        <v>18</v>
      </c>
      <c r="N79" t="s">
        <v>52</v>
      </c>
      <c r="O79" t="s">
        <v>20</v>
      </c>
      <c r="P79">
        <v>30</v>
      </c>
    </row>
    <row r="80" spans="1:16" x14ac:dyDescent="0.25">
      <c r="A80" t="s">
        <v>168</v>
      </c>
      <c r="B80" t="s">
        <v>14</v>
      </c>
      <c r="C80">
        <v>35</v>
      </c>
      <c r="D80">
        <v>0</v>
      </c>
      <c r="E80">
        <v>33</v>
      </c>
      <c r="F80" t="s">
        <v>36</v>
      </c>
      <c r="G80" s="3">
        <v>45473</v>
      </c>
      <c r="H80" t="str">
        <f t="shared" si="4"/>
        <v>June</v>
      </c>
      <c r="I80">
        <f t="shared" si="5"/>
        <v>2024</v>
      </c>
      <c r="J80" s="3" t="str">
        <f>CONCATENATE(Table1[[#This Row],[Month]]," ",Table1[[#This Row],[Year]])</f>
        <v>June 2024</v>
      </c>
      <c r="K80" t="s">
        <v>16</v>
      </c>
      <c r="L80" t="s">
        <v>17</v>
      </c>
      <c r="M80" t="s">
        <v>25</v>
      </c>
      <c r="N80" t="s">
        <v>14</v>
      </c>
      <c r="O80" t="s">
        <v>78</v>
      </c>
      <c r="P80">
        <v>20</v>
      </c>
    </row>
    <row r="81" spans="1:16" x14ac:dyDescent="0.25">
      <c r="A81" t="s">
        <v>169</v>
      </c>
      <c r="B81" t="s">
        <v>35</v>
      </c>
      <c r="C81">
        <v>64</v>
      </c>
      <c r="D81">
        <v>0</v>
      </c>
      <c r="E81">
        <v>12</v>
      </c>
      <c r="F81" t="s">
        <v>75</v>
      </c>
      <c r="G81" s="3">
        <v>45480</v>
      </c>
      <c r="H81" t="str">
        <f t="shared" si="4"/>
        <v>July</v>
      </c>
      <c r="I81">
        <f t="shared" si="5"/>
        <v>2024</v>
      </c>
      <c r="J81" s="3" t="str">
        <f>CONCATENATE(Table1[[#This Row],[Month]]," ",Table1[[#This Row],[Year]])</f>
        <v>July 2024</v>
      </c>
      <c r="K81" t="s">
        <v>55</v>
      </c>
      <c r="L81" t="s">
        <v>17</v>
      </c>
      <c r="M81" t="s">
        <v>25</v>
      </c>
      <c r="N81" t="s">
        <v>60</v>
      </c>
      <c r="O81" t="s">
        <v>20</v>
      </c>
      <c r="P81">
        <v>0</v>
      </c>
    </row>
    <row r="82" spans="1:16" x14ac:dyDescent="0.25">
      <c r="A82" t="s">
        <v>170</v>
      </c>
      <c r="B82" t="s">
        <v>22</v>
      </c>
      <c r="C82">
        <v>37</v>
      </c>
      <c r="D82">
        <v>1</v>
      </c>
      <c r="E82">
        <v>22</v>
      </c>
      <c r="F82" t="s">
        <v>124</v>
      </c>
      <c r="G82" s="3">
        <v>45487</v>
      </c>
      <c r="H82" t="str">
        <f t="shared" si="4"/>
        <v>July</v>
      </c>
      <c r="I82">
        <f t="shared" si="5"/>
        <v>2024</v>
      </c>
      <c r="J82" s="3" t="str">
        <f>CONCATENATE(Table1[[#This Row],[Month]]," ",Table1[[#This Row],[Year]])</f>
        <v>July 2024</v>
      </c>
      <c r="K82" t="s">
        <v>16</v>
      </c>
      <c r="L82" t="s">
        <v>24</v>
      </c>
      <c r="M82" t="s">
        <v>25</v>
      </c>
      <c r="N82" t="s">
        <v>26</v>
      </c>
      <c r="O82" t="s">
        <v>20</v>
      </c>
      <c r="P82">
        <v>50</v>
      </c>
    </row>
    <row r="83" spans="1:16" x14ac:dyDescent="0.25">
      <c r="A83" t="s">
        <v>171</v>
      </c>
      <c r="B83" t="s">
        <v>35</v>
      </c>
      <c r="C83">
        <v>43</v>
      </c>
      <c r="D83">
        <v>3</v>
      </c>
      <c r="E83">
        <v>22</v>
      </c>
      <c r="F83" t="s">
        <v>36</v>
      </c>
      <c r="G83" s="3">
        <v>45494</v>
      </c>
      <c r="H83" t="str">
        <f t="shared" si="4"/>
        <v>July</v>
      </c>
      <c r="I83">
        <f t="shared" si="5"/>
        <v>2024</v>
      </c>
      <c r="J83" s="3" t="str">
        <f>CONCATENATE(Table1[[#This Row],[Month]]," ",Table1[[#This Row],[Year]])</f>
        <v>July 2024</v>
      </c>
      <c r="K83" t="s">
        <v>55</v>
      </c>
      <c r="L83" t="s">
        <v>24</v>
      </c>
      <c r="M83" t="s">
        <v>18</v>
      </c>
      <c r="N83" t="s">
        <v>52</v>
      </c>
      <c r="O83" t="s">
        <v>20</v>
      </c>
      <c r="P83">
        <v>40</v>
      </c>
    </row>
    <row r="84" spans="1:16" x14ac:dyDescent="0.25">
      <c r="A84" t="s">
        <v>172</v>
      </c>
      <c r="B84" t="s">
        <v>35</v>
      </c>
      <c r="C84">
        <v>45</v>
      </c>
      <c r="D84">
        <v>3</v>
      </c>
      <c r="E84">
        <v>30</v>
      </c>
      <c r="F84" t="s">
        <v>36</v>
      </c>
      <c r="G84" s="3">
        <v>45501</v>
      </c>
      <c r="H84" t="str">
        <f t="shared" si="4"/>
        <v>July</v>
      </c>
      <c r="I84">
        <f t="shared" si="5"/>
        <v>2024</v>
      </c>
      <c r="J84" s="3" t="str">
        <f>CONCATENATE(Table1[[#This Row],[Month]]," ",Table1[[#This Row],[Year]])</f>
        <v>July 2024</v>
      </c>
      <c r="K84" t="s">
        <v>16</v>
      </c>
      <c r="L84" t="s">
        <v>48</v>
      </c>
      <c r="M84" t="s">
        <v>25</v>
      </c>
      <c r="N84" t="s">
        <v>52</v>
      </c>
      <c r="O84" t="s">
        <v>20</v>
      </c>
      <c r="P84">
        <v>40</v>
      </c>
    </row>
    <row r="85" spans="1:16" x14ac:dyDescent="0.25">
      <c r="A85" t="s">
        <v>173</v>
      </c>
      <c r="B85" t="s">
        <v>22</v>
      </c>
      <c r="C85">
        <v>44</v>
      </c>
      <c r="D85">
        <v>1</v>
      </c>
      <c r="E85">
        <v>8</v>
      </c>
      <c r="F85" t="s">
        <v>174</v>
      </c>
      <c r="G85" s="3">
        <v>45508</v>
      </c>
      <c r="H85" t="str">
        <f t="shared" si="4"/>
        <v>August</v>
      </c>
      <c r="I85">
        <f t="shared" si="5"/>
        <v>2024</v>
      </c>
      <c r="J85" s="3" t="str">
        <f>CONCATENATE(Table1[[#This Row],[Month]]," ",Table1[[#This Row],[Year]])</f>
        <v>August 2024</v>
      </c>
      <c r="K85" t="s">
        <v>16</v>
      </c>
      <c r="L85" t="s">
        <v>24</v>
      </c>
      <c r="M85" t="s">
        <v>18</v>
      </c>
      <c r="N85" t="s">
        <v>14</v>
      </c>
      <c r="O85" t="s">
        <v>78</v>
      </c>
      <c r="P85">
        <v>70</v>
      </c>
    </row>
    <row r="86" spans="1:16" x14ac:dyDescent="0.25">
      <c r="A86" t="s">
        <v>175</v>
      </c>
      <c r="B86" t="s">
        <v>14</v>
      </c>
      <c r="C86">
        <v>64</v>
      </c>
      <c r="D86">
        <v>2</v>
      </c>
      <c r="E86">
        <v>27</v>
      </c>
      <c r="F86" t="s">
        <v>156</v>
      </c>
      <c r="G86" s="3">
        <v>45515</v>
      </c>
      <c r="H86" t="str">
        <f t="shared" si="4"/>
        <v>August</v>
      </c>
      <c r="I86">
        <f t="shared" si="5"/>
        <v>2024</v>
      </c>
      <c r="J86" s="3" t="str">
        <f>CONCATENATE(Table1[[#This Row],[Month]]," ",Table1[[#This Row],[Year]])</f>
        <v>August 2024</v>
      </c>
      <c r="K86" t="s">
        <v>29</v>
      </c>
      <c r="L86" t="s">
        <v>17</v>
      </c>
      <c r="M86" t="s">
        <v>25</v>
      </c>
      <c r="N86" t="s">
        <v>26</v>
      </c>
      <c r="O86" t="s">
        <v>20</v>
      </c>
      <c r="P86">
        <v>50</v>
      </c>
    </row>
    <row r="87" spans="1:16" x14ac:dyDescent="0.25">
      <c r="A87" t="s">
        <v>176</v>
      </c>
      <c r="B87" t="s">
        <v>35</v>
      </c>
      <c r="C87">
        <v>60</v>
      </c>
      <c r="D87">
        <v>0</v>
      </c>
      <c r="E87">
        <v>27</v>
      </c>
      <c r="F87" t="s">
        <v>177</v>
      </c>
      <c r="G87" s="3">
        <v>45522</v>
      </c>
      <c r="H87" t="str">
        <f t="shared" si="4"/>
        <v>August</v>
      </c>
      <c r="I87">
        <f t="shared" si="5"/>
        <v>2024</v>
      </c>
      <c r="J87" s="3" t="str">
        <f>CONCATENATE(Table1[[#This Row],[Month]]," ",Table1[[#This Row],[Year]])</f>
        <v>August 2024</v>
      </c>
      <c r="K87" t="s">
        <v>40</v>
      </c>
      <c r="L87" t="s">
        <v>17</v>
      </c>
      <c r="M87" t="s">
        <v>25</v>
      </c>
      <c r="N87" t="s">
        <v>60</v>
      </c>
      <c r="O87" t="s">
        <v>20</v>
      </c>
      <c r="P87">
        <v>40</v>
      </c>
    </row>
    <row r="88" spans="1:16" x14ac:dyDescent="0.25">
      <c r="A88" t="s">
        <v>178</v>
      </c>
      <c r="B88" t="s">
        <v>14</v>
      </c>
      <c r="C88">
        <v>48</v>
      </c>
      <c r="D88">
        <v>4</v>
      </c>
      <c r="E88">
        <v>34</v>
      </c>
      <c r="F88" t="s">
        <v>75</v>
      </c>
      <c r="G88" s="3">
        <v>45529</v>
      </c>
      <c r="H88" t="str">
        <f t="shared" si="4"/>
        <v>August</v>
      </c>
      <c r="I88">
        <f t="shared" si="5"/>
        <v>2024</v>
      </c>
      <c r="J88" s="3" t="str">
        <f>CONCATENATE(Table1[[#This Row],[Month]]," ",Table1[[#This Row],[Year]])</f>
        <v>August 2024</v>
      </c>
      <c r="K88" t="s">
        <v>29</v>
      </c>
      <c r="L88" t="s">
        <v>17</v>
      </c>
      <c r="M88" t="s">
        <v>18</v>
      </c>
      <c r="N88" t="s">
        <v>30</v>
      </c>
      <c r="O88" t="s">
        <v>20</v>
      </c>
      <c r="P88">
        <v>50</v>
      </c>
    </row>
    <row r="89" spans="1:16" x14ac:dyDescent="0.25">
      <c r="A89" t="s">
        <v>179</v>
      </c>
      <c r="B89" t="s">
        <v>14</v>
      </c>
      <c r="C89">
        <v>34</v>
      </c>
      <c r="D89">
        <v>0</v>
      </c>
      <c r="E89">
        <v>21</v>
      </c>
      <c r="F89" t="s">
        <v>180</v>
      </c>
      <c r="G89" s="3">
        <v>45536</v>
      </c>
      <c r="H89" t="str">
        <f t="shared" si="4"/>
        <v>September</v>
      </c>
      <c r="I89">
        <f t="shared" si="5"/>
        <v>2024</v>
      </c>
      <c r="J89" s="3" t="str">
        <f>CONCATENATE(Table1[[#This Row],[Month]]," ",Table1[[#This Row],[Year]])</f>
        <v>September 2024</v>
      </c>
      <c r="K89" t="s">
        <v>29</v>
      </c>
      <c r="L89" t="s">
        <v>17</v>
      </c>
      <c r="M89" t="s">
        <v>25</v>
      </c>
      <c r="N89" t="s">
        <v>19</v>
      </c>
      <c r="O89" t="s">
        <v>20</v>
      </c>
      <c r="P89">
        <v>50</v>
      </c>
    </row>
    <row r="90" spans="1:16" x14ac:dyDescent="0.25">
      <c r="A90" t="s">
        <v>181</v>
      </c>
      <c r="B90" t="s">
        <v>14</v>
      </c>
      <c r="C90">
        <v>64</v>
      </c>
      <c r="D90">
        <v>0</v>
      </c>
      <c r="E90">
        <v>30</v>
      </c>
      <c r="F90" t="s">
        <v>182</v>
      </c>
      <c r="G90" s="3">
        <v>45543</v>
      </c>
      <c r="H90" t="str">
        <f t="shared" si="4"/>
        <v>September</v>
      </c>
      <c r="I90">
        <f t="shared" si="5"/>
        <v>2024</v>
      </c>
      <c r="J90" s="3" t="str">
        <f>CONCATENATE(Table1[[#This Row],[Month]]," ",Table1[[#This Row],[Year]])</f>
        <v>September 2024</v>
      </c>
      <c r="K90" t="s">
        <v>29</v>
      </c>
      <c r="L90" t="s">
        <v>17</v>
      </c>
      <c r="M90" t="s">
        <v>25</v>
      </c>
      <c r="N90" t="s">
        <v>52</v>
      </c>
      <c r="O90" t="s">
        <v>20</v>
      </c>
      <c r="P90">
        <v>50</v>
      </c>
    </row>
    <row r="91" spans="1:16" x14ac:dyDescent="0.25">
      <c r="A91" t="s">
        <v>183</v>
      </c>
      <c r="B91" t="s">
        <v>22</v>
      </c>
      <c r="C91">
        <v>20</v>
      </c>
      <c r="D91">
        <v>2</v>
      </c>
      <c r="E91">
        <v>33</v>
      </c>
      <c r="F91" t="s">
        <v>32</v>
      </c>
      <c r="G91" s="3">
        <v>45550</v>
      </c>
      <c r="H91" t="str">
        <f t="shared" si="4"/>
        <v>September</v>
      </c>
      <c r="I91">
        <f t="shared" si="5"/>
        <v>2024</v>
      </c>
      <c r="J91" s="3" t="str">
        <f>CONCATENATE(Table1[[#This Row],[Month]]," ",Table1[[#This Row],[Year]])</f>
        <v>September 2024</v>
      </c>
      <c r="K91" t="s">
        <v>29</v>
      </c>
      <c r="L91" t="s">
        <v>48</v>
      </c>
      <c r="M91" t="s">
        <v>25</v>
      </c>
      <c r="N91" t="s">
        <v>41</v>
      </c>
      <c r="O91" t="s">
        <v>20</v>
      </c>
      <c r="P91">
        <v>70</v>
      </c>
    </row>
    <row r="92" spans="1:16" x14ac:dyDescent="0.25">
      <c r="A92" t="s">
        <v>184</v>
      </c>
      <c r="B92" t="s">
        <v>14</v>
      </c>
      <c r="C92">
        <v>44</v>
      </c>
      <c r="D92">
        <v>0</v>
      </c>
      <c r="E92">
        <v>28</v>
      </c>
      <c r="F92" t="s">
        <v>124</v>
      </c>
      <c r="G92" s="3">
        <v>45557</v>
      </c>
      <c r="H92" t="str">
        <f t="shared" si="4"/>
        <v>September</v>
      </c>
      <c r="I92">
        <f t="shared" si="5"/>
        <v>2024</v>
      </c>
      <c r="J92" s="3" t="str">
        <f>CONCATENATE(Table1[[#This Row],[Month]]," ",Table1[[#This Row],[Year]])</f>
        <v>September 2024</v>
      </c>
      <c r="K92" t="s">
        <v>29</v>
      </c>
      <c r="L92" t="s">
        <v>17</v>
      </c>
      <c r="M92" t="s">
        <v>18</v>
      </c>
      <c r="N92" t="s">
        <v>26</v>
      </c>
      <c r="O92" t="s">
        <v>20</v>
      </c>
      <c r="P92">
        <v>50</v>
      </c>
    </row>
    <row r="93" spans="1:16" x14ac:dyDescent="0.25">
      <c r="A93" t="s">
        <v>185</v>
      </c>
      <c r="B93" t="s">
        <v>14</v>
      </c>
      <c r="C93">
        <v>26</v>
      </c>
      <c r="D93">
        <v>1</v>
      </c>
      <c r="E93">
        <v>33</v>
      </c>
      <c r="F93" t="s">
        <v>186</v>
      </c>
      <c r="G93" s="3">
        <v>45564</v>
      </c>
      <c r="H93" t="str">
        <f t="shared" si="4"/>
        <v>September</v>
      </c>
      <c r="I93">
        <f t="shared" si="5"/>
        <v>2024</v>
      </c>
      <c r="J93" s="3" t="str">
        <f>CONCATENATE(Table1[[#This Row],[Month]]," ",Table1[[#This Row],[Year]])</f>
        <v>September 2024</v>
      </c>
      <c r="K93" t="s">
        <v>16</v>
      </c>
      <c r="L93" t="s">
        <v>17</v>
      </c>
      <c r="M93" t="s">
        <v>25</v>
      </c>
      <c r="N93" t="s">
        <v>30</v>
      </c>
      <c r="O93" t="s">
        <v>20</v>
      </c>
      <c r="P93">
        <v>30</v>
      </c>
    </row>
    <row r="94" spans="1:16" x14ac:dyDescent="0.25">
      <c r="A94" t="s">
        <v>187</v>
      </c>
      <c r="B94" t="s">
        <v>22</v>
      </c>
      <c r="C94">
        <v>28</v>
      </c>
      <c r="D94">
        <v>1</v>
      </c>
      <c r="E94">
        <v>5</v>
      </c>
      <c r="F94" t="s">
        <v>188</v>
      </c>
      <c r="G94" s="3">
        <v>45571</v>
      </c>
      <c r="H94" t="str">
        <f t="shared" si="4"/>
        <v>October</v>
      </c>
      <c r="I94">
        <f t="shared" si="5"/>
        <v>2024</v>
      </c>
      <c r="J94" s="3" t="str">
        <f>CONCATENATE(Table1[[#This Row],[Month]]," ",Table1[[#This Row],[Year]])</f>
        <v>October 2024</v>
      </c>
      <c r="K94" t="s">
        <v>40</v>
      </c>
      <c r="L94" t="s">
        <v>24</v>
      </c>
      <c r="M94" t="s">
        <v>18</v>
      </c>
      <c r="N94" t="s">
        <v>30</v>
      </c>
      <c r="O94" t="s">
        <v>20</v>
      </c>
      <c r="P94">
        <v>80</v>
      </c>
    </row>
    <row r="95" spans="1:16" x14ac:dyDescent="0.25">
      <c r="A95" t="s">
        <v>189</v>
      </c>
      <c r="B95" t="s">
        <v>14</v>
      </c>
      <c r="C95">
        <v>43</v>
      </c>
      <c r="D95">
        <v>3</v>
      </c>
      <c r="E95">
        <v>19</v>
      </c>
      <c r="F95" t="s">
        <v>28</v>
      </c>
      <c r="G95" s="3">
        <v>45578</v>
      </c>
      <c r="H95" t="str">
        <f t="shared" si="4"/>
        <v>October</v>
      </c>
      <c r="I95">
        <f t="shared" si="5"/>
        <v>2024</v>
      </c>
      <c r="J95" s="3" t="str">
        <f>CONCATENATE(Table1[[#This Row],[Month]]," ",Table1[[#This Row],[Year]])</f>
        <v>October 2024</v>
      </c>
      <c r="K95" t="s">
        <v>16</v>
      </c>
      <c r="L95" t="s">
        <v>24</v>
      </c>
      <c r="M95" t="s">
        <v>25</v>
      </c>
      <c r="N95" t="s">
        <v>30</v>
      </c>
      <c r="O95" t="s">
        <v>20</v>
      </c>
      <c r="P95">
        <v>50</v>
      </c>
    </row>
    <row r="96" spans="1:16" x14ac:dyDescent="0.25">
      <c r="A96" t="s">
        <v>190</v>
      </c>
      <c r="B96" t="s">
        <v>14</v>
      </c>
      <c r="C96">
        <v>20</v>
      </c>
      <c r="D96">
        <v>4</v>
      </c>
      <c r="E96">
        <v>4</v>
      </c>
      <c r="F96" t="s">
        <v>47</v>
      </c>
      <c r="G96" s="3">
        <v>45585</v>
      </c>
      <c r="H96" t="str">
        <f t="shared" si="4"/>
        <v>October</v>
      </c>
      <c r="I96">
        <f t="shared" si="5"/>
        <v>2024</v>
      </c>
      <c r="J96" s="3" t="str">
        <f>CONCATENATE(Table1[[#This Row],[Month]]," ",Table1[[#This Row],[Year]])</f>
        <v>October 2024</v>
      </c>
      <c r="K96" t="s">
        <v>55</v>
      </c>
      <c r="L96" t="s">
        <v>17</v>
      </c>
      <c r="M96" t="s">
        <v>25</v>
      </c>
      <c r="N96" t="s">
        <v>49</v>
      </c>
      <c r="O96" t="s">
        <v>20</v>
      </c>
      <c r="P96">
        <v>0</v>
      </c>
    </row>
    <row r="97" spans="1:16" x14ac:dyDescent="0.25">
      <c r="A97" t="s">
        <v>191</v>
      </c>
      <c r="B97" t="s">
        <v>22</v>
      </c>
      <c r="C97">
        <v>63</v>
      </c>
      <c r="D97">
        <v>0</v>
      </c>
      <c r="E97">
        <v>35</v>
      </c>
      <c r="F97" t="s">
        <v>88</v>
      </c>
      <c r="G97" s="3">
        <v>45592</v>
      </c>
      <c r="H97" t="str">
        <f t="shared" si="4"/>
        <v>October</v>
      </c>
      <c r="I97">
        <f t="shared" si="5"/>
        <v>2024</v>
      </c>
      <c r="J97" s="3" t="str">
        <f>CONCATENATE(Table1[[#This Row],[Month]]," ",Table1[[#This Row],[Year]])</f>
        <v>October 2024</v>
      </c>
      <c r="K97" t="s">
        <v>29</v>
      </c>
      <c r="L97" t="s">
        <v>48</v>
      </c>
      <c r="M97" t="s">
        <v>25</v>
      </c>
      <c r="N97" t="s">
        <v>60</v>
      </c>
      <c r="O97" t="s">
        <v>20</v>
      </c>
      <c r="P97">
        <v>70</v>
      </c>
    </row>
    <row r="98" spans="1:16" x14ac:dyDescent="0.25">
      <c r="A98" t="s">
        <v>192</v>
      </c>
      <c r="B98" t="s">
        <v>22</v>
      </c>
      <c r="C98">
        <v>27</v>
      </c>
      <c r="D98">
        <v>0</v>
      </c>
      <c r="E98">
        <v>17</v>
      </c>
      <c r="F98" t="s">
        <v>67</v>
      </c>
      <c r="G98" s="3">
        <v>45599</v>
      </c>
      <c r="H98" t="str">
        <f t="shared" ref="H98:H102" si="6">TEXT(G98,"mmmm")</f>
        <v>November</v>
      </c>
      <c r="I98">
        <f t="shared" si="5"/>
        <v>2024</v>
      </c>
      <c r="J98" s="3" t="str">
        <f>CONCATENATE(Table1[[#This Row],[Month]]," ",Table1[[#This Row],[Year]])</f>
        <v>November 2024</v>
      </c>
      <c r="K98" t="s">
        <v>40</v>
      </c>
      <c r="L98" t="s">
        <v>48</v>
      </c>
      <c r="M98" t="s">
        <v>25</v>
      </c>
      <c r="N98" t="s">
        <v>52</v>
      </c>
      <c r="O98" t="s">
        <v>20</v>
      </c>
      <c r="P98">
        <v>60</v>
      </c>
    </row>
    <row r="99" spans="1:16" x14ac:dyDescent="0.25">
      <c r="A99" t="s">
        <v>193</v>
      </c>
      <c r="B99" t="s">
        <v>35</v>
      </c>
      <c r="C99">
        <v>43</v>
      </c>
      <c r="D99">
        <v>2</v>
      </c>
      <c r="E99">
        <v>28</v>
      </c>
      <c r="F99" t="s">
        <v>162</v>
      </c>
      <c r="G99" s="3">
        <v>45606</v>
      </c>
      <c r="H99" t="str">
        <f t="shared" si="6"/>
        <v>November</v>
      </c>
      <c r="I99">
        <f t="shared" si="5"/>
        <v>2024</v>
      </c>
      <c r="J99" s="3" t="str">
        <f>CONCATENATE(Table1[[#This Row],[Month]]," ",Table1[[#This Row],[Year]])</f>
        <v>November 2024</v>
      </c>
      <c r="K99" t="s">
        <v>40</v>
      </c>
      <c r="L99" t="s">
        <v>48</v>
      </c>
      <c r="M99" t="s">
        <v>25</v>
      </c>
      <c r="N99" t="s">
        <v>26</v>
      </c>
      <c r="O99" t="s">
        <v>20</v>
      </c>
      <c r="P99">
        <v>60</v>
      </c>
    </row>
    <row r="100" spans="1:16" x14ac:dyDescent="0.25">
      <c r="A100" t="s">
        <v>194</v>
      </c>
      <c r="B100" t="s">
        <v>35</v>
      </c>
      <c r="C100">
        <v>30</v>
      </c>
      <c r="D100">
        <v>1</v>
      </c>
      <c r="E100">
        <v>30</v>
      </c>
      <c r="F100" t="s">
        <v>195</v>
      </c>
      <c r="G100" s="3">
        <v>45613</v>
      </c>
      <c r="H100" t="str">
        <f t="shared" si="6"/>
        <v>November</v>
      </c>
      <c r="I100">
        <f t="shared" si="5"/>
        <v>2024</v>
      </c>
      <c r="J100" s="3" t="str">
        <f>CONCATENATE(Table1[[#This Row],[Month]]," ",Table1[[#This Row],[Year]])</f>
        <v>November 2024</v>
      </c>
      <c r="K100" t="s">
        <v>29</v>
      </c>
      <c r="L100" t="s">
        <v>17</v>
      </c>
      <c r="M100" t="s">
        <v>25</v>
      </c>
      <c r="N100" t="s">
        <v>30</v>
      </c>
      <c r="O100" t="s">
        <v>20</v>
      </c>
      <c r="P100">
        <v>50</v>
      </c>
    </row>
    <row r="101" spans="1:16" x14ac:dyDescent="0.25">
      <c r="A101" t="s">
        <v>196</v>
      </c>
      <c r="B101" t="s">
        <v>35</v>
      </c>
      <c r="C101">
        <v>36</v>
      </c>
      <c r="D101">
        <v>4</v>
      </c>
      <c r="E101">
        <v>29</v>
      </c>
      <c r="F101" t="s">
        <v>28</v>
      </c>
      <c r="G101" s="3">
        <v>45620</v>
      </c>
      <c r="H101" t="str">
        <f t="shared" si="6"/>
        <v>November</v>
      </c>
      <c r="I101">
        <f t="shared" si="5"/>
        <v>2024</v>
      </c>
      <c r="J101" s="3" t="str">
        <f>CONCATENATE(Table1[[#This Row],[Month]]," ",Table1[[#This Row],[Year]])</f>
        <v>November 2024</v>
      </c>
      <c r="K101" t="s">
        <v>29</v>
      </c>
      <c r="L101" t="s">
        <v>48</v>
      </c>
      <c r="M101" t="s">
        <v>18</v>
      </c>
      <c r="N101" t="s">
        <v>19</v>
      </c>
      <c r="O101" t="s">
        <v>20</v>
      </c>
      <c r="P101">
        <v>70</v>
      </c>
    </row>
    <row r="102" spans="1:16" x14ac:dyDescent="0.25">
      <c r="A102" t="s">
        <v>197</v>
      </c>
      <c r="B102" t="s">
        <v>22</v>
      </c>
      <c r="C102">
        <v>52</v>
      </c>
      <c r="D102">
        <v>1</v>
      </c>
      <c r="E102">
        <v>28</v>
      </c>
      <c r="F102" t="s">
        <v>47</v>
      </c>
      <c r="G102" s="3">
        <v>45626</v>
      </c>
      <c r="H102" t="str">
        <f t="shared" si="6"/>
        <v>November</v>
      </c>
      <c r="I102">
        <f t="shared" si="5"/>
        <v>2024</v>
      </c>
      <c r="J102" s="3" t="str">
        <f>CONCATENATE(Table1[[#This Row],[Month]]," ",Table1[[#This Row],[Year]])</f>
        <v>November 2024</v>
      </c>
      <c r="K102" t="s">
        <v>16</v>
      </c>
      <c r="L102" t="s">
        <v>48</v>
      </c>
      <c r="M102" t="s">
        <v>18</v>
      </c>
      <c r="N102" t="s">
        <v>14</v>
      </c>
      <c r="O102" t="s">
        <v>78</v>
      </c>
      <c r="P102">
        <v>50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730E-C88A-4835-BE6C-F9516C1E65D0}">
  <dimension ref="A3:Z296"/>
  <sheetViews>
    <sheetView topLeftCell="A88" workbookViewId="0">
      <selection activeCell="A93" sqref="A93"/>
    </sheetView>
  </sheetViews>
  <sheetFormatPr defaultRowHeight="13.8" x14ac:dyDescent="0.25"/>
  <cols>
    <col min="1" max="1" width="61.19921875" bestFit="1" customWidth="1"/>
    <col min="2" max="2" width="16" bestFit="1" customWidth="1"/>
    <col min="3" max="3" width="39.19921875" bestFit="1" customWidth="1"/>
    <col min="4" max="4" width="23.09765625" bestFit="1" customWidth="1"/>
    <col min="5" max="5" width="20.59765625" bestFit="1" customWidth="1"/>
    <col min="6" max="6" width="36.69921875" bestFit="1" customWidth="1"/>
    <col min="7" max="7" width="32.5" bestFit="1" customWidth="1"/>
    <col min="8" max="8" width="45.5" bestFit="1" customWidth="1"/>
    <col min="9" max="9" width="32" bestFit="1" customWidth="1"/>
    <col min="10" max="10" width="48.09765625" bestFit="1" customWidth="1"/>
    <col min="11" max="11" width="41.3984375" bestFit="1" customWidth="1"/>
    <col min="12" max="12" width="36.09765625" bestFit="1" customWidth="1"/>
    <col min="13" max="13" width="15.69921875" bestFit="1" customWidth="1"/>
    <col min="14" max="14" width="27.296875" bestFit="1" customWidth="1"/>
    <col min="15" max="15" width="39.19921875" bestFit="1" customWidth="1"/>
    <col min="16" max="16" width="36.69921875" bestFit="1" customWidth="1"/>
    <col min="17" max="17" width="48.09765625" bestFit="1" customWidth="1"/>
    <col min="18" max="18" width="27.59765625" bestFit="1" customWidth="1"/>
    <col min="19" max="19" width="37" bestFit="1" customWidth="1"/>
    <col min="20" max="20" width="52.5" bestFit="1" customWidth="1"/>
    <col min="21" max="21" width="48.3984375" bestFit="1" customWidth="1"/>
    <col min="22" max="22" width="40.59765625" bestFit="1" customWidth="1"/>
    <col min="23" max="23" width="11.5" bestFit="1" customWidth="1"/>
    <col min="24" max="24" width="23.09765625" bestFit="1" customWidth="1"/>
    <col min="25" max="25" width="27.59765625" bestFit="1" customWidth="1"/>
    <col min="26" max="26" width="20.8984375" bestFit="1" customWidth="1"/>
    <col min="27" max="27" width="32.296875" bestFit="1" customWidth="1"/>
    <col min="28" max="28" width="48.3984375" bestFit="1" customWidth="1"/>
    <col min="29" max="29" width="41.796875" bestFit="1" customWidth="1"/>
    <col min="30" max="30" width="36.3984375" bestFit="1" customWidth="1"/>
    <col min="31" max="31" width="48" bestFit="1" customWidth="1"/>
    <col min="32" max="32" width="9.09765625" bestFit="1" customWidth="1"/>
    <col min="33" max="33" width="32.5" bestFit="1" customWidth="1"/>
    <col min="34" max="34" width="41.3984375" bestFit="1" customWidth="1"/>
    <col min="35" max="35" width="25.09765625" bestFit="1" customWidth="1"/>
    <col min="36" max="36" width="37" bestFit="1" customWidth="1"/>
    <col min="37" max="37" width="29.8984375" bestFit="1" customWidth="1"/>
    <col min="38" max="38" width="41.3984375" bestFit="1" customWidth="1"/>
    <col min="39" max="39" width="41.796875" bestFit="1" customWidth="1"/>
    <col min="40" max="40" width="34" bestFit="1" customWidth="1"/>
    <col min="41" max="41" width="45.8984375" bestFit="1" customWidth="1"/>
    <col min="42" max="42" width="20.3984375" bestFit="1" customWidth="1"/>
    <col min="43" max="43" width="32" bestFit="1" customWidth="1"/>
    <col min="44" max="44" width="41.3984375" bestFit="1" customWidth="1"/>
    <col min="45" max="45" width="36.5" bestFit="1" customWidth="1"/>
    <col min="46" max="46" width="48.09765625" bestFit="1" customWidth="1"/>
    <col min="47" max="47" width="46" bestFit="1" customWidth="1"/>
    <col min="48" max="48" width="29.8984375" bestFit="1" customWidth="1"/>
    <col min="49" max="49" width="46" bestFit="1" customWidth="1"/>
    <col min="50" max="50" width="54.796875" bestFit="1" customWidth="1"/>
    <col min="51" max="51" width="45.296875" bestFit="1" customWidth="1"/>
    <col min="52" max="52" width="54.796875" bestFit="1" customWidth="1"/>
    <col min="53" max="53" width="24.5" bestFit="1" customWidth="1"/>
    <col min="54" max="54" width="36.09765625" bestFit="1" customWidth="1"/>
    <col min="55" max="55" width="56.8984375" bestFit="1" customWidth="1"/>
    <col min="56" max="56" width="40.59765625" bestFit="1" customWidth="1"/>
    <col min="57" max="57" width="36.3984375" bestFit="1" customWidth="1"/>
    <col min="58" max="58" width="45.8984375" bestFit="1" customWidth="1"/>
    <col min="59" max="59" width="57.19921875" bestFit="1" customWidth="1"/>
    <col min="60" max="60" width="45.296875" bestFit="1" customWidth="1"/>
    <col min="61" max="61" width="57.19921875" bestFit="1" customWidth="1"/>
    <col min="62" max="62" width="11.09765625" bestFit="1" customWidth="1"/>
    <col min="63" max="102" width="7.796875" bestFit="1" customWidth="1"/>
    <col min="103" max="103" width="11.09765625" bestFit="1" customWidth="1"/>
  </cols>
  <sheetData>
    <row r="3" spans="1:2" x14ac:dyDescent="0.25">
      <c r="A3" s="10" t="s">
        <v>198</v>
      </c>
      <c r="B3" t="s">
        <v>220</v>
      </c>
    </row>
    <row r="4" spans="1:2" x14ac:dyDescent="0.25">
      <c r="A4" s="11" t="s">
        <v>45</v>
      </c>
      <c r="B4">
        <v>4</v>
      </c>
    </row>
    <row r="5" spans="1:2" x14ac:dyDescent="0.25">
      <c r="A5" s="11" t="s">
        <v>60</v>
      </c>
      <c r="B5">
        <v>6</v>
      </c>
    </row>
    <row r="6" spans="1:2" x14ac:dyDescent="0.25">
      <c r="A6" s="11" t="s">
        <v>41</v>
      </c>
      <c r="B6">
        <v>7</v>
      </c>
    </row>
    <row r="7" spans="1:2" x14ac:dyDescent="0.25">
      <c r="A7" s="11" t="s">
        <v>52</v>
      </c>
      <c r="B7">
        <v>8</v>
      </c>
    </row>
    <row r="8" spans="1:2" x14ac:dyDescent="0.25">
      <c r="A8" s="11" t="s">
        <v>19</v>
      </c>
      <c r="B8">
        <v>8</v>
      </c>
    </row>
    <row r="9" spans="1:2" x14ac:dyDescent="0.25">
      <c r="A9" s="11" t="s">
        <v>49</v>
      </c>
      <c r="B9">
        <v>11</v>
      </c>
    </row>
    <row r="10" spans="1:2" x14ac:dyDescent="0.25">
      <c r="A10" s="11" t="s">
        <v>33</v>
      </c>
      <c r="B10">
        <v>13</v>
      </c>
    </row>
    <row r="11" spans="1:2" x14ac:dyDescent="0.25">
      <c r="A11" s="11" t="s">
        <v>30</v>
      </c>
      <c r="B11">
        <v>16</v>
      </c>
    </row>
    <row r="12" spans="1:2" x14ac:dyDescent="0.25">
      <c r="A12" s="11" t="s">
        <v>26</v>
      </c>
      <c r="B12">
        <v>17</v>
      </c>
    </row>
    <row r="13" spans="1:2" x14ac:dyDescent="0.25">
      <c r="A13" s="11" t="s">
        <v>219</v>
      </c>
      <c r="B13">
        <v>90</v>
      </c>
    </row>
    <row r="25" spans="1:2" x14ac:dyDescent="0.25">
      <c r="A25" s="10" t="s">
        <v>198</v>
      </c>
      <c r="B25" t="s">
        <v>220</v>
      </c>
    </row>
    <row r="26" spans="1:2" x14ac:dyDescent="0.25">
      <c r="A26" s="11" t="s">
        <v>35</v>
      </c>
      <c r="B26" s="12">
        <v>28</v>
      </c>
    </row>
    <row r="27" spans="1:2" x14ac:dyDescent="0.25">
      <c r="A27" s="11" t="s">
        <v>22</v>
      </c>
      <c r="B27" s="12">
        <v>39</v>
      </c>
    </row>
    <row r="28" spans="1:2" x14ac:dyDescent="0.25">
      <c r="A28" s="11" t="s">
        <v>14</v>
      </c>
      <c r="B28" s="12">
        <v>34</v>
      </c>
    </row>
    <row r="29" spans="1:2" x14ac:dyDescent="0.25">
      <c r="A29" s="11" t="s">
        <v>219</v>
      </c>
      <c r="B29" s="12">
        <v>101</v>
      </c>
    </row>
    <row r="36" spans="1:26" x14ac:dyDescent="0.25">
      <c r="A36" s="10" t="s">
        <v>198</v>
      </c>
      <c r="B36" t="s">
        <v>220</v>
      </c>
    </row>
    <row r="37" spans="1:26" x14ac:dyDescent="0.25">
      <c r="A37" s="11" t="s">
        <v>221</v>
      </c>
      <c r="B37" s="12">
        <v>23</v>
      </c>
    </row>
    <row r="38" spans="1:26" x14ac:dyDescent="0.25">
      <c r="A38" s="11" t="s">
        <v>222</v>
      </c>
      <c r="B38" s="12">
        <v>21</v>
      </c>
    </row>
    <row r="39" spans="1:26" x14ac:dyDescent="0.25">
      <c r="A39" s="11" t="s">
        <v>223</v>
      </c>
      <c r="B39" s="12">
        <v>28</v>
      </c>
    </row>
    <row r="40" spans="1:26" x14ac:dyDescent="0.25">
      <c r="A40" s="11" t="s">
        <v>224</v>
      </c>
      <c r="B40" s="12">
        <v>16</v>
      </c>
    </row>
    <row r="41" spans="1:26" x14ac:dyDescent="0.25">
      <c r="A41" s="11" t="s">
        <v>225</v>
      </c>
      <c r="B41" s="12">
        <v>13</v>
      </c>
    </row>
    <row r="42" spans="1:26" x14ac:dyDescent="0.25">
      <c r="A42" s="11" t="s">
        <v>219</v>
      </c>
      <c r="B42" s="12">
        <v>101</v>
      </c>
    </row>
    <row r="45" spans="1:26" x14ac:dyDescent="0.25">
      <c r="Z45" t="s">
        <v>231</v>
      </c>
    </row>
    <row r="53" spans="1:2" x14ac:dyDescent="0.25">
      <c r="A53" s="10" t="s">
        <v>198</v>
      </c>
      <c r="B53" t="s">
        <v>230</v>
      </c>
    </row>
    <row r="54" spans="1:2" x14ac:dyDescent="0.25">
      <c r="A54" s="11" t="s">
        <v>226</v>
      </c>
      <c r="B54" s="12">
        <v>9</v>
      </c>
    </row>
    <row r="55" spans="1:2" x14ac:dyDescent="0.25">
      <c r="A55" s="11" t="s">
        <v>227</v>
      </c>
      <c r="B55" s="12">
        <v>32</v>
      </c>
    </row>
    <row r="56" spans="1:2" x14ac:dyDescent="0.25">
      <c r="A56" s="11" t="s">
        <v>228</v>
      </c>
      <c r="B56" s="12">
        <v>50</v>
      </c>
    </row>
    <row r="57" spans="1:2" x14ac:dyDescent="0.25">
      <c r="A57" s="11" t="s">
        <v>229</v>
      </c>
      <c r="B57" s="12">
        <v>10</v>
      </c>
    </row>
    <row r="58" spans="1:2" x14ac:dyDescent="0.25">
      <c r="A58" s="11" t="s">
        <v>219</v>
      </c>
      <c r="B58" s="12">
        <v>101</v>
      </c>
    </row>
    <row r="70" spans="1:4" x14ac:dyDescent="0.25">
      <c r="A70" t="s">
        <v>216</v>
      </c>
      <c r="B70" t="s">
        <v>215</v>
      </c>
      <c r="C70" t="s">
        <v>232</v>
      </c>
    </row>
    <row r="71" spans="1:4" x14ac:dyDescent="0.25">
      <c r="A71" s="13">
        <v>0</v>
      </c>
      <c r="B71" s="14">
        <v>49.504950495049506</v>
      </c>
      <c r="C71" s="13">
        <v>80</v>
      </c>
    </row>
    <row r="76" spans="1:4" x14ac:dyDescent="0.25">
      <c r="A76" s="10" t="s">
        <v>247</v>
      </c>
      <c r="B76" s="10" t="s">
        <v>235</v>
      </c>
    </row>
    <row r="77" spans="1:4" x14ac:dyDescent="0.25">
      <c r="A77" s="10" t="s">
        <v>198</v>
      </c>
      <c r="B77" t="s">
        <v>233</v>
      </c>
      <c r="C77" t="s">
        <v>234</v>
      </c>
      <c r="D77" t="s">
        <v>219</v>
      </c>
    </row>
    <row r="78" spans="1:4" x14ac:dyDescent="0.25">
      <c r="A78" s="11" t="s">
        <v>236</v>
      </c>
      <c r="B78" s="12">
        <v>44</v>
      </c>
      <c r="C78" s="12">
        <v>62.5</v>
      </c>
      <c r="D78" s="12">
        <v>52.222222222222221</v>
      </c>
    </row>
    <row r="79" spans="1:4" x14ac:dyDescent="0.25">
      <c r="A79" s="11" t="s">
        <v>237</v>
      </c>
      <c r="B79" s="12">
        <v>47.5</v>
      </c>
      <c r="C79" s="12">
        <v>42.5</v>
      </c>
      <c r="D79" s="12">
        <v>45</v>
      </c>
    </row>
    <row r="80" spans="1:4" x14ac:dyDescent="0.25">
      <c r="A80" s="11" t="s">
        <v>238</v>
      </c>
      <c r="B80" s="12">
        <v>45</v>
      </c>
      <c r="C80" s="12">
        <v>54</v>
      </c>
      <c r="D80" s="12">
        <v>50</v>
      </c>
    </row>
    <row r="81" spans="1:4" x14ac:dyDescent="0.25">
      <c r="A81" s="11" t="s">
        <v>239</v>
      </c>
      <c r="B81" s="12">
        <v>52</v>
      </c>
      <c r="C81" s="12">
        <v>45</v>
      </c>
      <c r="D81" s="12">
        <v>48.888888888888886</v>
      </c>
    </row>
    <row r="82" spans="1:4" x14ac:dyDescent="0.25">
      <c r="A82" s="11" t="s">
        <v>200</v>
      </c>
      <c r="B82" s="12">
        <v>57.5</v>
      </c>
      <c r="C82" s="12">
        <v>55</v>
      </c>
      <c r="D82" s="12">
        <v>56.25</v>
      </c>
    </row>
    <row r="83" spans="1:4" x14ac:dyDescent="0.25">
      <c r="A83" s="11" t="s">
        <v>240</v>
      </c>
      <c r="B83" s="12">
        <v>50</v>
      </c>
      <c r="C83" s="12">
        <v>44</v>
      </c>
      <c r="D83" s="12">
        <v>46.666666666666664</v>
      </c>
    </row>
    <row r="84" spans="1:4" x14ac:dyDescent="0.25">
      <c r="A84" s="11" t="s">
        <v>241</v>
      </c>
      <c r="B84" s="12">
        <v>52</v>
      </c>
      <c r="C84" s="12">
        <v>32.5</v>
      </c>
      <c r="D84" s="12">
        <v>43.333333333333336</v>
      </c>
    </row>
    <row r="85" spans="1:4" x14ac:dyDescent="0.25">
      <c r="A85" s="11" t="s">
        <v>242</v>
      </c>
      <c r="B85" s="12">
        <v>55</v>
      </c>
      <c r="C85" s="12">
        <v>52.5</v>
      </c>
      <c r="D85" s="12">
        <v>53.75</v>
      </c>
    </row>
    <row r="86" spans="1:4" x14ac:dyDescent="0.25">
      <c r="A86" s="11" t="s">
        <v>243</v>
      </c>
      <c r="B86" s="12">
        <v>45</v>
      </c>
      <c r="C86" s="12">
        <v>50</v>
      </c>
      <c r="D86" s="12">
        <v>47.777777777777779</v>
      </c>
    </row>
    <row r="87" spans="1:4" x14ac:dyDescent="0.25">
      <c r="A87" s="11" t="s">
        <v>244</v>
      </c>
      <c r="B87" s="12">
        <v>46</v>
      </c>
      <c r="C87" s="12">
        <v>50</v>
      </c>
      <c r="D87" s="12">
        <v>47.777777777777779</v>
      </c>
    </row>
    <row r="88" spans="1:4" x14ac:dyDescent="0.25">
      <c r="A88" s="11" t="s">
        <v>245</v>
      </c>
      <c r="B88" s="12">
        <v>40</v>
      </c>
      <c r="C88" s="12">
        <v>58</v>
      </c>
      <c r="D88" s="12">
        <v>50</v>
      </c>
    </row>
    <row r="89" spans="1:4" x14ac:dyDescent="0.25">
      <c r="A89" s="11" t="s">
        <v>246</v>
      </c>
      <c r="B89" s="12">
        <v>56</v>
      </c>
      <c r="C89" s="12"/>
      <c r="D89" s="12">
        <v>56</v>
      </c>
    </row>
    <row r="90" spans="1:4" x14ac:dyDescent="0.25">
      <c r="A90" s="11" t="s">
        <v>219</v>
      </c>
      <c r="B90" s="12">
        <v>49.245283018867923</v>
      </c>
      <c r="C90" s="12">
        <v>49.791666666666664</v>
      </c>
      <c r="D90" s="12">
        <v>49.504950495049506</v>
      </c>
    </row>
    <row r="93" spans="1:4" x14ac:dyDescent="0.25">
      <c r="A93" s="10" t="s">
        <v>198</v>
      </c>
    </row>
    <row r="94" spans="1:4" x14ac:dyDescent="0.25">
      <c r="A94" s="15">
        <v>44927</v>
      </c>
    </row>
    <row r="95" spans="1:4" x14ac:dyDescent="0.25">
      <c r="A95" s="16" t="s">
        <v>15</v>
      </c>
    </row>
    <row r="96" spans="1:4" x14ac:dyDescent="0.25">
      <c r="A96" s="15">
        <v>44934</v>
      </c>
    </row>
    <row r="97" spans="1:1" x14ac:dyDescent="0.25">
      <c r="A97" s="16" t="s">
        <v>23</v>
      </c>
    </row>
    <row r="98" spans="1:1" x14ac:dyDescent="0.25">
      <c r="A98" s="15">
        <v>44941</v>
      </c>
    </row>
    <row r="99" spans="1:1" x14ac:dyDescent="0.25">
      <c r="A99" s="16" t="s">
        <v>28</v>
      </c>
    </row>
    <row r="100" spans="1:1" x14ac:dyDescent="0.25">
      <c r="A100" s="15">
        <v>44948</v>
      </c>
    </row>
    <row r="101" spans="1:1" x14ac:dyDescent="0.25">
      <c r="A101" s="16" t="s">
        <v>32</v>
      </c>
    </row>
    <row r="102" spans="1:1" x14ac:dyDescent="0.25">
      <c r="A102" s="15">
        <v>44955</v>
      </c>
    </row>
    <row r="103" spans="1:1" x14ac:dyDescent="0.25">
      <c r="A103" s="16" t="s">
        <v>36</v>
      </c>
    </row>
    <row r="104" spans="1:1" x14ac:dyDescent="0.25">
      <c r="A104" s="15">
        <v>44962</v>
      </c>
    </row>
    <row r="105" spans="1:1" x14ac:dyDescent="0.25">
      <c r="A105" s="16" t="s">
        <v>39</v>
      </c>
    </row>
    <row r="106" spans="1:1" x14ac:dyDescent="0.25">
      <c r="A106" s="15">
        <v>44969</v>
      </c>
    </row>
    <row r="107" spans="1:1" x14ac:dyDescent="0.25">
      <c r="A107" s="16" t="s">
        <v>43</v>
      </c>
    </row>
    <row r="108" spans="1:1" x14ac:dyDescent="0.25">
      <c r="A108" s="15">
        <v>44976</v>
      </c>
    </row>
    <row r="109" spans="1:1" x14ac:dyDescent="0.25">
      <c r="A109" s="16" t="s">
        <v>28</v>
      </c>
    </row>
    <row r="110" spans="1:1" x14ac:dyDescent="0.25">
      <c r="A110" s="15">
        <v>44983</v>
      </c>
    </row>
    <row r="111" spans="1:1" x14ac:dyDescent="0.25">
      <c r="A111" s="16" t="s">
        <v>47</v>
      </c>
    </row>
    <row r="112" spans="1:1" x14ac:dyDescent="0.25">
      <c r="A112" s="15">
        <v>44990</v>
      </c>
    </row>
    <row r="113" spans="1:1" x14ac:dyDescent="0.25">
      <c r="A113" s="16" t="s">
        <v>51</v>
      </c>
    </row>
    <row r="114" spans="1:1" x14ac:dyDescent="0.25">
      <c r="A114" s="15">
        <v>44997</v>
      </c>
    </row>
    <row r="115" spans="1:1" x14ac:dyDescent="0.25">
      <c r="A115" s="16" t="s">
        <v>54</v>
      </c>
    </row>
    <row r="116" spans="1:1" x14ac:dyDescent="0.25">
      <c r="A116" s="15">
        <v>45004</v>
      </c>
    </row>
    <row r="117" spans="1:1" x14ac:dyDescent="0.25">
      <c r="A117" s="16" t="s">
        <v>57</v>
      </c>
    </row>
    <row r="118" spans="1:1" x14ac:dyDescent="0.25">
      <c r="A118" s="15">
        <v>45011</v>
      </c>
    </row>
    <row r="119" spans="1:1" x14ac:dyDescent="0.25">
      <c r="A119" s="16" t="s">
        <v>59</v>
      </c>
    </row>
    <row r="120" spans="1:1" x14ac:dyDescent="0.25">
      <c r="A120" s="15">
        <v>45018</v>
      </c>
    </row>
    <row r="121" spans="1:1" x14ac:dyDescent="0.25">
      <c r="A121" s="16" t="s">
        <v>47</v>
      </c>
    </row>
    <row r="122" spans="1:1" x14ac:dyDescent="0.25">
      <c r="A122" s="15">
        <v>45025</v>
      </c>
    </row>
    <row r="123" spans="1:1" x14ac:dyDescent="0.25">
      <c r="A123" s="16" t="s">
        <v>63</v>
      </c>
    </row>
    <row r="124" spans="1:1" x14ac:dyDescent="0.25">
      <c r="A124" s="15">
        <v>45032</v>
      </c>
    </row>
    <row r="125" spans="1:1" x14ac:dyDescent="0.25">
      <c r="A125" s="16" t="s">
        <v>65</v>
      </c>
    </row>
    <row r="126" spans="1:1" x14ac:dyDescent="0.25">
      <c r="A126" s="15">
        <v>45039</v>
      </c>
    </row>
    <row r="127" spans="1:1" x14ac:dyDescent="0.25">
      <c r="A127" s="16" t="s">
        <v>67</v>
      </c>
    </row>
    <row r="128" spans="1:1" x14ac:dyDescent="0.25">
      <c r="A128" s="15">
        <v>45046</v>
      </c>
    </row>
    <row r="129" spans="1:1" x14ac:dyDescent="0.25">
      <c r="A129" s="16" t="s">
        <v>69</v>
      </c>
    </row>
    <row r="130" spans="1:1" x14ac:dyDescent="0.25">
      <c r="A130" s="15">
        <v>45053</v>
      </c>
    </row>
    <row r="131" spans="1:1" x14ac:dyDescent="0.25">
      <c r="A131" s="16" t="s">
        <v>71</v>
      </c>
    </row>
    <row r="132" spans="1:1" x14ac:dyDescent="0.25">
      <c r="A132" s="15">
        <v>45060</v>
      </c>
    </row>
    <row r="133" spans="1:1" x14ac:dyDescent="0.25">
      <c r="A133" s="16" t="s">
        <v>73</v>
      </c>
    </row>
    <row r="134" spans="1:1" x14ac:dyDescent="0.25">
      <c r="A134" s="15">
        <v>45067</v>
      </c>
    </row>
    <row r="135" spans="1:1" x14ac:dyDescent="0.25">
      <c r="A135" s="16" t="s">
        <v>75</v>
      </c>
    </row>
    <row r="136" spans="1:1" x14ac:dyDescent="0.25">
      <c r="A136" s="15">
        <v>45074</v>
      </c>
    </row>
    <row r="137" spans="1:1" x14ac:dyDescent="0.25">
      <c r="A137" s="16" t="s">
        <v>77</v>
      </c>
    </row>
    <row r="138" spans="1:1" x14ac:dyDescent="0.25">
      <c r="A138" s="15">
        <v>45081</v>
      </c>
    </row>
    <row r="139" spans="1:1" x14ac:dyDescent="0.25">
      <c r="A139" s="16" t="s">
        <v>80</v>
      </c>
    </row>
    <row r="140" spans="1:1" x14ac:dyDescent="0.25">
      <c r="A140" s="15">
        <v>45088</v>
      </c>
    </row>
    <row r="141" spans="1:1" x14ac:dyDescent="0.25">
      <c r="A141" s="16" t="s">
        <v>28</v>
      </c>
    </row>
    <row r="142" spans="1:1" x14ac:dyDescent="0.25">
      <c r="A142" s="15">
        <v>45095</v>
      </c>
    </row>
    <row r="143" spans="1:1" x14ac:dyDescent="0.25">
      <c r="A143" s="16" t="s">
        <v>36</v>
      </c>
    </row>
    <row r="144" spans="1:1" x14ac:dyDescent="0.25">
      <c r="A144" s="15">
        <v>45102</v>
      </c>
    </row>
    <row r="145" spans="1:1" x14ac:dyDescent="0.25">
      <c r="A145" s="16" t="s">
        <v>84</v>
      </c>
    </row>
    <row r="146" spans="1:1" x14ac:dyDescent="0.25">
      <c r="A146" s="15">
        <v>45109</v>
      </c>
    </row>
    <row r="147" spans="1:1" x14ac:dyDescent="0.25">
      <c r="A147" s="16" t="s">
        <v>86</v>
      </c>
    </row>
    <row r="148" spans="1:1" x14ac:dyDescent="0.25">
      <c r="A148" s="15">
        <v>45116</v>
      </c>
    </row>
    <row r="149" spans="1:1" x14ac:dyDescent="0.25">
      <c r="A149" s="16" t="s">
        <v>88</v>
      </c>
    </row>
    <row r="150" spans="1:1" x14ac:dyDescent="0.25">
      <c r="A150" s="15">
        <v>45123</v>
      </c>
    </row>
    <row r="151" spans="1:1" x14ac:dyDescent="0.25">
      <c r="A151" s="16" t="s">
        <v>47</v>
      </c>
    </row>
    <row r="152" spans="1:1" x14ac:dyDescent="0.25">
      <c r="A152" s="15">
        <v>45130</v>
      </c>
    </row>
    <row r="153" spans="1:1" x14ac:dyDescent="0.25">
      <c r="A153" s="16" t="s">
        <v>91</v>
      </c>
    </row>
    <row r="154" spans="1:1" x14ac:dyDescent="0.25">
      <c r="A154" s="15">
        <v>45137</v>
      </c>
    </row>
    <row r="155" spans="1:1" x14ac:dyDescent="0.25">
      <c r="A155" s="16" t="s">
        <v>36</v>
      </c>
    </row>
    <row r="156" spans="1:1" x14ac:dyDescent="0.25">
      <c r="A156" s="15">
        <v>45144</v>
      </c>
    </row>
    <row r="157" spans="1:1" x14ac:dyDescent="0.25">
      <c r="A157" s="16" t="s">
        <v>47</v>
      </c>
    </row>
    <row r="158" spans="1:1" x14ac:dyDescent="0.25">
      <c r="A158" s="15">
        <v>45151</v>
      </c>
    </row>
    <row r="159" spans="1:1" x14ac:dyDescent="0.25">
      <c r="A159" s="16" t="s">
        <v>95</v>
      </c>
    </row>
    <row r="160" spans="1:1" x14ac:dyDescent="0.25">
      <c r="A160" s="15">
        <v>45158</v>
      </c>
    </row>
    <row r="161" spans="1:1" x14ac:dyDescent="0.25">
      <c r="A161" s="16" t="s">
        <v>97</v>
      </c>
    </row>
    <row r="162" spans="1:1" x14ac:dyDescent="0.25">
      <c r="A162" s="15">
        <v>45165</v>
      </c>
    </row>
    <row r="163" spans="1:1" x14ac:dyDescent="0.25">
      <c r="A163" s="16" t="s">
        <v>99</v>
      </c>
    </row>
    <row r="164" spans="1:1" x14ac:dyDescent="0.25">
      <c r="A164" s="15">
        <v>45172</v>
      </c>
    </row>
    <row r="165" spans="1:1" x14ac:dyDescent="0.25">
      <c r="A165" s="16" t="s">
        <v>101</v>
      </c>
    </row>
    <row r="166" spans="1:1" x14ac:dyDescent="0.25">
      <c r="A166" s="15">
        <v>45179</v>
      </c>
    </row>
    <row r="167" spans="1:1" x14ac:dyDescent="0.25">
      <c r="A167" s="16" t="s">
        <v>103</v>
      </c>
    </row>
    <row r="168" spans="1:1" x14ac:dyDescent="0.25">
      <c r="A168" s="15">
        <v>45186</v>
      </c>
    </row>
    <row r="169" spans="1:1" x14ac:dyDescent="0.25">
      <c r="A169" s="16" t="s">
        <v>105</v>
      </c>
    </row>
    <row r="170" spans="1:1" x14ac:dyDescent="0.25">
      <c r="A170" s="15">
        <v>45193</v>
      </c>
    </row>
    <row r="171" spans="1:1" x14ac:dyDescent="0.25">
      <c r="A171" s="16" t="s">
        <v>47</v>
      </c>
    </row>
    <row r="172" spans="1:1" x14ac:dyDescent="0.25">
      <c r="A172" s="15">
        <v>45200</v>
      </c>
    </row>
    <row r="173" spans="1:1" x14ac:dyDescent="0.25">
      <c r="A173" s="16" t="s">
        <v>108</v>
      </c>
    </row>
    <row r="174" spans="1:1" x14ac:dyDescent="0.25">
      <c r="A174" s="15">
        <v>45207</v>
      </c>
    </row>
    <row r="175" spans="1:1" x14ac:dyDescent="0.25">
      <c r="A175" s="16" t="s">
        <v>110</v>
      </c>
    </row>
    <row r="176" spans="1:1" x14ac:dyDescent="0.25">
      <c r="A176" s="15">
        <v>45214</v>
      </c>
    </row>
    <row r="177" spans="1:1" x14ac:dyDescent="0.25">
      <c r="A177" s="16" t="s">
        <v>112</v>
      </c>
    </row>
    <row r="178" spans="1:1" x14ac:dyDescent="0.25">
      <c r="A178" s="15">
        <v>45221</v>
      </c>
    </row>
    <row r="179" spans="1:1" x14ac:dyDescent="0.25">
      <c r="A179" s="16" t="s">
        <v>108</v>
      </c>
    </row>
    <row r="180" spans="1:1" x14ac:dyDescent="0.25">
      <c r="A180" s="15">
        <v>45228</v>
      </c>
    </row>
    <row r="181" spans="1:1" x14ac:dyDescent="0.25">
      <c r="A181" s="16" t="s">
        <v>115</v>
      </c>
    </row>
    <row r="182" spans="1:1" x14ac:dyDescent="0.25">
      <c r="A182" s="15">
        <v>45235</v>
      </c>
    </row>
    <row r="183" spans="1:1" x14ac:dyDescent="0.25">
      <c r="A183" s="16" t="s">
        <v>108</v>
      </c>
    </row>
    <row r="184" spans="1:1" x14ac:dyDescent="0.25">
      <c r="A184" s="15">
        <v>45242</v>
      </c>
    </row>
    <row r="185" spans="1:1" x14ac:dyDescent="0.25">
      <c r="A185" s="16" t="s">
        <v>110</v>
      </c>
    </row>
    <row r="186" spans="1:1" x14ac:dyDescent="0.25">
      <c r="A186" s="15">
        <v>45249</v>
      </c>
    </row>
    <row r="187" spans="1:1" x14ac:dyDescent="0.25">
      <c r="A187" s="16" t="s">
        <v>28</v>
      </c>
    </row>
    <row r="188" spans="1:1" x14ac:dyDescent="0.25">
      <c r="A188" s="15">
        <v>45256</v>
      </c>
    </row>
    <row r="189" spans="1:1" x14ac:dyDescent="0.25">
      <c r="A189" s="16" t="s">
        <v>120</v>
      </c>
    </row>
    <row r="190" spans="1:1" x14ac:dyDescent="0.25">
      <c r="A190" s="15">
        <v>45263</v>
      </c>
    </row>
    <row r="191" spans="1:1" x14ac:dyDescent="0.25">
      <c r="A191" s="16" t="s">
        <v>122</v>
      </c>
    </row>
    <row r="192" spans="1:1" x14ac:dyDescent="0.25">
      <c r="A192" s="15">
        <v>45270</v>
      </c>
    </row>
    <row r="193" spans="1:1" x14ac:dyDescent="0.25">
      <c r="A193" s="16" t="s">
        <v>124</v>
      </c>
    </row>
    <row r="194" spans="1:1" x14ac:dyDescent="0.25">
      <c r="A194" s="15">
        <v>45277</v>
      </c>
    </row>
    <row r="195" spans="1:1" x14ac:dyDescent="0.25">
      <c r="A195" s="16" t="s">
        <v>126</v>
      </c>
    </row>
    <row r="196" spans="1:1" x14ac:dyDescent="0.25">
      <c r="A196" s="15">
        <v>45284</v>
      </c>
    </row>
    <row r="197" spans="1:1" x14ac:dyDescent="0.25">
      <c r="A197" s="16" t="s">
        <v>75</v>
      </c>
    </row>
    <row r="198" spans="1:1" x14ac:dyDescent="0.25">
      <c r="A198" s="15">
        <v>45291</v>
      </c>
    </row>
    <row r="199" spans="1:1" x14ac:dyDescent="0.25">
      <c r="A199" s="16" t="s">
        <v>129</v>
      </c>
    </row>
    <row r="200" spans="1:1" x14ac:dyDescent="0.25">
      <c r="A200" s="15">
        <v>45298</v>
      </c>
    </row>
    <row r="201" spans="1:1" x14ac:dyDescent="0.25">
      <c r="A201" s="16" t="s">
        <v>131</v>
      </c>
    </row>
    <row r="202" spans="1:1" x14ac:dyDescent="0.25">
      <c r="A202" s="15">
        <v>45305</v>
      </c>
    </row>
    <row r="203" spans="1:1" x14ac:dyDescent="0.25">
      <c r="A203" s="16" t="s">
        <v>133</v>
      </c>
    </row>
    <row r="204" spans="1:1" x14ac:dyDescent="0.25">
      <c r="A204" s="15">
        <v>45312</v>
      </c>
    </row>
    <row r="205" spans="1:1" x14ac:dyDescent="0.25">
      <c r="A205" s="16" t="s">
        <v>103</v>
      </c>
    </row>
    <row r="206" spans="1:1" x14ac:dyDescent="0.25">
      <c r="A206" s="15">
        <v>45319</v>
      </c>
    </row>
    <row r="207" spans="1:1" x14ac:dyDescent="0.25">
      <c r="A207" s="16" t="s">
        <v>47</v>
      </c>
    </row>
    <row r="208" spans="1:1" x14ac:dyDescent="0.25">
      <c r="A208" s="15">
        <v>45326</v>
      </c>
    </row>
    <row r="209" spans="1:1" x14ac:dyDescent="0.25">
      <c r="A209" s="16" t="s">
        <v>47</v>
      </c>
    </row>
    <row r="210" spans="1:1" x14ac:dyDescent="0.25">
      <c r="A210" s="15">
        <v>45333</v>
      </c>
    </row>
    <row r="211" spans="1:1" x14ac:dyDescent="0.25">
      <c r="A211" s="16" t="s">
        <v>138</v>
      </c>
    </row>
    <row r="212" spans="1:1" x14ac:dyDescent="0.25">
      <c r="A212" s="15">
        <v>45340</v>
      </c>
    </row>
    <row r="213" spans="1:1" x14ac:dyDescent="0.25">
      <c r="A213" s="16" t="s">
        <v>28</v>
      </c>
    </row>
    <row r="214" spans="1:1" x14ac:dyDescent="0.25">
      <c r="A214" s="15">
        <v>45347</v>
      </c>
    </row>
    <row r="215" spans="1:1" x14ac:dyDescent="0.25">
      <c r="A215" s="16" t="s">
        <v>126</v>
      </c>
    </row>
    <row r="216" spans="1:1" x14ac:dyDescent="0.25">
      <c r="A216" s="15">
        <v>45354</v>
      </c>
    </row>
    <row r="217" spans="1:1" x14ac:dyDescent="0.25">
      <c r="A217" s="16" t="s">
        <v>142</v>
      </c>
    </row>
    <row r="218" spans="1:1" x14ac:dyDescent="0.25">
      <c r="A218" s="15">
        <v>45361</v>
      </c>
    </row>
    <row r="219" spans="1:1" x14ac:dyDescent="0.25">
      <c r="A219" s="16" t="s">
        <v>75</v>
      </c>
    </row>
    <row r="220" spans="1:1" x14ac:dyDescent="0.25">
      <c r="A220" s="15">
        <v>45368</v>
      </c>
    </row>
    <row r="221" spans="1:1" x14ac:dyDescent="0.25">
      <c r="A221" s="16" t="s">
        <v>145</v>
      </c>
    </row>
    <row r="222" spans="1:1" x14ac:dyDescent="0.25">
      <c r="A222" s="15">
        <v>45375</v>
      </c>
    </row>
    <row r="223" spans="1:1" x14ac:dyDescent="0.25">
      <c r="A223" s="16" t="s">
        <v>124</v>
      </c>
    </row>
    <row r="224" spans="1:1" x14ac:dyDescent="0.25">
      <c r="A224" s="15">
        <v>45382</v>
      </c>
    </row>
    <row r="225" spans="1:1" x14ac:dyDescent="0.25">
      <c r="A225" s="16" t="s">
        <v>148</v>
      </c>
    </row>
    <row r="226" spans="1:1" x14ac:dyDescent="0.25">
      <c r="A226" s="15">
        <v>45389</v>
      </c>
    </row>
    <row r="227" spans="1:1" x14ac:dyDescent="0.25">
      <c r="A227" s="16" t="s">
        <v>150</v>
      </c>
    </row>
    <row r="228" spans="1:1" x14ac:dyDescent="0.25">
      <c r="A228" s="15">
        <v>45396</v>
      </c>
    </row>
    <row r="229" spans="1:1" x14ac:dyDescent="0.25">
      <c r="A229" s="16" t="s">
        <v>152</v>
      </c>
    </row>
    <row r="230" spans="1:1" x14ac:dyDescent="0.25">
      <c r="A230" s="15">
        <v>45403</v>
      </c>
    </row>
    <row r="231" spans="1:1" x14ac:dyDescent="0.25">
      <c r="A231" s="16" t="s">
        <v>154</v>
      </c>
    </row>
    <row r="232" spans="1:1" x14ac:dyDescent="0.25">
      <c r="A232" s="15">
        <v>45410</v>
      </c>
    </row>
    <row r="233" spans="1:1" x14ac:dyDescent="0.25">
      <c r="A233" s="16" t="s">
        <v>156</v>
      </c>
    </row>
    <row r="234" spans="1:1" x14ac:dyDescent="0.25">
      <c r="A234" s="15">
        <v>45417</v>
      </c>
    </row>
    <row r="235" spans="1:1" x14ac:dyDescent="0.25">
      <c r="A235" s="16" t="s">
        <v>158</v>
      </c>
    </row>
    <row r="236" spans="1:1" x14ac:dyDescent="0.25">
      <c r="A236" s="15">
        <v>45424</v>
      </c>
    </row>
    <row r="237" spans="1:1" x14ac:dyDescent="0.25">
      <c r="A237" s="16" t="s">
        <v>28</v>
      </c>
    </row>
    <row r="238" spans="1:1" x14ac:dyDescent="0.25">
      <c r="A238" s="15">
        <v>45431</v>
      </c>
    </row>
    <row r="239" spans="1:1" x14ac:dyDescent="0.25">
      <c r="A239" s="16" t="s">
        <v>108</v>
      </c>
    </row>
    <row r="240" spans="1:1" x14ac:dyDescent="0.25">
      <c r="A240" s="15">
        <v>45438</v>
      </c>
    </row>
    <row r="241" spans="1:1" x14ac:dyDescent="0.25">
      <c r="A241" s="16" t="s">
        <v>162</v>
      </c>
    </row>
    <row r="242" spans="1:1" x14ac:dyDescent="0.25">
      <c r="A242" s="15">
        <v>45445</v>
      </c>
    </row>
    <row r="243" spans="1:1" x14ac:dyDescent="0.25">
      <c r="A243" s="16" t="s">
        <v>164</v>
      </c>
    </row>
    <row r="244" spans="1:1" x14ac:dyDescent="0.25">
      <c r="A244" s="15">
        <v>45452</v>
      </c>
    </row>
    <row r="245" spans="1:1" x14ac:dyDescent="0.25">
      <c r="A245" s="16" t="s">
        <v>95</v>
      </c>
    </row>
    <row r="246" spans="1:1" x14ac:dyDescent="0.25">
      <c r="A246" s="15">
        <v>45459</v>
      </c>
    </row>
    <row r="247" spans="1:1" x14ac:dyDescent="0.25">
      <c r="A247" s="16" t="s">
        <v>36</v>
      </c>
    </row>
    <row r="248" spans="1:1" x14ac:dyDescent="0.25">
      <c r="A248" s="15">
        <v>45466</v>
      </c>
    </row>
    <row r="249" spans="1:1" x14ac:dyDescent="0.25">
      <c r="A249" s="16" t="s">
        <v>47</v>
      </c>
    </row>
    <row r="250" spans="1:1" x14ac:dyDescent="0.25">
      <c r="A250" s="15">
        <v>45473</v>
      </c>
    </row>
    <row r="251" spans="1:1" x14ac:dyDescent="0.25">
      <c r="A251" s="16" t="s">
        <v>36</v>
      </c>
    </row>
    <row r="252" spans="1:1" x14ac:dyDescent="0.25">
      <c r="A252" s="15">
        <v>45480</v>
      </c>
    </row>
    <row r="253" spans="1:1" x14ac:dyDescent="0.25">
      <c r="A253" s="16" t="s">
        <v>75</v>
      </c>
    </row>
    <row r="254" spans="1:1" x14ac:dyDescent="0.25">
      <c r="A254" s="15">
        <v>45487</v>
      </c>
    </row>
    <row r="255" spans="1:1" x14ac:dyDescent="0.25">
      <c r="A255" s="16" t="s">
        <v>124</v>
      </c>
    </row>
    <row r="256" spans="1:1" x14ac:dyDescent="0.25">
      <c r="A256" s="15">
        <v>45494</v>
      </c>
    </row>
    <row r="257" spans="1:1" x14ac:dyDescent="0.25">
      <c r="A257" s="16" t="s">
        <v>36</v>
      </c>
    </row>
    <row r="258" spans="1:1" x14ac:dyDescent="0.25">
      <c r="A258" s="15">
        <v>45501</v>
      </c>
    </row>
    <row r="259" spans="1:1" x14ac:dyDescent="0.25">
      <c r="A259" s="16" t="s">
        <v>36</v>
      </c>
    </row>
    <row r="260" spans="1:1" x14ac:dyDescent="0.25">
      <c r="A260" s="15">
        <v>45508</v>
      </c>
    </row>
    <row r="261" spans="1:1" x14ac:dyDescent="0.25">
      <c r="A261" s="16" t="s">
        <v>174</v>
      </c>
    </row>
    <row r="262" spans="1:1" x14ac:dyDescent="0.25">
      <c r="A262" s="15">
        <v>45515</v>
      </c>
    </row>
    <row r="263" spans="1:1" x14ac:dyDescent="0.25">
      <c r="A263" s="16" t="s">
        <v>156</v>
      </c>
    </row>
    <row r="264" spans="1:1" x14ac:dyDescent="0.25">
      <c r="A264" s="15">
        <v>45522</v>
      </c>
    </row>
    <row r="265" spans="1:1" x14ac:dyDescent="0.25">
      <c r="A265" s="16" t="s">
        <v>177</v>
      </c>
    </row>
    <row r="266" spans="1:1" x14ac:dyDescent="0.25">
      <c r="A266" s="15">
        <v>45529</v>
      </c>
    </row>
    <row r="267" spans="1:1" x14ac:dyDescent="0.25">
      <c r="A267" s="16" t="s">
        <v>75</v>
      </c>
    </row>
    <row r="268" spans="1:1" x14ac:dyDescent="0.25">
      <c r="A268" s="15">
        <v>45536</v>
      </c>
    </row>
    <row r="269" spans="1:1" x14ac:dyDescent="0.25">
      <c r="A269" s="16" t="s">
        <v>180</v>
      </c>
    </row>
    <row r="270" spans="1:1" x14ac:dyDescent="0.25">
      <c r="A270" s="15">
        <v>45543</v>
      </c>
    </row>
    <row r="271" spans="1:1" x14ac:dyDescent="0.25">
      <c r="A271" s="16" t="s">
        <v>182</v>
      </c>
    </row>
    <row r="272" spans="1:1" x14ac:dyDescent="0.25">
      <c r="A272" s="15">
        <v>45550</v>
      </c>
    </row>
    <row r="273" spans="1:1" x14ac:dyDescent="0.25">
      <c r="A273" s="16" t="s">
        <v>32</v>
      </c>
    </row>
    <row r="274" spans="1:1" x14ac:dyDescent="0.25">
      <c r="A274" s="15">
        <v>45557</v>
      </c>
    </row>
    <row r="275" spans="1:1" x14ac:dyDescent="0.25">
      <c r="A275" s="16" t="s">
        <v>124</v>
      </c>
    </row>
    <row r="276" spans="1:1" x14ac:dyDescent="0.25">
      <c r="A276" s="15">
        <v>45564</v>
      </c>
    </row>
    <row r="277" spans="1:1" x14ac:dyDescent="0.25">
      <c r="A277" s="16" t="s">
        <v>186</v>
      </c>
    </row>
    <row r="278" spans="1:1" x14ac:dyDescent="0.25">
      <c r="A278" s="15">
        <v>45571</v>
      </c>
    </row>
    <row r="279" spans="1:1" x14ac:dyDescent="0.25">
      <c r="A279" s="16" t="s">
        <v>188</v>
      </c>
    </row>
    <row r="280" spans="1:1" x14ac:dyDescent="0.25">
      <c r="A280" s="15">
        <v>45578</v>
      </c>
    </row>
    <row r="281" spans="1:1" x14ac:dyDescent="0.25">
      <c r="A281" s="16" t="s">
        <v>28</v>
      </c>
    </row>
    <row r="282" spans="1:1" x14ac:dyDescent="0.25">
      <c r="A282" s="15">
        <v>45585</v>
      </c>
    </row>
    <row r="283" spans="1:1" x14ac:dyDescent="0.25">
      <c r="A283" s="16" t="s">
        <v>47</v>
      </c>
    </row>
    <row r="284" spans="1:1" x14ac:dyDescent="0.25">
      <c r="A284" s="15">
        <v>45592</v>
      </c>
    </row>
    <row r="285" spans="1:1" x14ac:dyDescent="0.25">
      <c r="A285" s="16" t="s">
        <v>88</v>
      </c>
    </row>
    <row r="286" spans="1:1" x14ac:dyDescent="0.25">
      <c r="A286" s="15">
        <v>45599</v>
      </c>
    </row>
    <row r="287" spans="1:1" x14ac:dyDescent="0.25">
      <c r="A287" s="16" t="s">
        <v>67</v>
      </c>
    </row>
    <row r="288" spans="1:1" x14ac:dyDescent="0.25">
      <c r="A288" s="15">
        <v>45606</v>
      </c>
    </row>
    <row r="289" spans="1:1" x14ac:dyDescent="0.25">
      <c r="A289" s="16" t="s">
        <v>162</v>
      </c>
    </row>
    <row r="290" spans="1:1" x14ac:dyDescent="0.25">
      <c r="A290" s="15">
        <v>45613</v>
      </c>
    </row>
    <row r="291" spans="1:1" x14ac:dyDescent="0.25">
      <c r="A291" s="16" t="s">
        <v>195</v>
      </c>
    </row>
    <row r="292" spans="1:1" x14ac:dyDescent="0.25">
      <c r="A292" s="15">
        <v>45620</v>
      </c>
    </row>
    <row r="293" spans="1:1" x14ac:dyDescent="0.25">
      <c r="A293" s="16" t="s">
        <v>28</v>
      </c>
    </row>
    <row r="294" spans="1:1" x14ac:dyDescent="0.25">
      <c r="A294" s="15">
        <v>45626</v>
      </c>
    </row>
    <row r="295" spans="1:1" x14ac:dyDescent="0.25">
      <c r="A295" s="16" t="s">
        <v>47</v>
      </c>
    </row>
    <row r="296" spans="1:1" x14ac:dyDescent="0.25">
      <c r="A296" s="15" t="s">
        <v>219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2D06-9673-46DE-B5E6-1398CA7B2A60}">
  <dimension ref="A2:D86"/>
  <sheetViews>
    <sheetView topLeftCell="A10" workbookViewId="0">
      <selection activeCell="B90" sqref="B90"/>
    </sheetView>
  </sheetViews>
  <sheetFormatPr defaultRowHeight="13.8" x14ac:dyDescent="0.25"/>
  <cols>
    <col min="1" max="1" width="24.796875" customWidth="1"/>
    <col min="2" max="2" width="23" customWidth="1"/>
    <col min="3" max="3" width="23.5" customWidth="1"/>
  </cols>
  <sheetData>
    <row r="2" spans="1:4" x14ac:dyDescent="0.25">
      <c r="A2" s="1"/>
      <c r="B2" s="1" t="s">
        <v>35</v>
      </c>
      <c r="C2" s="1" t="s">
        <v>22</v>
      </c>
      <c r="D2" s="1" t="s">
        <v>14</v>
      </c>
    </row>
    <row r="3" spans="1:4" x14ac:dyDescent="0.25">
      <c r="A3" s="2" t="s">
        <v>199</v>
      </c>
      <c r="B3" s="2">
        <v>28</v>
      </c>
      <c r="C3" s="2">
        <v>39</v>
      </c>
      <c r="D3" s="2">
        <v>34</v>
      </c>
    </row>
    <row r="13" spans="1:4" x14ac:dyDescent="0.25">
      <c r="A13" s="1" t="s">
        <v>198</v>
      </c>
      <c r="B13" s="1">
        <v>2023</v>
      </c>
      <c r="C13" s="1">
        <v>2024</v>
      </c>
    </row>
    <row r="14" spans="1:4" x14ac:dyDescent="0.25">
      <c r="A14" s="8" t="s">
        <v>204</v>
      </c>
      <c r="B14">
        <v>5</v>
      </c>
      <c r="C14">
        <v>4</v>
      </c>
    </row>
    <row r="15" spans="1:4" x14ac:dyDescent="0.25">
      <c r="A15" s="8" t="s">
        <v>205</v>
      </c>
      <c r="B15">
        <v>4</v>
      </c>
      <c r="C15">
        <v>4</v>
      </c>
    </row>
    <row r="16" spans="1:4" x14ac:dyDescent="0.25">
      <c r="A16" s="8" t="s">
        <v>206</v>
      </c>
      <c r="B16">
        <v>4</v>
      </c>
      <c r="C16">
        <v>5</v>
      </c>
    </row>
    <row r="17" spans="1:3" x14ac:dyDescent="0.25">
      <c r="A17" s="8" t="s">
        <v>207</v>
      </c>
      <c r="B17">
        <v>5</v>
      </c>
      <c r="C17">
        <v>4</v>
      </c>
    </row>
    <row r="18" spans="1:3" x14ac:dyDescent="0.25">
      <c r="A18" s="8" t="s">
        <v>200</v>
      </c>
      <c r="B18">
        <v>4</v>
      </c>
      <c r="C18">
        <v>4</v>
      </c>
    </row>
    <row r="19" spans="1:3" x14ac:dyDescent="0.25">
      <c r="A19" s="8" t="s">
        <v>208</v>
      </c>
      <c r="B19">
        <v>4</v>
      </c>
      <c r="C19">
        <v>5</v>
      </c>
    </row>
    <row r="20" spans="1:3" x14ac:dyDescent="0.25">
      <c r="A20" s="8" t="s">
        <v>209</v>
      </c>
      <c r="B20">
        <v>5</v>
      </c>
      <c r="C20">
        <v>4</v>
      </c>
    </row>
    <row r="21" spans="1:3" x14ac:dyDescent="0.25">
      <c r="A21" s="8" t="s">
        <v>210</v>
      </c>
      <c r="B21">
        <v>4</v>
      </c>
      <c r="C21">
        <v>4</v>
      </c>
    </row>
    <row r="22" spans="1:3" x14ac:dyDescent="0.25">
      <c r="A22" s="8" t="s">
        <v>211</v>
      </c>
      <c r="B22">
        <v>4</v>
      </c>
      <c r="C22">
        <v>5</v>
      </c>
    </row>
    <row r="23" spans="1:3" x14ac:dyDescent="0.25">
      <c r="A23" s="8" t="s">
        <v>212</v>
      </c>
      <c r="B23">
        <v>5</v>
      </c>
      <c r="C23">
        <v>4</v>
      </c>
    </row>
    <row r="24" spans="1:3" x14ac:dyDescent="0.25">
      <c r="A24" s="8" t="s">
        <v>213</v>
      </c>
      <c r="B24">
        <v>4</v>
      </c>
      <c r="C24">
        <v>5</v>
      </c>
    </row>
    <row r="25" spans="1:3" x14ac:dyDescent="0.25">
      <c r="A25" s="8" t="s">
        <v>214</v>
      </c>
      <c r="B25">
        <v>5</v>
      </c>
    </row>
    <row r="36" spans="1:3" x14ac:dyDescent="0.25">
      <c r="A36" t="s">
        <v>215</v>
      </c>
      <c r="B36" t="s">
        <v>216</v>
      </c>
      <c r="C36" t="s">
        <v>217</v>
      </c>
    </row>
    <row r="37" spans="1:3" x14ac:dyDescent="0.25">
      <c r="A37">
        <f>ROUNDUP(49.5049504950495,2)</f>
        <v>49.51</v>
      </c>
      <c r="B37">
        <v>0</v>
      </c>
      <c r="C37">
        <v>80</v>
      </c>
    </row>
    <row r="40" spans="1:3" x14ac:dyDescent="0.25">
      <c r="A40" t="s">
        <v>5</v>
      </c>
      <c r="B40" t="s">
        <v>218</v>
      </c>
    </row>
    <row r="41" spans="1:3" x14ac:dyDescent="0.25">
      <c r="A41" t="s">
        <v>124</v>
      </c>
      <c r="B41">
        <f>COUNTIF(Table1[Support Services Accessed],"*Substance Abuse Program*")</f>
        <v>24</v>
      </c>
    </row>
    <row r="42" spans="1:3" x14ac:dyDescent="0.25">
      <c r="A42" t="s">
        <v>108</v>
      </c>
      <c r="B42">
        <f>COUNTIF(Table1[Support Services Accessed],"*Counselling*")</f>
        <v>32</v>
      </c>
    </row>
    <row r="43" spans="1:3" x14ac:dyDescent="0.25">
      <c r="A43" t="s">
        <v>28</v>
      </c>
      <c r="B43">
        <f>COUNTIF(Table1[Support Services Accessed],"*Financial Advice*")</f>
        <v>33</v>
      </c>
    </row>
    <row r="44" spans="1:3" x14ac:dyDescent="0.25">
      <c r="A44" t="s">
        <v>75</v>
      </c>
      <c r="B44">
        <f>COUNTIF(Table1[Support Services Accessed],"*Legal Aid*")</f>
        <v>33</v>
      </c>
    </row>
    <row r="45" spans="1:3" x14ac:dyDescent="0.25">
      <c r="A45" t="s">
        <v>47</v>
      </c>
      <c r="B45">
        <f>COUNTIF(Table1[Support Services Accessed],"*Job Training*")</f>
        <v>37</v>
      </c>
    </row>
    <row r="46" spans="1:3" x14ac:dyDescent="0.25">
      <c r="A46" t="s">
        <v>36</v>
      </c>
      <c r="B46">
        <f>COUNTIF(Table1[Support Services Accessed],"*Mental Health Support*")</f>
        <v>38</v>
      </c>
    </row>
    <row r="52" spans="1:2" x14ac:dyDescent="0.25">
      <c r="A52" s="1" t="s">
        <v>198</v>
      </c>
      <c r="B52" s="1" t="s">
        <v>220</v>
      </c>
    </row>
    <row r="53" spans="1:2" x14ac:dyDescent="0.25">
      <c r="A53" s="11" t="s">
        <v>221</v>
      </c>
      <c r="B53">
        <v>23</v>
      </c>
    </row>
    <row r="54" spans="1:2" x14ac:dyDescent="0.25">
      <c r="A54" s="11" t="s">
        <v>222</v>
      </c>
      <c r="B54">
        <v>21</v>
      </c>
    </row>
    <row r="55" spans="1:2" x14ac:dyDescent="0.25">
      <c r="A55" s="11" t="s">
        <v>223</v>
      </c>
      <c r="B55">
        <v>28</v>
      </c>
    </row>
    <row r="56" spans="1:2" x14ac:dyDescent="0.25">
      <c r="A56" s="11" t="s">
        <v>224</v>
      </c>
      <c r="B56">
        <v>16</v>
      </c>
    </row>
    <row r="57" spans="1:2" x14ac:dyDescent="0.25">
      <c r="A57" s="11" t="s">
        <v>225</v>
      </c>
      <c r="B57">
        <v>13</v>
      </c>
    </row>
    <row r="62" spans="1:2" x14ac:dyDescent="0.25">
      <c r="A62" s="1" t="s">
        <v>12</v>
      </c>
      <c r="B62" s="1" t="s">
        <v>220</v>
      </c>
    </row>
    <row r="63" spans="1:2" x14ac:dyDescent="0.25">
      <c r="A63" s="11" t="s">
        <v>226</v>
      </c>
      <c r="B63">
        <v>9</v>
      </c>
    </row>
    <row r="64" spans="1:2" x14ac:dyDescent="0.25">
      <c r="A64" s="11" t="s">
        <v>227</v>
      </c>
      <c r="B64">
        <v>32</v>
      </c>
    </row>
    <row r="65" spans="1:2" x14ac:dyDescent="0.25">
      <c r="A65" s="11" t="s">
        <v>228</v>
      </c>
      <c r="B65">
        <v>50</v>
      </c>
    </row>
    <row r="66" spans="1:2" x14ac:dyDescent="0.25">
      <c r="A66" s="11" t="s">
        <v>229</v>
      </c>
      <c r="B66">
        <v>10</v>
      </c>
    </row>
    <row r="77" spans="1:2" x14ac:dyDescent="0.25">
      <c r="A77" s="1" t="s">
        <v>198</v>
      </c>
      <c r="B77" s="1" t="s">
        <v>220</v>
      </c>
    </row>
    <row r="78" spans="1:2" x14ac:dyDescent="0.25">
      <c r="A78" s="11" t="s">
        <v>45</v>
      </c>
      <c r="B78">
        <v>4</v>
      </c>
    </row>
    <row r="79" spans="1:2" x14ac:dyDescent="0.25">
      <c r="A79" s="11" t="s">
        <v>60</v>
      </c>
      <c r="B79">
        <v>6</v>
      </c>
    </row>
    <row r="80" spans="1:2" x14ac:dyDescent="0.25">
      <c r="A80" s="11" t="s">
        <v>41</v>
      </c>
      <c r="B80">
        <v>7</v>
      </c>
    </row>
    <row r="81" spans="1:2" x14ac:dyDescent="0.25">
      <c r="A81" s="11" t="s">
        <v>52</v>
      </c>
      <c r="B81">
        <v>8</v>
      </c>
    </row>
    <row r="82" spans="1:2" x14ac:dyDescent="0.25">
      <c r="A82" s="11" t="s">
        <v>19</v>
      </c>
      <c r="B82">
        <v>8</v>
      </c>
    </row>
    <row r="83" spans="1:2" x14ac:dyDescent="0.25">
      <c r="A83" s="11" t="s">
        <v>49</v>
      </c>
      <c r="B83">
        <v>11</v>
      </c>
    </row>
    <row r="84" spans="1:2" x14ac:dyDescent="0.25">
      <c r="A84" s="11" t="s">
        <v>33</v>
      </c>
      <c r="B84">
        <v>13</v>
      </c>
    </row>
    <row r="85" spans="1:2" x14ac:dyDescent="0.25">
      <c r="A85" s="11" t="s">
        <v>30</v>
      </c>
      <c r="B85">
        <v>16</v>
      </c>
    </row>
    <row r="86" spans="1:2" x14ac:dyDescent="0.25">
      <c r="A86" s="11" t="s">
        <v>26</v>
      </c>
      <c r="B86">
        <v>17</v>
      </c>
    </row>
  </sheetData>
  <sortState xmlns:xlrd2="http://schemas.microsoft.com/office/spreadsheetml/2017/richdata2" ref="A78:B86">
    <sortCondition ref="B78:B86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6453-E097-4333-884E-A52ED830E2C2}">
  <dimension ref="A1"/>
  <sheetViews>
    <sheetView topLeftCell="A9" zoomScale="81" zoomScaleNormal="81" workbookViewId="0">
      <selection activeCell="Q25" sqref="Q25"/>
    </sheetView>
  </sheetViews>
  <sheetFormatPr defaultRowHeight="13.8" x14ac:dyDescent="0.25"/>
  <sheetData/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n 2 u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A Z 9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a 5 a K I p H u A 4 A A A A R A A A A E w A c A E Z v c m 1 1 b G F z L 1 N l Y 3 R p b 2 4 x L m 0 g o h g A K K A U A A A A A A A A A A A A A A A A A A A A A A A A A A A A K 0 5 N L s n M z 1 M I h t C G 1 g B Q S w E C L Q A U A A I A C A A G f a 5 a k f a g r 6 U A A A D 2 A A A A E g A A A A A A A A A A A A A A A A A A A A A A Q 2 9 u Z m l n L 1 B h Y 2 t h Z 2 U u e G 1 s U E s B A i 0 A F A A C A A g A B n 2 u W g / K 6 a u k A A A A 6 Q A A A B M A A A A A A A A A A A A A A A A A 8 Q A A A F t D b 2 5 0 Z W 5 0 X 1 R 5 c G V z X S 5 4 b W x Q S w E C L Q A U A A I A C A A G f a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c K 6 M Z + c r E y B l h j Z l T Y V g w A A A A A C A A A A A A A Q Z g A A A A E A A C A A A A A D G k b H Y F h J V T q E t 3 b a E s f Z 8 d 4 r g Y L M a d V 9 K 0 G 2 b E Z X + w A A A A A O g A A A A A I A A C A A A A C f V C E 2 P 2 s N / w x u w i d R P / i 5 l J + g 4 e P L k s j K v A H s I 5 6 F Z F A A A A C Q A V D r d q 0 J D q 9 r 9 b 3 q q Q r s + P p m s T J t Z Q D l D Z Y D l w c f V T 2 I k Q 9 t N W g 1 z Q / B G g J s i E i 8 / s 4 V X x y i g t u r s k N R n v b / Q 7 t v s N f i W y J O b C F / D Y v B q U A A A A C L L 0 q 9 8 P 9 u 2 W 8 k 7 t Q s Q 7 q m 3 c d k f A f S 9 d h o I g A a I F s x 1 x n Q A F H c C q R 0 o l 7 + l 8 3 j V m J D s u 3 Q D b 4 U 9 9 l m M j R K q + C F < / D a t a M a s h u p > 
</file>

<file path=customXml/itemProps1.xml><?xml version="1.0" encoding="utf-8"?>
<ds:datastoreItem xmlns:ds="http://schemas.openxmlformats.org/officeDocument/2006/customXml" ds:itemID="{523CB704-9F16-4779-823E-6E3A83D1F6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Pivot Table</vt:lpstr>
      <vt:lpstr>Graphs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Costa</cp:lastModifiedBy>
  <dcterms:created xsi:type="dcterms:W3CDTF">2025-05-13T15:09:47Z</dcterms:created>
  <dcterms:modified xsi:type="dcterms:W3CDTF">2025-05-14T14:40:14Z</dcterms:modified>
</cp:coreProperties>
</file>