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showInkAnnotation="0"/>
  <mc:AlternateContent xmlns:mc="http://schemas.openxmlformats.org/markup-compatibility/2006">
    <mc:Choice Requires="x15">
      <x15ac:absPath xmlns:x15ac="http://schemas.microsoft.com/office/spreadsheetml/2010/11/ac" url="/Users/tomo/Box/Projects/PRDX1/"/>
    </mc:Choice>
  </mc:AlternateContent>
  <xr:revisionPtr revIDLastSave="0" documentId="13_ncr:1_{9CF4B5D0-57FE-BA4F-ACC0-7D43042CE948}" xr6:coauthVersionLast="47" xr6:coauthVersionMax="47" xr10:uidLastSave="{00000000-0000-0000-0000-000000000000}"/>
  <bookViews>
    <workbookView xWindow="0" yWindow="460" windowWidth="28800" windowHeight="16500" tabRatio="500" activeTab="2" xr2:uid="{00000000-000D-0000-FFFF-FFFF00000000}"/>
  </bookViews>
  <sheets>
    <sheet name="REP 1" sheetId="6" r:id="rId1"/>
    <sheet name="REP 2" sheetId="5" r:id="rId2"/>
    <sheet name="REP 3" sheetId="4" r:id="rId3"/>
    <sheet name="count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6" l="1"/>
  <c r="R34" i="6"/>
  <c r="J38" i="6"/>
  <c r="I38" i="6"/>
  <c r="Q18" i="4"/>
  <c r="I18" i="4"/>
  <c r="H33" i="6" s="1"/>
  <c r="Q18" i="5"/>
  <c r="I18" i="5"/>
  <c r="I33" i="6" s="1"/>
  <c r="H38" i="6"/>
  <c r="I25" i="6"/>
  <c r="Q18" i="6"/>
  <c r="I18" i="6"/>
  <c r="J33" i="6" s="1"/>
  <c r="R33" i="6"/>
  <c r="Q33" i="6"/>
  <c r="J37" i="6"/>
  <c r="L37" i="6" s="1"/>
  <c r="I37" i="6"/>
  <c r="H37" i="6"/>
  <c r="H31" i="6"/>
  <c r="H36" i="6"/>
  <c r="H34" i="6"/>
  <c r="I15" i="4"/>
  <c r="H32" i="6" s="1"/>
  <c r="H39" i="6"/>
  <c r="Q15" i="4"/>
  <c r="I39" i="6"/>
  <c r="Q15" i="5"/>
  <c r="I34" i="6"/>
  <c r="I15" i="5"/>
  <c r="I32" i="6" s="1"/>
  <c r="J34" i="6"/>
  <c r="J39" i="6"/>
  <c r="Q15" i="6"/>
  <c r="I15" i="6"/>
  <c r="J32" i="6" s="1"/>
  <c r="R32" i="6"/>
  <c r="L38" i="6"/>
  <c r="K38" i="6"/>
  <c r="L36" i="6"/>
  <c r="K36" i="6"/>
  <c r="J36" i="6"/>
  <c r="I36" i="6"/>
  <c r="Q12" i="4"/>
  <c r="I12" i="4"/>
  <c r="I31" i="6"/>
  <c r="Q12" i="5"/>
  <c r="I12" i="5"/>
  <c r="Q12" i="6"/>
  <c r="I12" i="6"/>
  <c r="J31" i="6" s="1"/>
  <c r="K37" i="6" l="1"/>
  <c r="I25" i="4"/>
  <c r="Q25" i="4"/>
  <c r="Q25" i="5"/>
  <c r="I25" i="5"/>
  <c r="K39" i="6"/>
  <c r="L39" i="6"/>
  <c r="K31" i="6"/>
  <c r="L31" i="6"/>
  <c r="L34" i="6"/>
  <c r="K34" i="6"/>
  <c r="L33" i="6"/>
  <c r="K33" i="6"/>
  <c r="K32" i="6"/>
  <c r="L32" i="6"/>
  <c r="Q26" i="4" l="1"/>
  <c r="Q26" i="5"/>
  <c r="Q32" i="6"/>
  <c r="Q25" i="6"/>
  <c r="Q26" i="6" l="1"/>
</calcChain>
</file>

<file path=xl/sharedStrings.xml><?xml version="1.0" encoding="utf-8"?>
<sst xmlns="http://schemas.openxmlformats.org/spreadsheetml/2006/main" count="271" uniqueCount="45">
  <si>
    <t>Viability (%)</t>
  </si>
  <si>
    <t>Cell concentration before splitting (10^6/mL)</t>
  </si>
  <si>
    <t>BFP+ (%)</t>
  </si>
  <si>
    <t>Uninfected cell doublings</t>
  </si>
  <si>
    <t>Notes</t>
  </si>
  <si>
    <t>Date</t>
  </si>
  <si>
    <t>Screen day</t>
  </si>
  <si>
    <t>Infection</t>
  </si>
  <si>
    <t>N/A</t>
  </si>
  <si>
    <t>RM6</t>
  </si>
  <si>
    <t>Vol pre-split (mL)</t>
  </si>
  <si>
    <t>Cell conc pre-split (cells/uL)</t>
  </si>
  <si>
    <t>Vol post-split (mL)</t>
  </si>
  <si>
    <t>Cell conc post-split (cells/uL)</t>
  </si>
  <si>
    <t>Norm. viability (%)</t>
  </si>
  <si>
    <t>-</t>
  </si>
  <si>
    <t>Total doublings</t>
  </si>
  <si>
    <t>Total doubling differences</t>
  </si>
  <si>
    <t>DMSO</t>
  </si>
  <si>
    <t>Volume resuspended</t>
  </si>
  <si>
    <t>Total cells</t>
  </si>
  <si>
    <t>Volume pre split</t>
  </si>
  <si>
    <t>Concentration post split (cells/uL)</t>
  </si>
  <si>
    <t>Concentration pre split (cells/uL)</t>
  </si>
  <si>
    <t>Total cells (10^6)</t>
  </si>
  <si>
    <t>Vehicle</t>
  </si>
  <si>
    <t>Started puro selection (3 ug/ml) - added to freshly replated cells (in suspension)</t>
  </si>
  <si>
    <t>Recovered cells - washed PBS x1 &amp; added new medium</t>
  </si>
  <si>
    <t>&gt;40</t>
  </si>
  <si>
    <t>n1</t>
  </si>
  <si>
    <t>n2</t>
  </si>
  <si>
    <t>n3</t>
  </si>
  <si>
    <t>mean</t>
  </si>
  <si>
    <t>vehicle</t>
  </si>
  <si>
    <t>Continued puro selection (3 ug/ml) - added fresh to adherent cells</t>
  </si>
  <si>
    <t>sgRNA+ (%)</t>
  </si>
  <si>
    <t>Harvested cells for freezing</t>
  </si>
  <si>
    <t>day</t>
  </si>
  <si>
    <t>Switched to 2 mM NAC</t>
  </si>
  <si>
    <t>Harvested cells, froze T0 pellets &amp; split remainder across conditions &amp; treated with 200 µM NAC (fucked up) &amp; equivalent HEPES buffer control</t>
  </si>
  <si>
    <t>NAC (2 mM)</t>
  </si>
  <si>
    <t>NAC REP 1</t>
  </si>
  <si>
    <t>NAC REP 2</t>
  </si>
  <si>
    <t>NAC REP 3</t>
  </si>
  <si>
    <t>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</si>
</sst>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9C5700"/>
      <name val="Arial"/>
      <family val="2"/>
    </font>
    <font>
      <sz val="11"/>
      <color rgb="FF9C0006"/>
      <name val="Arial"/>
      <family val="2"/>
    </font>
    <font>
      <sz val="11"/>
      <color theme="0" tint="-0.49998474074526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4">
    <xf numFmtId="0" fontId="0" fillId="0" borderId="0" xfId="0"/>
    <xf numFmtId="0" fontId="0" fillId="0" borderId="4" xfId="0" applyBorder="1"/>
    <xf numFmtId="0" fontId="1" fillId="0" borderId="9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15" xfId="0" applyBorder="1"/>
    <xf numFmtId="0" fontId="0" fillId="0" borderId="0" xfId="0" applyBorder="1"/>
    <xf numFmtId="0" fontId="5" fillId="0" borderId="15" xfId="0" applyFont="1" applyBorder="1"/>
    <xf numFmtId="0" fontId="5" fillId="0" borderId="0" xfId="0" applyFont="1"/>
    <xf numFmtId="0" fontId="6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16" xfId="0" applyFont="1" applyBorder="1" applyAlignment="1">
      <alignment wrapText="1"/>
    </xf>
    <xf numFmtId="16" fontId="6" fillId="0" borderId="6" xfId="2" applyNumberFormat="1" applyFont="1" applyFill="1" applyBorder="1"/>
    <xf numFmtId="1" fontId="5" fillId="0" borderId="15" xfId="0" applyNumberFormat="1" applyFont="1" applyBorder="1"/>
    <xf numFmtId="0" fontId="4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/>
    <xf numFmtId="16" fontId="0" fillId="0" borderId="0" xfId="0" applyNumberFormat="1" applyBorder="1"/>
    <xf numFmtId="2" fontId="0" fillId="0" borderId="0" xfId="0" applyNumberFormat="1" applyBorder="1"/>
    <xf numFmtId="0" fontId="0" fillId="0" borderId="16" xfId="0" applyBorder="1"/>
    <xf numFmtId="16" fontId="0" fillId="0" borderId="24" xfId="0" applyNumberFormat="1" applyBorder="1"/>
    <xf numFmtId="0" fontId="0" fillId="0" borderId="24" xfId="0" applyBorder="1"/>
    <xf numFmtId="0" fontId="0" fillId="0" borderId="25" xfId="0" applyBorder="1"/>
    <xf numFmtId="2" fontId="0" fillId="0" borderId="24" xfId="0" applyNumberFormat="1" applyBorder="1"/>
    <xf numFmtId="0" fontId="1" fillId="0" borderId="26" xfId="0" applyFont="1" applyBorder="1" applyAlignment="1">
      <alignment wrapText="1"/>
    </xf>
    <xf numFmtId="2" fontId="5" fillId="4" borderId="1" xfId="0" applyNumberFormat="1" applyFont="1" applyFill="1" applyBorder="1"/>
    <xf numFmtId="2" fontId="5" fillId="0" borderId="7" xfId="0" applyNumberFormat="1" applyFont="1" applyBorder="1"/>
    <xf numFmtId="2" fontId="5" fillId="0" borderId="8" xfId="0" applyNumberFormat="1" applyFont="1" applyBorder="1"/>
    <xf numFmtId="2" fontId="5" fillId="0" borderId="6" xfId="0" applyNumberFormat="1" applyFont="1" applyBorder="1"/>
    <xf numFmtId="2" fontId="5" fillId="0" borderId="6" xfId="0" applyNumberFormat="1" applyFont="1" applyBorder="1" applyAlignment="1">
      <alignment horizontal="center" vertical="center"/>
    </xf>
    <xf numFmtId="2" fontId="5" fillId="0" borderId="27" xfId="0" applyNumberFormat="1" applyFont="1" applyBorder="1"/>
    <xf numFmtId="2" fontId="5" fillId="0" borderId="21" xfId="0" applyNumberFormat="1" applyFont="1" applyBorder="1"/>
    <xf numFmtId="2" fontId="5" fillId="0" borderId="5" xfId="0" applyNumberFormat="1" applyFont="1" applyBorder="1"/>
    <xf numFmtId="2" fontId="5" fillId="0" borderId="2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Border="1"/>
    <xf numFmtId="2" fontId="7" fillId="3" borderId="5" xfId="2" applyNumberFormat="1" applyFont="1" applyBorder="1"/>
    <xf numFmtId="2" fontId="7" fillId="3" borderId="2" xfId="2" applyNumberFormat="1" applyFont="1" applyBorder="1"/>
    <xf numFmtId="2" fontId="7" fillId="3" borderId="1" xfId="2" applyNumberFormat="1" applyFont="1" applyBorder="1"/>
    <xf numFmtId="2" fontId="7" fillId="3" borderId="2" xfId="2" applyNumberFormat="1" applyFont="1" applyBorder="1" applyAlignment="1">
      <alignment horizontal="center" vertical="center"/>
    </xf>
    <xf numFmtId="2" fontId="7" fillId="3" borderId="2" xfId="2" applyNumberFormat="1" applyFont="1" applyBorder="1" applyAlignment="1">
      <alignment horizontal="center"/>
    </xf>
    <xf numFmtId="2" fontId="7" fillId="3" borderId="22" xfId="2" applyNumberFormat="1" applyFont="1" applyBorder="1"/>
    <xf numFmtId="2" fontId="7" fillId="3" borderId="1" xfId="2" applyNumberFormat="1" applyFont="1" applyBorder="1" applyAlignment="1">
      <alignment horizontal="center" vertical="center"/>
    </xf>
    <xf numFmtId="2" fontId="8" fillId="2" borderId="2" xfId="1" applyNumberFormat="1" applyFont="1" applyBorder="1"/>
    <xf numFmtId="2" fontId="8" fillId="2" borderId="1" xfId="1" applyNumberFormat="1" applyFont="1" applyBorder="1" applyAlignment="1">
      <alignment horizontal="center" vertical="center"/>
    </xf>
    <xf numFmtId="2" fontId="8" fillId="2" borderId="1" xfId="1" applyNumberFormat="1" applyFont="1" applyBorder="1"/>
    <xf numFmtId="2" fontId="5" fillId="4" borderId="2" xfId="1" applyNumberFormat="1" applyFont="1" applyFill="1" applyBorder="1"/>
    <xf numFmtId="2" fontId="5" fillId="4" borderId="1" xfId="1" applyNumberFormat="1" applyFont="1" applyFill="1" applyBorder="1"/>
    <xf numFmtId="2" fontId="5" fillId="4" borderId="1" xfId="1" applyNumberFormat="1" applyFont="1" applyFill="1" applyBorder="1" applyAlignment="1">
      <alignment horizontal="center" vertical="center"/>
    </xf>
    <xf numFmtId="2" fontId="5" fillId="4" borderId="17" xfId="1" applyNumberFormat="1" applyFont="1" applyFill="1" applyBorder="1"/>
    <xf numFmtId="2" fontId="5" fillId="0" borderId="23" xfId="0" applyNumberFormat="1" applyFont="1" applyBorder="1"/>
    <xf numFmtId="2" fontId="5" fillId="4" borderId="2" xfId="0" applyNumberFormat="1" applyFont="1" applyFill="1" applyBorder="1"/>
    <xf numFmtId="2" fontId="5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/>
    </xf>
    <xf numFmtId="1" fontId="5" fillId="0" borderId="7" xfId="0" applyNumberFormat="1" applyFont="1" applyBorder="1"/>
    <xf numFmtId="1" fontId="5" fillId="0" borderId="5" xfId="0" applyNumberFormat="1" applyFont="1" applyBorder="1"/>
    <xf numFmtId="1" fontId="7" fillId="3" borderId="5" xfId="2" applyNumberFormat="1" applyFont="1" applyBorder="1"/>
    <xf numFmtId="1" fontId="8" fillId="2" borderId="5" xfId="1" applyNumberFormat="1" applyFont="1" applyBorder="1"/>
    <xf numFmtId="1" fontId="5" fillId="4" borderId="5" xfId="1" applyNumberFormat="1" applyFont="1" applyFill="1" applyBorder="1"/>
    <xf numFmtId="2" fontId="9" fillId="4" borderId="2" xfId="0" applyNumberFormat="1" applyFont="1" applyFill="1" applyBorder="1"/>
    <xf numFmtId="2" fontId="9" fillId="4" borderId="1" xfId="0" applyNumberFormat="1" applyFont="1" applyFill="1" applyBorder="1"/>
    <xf numFmtId="2" fontId="9" fillId="4" borderId="1" xfId="0" applyNumberFormat="1" applyFont="1" applyFill="1" applyBorder="1" applyAlignment="1">
      <alignment horizontal="center" vertical="center"/>
    </xf>
    <xf numFmtId="2" fontId="9" fillId="0" borderId="23" xfId="0" applyNumberFormat="1" applyFont="1" applyBorder="1"/>
    <xf numFmtId="2" fontId="9" fillId="4" borderId="1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 vertical="center"/>
    </xf>
    <xf numFmtId="2" fontId="8" fillId="2" borderId="28" xfId="1" applyNumberFormat="1" applyFont="1" applyBorder="1"/>
    <xf numFmtId="1" fontId="6" fillId="0" borderId="5" xfId="1" applyNumberFormat="1" applyFont="1" applyFill="1" applyBorder="1"/>
    <xf numFmtId="2" fontId="6" fillId="0" borderId="2" xfId="1" applyNumberFormat="1" applyFont="1" applyFill="1" applyBorder="1"/>
    <xf numFmtId="2" fontId="6" fillId="0" borderId="1" xfId="1" applyNumberFormat="1" applyFont="1" applyFill="1" applyBorder="1" applyAlignment="1">
      <alignment horizontal="right"/>
    </xf>
    <xf numFmtId="2" fontId="6" fillId="0" borderId="1" xfId="1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/>
    <xf numFmtId="2" fontId="6" fillId="0" borderId="3" xfId="1" applyNumberFormat="1" applyFont="1" applyFill="1" applyBorder="1"/>
    <xf numFmtId="2" fontId="6" fillId="0" borderId="5" xfId="1" applyNumberFormat="1" applyFont="1" applyFill="1" applyBorder="1"/>
    <xf numFmtId="2" fontId="5" fillId="0" borderId="0" xfId="0" applyNumberFormat="1" applyFont="1" applyBorder="1"/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12" xfId="1" applyFont="1" applyFill="1" applyBorder="1" applyAlignment="1">
      <alignment horizontal="center"/>
    </xf>
    <xf numFmtId="0" fontId="10" fillId="0" borderId="13" xfId="1" applyFont="1" applyFill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'REP 1'!$Q$30</c:f>
              <c:strCache>
                <c:ptCount val="1"/>
                <c:pt idx="0">
                  <c:v>vehicle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'REP 1'!$P$31:$P$35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'REP 1'!$Q$31:$Q$35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1.8856730065810885</c:v>
                </c:pt>
                <c:pt idx="2">
                  <c:v>3.4612544255782867</c:v>
                </c:pt>
                <c:pt idx="3">
                  <c:v>5.3992596315428205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5-8A46-BA58-4A489C696D2A}"/>
            </c:ext>
          </c:extLst>
        </c:ser>
        <c:ser>
          <c:idx val="1"/>
          <c:order val="1"/>
          <c:tx>
            <c:strRef>
              <c:f>'REP 1'!$R$30</c:f>
              <c:strCache>
                <c:ptCount val="1"/>
                <c:pt idx="0">
                  <c:v>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'REP 1'!$P$31:$P$35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'REP 1'!$R$31:$R$35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1.9367331469339291</c:v>
                </c:pt>
                <c:pt idx="2">
                  <c:v>3.6794592489462921</c:v>
                </c:pt>
                <c:pt idx="3">
                  <c:v>5.5213814545059829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5-8A46-BA58-4A489C69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63647"/>
        <c:axId val="534563439"/>
      </c:scatterChart>
      <c:valAx>
        <c:axId val="186286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Screen day (post-T0)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4563439"/>
        <c:crosses val="autoZero"/>
        <c:crossBetween val="midCat"/>
      </c:valAx>
      <c:valAx>
        <c:axId val="53456343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pop. doublings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8636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17007159236845981"/>
          <c:y val="8.0484962789149947E-2"/>
          <c:w val="0.2748485890274226"/>
          <c:h val="0.198347057789899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454316</xdr:colOff>
      <xdr:row>38</xdr:row>
      <xdr:rowOff>14048</xdr:rowOff>
    </xdr:from>
    <xdr:to>
      <xdr:col>16</xdr:col>
      <xdr:colOff>295217</xdr:colOff>
      <xdr:row>51</xdr:row>
      <xdr:rowOff>35821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D49B1-00E6-A446-9914-3D8AC159D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4CC3-FE3C-F64F-A66E-0FFCA759B329}">
  <dimension ref="A1:V51"/>
  <sheetViews>
    <sheetView zoomScale="75" workbookViewId="0">
      <selection activeCell="Q35" sqref="Q35"/>
    </sheetView>
  </sheetViews>
  <sheetFormatPr baseColWidth="10" defaultRowHeight="14" customHeight="1" x14ac:dyDescent="0.15"/>
  <cols>
    <col min="1" max="16384" width="10.83203125" style="7"/>
  </cols>
  <sheetData>
    <row r="1" spans="1:18" ht="14" customHeight="1" x14ac:dyDescent="0.2">
      <c r="A1" s="77" t="s">
        <v>41</v>
      </c>
      <c r="B1" s="78"/>
      <c r="C1" s="79" t="s">
        <v>25</v>
      </c>
      <c r="D1" s="80"/>
      <c r="E1" s="80"/>
      <c r="F1" s="80"/>
      <c r="G1" s="80"/>
      <c r="H1" s="80"/>
      <c r="I1" s="81"/>
      <c r="J1" s="82" t="s">
        <v>40</v>
      </c>
      <c r="K1" s="83"/>
      <c r="L1" s="83"/>
      <c r="M1" s="83"/>
      <c r="N1" s="83"/>
      <c r="O1" s="83"/>
      <c r="P1" s="83"/>
      <c r="Q1" s="83"/>
      <c r="R1" s="6"/>
    </row>
    <row r="2" spans="1:18" ht="46" thickBot="1" x14ac:dyDescent="0.2">
      <c r="A2" s="8" t="s">
        <v>5</v>
      </c>
      <c r="B2" s="9" t="s">
        <v>6</v>
      </c>
      <c r="C2" s="10" t="s">
        <v>10</v>
      </c>
      <c r="D2" s="11" t="s">
        <v>11</v>
      </c>
      <c r="E2" s="11" t="s">
        <v>0</v>
      </c>
      <c r="F2" s="11" t="s">
        <v>35</v>
      </c>
      <c r="G2" s="11" t="s">
        <v>12</v>
      </c>
      <c r="H2" s="11" t="s">
        <v>13</v>
      </c>
      <c r="I2" s="12" t="s">
        <v>3</v>
      </c>
      <c r="J2" s="10" t="s">
        <v>10</v>
      </c>
      <c r="K2" s="11" t="s">
        <v>11</v>
      </c>
      <c r="L2" s="11" t="s">
        <v>0</v>
      </c>
      <c r="M2" s="11" t="s">
        <v>14</v>
      </c>
      <c r="N2" s="11" t="s">
        <v>2</v>
      </c>
      <c r="O2" s="11" t="s">
        <v>12</v>
      </c>
      <c r="P2" s="11" t="s">
        <v>13</v>
      </c>
      <c r="Q2" s="12" t="s">
        <v>3</v>
      </c>
      <c r="R2" s="13" t="s">
        <v>4</v>
      </c>
    </row>
    <row r="3" spans="1:18" ht="14" customHeight="1" x14ac:dyDescent="0.15">
      <c r="A3" s="14">
        <v>44712</v>
      </c>
      <c r="B3" s="57">
        <v>0</v>
      </c>
      <c r="C3" s="29">
        <v>92</v>
      </c>
      <c r="D3" s="30">
        <v>1.3</v>
      </c>
      <c r="E3" s="31" t="s">
        <v>15</v>
      </c>
      <c r="F3" s="31" t="s">
        <v>8</v>
      </c>
      <c r="G3" s="30">
        <v>1600</v>
      </c>
      <c r="H3" s="30">
        <v>7.4999999999999997E-2</v>
      </c>
      <c r="I3" s="32" t="s">
        <v>8</v>
      </c>
      <c r="J3" s="29">
        <v>92</v>
      </c>
      <c r="K3" s="30">
        <v>1.3</v>
      </c>
      <c r="L3" s="31" t="s">
        <v>15</v>
      </c>
      <c r="M3" s="33"/>
      <c r="N3" s="31" t="s">
        <v>8</v>
      </c>
      <c r="O3" s="30">
        <v>1600</v>
      </c>
      <c r="P3" s="30">
        <v>7.4999999999999997E-2</v>
      </c>
      <c r="Q3" s="32" t="s">
        <v>8</v>
      </c>
      <c r="R3" s="6" t="s">
        <v>7</v>
      </c>
    </row>
    <row r="4" spans="1:18" ht="14" customHeight="1" x14ac:dyDescent="0.15">
      <c r="A4" s="14">
        <v>44713</v>
      </c>
      <c r="B4" s="58">
        <v>1</v>
      </c>
      <c r="C4" s="35"/>
      <c r="D4" s="36"/>
      <c r="E4" s="37" t="s">
        <v>15</v>
      </c>
      <c r="F4" s="37" t="s">
        <v>15</v>
      </c>
      <c r="G4" s="36"/>
      <c r="H4" s="36"/>
      <c r="I4" s="34" t="s">
        <v>8</v>
      </c>
      <c r="J4" s="35"/>
      <c r="K4" s="36"/>
      <c r="L4" s="37" t="s">
        <v>15</v>
      </c>
      <c r="M4" s="38"/>
      <c r="N4" s="37" t="s">
        <v>15</v>
      </c>
      <c r="O4" s="36"/>
      <c r="P4" s="36"/>
      <c r="Q4" s="34" t="s">
        <v>8</v>
      </c>
      <c r="R4" s="6"/>
    </row>
    <row r="5" spans="1:18" ht="14" customHeight="1" x14ac:dyDescent="0.15">
      <c r="A5" s="14">
        <v>44714</v>
      </c>
      <c r="B5" s="59">
        <v>2</v>
      </c>
      <c r="C5" s="40"/>
      <c r="D5" s="41"/>
      <c r="E5" s="42" t="s">
        <v>15</v>
      </c>
      <c r="F5" s="42">
        <v>18</v>
      </c>
      <c r="G5" s="43"/>
      <c r="H5" s="43"/>
      <c r="I5" s="39" t="s">
        <v>8</v>
      </c>
      <c r="J5" s="40"/>
      <c r="K5" s="41"/>
      <c r="L5" s="42" t="s">
        <v>15</v>
      </c>
      <c r="M5" s="44"/>
      <c r="N5" s="42">
        <v>18</v>
      </c>
      <c r="O5" s="43"/>
      <c r="P5" s="43"/>
      <c r="Q5" s="39" t="s">
        <v>8</v>
      </c>
      <c r="R5" s="6" t="s">
        <v>26</v>
      </c>
    </row>
    <row r="6" spans="1:18" ht="14" customHeight="1" x14ac:dyDescent="0.15">
      <c r="A6" s="14">
        <v>44715</v>
      </c>
      <c r="B6" s="59">
        <v>3</v>
      </c>
      <c r="C6" s="43"/>
      <c r="D6" s="43"/>
      <c r="E6" s="42" t="s">
        <v>15</v>
      </c>
      <c r="F6" s="42" t="s">
        <v>28</v>
      </c>
      <c r="G6" s="43"/>
      <c r="H6" s="43"/>
      <c r="I6" s="39" t="s">
        <v>8</v>
      </c>
      <c r="J6" s="43"/>
      <c r="K6" s="43"/>
      <c r="L6" s="42" t="s">
        <v>15</v>
      </c>
      <c r="M6" s="44"/>
      <c r="N6" s="42" t="s">
        <v>28</v>
      </c>
      <c r="O6" s="43"/>
      <c r="P6" s="43"/>
      <c r="Q6" s="39" t="s">
        <v>8</v>
      </c>
      <c r="R6" s="6" t="s">
        <v>34</v>
      </c>
    </row>
    <row r="7" spans="1:18" ht="14" customHeight="1" x14ac:dyDescent="0.15">
      <c r="A7" s="14">
        <v>44716</v>
      </c>
      <c r="B7" s="59">
        <v>4</v>
      </c>
      <c r="C7" s="43"/>
      <c r="D7" s="43"/>
      <c r="E7" s="42" t="s">
        <v>15</v>
      </c>
      <c r="F7" s="42" t="s">
        <v>15</v>
      </c>
      <c r="G7" s="43"/>
      <c r="H7" s="43"/>
      <c r="I7" s="39" t="s">
        <v>8</v>
      </c>
      <c r="J7" s="43"/>
      <c r="K7" s="43"/>
      <c r="L7" s="42" t="s">
        <v>15</v>
      </c>
      <c r="M7" s="44"/>
      <c r="N7" s="42" t="s">
        <v>15</v>
      </c>
      <c r="O7" s="43"/>
      <c r="P7" s="43"/>
      <c r="Q7" s="39" t="s">
        <v>8</v>
      </c>
      <c r="R7" s="6" t="s">
        <v>27</v>
      </c>
    </row>
    <row r="8" spans="1:18" ht="14" customHeight="1" x14ac:dyDescent="0.15">
      <c r="A8" s="14">
        <v>44717</v>
      </c>
      <c r="B8" s="59">
        <v>5</v>
      </c>
      <c r="C8" s="40"/>
      <c r="D8" s="41"/>
      <c r="E8" s="45" t="s">
        <v>15</v>
      </c>
      <c r="F8" s="45" t="s">
        <v>15</v>
      </c>
      <c r="G8" s="41"/>
      <c r="H8" s="41"/>
      <c r="I8" s="39" t="s">
        <v>8</v>
      </c>
      <c r="J8" s="40"/>
      <c r="K8" s="41"/>
      <c r="L8" s="45" t="s">
        <v>15</v>
      </c>
      <c r="M8" s="44"/>
      <c r="N8" s="45" t="s">
        <v>15</v>
      </c>
      <c r="O8" s="41"/>
      <c r="P8" s="41"/>
      <c r="Q8" s="39" t="s">
        <v>8</v>
      </c>
      <c r="R8" s="6"/>
    </row>
    <row r="9" spans="1:18" ht="14" customHeight="1" x14ac:dyDescent="0.15">
      <c r="A9" s="14">
        <v>44718</v>
      </c>
      <c r="B9" s="60">
        <v>6</v>
      </c>
      <c r="C9" s="46"/>
      <c r="D9" s="48"/>
      <c r="E9" s="47" t="s">
        <v>15</v>
      </c>
      <c r="F9" s="47">
        <v>99.99</v>
      </c>
      <c r="G9" s="48">
        <v>150</v>
      </c>
      <c r="H9" s="48">
        <v>0.16666</v>
      </c>
      <c r="I9" s="68" t="s">
        <v>8</v>
      </c>
      <c r="J9" s="46"/>
      <c r="K9" s="48"/>
      <c r="L9" s="47" t="s">
        <v>15</v>
      </c>
      <c r="M9" s="47" t="s">
        <v>15</v>
      </c>
      <c r="N9" s="47">
        <v>99.99</v>
      </c>
      <c r="O9" s="48">
        <v>150</v>
      </c>
      <c r="P9" s="48">
        <v>0.16666</v>
      </c>
      <c r="Q9" s="68" t="s">
        <v>8</v>
      </c>
      <c r="R9" s="6" t="s">
        <v>39</v>
      </c>
    </row>
    <row r="10" spans="1:18" ht="14" customHeight="1" x14ac:dyDescent="0.15">
      <c r="A10" s="14">
        <v>44719</v>
      </c>
      <c r="B10" s="69">
        <v>7</v>
      </c>
      <c r="C10" s="70"/>
      <c r="D10" s="71"/>
      <c r="E10" s="72"/>
      <c r="F10" s="72"/>
      <c r="G10" s="73"/>
      <c r="H10" s="74"/>
      <c r="I10" s="75"/>
      <c r="J10" s="70"/>
      <c r="K10" s="71"/>
      <c r="L10" s="72"/>
      <c r="M10" s="73"/>
      <c r="N10" s="72"/>
      <c r="O10" s="73"/>
      <c r="P10" s="74"/>
      <c r="Q10" s="75"/>
    </row>
    <row r="11" spans="1:18" ht="14" customHeight="1" x14ac:dyDescent="0.15">
      <c r="A11" s="14">
        <v>44720</v>
      </c>
      <c r="B11" s="61">
        <v>8</v>
      </c>
      <c r="C11" s="49"/>
      <c r="D11" s="50"/>
      <c r="E11" s="51"/>
      <c r="F11" s="51"/>
      <c r="G11" s="50"/>
      <c r="H11" s="50"/>
      <c r="I11" s="28"/>
      <c r="J11" s="49"/>
      <c r="K11" s="50"/>
      <c r="L11" s="51"/>
      <c r="M11" s="52"/>
      <c r="N11" s="51"/>
      <c r="O11" s="50"/>
      <c r="P11" s="50"/>
      <c r="Q11" s="53"/>
    </row>
    <row r="12" spans="1:18" ht="14" customHeight="1" x14ac:dyDescent="0.15">
      <c r="A12" s="14">
        <v>44721</v>
      </c>
      <c r="B12" s="58">
        <v>9</v>
      </c>
      <c r="C12" s="54">
        <v>30</v>
      </c>
      <c r="D12" s="27">
        <v>2.95</v>
      </c>
      <c r="E12" s="55" t="s">
        <v>15</v>
      </c>
      <c r="F12" s="55">
        <v>99.99</v>
      </c>
      <c r="G12" s="27">
        <v>150</v>
      </c>
      <c r="H12" s="27">
        <v>0.1666</v>
      </c>
      <c r="I12" s="53">
        <f>LOG((C12*D12*(1-(F12/100)))/(G9*H9*(1-(F9/100))), 2)</f>
        <v>1.8238070692640953</v>
      </c>
      <c r="J12" s="54">
        <v>30</v>
      </c>
      <c r="K12" s="27">
        <v>3.1349999999999998</v>
      </c>
      <c r="L12" s="55" t="s">
        <v>15</v>
      </c>
      <c r="M12" s="55" t="s">
        <v>15</v>
      </c>
      <c r="N12" s="55">
        <v>99.99</v>
      </c>
      <c r="O12" s="27">
        <v>150</v>
      </c>
      <c r="P12" s="27">
        <v>0.1666</v>
      </c>
      <c r="Q12" s="53">
        <f>LOG((J12*K12*(1-(N12/100)))/(O9*P9*(1-(N9/100))), 2)</f>
        <v>1.9115575578169306</v>
      </c>
      <c r="R12" s="6" t="s">
        <v>38</v>
      </c>
    </row>
    <row r="13" spans="1:18" ht="14" customHeight="1" x14ac:dyDescent="0.15">
      <c r="A13" s="14">
        <v>44722</v>
      </c>
      <c r="B13" s="58">
        <v>10</v>
      </c>
      <c r="C13" s="54"/>
      <c r="D13" s="27"/>
      <c r="E13" s="55"/>
      <c r="F13" s="55"/>
      <c r="G13" s="27"/>
      <c r="H13" s="27"/>
      <c r="I13" s="53"/>
      <c r="J13" s="54"/>
      <c r="K13" s="27"/>
      <c r="L13" s="55"/>
      <c r="M13" s="56"/>
      <c r="N13" s="55"/>
      <c r="O13" s="27"/>
      <c r="P13" s="27"/>
      <c r="Q13" s="53"/>
      <c r="R13" s="15"/>
    </row>
    <row r="14" spans="1:18" x14ac:dyDescent="0.15">
      <c r="A14" s="14">
        <v>44723</v>
      </c>
      <c r="B14" s="58">
        <v>11</v>
      </c>
      <c r="C14" s="54"/>
      <c r="D14" s="27"/>
      <c r="E14" s="55"/>
      <c r="F14" s="55"/>
      <c r="G14" s="27"/>
      <c r="H14" s="27"/>
      <c r="I14" s="53"/>
      <c r="J14" s="54"/>
      <c r="K14" s="27"/>
      <c r="L14" s="55"/>
      <c r="M14" s="56"/>
      <c r="N14" s="55"/>
      <c r="O14" s="27"/>
      <c r="P14" s="27"/>
      <c r="Q14" s="53"/>
      <c r="R14" s="6"/>
    </row>
    <row r="15" spans="1:18" x14ac:dyDescent="0.15">
      <c r="A15" s="14">
        <v>44724</v>
      </c>
      <c r="B15" s="58">
        <v>12</v>
      </c>
      <c r="C15" s="54">
        <v>30</v>
      </c>
      <c r="D15" s="27">
        <v>2.5750000000000002</v>
      </c>
      <c r="E15" s="55" t="s">
        <v>15</v>
      </c>
      <c r="F15" s="55">
        <v>99.99</v>
      </c>
      <c r="G15" s="27">
        <v>150</v>
      </c>
      <c r="H15" s="27">
        <v>0.1666</v>
      </c>
      <c r="I15" s="53">
        <f>LOG((C15*D15*(1-(F15/100)))/(G12*H12*(1-(F12/100))), 2)</f>
        <v>1.6281840315923954</v>
      </c>
      <c r="J15" s="54">
        <v>30</v>
      </c>
      <c r="K15" s="27">
        <v>2.855</v>
      </c>
      <c r="L15" s="55" t="s">
        <v>15</v>
      </c>
      <c r="M15" s="55" t="s">
        <v>15</v>
      </c>
      <c r="N15" s="55">
        <v>99.99</v>
      </c>
      <c r="O15" s="27">
        <v>150</v>
      </c>
      <c r="P15" s="27">
        <v>0.1666</v>
      </c>
      <c r="Q15" s="53">
        <f>LOG((J15*K15*(1-(N15/100)))/(O12*P12*(1-(N12/100))), 2)</f>
        <v>1.7771023448846577</v>
      </c>
      <c r="R15" s="6"/>
    </row>
    <row r="16" spans="1:18" x14ac:dyDescent="0.15">
      <c r="A16" s="14">
        <v>44725</v>
      </c>
      <c r="B16" s="58">
        <v>13</v>
      </c>
      <c r="C16" s="54"/>
      <c r="D16" s="27"/>
      <c r="E16" s="55"/>
      <c r="F16" s="55"/>
      <c r="G16" s="27"/>
      <c r="H16" s="27"/>
      <c r="I16" s="53"/>
      <c r="J16" s="54"/>
      <c r="K16" s="27"/>
      <c r="L16" s="55"/>
      <c r="M16" s="56"/>
      <c r="N16" s="55"/>
      <c r="O16" s="27"/>
      <c r="P16" s="27"/>
      <c r="Q16" s="53"/>
      <c r="R16" s="6"/>
    </row>
    <row r="17" spans="1:22" x14ac:dyDescent="0.15">
      <c r="A17" s="14">
        <v>44726</v>
      </c>
      <c r="B17" s="58">
        <v>14</v>
      </c>
      <c r="C17" s="54"/>
      <c r="D17" s="27"/>
      <c r="E17" s="55"/>
      <c r="F17" s="55"/>
      <c r="G17" s="27"/>
      <c r="H17" s="27"/>
      <c r="I17" s="53"/>
      <c r="J17" s="54"/>
      <c r="K17" s="27"/>
      <c r="L17" s="55"/>
      <c r="M17" s="56"/>
      <c r="N17" s="55"/>
      <c r="O17" s="27"/>
      <c r="P17" s="27"/>
      <c r="Q17" s="53"/>
      <c r="R17" s="6"/>
    </row>
    <row r="18" spans="1:22" x14ac:dyDescent="0.15">
      <c r="A18" s="14">
        <v>44727</v>
      </c>
      <c r="B18" s="58">
        <v>15</v>
      </c>
      <c r="C18" s="54">
        <v>30</v>
      </c>
      <c r="D18" s="27">
        <v>3.45</v>
      </c>
      <c r="E18" s="55" t="s">
        <v>15</v>
      </c>
      <c r="F18" s="55">
        <v>99.99</v>
      </c>
      <c r="G18" s="27">
        <v>150</v>
      </c>
      <c r="H18" s="27">
        <v>0.1666</v>
      </c>
      <c r="I18" s="53">
        <f t="shared" ref="I16:I18" si="0">LOG((C18*D18*(1-(F18/100)))/(G15*H15*(1-(F15/100))), 2)</f>
        <v>2.0502079611873461</v>
      </c>
      <c r="J18" s="54">
        <v>30</v>
      </c>
      <c r="K18" s="27">
        <v>2.74</v>
      </c>
      <c r="L18" s="55" t="s">
        <v>15</v>
      </c>
      <c r="M18" s="55" t="s">
        <v>15</v>
      </c>
      <c r="N18" s="55">
        <v>99.99</v>
      </c>
      <c r="O18" s="27">
        <v>150</v>
      </c>
      <c r="P18" s="27">
        <v>0.1666</v>
      </c>
      <c r="Q18" s="53">
        <f t="shared" ref="Q16:Q18" si="1">LOG((J18*K18*(1-(N18/100)))/(O15*P15*(1-(N15/100))), 2)</f>
        <v>1.7177874924823415</v>
      </c>
      <c r="R18" s="6"/>
    </row>
    <row r="19" spans="1:22" x14ac:dyDescent="0.15">
      <c r="A19" s="14">
        <v>44728</v>
      </c>
      <c r="B19" s="58">
        <v>16</v>
      </c>
      <c r="C19" s="54"/>
      <c r="D19" s="27"/>
      <c r="E19" s="55"/>
      <c r="F19" s="55"/>
      <c r="G19" s="27"/>
      <c r="H19" s="27"/>
      <c r="I19" s="53"/>
      <c r="J19" s="54"/>
      <c r="K19" s="27"/>
      <c r="L19" s="55"/>
      <c r="M19" s="36"/>
      <c r="N19" s="55"/>
      <c r="O19" s="27"/>
      <c r="P19" s="27"/>
      <c r="Q19" s="53"/>
    </row>
    <row r="20" spans="1:22" x14ac:dyDescent="0.15">
      <c r="A20" s="14">
        <v>44729</v>
      </c>
      <c r="B20" s="58">
        <v>17</v>
      </c>
      <c r="C20" s="54"/>
      <c r="D20" s="27"/>
      <c r="E20" s="55"/>
      <c r="F20" s="55"/>
      <c r="G20" s="27"/>
      <c r="H20" s="27"/>
      <c r="I20" s="53"/>
      <c r="J20" s="67"/>
      <c r="K20" s="55"/>
      <c r="L20" s="55"/>
      <c r="M20" s="55"/>
      <c r="N20" s="55"/>
      <c r="O20" s="55"/>
      <c r="P20" s="55"/>
      <c r="Q20" s="53"/>
      <c r="R20" s="6"/>
    </row>
    <row r="21" spans="1:22" x14ac:dyDescent="0.15">
      <c r="A21" s="14">
        <v>44730</v>
      </c>
      <c r="B21" s="58">
        <v>18</v>
      </c>
      <c r="C21" s="54">
        <v>30</v>
      </c>
      <c r="D21" s="27"/>
      <c r="E21" s="55" t="s">
        <v>15</v>
      </c>
      <c r="F21" s="55">
        <v>99.99</v>
      </c>
      <c r="G21" s="27">
        <v>150</v>
      </c>
      <c r="H21" s="27">
        <v>0.1666</v>
      </c>
      <c r="I21" s="53"/>
      <c r="J21" s="54">
        <v>30</v>
      </c>
      <c r="K21" s="27"/>
      <c r="L21" s="55" t="s">
        <v>15</v>
      </c>
      <c r="M21" s="55" t="s">
        <v>15</v>
      </c>
      <c r="N21" s="55">
        <v>99.99</v>
      </c>
      <c r="O21" s="27">
        <v>150</v>
      </c>
      <c r="P21" s="27">
        <v>0.1666</v>
      </c>
      <c r="Q21" s="53"/>
      <c r="R21" s="7" t="s">
        <v>36</v>
      </c>
    </row>
    <row r="22" spans="1:22" x14ac:dyDescent="0.15">
      <c r="A22" s="14">
        <v>44731</v>
      </c>
      <c r="B22" s="58">
        <v>19</v>
      </c>
      <c r="C22" s="54"/>
      <c r="D22" s="27"/>
      <c r="E22" s="55"/>
      <c r="F22" s="55"/>
      <c r="G22" s="27"/>
      <c r="H22" s="27"/>
      <c r="I22" s="53"/>
      <c r="J22" s="54"/>
      <c r="K22" s="27"/>
      <c r="L22" s="55"/>
      <c r="M22" s="56"/>
      <c r="N22" s="55"/>
      <c r="O22" s="27"/>
      <c r="P22" s="27"/>
      <c r="Q22" s="53"/>
    </row>
    <row r="23" spans="1:22" x14ac:dyDescent="0.15">
      <c r="A23" s="14">
        <v>44732</v>
      </c>
      <c r="B23" s="58">
        <v>20</v>
      </c>
      <c r="C23" s="54"/>
      <c r="D23" s="27"/>
      <c r="E23" s="55"/>
      <c r="F23" s="55"/>
      <c r="G23" s="27"/>
      <c r="H23" s="27"/>
      <c r="I23" s="53"/>
      <c r="J23" s="62"/>
      <c r="K23" s="63"/>
      <c r="L23" s="64"/>
      <c r="M23" s="66"/>
      <c r="N23" s="64"/>
      <c r="O23" s="63"/>
      <c r="P23" s="63"/>
      <c r="Q23" s="65"/>
    </row>
    <row r="24" spans="1:22" x14ac:dyDescent="0.15">
      <c r="A24" s="14">
        <v>44733</v>
      </c>
      <c r="B24" s="58">
        <v>21</v>
      </c>
      <c r="C24" s="54"/>
      <c r="D24" s="27"/>
      <c r="E24" s="55"/>
      <c r="F24" s="55"/>
      <c r="G24" s="27"/>
      <c r="H24" s="27"/>
      <c r="I24" s="53"/>
      <c r="J24" s="54"/>
      <c r="K24" s="27"/>
      <c r="L24" s="55"/>
      <c r="M24" s="56"/>
      <c r="N24" s="55"/>
      <c r="O24" s="27"/>
      <c r="P24" s="27"/>
      <c r="Q24" s="53"/>
    </row>
    <row r="25" spans="1:22" x14ac:dyDescent="0.15">
      <c r="H25" s="16" t="s">
        <v>16</v>
      </c>
      <c r="I25" s="18">
        <f>SUM(I12:I24)</f>
        <v>5.5021990620438368</v>
      </c>
      <c r="P25" s="16" t="s">
        <v>16</v>
      </c>
      <c r="Q25" s="18">
        <f>SUM(Q11:Q24)</f>
        <v>5.40644739518393</v>
      </c>
    </row>
    <row r="26" spans="1:22" ht="60" x14ac:dyDescent="0.15">
      <c r="P26" s="17" t="s">
        <v>17</v>
      </c>
      <c r="Q26" s="18">
        <f>I25-Q25</f>
        <v>9.575166685990677E-2</v>
      </c>
    </row>
    <row r="29" spans="1:22" ht="14" customHeight="1" x14ac:dyDescent="0.2">
      <c r="L29"/>
      <c r="M29"/>
      <c r="N29"/>
      <c r="O29" s="18"/>
      <c r="T29"/>
      <c r="U29"/>
      <c r="V29"/>
    </row>
    <row r="30" spans="1:22" ht="14" customHeight="1" x14ac:dyDescent="0.2">
      <c r="G30" s="7" t="s">
        <v>18</v>
      </c>
      <c r="H30" s="7" t="s">
        <v>29</v>
      </c>
      <c r="I30" s="7" t="s">
        <v>30</v>
      </c>
      <c r="J30" s="7" t="s">
        <v>31</v>
      </c>
      <c r="K30" s="7" t="s">
        <v>32</v>
      </c>
      <c r="O30" s="18"/>
      <c r="P30" s="7" t="s">
        <v>37</v>
      </c>
      <c r="Q30" s="7" t="s">
        <v>33</v>
      </c>
      <c r="R30" s="7" t="s">
        <v>44</v>
      </c>
      <c r="U30"/>
      <c r="V30"/>
    </row>
    <row r="31" spans="1:22" ht="14" customHeight="1" x14ac:dyDescent="0.2">
      <c r="G31" s="7">
        <v>3</v>
      </c>
      <c r="H31" s="18">
        <f>'REP 3'!I12</f>
        <v>1.8719013574651404</v>
      </c>
      <c r="I31" s="18">
        <f>'REP 2'!I12</f>
        <v>1.96131059301403</v>
      </c>
      <c r="J31" s="76">
        <f>'REP 1'!I12</f>
        <v>1.8238070692640953</v>
      </c>
      <c r="K31" s="18">
        <f>AVERAGE(H31:J31)</f>
        <v>1.8856730065810885</v>
      </c>
      <c r="L31" s="7">
        <f>STDEV(H31:J31)</f>
        <v>6.9778567629622562E-2</v>
      </c>
      <c r="O31" s="18"/>
      <c r="P31" s="7">
        <v>0</v>
      </c>
      <c r="Q31" s="7">
        <v>0</v>
      </c>
      <c r="R31" s="7">
        <v>0</v>
      </c>
      <c r="U31"/>
      <c r="V31"/>
    </row>
    <row r="32" spans="1:22" ht="14" customHeight="1" x14ac:dyDescent="0.2">
      <c r="G32" s="7">
        <v>6</v>
      </c>
      <c r="H32" s="18">
        <f>'REP 3'!I15</f>
        <v>1.6084400962939807</v>
      </c>
      <c r="I32" s="18">
        <f>'REP 2'!I15</f>
        <v>1.4901201291052191</v>
      </c>
      <c r="J32" s="18">
        <f>'REP 1'!I15</f>
        <v>1.6281840315923954</v>
      </c>
      <c r="K32" s="18">
        <f>AVERAGE(H32:J32)</f>
        <v>1.5755814189971984</v>
      </c>
      <c r="L32" s="7">
        <f>STDEV(H32:J32)</f>
        <v>7.4667126620539592E-2</v>
      </c>
      <c r="O32" s="18"/>
      <c r="P32" s="7">
        <v>3</v>
      </c>
      <c r="Q32" s="18">
        <f>K31</f>
        <v>1.8856730065810885</v>
      </c>
      <c r="R32" s="18">
        <f>K36</f>
        <v>1.9367331469339291</v>
      </c>
      <c r="S32" s="18"/>
      <c r="T32" s="18"/>
      <c r="U32"/>
      <c r="V32"/>
    </row>
    <row r="33" spans="6:22" ht="14" customHeight="1" x14ac:dyDescent="0.2">
      <c r="G33" s="7">
        <v>9</v>
      </c>
      <c r="H33" s="18">
        <f>'REP 3'!I18</f>
        <v>1.7177874924823415</v>
      </c>
      <c r="I33" s="18">
        <f>'REP 2'!I18</f>
        <v>2.0460201642239126</v>
      </c>
      <c r="J33" s="18">
        <f>'REP 1'!I18</f>
        <v>2.0502079611873461</v>
      </c>
      <c r="K33" s="18">
        <f>AVERAGE(H33:J33)</f>
        <v>1.9380052059645336</v>
      </c>
      <c r="L33" s="7">
        <f>STDEV(H33:J33)</f>
        <v>0.19072562861174505</v>
      </c>
      <c r="O33" s="18"/>
      <c r="P33" s="7">
        <v>6</v>
      </c>
      <c r="Q33" s="18">
        <f>K32+Q32</f>
        <v>3.4612544255782867</v>
      </c>
      <c r="R33" s="18">
        <f>K37+R32</f>
        <v>3.6794592489462921</v>
      </c>
      <c r="S33" s="18"/>
      <c r="T33" s="18"/>
      <c r="U33"/>
      <c r="V33"/>
    </row>
    <row r="34" spans="6:22" ht="14" customHeight="1" x14ac:dyDescent="0.2">
      <c r="G34" s="7">
        <v>12</v>
      </c>
      <c r="H34" s="18">
        <f>'REP 3'!I21</f>
        <v>0</v>
      </c>
      <c r="I34" s="18">
        <f>'REP 2'!I21</f>
        <v>0</v>
      </c>
      <c r="J34" s="18">
        <f>'REP 1'!I21</f>
        <v>0</v>
      </c>
      <c r="K34" s="18">
        <f>AVERAGE(H34:J34)</f>
        <v>0</v>
      </c>
      <c r="L34" s="7">
        <f>STDEV(H34:J34)</f>
        <v>0</v>
      </c>
      <c r="O34" s="18"/>
      <c r="P34" s="7">
        <v>9</v>
      </c>
      <c r="Q34" s="18">
        <f>K33+Q33</f>
        <v>5.3992596315428205</v>
      </c>
      <c r="R34" s="18">
        <f>K38+R33</f>
        <v>5.5213814545059829</v>
      </c>
      <c r="S34" s="18"/>
      <c r="T34" s="18"/>
      <c r="U34"/>
      <c r="V34"/>
    </row>
    <row r="35" spans="6:22" ht="14" customHeight="1" x14ac:dyDescent="0.2">
      <c r="G35" s="7" t="s">
        <v>44</v>
      </c>
      <c r="K35" s="18"/>
      <c r="P35" s="7">
        <v>12</v>
      </c>
      <c r="Q35" s="18"/>
      <c r="S35" s="18"/>
      <c r="T35" s="18"/>
      <c r="U35"/>
      <c r="V35"/>
    </row>
    <row r="36" spans="6:22" ht="14" customHeight="1" x14ac:dyDescent="0.2">
      <c r="F36" s="18"/>
      <c r="G36" s="7">
        <v>3</v>
      </c>
      <c r="H36" s="18">
        <f>Q12</f>
        <v>1.9115575578169306</v>
      </c>
      <c r="I36" s="18">
        <f>'REP 2'!Q12</f>
        <v>1.8742644948336213</v>
      </c>
      <c r="J36" s="76">
        <f>'REP 3'!Q12</f>
        <v>2.0243773881512355</v>
      </c>
      <c r="K36" s="18">
        <f t="shared" ref="K36:K39" si="2">AVERAGE(H36:J36)</f>
        <v>1.9367331469339291</v>
      </c>
      <c r="L36" s="7">
        <f t="shared" ref="L36:L39" si="3">STDEV(H36:J36)</f>
        <v>7.81589911692014E-2</v>
      </c>
      <c r="Q36" s="18"/>
      <c r="R36" s="18"/>
      <c r="S36" s="18"/>
      <c r="T36" s="18"/>
      <c r="U36"/>
      <c r="V36"/>
    </row>
    <row r="37" spans="6:22" ht="14" customHeight="1" x14ac:dyDescent="0.2">
      <c r="F37" s="18"/>
      <c r="G37" s="7">
        <v>6</v>
      </c>
      <c r="H37" s="18">
        <f>Q15</f>
        <v>1.7771023448846577</v>
      </c>
      <c r="I37" s="18">
        <f>'REP 2'!Q15</f>
        <v>1.8145122639440625</v>
      </c>
      <c r="J37" s="18">
        <f>'REP 3'!Q15</f>
        <v>1.6365636972083686</v>
      </c>
      <c r="K37" s="18">
        <f t="shared" si="2"/>
        <v>1.742726102012363</v>
      </c>
      <c r="L37" s="7">
        <f>STDEV(H37:J37)</f>
        <v>9.3822799235224144E-2</v>
      </c>
      <c r="U37"/>
      <c r="V37"/>
    </row>
    <row r="38" spans="6:22" ht="14" customHeight="1" x14ac:dyDescent="0.2">
      <c r="F38" s="18"/>
      <c r="G38" s="7">
        <v>9</v>
      </c>
      <c r="H38" s="18">
        <f>Q18</f>
        <v>1.7177874924823415</v>
      </c>
      <c r="I38" s="18">
        <f>'REP 2'!Q18</f>
        <v>1.9097742564544331</v>
      </c>
      <c r="J38" s="18">
        <f>'REP 3'!Q18</f>
        <v>1.8982048677422962</v>
      </c>
      <c r="K38" s="18">
        <f t="shared" si="2"/>
        <v>1.8419222055596904</v>
      </c>
      <c r="L38" s="7">
        <f t="shared" si="3"/>
        <v>0.10765933741153112</v>
      </c>
      <c r="U38"/>
      <c r="V38"/>
    </row>
    <row r="39" spans="6:22" ht="14" customHeight="1" x14ac:dyDescent="0.2">
      <c r="F39" s="18"/>
      <c r="G39" s="7">
        <v>12</v>
      </c>
      <c r="H39" s="18">
        <f>'REP 3'!Q21</f>
        <v>0</v>
      </c>
      <c r="I39" s="18">
        <f>'REP 2'!Q21</f>
        <v>0</v>
      </c>
      <c r="J39" s="18">
        <f>'REP 1'!Q21</f>
        <v>0</v>
      </c>
      <c r="K39" s="18">
        <f t="shared" si="2"/>
        <v>0</v>
      </c>
      <c r="L39" s="7">
        <f t="shared" si="3"/>
        <v>0</v>
      </c>
      <c r="U39"/>
      <c r="V39"/>
    </row>
    <row r="40" spans="6:22" ht="14" customHeight="1" x14ac:dyDescent="0.15">
      <c r="K40" s="18"/>
    </row>
    <row r="41" spans="6:22" ht="14" customHeight="1" x14ac:dyDescent="0.15">
      <c r="H41" s="18"/>
      <c r="I41" s="18"/>
      <c r="J41" s="76"/>
      <c r="K41" s="18"/>
    </row>
    <row r="42" spans="6:22" ht="14" customHeight="1" x14ac:dyDescent="0.15">
      <c r="H42" s="18"/>
      <c r="I42" s="18"/>
      <c r="J42" s="18"/>
      <c r="K42" s="18"/>
    </row>
    <row r="43" spans="6:22" ht="14" customHeight="1" x14ac:dyDescent="0.15">
      <c r="H43" s="18"/>
      <c r="I43" s="18"/>
      <c r="J43" s="18"/>
      <c r="K43" s="18"/>
    </row>
    <row r="44" spans="6:22" ht="14" customHeight="1" x14ac:dyDescent="0.15">
      <c r="H44" s="18"/>
      <c r="I44" s="18"/>
      <c r="J44" s="18"/>
      <c r="K44" s="18"/>
    </row>
    <row r="45" spans="6:22" ht="14" customHeight="1" x14ac:dyDescent="0.15">
      <c r="K45" s="18"/>
    </row>
    <row r="46" spans="6:22" ht="14" customHeight="1" x14ac:dyDescent="0.15">
      <c r="H46" s="18"/>
      <c r="I46" s="18"/>
      <c r="J46" s="76"/>
      <c r="K46" s="18"/>
    </row>
    <row r="47" spans="6:22" ht="14" customHeight="1" x14ac:dyDescent="0.15">
      <c r="K47" s="18"/>
    </row>
    <row r="48" spans="6:22" ht="14" customHeight="1" x14ac:dyDescent="0.15">
      <c r="K48" s="18"/>
    </row>
    <row r="49" spans="8:12" ht="14" customHeight="1" x14ac:dyDescent="0.15">
      <c r="H49" s="18"/>
      <c r="I49" s="18"/>
      <c r="J49" s="18"/>
      <c r="K49" s="18"/>
    </row>
    <row r="50" spans="8:12" ht="14" customHeight="1" x14ac:dyDescent="0.2">
      <c r="K50" s="18"/>
      <c r="L50"/>
    </row>
    <row r="51" spans="8:12" ht="14" customHeight="1" x14ac:dyDescent="0.2">
      <c r="K51" s="18"/>
      <c r="L51"/>
    </row>
  </sheetData>
  <mergeCells count="3">
    <mergeCell ref="A1:B1"/>
    <mergeCell ref="C1:I1"/>
    <mergeCell ref="J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0CF7-E9F9-C24D-891C-64F7D160696B}">
  <dimension ref="A1:R41"/>
  <sheetViews>
    <sheetView zoomScale="92" workbookViewId="0">
      <selection activeCell="Q18" sqref="Q18"/>
    </sheetView>
  </sheetViews>
  <sheetFormatPr baseColWidth="10" defaultRowHeight="14" x14ac:dyDescent="0.15"/>
  <cols>
    <col min="1" max="16384" width="10.83203125" style="7"/>
  </cols>
  <sheetData>
    <row r="1" spans="1:18" ht="14" customHeight="1" x14ac:dyDescent="0.2">
      <c r="A1" s="77" t="s">
        <v>42</v>
      </c>
      <c r="B1" s="78"/>
      <c r="C1" s="79" t="s">
        <v>25</v>
      </c>
      <c r="D1" s="80"/>
      <c r="E1" s="80"/>
      <c r="F1" s="80"/>
      <c r="G1" s="80"/>
      <c r="H1" s="80"/>
      <c r="I1" s="81"/>
      <c r="J1" s="82" t="s">
        <v>40</v>
      </c>
      <c r="K1" s="83"/>
      <c r="L1" s="83"/>
      <c r="M1" s="83"/>
      <c r="N1" s="83"/>
      <c r="O1" s="83"/>
      <c r="P1" s="83"/>
      <c r="Q1" s="83"/>
      <c r="R1" s="6"/>
    </row>
    <row r="2" spans="1:18" ht="46" thickBot="1" x14ac:dyDescent="0.2">
      <c r="A2" s="8" t="s">
        <v>5</v>
      </c>
      <c r="B2" s="9" t="s">
        <v>6</v>
      </c>
      <c r="C2" s="10" t="s">
        <v>10</v>
      </c>
      <c r="D2" s="11" t="s">
        <v>11</v>
      </c>
      <c r="E2" s="11" t="s">
        <v>0</v>
      </c>
      <c r="F2" s="11" t="s">
        <v>35</v>
      </c>
      <c r="G2" s="11" t="s">
        <v>12</v>
      </c>
      <c r="H2" s="11" t="s">
        <v>13</v>
      </c>
      <c r="I2" s="12" t="s">
        <v>3</v>
      </c>
      <c r="J2" s="10" t="s">
        <v>10</v>
      </c>
      <c r="K2" s="11" t="s">
        <v>11</v>
      </c>
      <c r="L2" s="11" t="s">
        <v>0</v>
      </c>
      <c r="M2" s="11" t="s">
        <v>14</v>
      </c>
      <c r="N2" s="11" t="s">
        <v>2</v>
      </c>
      <c r="O2" s="11" t="s">
        <v>12</v>
      </c>
      <c r="P2" s="11" t="s">
        <v>13</v>
      </c>
      <c r="Q2" s="12" t="s">
        <v>3</v>
      </c>
      <c r="R2" s="13" t="s">
        <v>4</v>
      </c>
    </row>
    <row r="3" spans="1:18" ht="14" customHeight="1" x14ac:dyDescent="0.15">
      <c r="A3" s="14">
        <v>44712</v>
      </c>
      <c r="B3" s="57">
        <v>0</v>
      </c>
      <c r="C3" s="29">
        <v>92</v>
      </c>
      <c r="D3" s="30">
        <v>1.3</v>
      </c>
      <c r="E3" s="31" t="s">
        <v>15</v>
      </c>
      <c r="F3" s="31" t="s">
        <v>8</v>
      </c>
      <c r="G3" s="30">
        <v>1600</v>
      </c>
      <c r="H3" s="30">
        <v>7.4999999999999997E-2</v>
      </c>
      <c r="I3" s="32" t="s">
        <v>8</v>
      </c>
      <c r="J3" s="29">
        <v>92</v>
      </c>
      <c r="K3" s="30">
        <v>1.3</v>
      </c>
      <c r="L3" s="31" t="s">
        <v>15</v>
      </c>
      <c r="M3" s="33"/>
      <c r="N3" s="31" t="s">
        <v>8</v>
      </c>
      <c r="O3" s="30">
        <v>1600</v>
      </c>
      <c r="P3" s="30">
        <v>7.4999999999999997E-2</v>
      </c>
      <c r="Q3" s="32" t="s">
        <v>8</v>
      </c>
      <c r="R3" s="6" t="s">
        <v>7</v>
      </c>
    </row>
    <row r="4" spans="1:18" ht="14" customHeight="1" x14ac:dyDescent="0.15">
      <c r="A4" s="14">
        <v>44713</v>
      </c>
      <c r="B4" s="58">
        <v>1</v>
      </c>
      <c r="C4" s="35"/>
      <c r="D4" s="36"/>
      <c r="E4" s="37" t="s">
        <v>15</v>
      </c>
      <c r="F4" s="37" t="s">
        <v>15</v>
      </c>
      <c r="G4" s="36"/>
      <c r="H4" s="36"/>
      <c r="I4" s="34" t="s">
        <v>8</v>
      </c>
      <c r="J4" s="35"/>
      <c r="K4" s="36"/>
      <c r="L4" s="37" t="s">
        <v>15</v>
      </c>
      <c r="M4" s="38"/>
      <c r="N4" s="37" t="s">
        <v>15</v>
      </c>
      <c r="O4" s="36"/>
      <c r="P4" s="36"/>
      <c r="Q4" s="34" t="s">
        <v>8</v>
      </c>
      <c r="R4" s="6"/>
    </row>
    <row r="5" spans="1:18" ht="14" customHeight="1" x14ac:dyDescent="0.15">
      <c r="A5" s="14">
        <v>44714</v>
      </c>
      <c r="B5" s="59">
        <v>2</v>
      </c>
      <c r="C5" s="40"/>
      <c r="D5" s="41"/>
      <c r="E5" s="42" t="s">
        <v>15</v>
      </c>
      <c r="F5" s="42">
        <v>18</v>
      </c>
      <c r="G5" s="43"/>
      <c r="H5" s="43"/>
      <c r="I5" s="39" t="s">
        <v>8</v>
      </c>
      <c r="J5" s="40"/>
      <c r="K5" s="41"/>
      <c r="L5" s="42" t="s">
        <v>15</v>
      </c>
      <c r="M5" s="44"/>
      <c r="N5" s="42">
        <v>18</v>
      </c>
      <c r="O5" s="43"/>
      <c r="P5" s="43"/>
      <c r="Q5" s="39" t="s">
        <v>8</v>
      </c>
      <c r="R5" s="6" t="s">
        <v>26</v>
      </c>
    </row>
    <row r="6" spans="1:18" ht="14" customHeight="1" x14ac:dyDescent="0.15">
      <c r="A6" s="14">
        <v>44715</v>
      </c>
      <c r="B6" s="59">
        <v>3</v>
      </c>
      <c r="C6" s="43"/>
      <c r="D6" s="43"/>
      <c r="E6" s="42" t="s">
        <v>15</v>
      </c>
      <c r="F6" s="42" t="s">
        <v>28</v>
      </c>
      <c r="G6" s="43"/>
      <c r="H6" s="43"/>
      <c r="I6" s="39" t="s">
        <v>8</v>
      </c>
      <c r="J6" s="43"/>
      <c r="K6" s="43"/>
      <c r="L6" s="42" t="s">
        <v>15</v>
      </c>
      <c r="M6" s="44"/>
      <c r="N6" s="42" t="s">
        <v>28</v>
      </c>
      <c r="O6" s="43"/>
      <c r="P6" s="43"/>
      <c r="Q6" s="39" t="s">
        <v>8</v>
      </c>
      <c r="R6" s="6" t="s">
        <v>34</v>
      </c>
    </row>
    <row r="7" spans="1:18" ht="14" customHeight="1" x14ac:dyDescent="0.15">
      <c r="A7" s="14">
        <v>44716</v>
      </c>
      <c r="B7" s="59">
        <v>4</v>
      </c>
      <c r="C7" s="43"/>
      <c r="D7" s="43"/>
      <c r="E7" s="42" t="s">
        <v>15</v>
      </c>
      <c r="F7" s="42" t="s">
        <v>15</v>
      </c>
      <c r="G7" s="43"/>
      <c r="H7" s="43"/>
      <c r="I7" s="39" t="s">
        <v>8</v>
      </c>
      <c r="J7" s="43"/>
      <c r="K7" s="43"/>
      <c r="L7" s="42" t="s">
        <v>15</v>
      </c>
      <c r="M7" s="44"/>
      <c r="N7" s="42" t="s">
        <v>15</v>
      </c>
      <c r="O7" s="43"/>
      <c r="P7" s="43"/>
      <c r="Q7" s="39" t="s">
        <v>8</v>
      </c>
      <c r="R7" s="6" t="s">
        <v>27</v>
      </c>
    </row>
    <row r="8" spans="1:18" ht="14" customHeight="1" x14ac:dyDescent="0.15">
      <c r="A8" s="14">
        <v>44717</v>
      </c>
      <c r="B8" s="59">
        <v>5</v>
      </c>
      <c r="C8" s="40"/>
      <c r="D8" s="41"/>
      <c r="E8" s="45" t="s">
        <v>15</v>
      </c>
      <c r="F8" s="45" t="s">
        <v>15</v>
      </c>
      <c r="G8" s="41"/>
      <c r="H8" s="41"/>
      <c r="I8" s="39" t="s">
        <v>8</v>
      </c>
      <c r="J8" s="40"/>
      <c r="K8" s="41"/>
      <c r="L8" s="45" t="s">
        <v>15</v>
      </c>
      <c r="M8" s="44"/>
      <c r="N8" s="45" t="s">
        <v>15</v>
      </c>
      <c r="O8" s="41"/>
      <c r="P8" s="41"/>
      <c r="Q8" s="39" t="s">
        <v>8</v>
      </c>
      <c r="R8" s="6"/>
    </row>
    <row r="9" spans="1:18" ht="14" customHeight="1" x14ac:dyDescent="0.15">
      <c r="A9" s="14">
        <v>44718</v>
      </c>
      <c r="B9" s="60">
        <v>6</v>
      </c>
      <c r="C9" s="46"/>
      <c r="D9" s="48"/>
      <c r="E9" s="47" t="s">
        <v>15</v>
      </c>
      <c r="F9" s="47">
        <v>99.99</v>
      </c>
      <c r="G9" s="48">
        <v>150</v>
      </c>
      <c r="H9" s="48">
        <v>0.16666</v>
      </c>
      <c r="I9" s="68" t="s">
        <v>8</v>
      </c>
      <c r="J9" s="46"/>
      <c r="K9" s="48"/>
      <c r="L9" s="47" t="s">
        <v>15</v>
      </c>
      <c r="M9" s="47" t="s">
        <v>15</v>
      </c>
      <c r="N9" s="47">
        <v>99.99</v>
      </c>
      <c r="O9" s="48">
        <v>150</v>
      </c>
      <c r="P9" s="48">
        <v>0.16666</v>
      </c>
      <c r="Q9" s="68" t="s">
        <v>8</v>
      </c>
      <c r="R9" s="6" t="s">
        <v>39</v>
      </c>
    </row>
    <row r="10" spans="1:18" ht="14" customHeight="1" x14ac:dyDescent="0.15">
      <c r="A10" s="14">
        <v>44719</v>
      </c>
      <c r="B10" s="69">
        <v>7</v>
      </c>
      <c r="C10" s="70"/>
      <c r="D10" s="71"/>
      <c r="E10" s="72"/>
      <c r="F10" s="72"/>
      <c r="G10" s="73"/>
      <c r="H10" s="74"/>
      <c r="I10" s="75"/>
      <c r="J10" s="70"/>
      <c r="K10" s="71"/>
      <c r="L10" s="72"/>
      <c r="M10" s="73"/>
      <c r="N10" s="72"/>
      <c r="O10" s="73"/>
      <c r="P10" s="74"/>
      <c r="Q10" s="75"/>
    </row>
    <row r="11" spans="1:18" ht="14" customHeight="1" x14ac:dyDescent="0.15">
      <c r="A11" s="14">
        <v>44720</v>
      </c>
      <c r="B11" s="61">
        <v>8</v>
      </c>
      <c r="C11" s="49"/>
      <c r="D11" s="50"/>
      <c r="E11" s="51"/>
      <c r="F11" s="51"/>
      <c r="G11" s="50"/>
      <c r="H11" s="50"/>
      <c r="I11" s="28"/>
      <c r="J11" s="49"/>
      <c r="K11" s="50"/>
      <c r="L11" s="51"/>
      <c r="M11" s="52"/>
      <c r="N11" s="51"/>
      <c r="O11" s="50"/>
      <c r="P11" s="50"/>
      <c r="Q11" s="53"/>
    </row>
    <row r="12" spans="1:18" ht="14" customHeight="1" x14ac:dyDescent="0.15">
      <c r="A12" s="14">
        <v>44721</v>
      </c>
      <c r="B12" s="58">
        <v>9</v>
      </c>
      <c r="C12" s="54">
        <v>30</v>
      </c>
      <c r="D12" s="27">
        <v>3.2450000000000001</v>
      </c>
      <c r="E12" s="55" t="s">
        <v>15</v>
      </c>
      <c r="F12" s="55">
        <v>99.99</v>
      </c>
      <c r="G12" s="27">
        <v>150</v>
      </c>
      <c r="H12" s="27">
        <v>0.1666</v>
      </c>
      <c r="I12" s="53">
        <f>LOG((C12*D12*(1-(F12/100)))/(G9*H9*(1-(F9/100))), 2)</f>
        <v>1.96131059301403</v>
      </c>
      <c r="J12" s="54">
        <v>30</v>
      </c>
      <c r="K12" s="27">
        <v>3.0550000000000002</v>
      </c>
      <c r="L12" s="55" t="s">
        <v>15</v>
      </c>
      <c r="M12" s="55" t="s">
        <v>15</v>
      </c>
      <c r="N12" s="55">
        <v>99.99</v>
      </c>
      <c r="O12" s="27">
        <v>150</v>
      </c>
      <c r="P12" s="27">
        <v>0.1666</v>
      </c>
      <c r="Q12" s="53">
        <f>LOG((J12*K12*(1-(N12/100)))/(O9*P9*(1-(N9/100))), 2)</f>
        <v>1.8742644948336213</v>
      </c>
      <c r="R12" s="6" t="s">
        <v>38</v>
      </c>
    </row>
    <row r="13" spans="1:18" ht="14" customHeight="1" x14ac:dyDescent="0.15">
      <c r="A13" s="14">
        <v>44722</v>
      </c>
      <c r="B13" s="58">
        <v>10</v>
      </c>
      <c r="C13" s="54"/>
      <c r="D13" s="27"/>
      <c r="E13" s="55"/>
      <c r="F13" s="55"/>
      <c r="G13" s="27"/>
      <c r="H13" s="27"/>
      <c r="I13" s="53"/>
      <c r="J13" s="54"/>
      <c r="K13" s="27"/>
      <c r="L13" s="55"/>
      <c r="M13" s="56"/>
      <c r="N13" s="55"/>
      <c r="O13" s="27"/>
      <c r="P13" s="27"/>
      <c r="Q13" s="53"/>
      <c r="R13" s="15"/>
    </row>
    <row r="14" spans="1:18" x14ac:dyDescent="0.15">
      <c r="A14" s="14">
        <v>44723</v>
      </c>
      <c r="B14" s="58">
        <v>11</v>
      </c>
      <c r="C14" s="54"/>
      <c r="D14" s="27"/>
      <c r="E14" s="55"/>
      <c r="F14" s="55"/>
      <c r="G14" s="27"/>
      <c r="H14" s="27"/>
      <c r="I14" s="53"/>
      <c r="J14" s="54"/>
      <c r="K14" s="27"/>
      <c r="L14" s="55"/>
      <c r="M14" s="56"/>
      <c r="N14" s="55"/>
      <c r="O14" s="27"/>
      <c r="P14" s="27"/>
      <c r="Q14" s="53"/>
      <c r="R14" s="6"/>
    </row>
    <row r="15" spans="1:18" x14ac:dyDescent="0.15">
      <c r="A15" s="14">
        <v>44724</v>
      </c>
      <c r="B15" s="58">
        <v>12</v>
      </c>
      <c r="C15" s="54">
        <v>30</v>
      </c>
      <c r="D15" s="27">
        <v>2.34</v>
      </c>
      <c r="E15" s="55" t="s">
        <v>15</v>
      </c>
      <c r="F15" s="55">
        <v>99.99</v>
      </c>
      <c r="G15" s="27">
        <v>150</v>
      </c>
      <c r="H15" s="27">
        <v>0.1666</v>
      </c>
      <c r="I15" s="53">
        <f>LOG((C15*D15*(1-(F15/100)))/(G12*H12*(1-(F12/100))), 2)</f>
        <v>1.4901201291052191</v>
      </c>
      <c r="J15" s="54">
        <v>30</v>
      </c>
      <c r="K15" s="27">
        <v>2.93</v>
      </c>
      <c r="L15" s="55" t="s">
        <v>15</v>
      </c>
      <c r="M15" s="55" t="s">
        <v>15</v>
      </c>
      <c r="N15" s="55">
        <v>99.99</v>
      </c>
      <c r="O15" s="27">
        <v>150</v>
      </c>
      <c r="P15" s="27">
        <v>0.1666</v>
      </c>
      <c r="Q15" s="53">
        <f>LOG((J15*K15*(1-(N15/100)))/(O12*P12*(1-(N12/100))), 2)</f>
        <v>1.8145122639440625</v>
      </c>
      <c r="R15" s="6"/>
    </row>
    <row r="16" spans="1:18" x14ac:dyDescent="0.15">
      <c r="A16" s="14">
        <v>44725</v>
      </c>
      <c r="B16" s="58">
        <v>13</v>
      </c>
      <c r="C16" s="54"/>
      <c r="D16" s="27"/>
      <c r="E16" s="55"/>
      <c r="F16" s="55"/>
      <c r="G16" s="27"/>
      <c r="H16" s="27"/>
      <c r="I16" s="53"/>
      <c r="J16" s="54"/>
      <c r="K16" s="27"/>
      <c r="L16" s="55"/>
      <c r="M16" s="56"/>
      <c r="N16" s="55"/>
      <c r="O16" s="27"/>
      <c r="P16" s="27"/>
      <c r="Q16" s="53"/>
      <c r="R16" s="6"/>
    </row>
    <row r="17" spans="1:18" x14ac:dyDescent="0.15">
      <c r="A17" s="14">
        <v>44726</v>
      </c>
      <c r="B17" s="58">
        <v>14</v>
      </c>
      <c r="C17" s="54"/>
      <c r="D17" s="27"/>
      <c r="E17" s="55"/>
      <c r="F17" s="55"/>
      <c r="G17" s="27"/>
      <c r="H17" s="27"/>
      <c r="I17" s="53"/>
      <c r="J17" s="54"/>
      <c r="K17" s="27"/>
      <c r="L17" s="55"/>
      <c r="M17" s="56"/>
      <c r="N17" s="55"/>
      <c r="O17" s="27"/>
      <c r="P17" s="27"/>
      <c r="Q17" s="53"/>
      <c r="R17" s="6"/>
    </row>
    <row r="18" spans="1:18" x14ac:dyDescent="0.15">
      <c r="A18" s="14">
        <v>44727</v>
      </c>
      <c r="B18" s="58">
        <v>15</v>
      </c>
      <c r="C18" s="54">
        <v>30</v>
      </c>
      <c r="D18" s="27">
        <v>3.44</v>
      </c>
      <c r="E18" s="55" t="s">
        <v>15</v>
      </c>
      <c r="F18" s="55">
        <v>99.99</v>
      </c>
      <c r="G18" s="27">
        <v>150</v>
      </c>
      <c r="H18" s="27">
        <v>0.1666</v>
      </c>
      <c r="I18" s="53">
        <f t="shared" ref="I16:I18" si="0">LOG((C18*D18*(1-(F18/100)))/(G15*H15*(1-(F15/100))), 2)</f>
        <v>2.0460201642239126</v>
      </c>
      <c r="J18" s="54">
        <v>30</v>
      </c>
      <c r="K18" s="27">
        <v>3.13</v>
      </c>
      <c r="L18" s="55" t="s">
        <v>15</v>
      </c>
      <c r="M18" s="55" t="s">
        <v>15</v>
      </c>
      <c r="N18" s="55">
        <v>99.99</v>
      </c>
      <c r="O18" s="27">
        <v>150</v>
      </c>
      <c r="P18" s="27">
        <v>0.1666</v>
      </c>
      <c r="Q18" s="53">
        <f t="shared" ref="Q16:Q18" si="1">LOG((J18*K18*(1-(N18/100)))/(O15*P15*(1-(N15/100))), 2)</f>
        <v>1.9097742564544331</v>
      </c>
      <c r="R18" s="6"/>
    </row>
    <row r="19" spans="1:18" x14ac:dyDescent="0.15">
      <c r="A19" s="14">
        <v>44728</v>
      </c>
      <c r="B19" s="58">
        <v>16</v>
      </c>
      <c r="C19" s="54"/>
      <c r="D19" s="27"/>
      <c r="E19" s="55"/>
      <c r="F19" s="55"/>
      <c r="G19" s="27"/>
      <c r="H19" s="27"/>
      <c r="I19" s="53"/>
      <c r="J19" s="54"/>
      <c r="K19" s="27"/>
      <c r="L19" s="55"/>
      <c r="M19" s="36"/>
      <c r="N19" s="55"/>
      <c r="O19" s="27"/>
      <c r="P19" s="27"/>
      <c r="Q19" s="53"/>
    </row>
    <row r="20" spans="1:18" x14ac:dyDescent="0.15">
      <c r="A20" s="14">
        <v>44729</v>
      </c>
      <c r="B20" s="58">
        <v>17</v>
      </c>
      <c r="C20" s="54"/>
      <c r="D20" s="27"/>
      <c r="E20" s="55"/>
      <c r="F20" s="55"/>
      <c r="G20" s="27"/>
      <c r="H20" s="27"/>
      <c r="I20" s="53"/>
      <c r="J20" s="67"/>
      <c r="K20" s="55"/>
      <c r="L20" s="55"/>
      <c r="M20" s="55"/>
      <c r="N20" s="55"/>
      <c r="O20" s="55"/>
      <c r="P20" s="55"/>
      <c r="Q20" s="53"/>
      <c r="R20" s="6"/>
    </row>
    <row r="21" spans="1:18" x14ac:dyDescent="0.15">
      <c r="A21" s="14">
        <v>44730</v>
      </c>
      <c r="B21" s="58">
        <v>18</v>
      </c>
      <c r="C21" s="54">
        <v>30</v>
      </c>
      <c r="D21" s="27"/>
      <c r="E21" s="55" t="s">
        <v>15</v>
      </c>
      <c r="F21" s="55">
        <v>99.99</v>
      </c>
      <c r="G21" s="27">
        <v>150</v>
      </c>
      <c r="H21" s="27">
        <v>0.1666</v>
      </c>
      <c r="I21" s="53"/>
      <c r="J21" s="54">
        <v>30</v>
      </c>
      <c r="K21" s="27"/>
      <c r="L21" s="55" t="s">
        <v>15</v>
      </c>
      <c r="M21" s="55" t="s">
        <v>15</v>
      </c>
      <c r="N21" s="55">
        <v>99.99</v>
      </c>
      <c r="O21" s="27">
        <v>150</v>
      </c>
      <c r="P21" s="27">
        <v>0.1666</v>
      </c>
      <c r="Q21" s="53"/>
      <c r="R21" s="7" t="s">
        <v>36</v>
      </c>
    </row>
    <row r="22" spans="1:18" x14ac:dyDescent="0.15">
      <c r="A22" s="14">
        <v>44731</v>
      </c>
      <c r="B22" s="58">
        <v>19</v>
      </c>
      <c r="C22" s="54"/>
      <c r="D22" s="27"/>
      <c r="E22" s="55"/>
      <c r="F22" s="55"/>
      <c r="G22" s="27"/>
      <c r="H22" s="27"/>
      <c r="I22" s="53"/>
      <c r="J22" s="54"/>
      <c r="K22" s="27"/>
      <c r="L22" s="55"/>
      <c r="M22" s="56"/>
      <c r="N22" s="55"/>
      <c r="O22" s="27"/>
      <c r="P22" s="27"/>
      <c r="Q22" s="53"/>
    </row>
    <row r="23" spans="1:18" x14ac:dyDescent="0.15">
      <c r="A23" s="14">
        <v>44732</v>
      </c>
      <c r="B23" s="58">
        <v>20</v>
      </c>
      <c r="C23" s="54"/>
      <c r="D23" s="27"/>
      <c r="E23" s="55"/>
      <c r="F23" s="55"/>
      <c r="G23" s="27"/>
      <c r="H23" s="27"/>
      <c r="I23" s="53"/>
      <c r="J23" s="62"/>
      <c r="K23" s="63"/>
      <c r="L23" s="64"/>
      <c r="M23" s="66"/>
      <c r="N23" s="64"/>
      <c r="O23" s="63"/>
      <c r="P23" s="63"/>
      <c r="Q23" s="65"/>
    </row>
    <row r="24" spans="1:18" x14ac:dyDescent="0.15">
      <c r="A24" s="14">
        <v>44733</v>
      </c>
      <c r="B24" s="58">
        <v>21</v>
      </c>
      <c r="C24" s="54"/>
      <c r="D24" s="27"/>
      <c r="E24" s="55"/>
      <c r="F24" s="55"/>
      <c r="G24" s="27"/>
      <c r="H24" s="27"/>
      <c r="I24" s="53"/>
      <c r="J24" s="54"/>
      <c r="K24" s="27"/>
      <c r="L24" s="55"/>
      <c r="M24" s="56"/>
      <c r="N24" s="55"/>
      <c r="O24" s="27"/>
      <c r="P24" s="27"/>
      <c r="Q24" s="53"/>
    </row>
    <row r="25" spans="1:18" x14ac:dyDescent="0.15">
      <c r="H25" s="16" t="s">
        <v>16</v>
      </c>
      <c r="I25" s="18">
        <f>SUM(I12:I24)</f>
        <v>5.4974508863431613</v>
      </c>
      <c r="P25" s="16" t="s">
        <v>16</v>
      </c>
      <c r="Q25" s="18">
        <f>SUM(Q11:Q24)</f>
        <v>5.5985510152321174</v>
      </c>
    </row>
    <row r="26" spans="1:18" ht="60" x14ac:dyDescent="0.15">
      <c r="P26" s="17" t="s">
        <v>17</v>
      </c>
      <c r="Q26" s="18">
        <f>I25-Q25</f>
        <v>-0.10110012888895614</v>
      </c>
    </row>
    <row r="27" spans="1:18" ht="14" customHeight="1" x14ac:dyDescent="0.15"/>
    <row r="28" spans="1:18" ht="14" customHeight="1" x14ac:dyDescent="0.15"/>
    <row r="29" spans="1:18" ht="14" customHeight="1" x14ac:dyDescent="0.15"/>
    <row r="30" spans="1:18" ht="14" customHeight="1" x14ac:dyDescent="0.15"/>
    <row r="31" spans="1:18" ht="14" customHeight="1" x14ac:dyDescent="0.15"/>
    <row r="32" spans="1:18" ht="14" customHeight="1" x14ac:dyDescent="0.15"/>
    <row r="33" ht="14" customHeight="1" x14ac:dyDescent="0.15"/>
    <row r="34" ht="14" customHeight="1" x14ac:dyDescent="0.15"/>
    <row r="35" ht="14" customHeight="1" x14ac:dyDescent="0.15"/>
    <row r="36" ht="14" customHeight="1" x14ac:dyDescent="0.15"/>
    <row r="37" ht="14" customHeight="1" x14ac:dyDescent="0.15"/>
    <row r="38" ht="14" customHeight="1" x14ac:dyDescent="0.15"/>
    <row r="39" ht="14" customHeight="1" x14ac:dyDescent="0.15"/>
    <row r="40" ht="14" customHeight="1" x14ac:dyDescent="0.15"/>
    <row r="41" ht="14" customHeight="1" x14ac:dyDescent="0.15"/>
  </sheetData>
  <mergeCells count="3">
    <mergeCell ref="A1:B1"/>
    <mergeCell ref="C1:I1"/>
    <mergeCell ref="J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494E-5E13-7F4E-A098-9085E8038B30}">
  <dimension ref="A1:V56"/>
  <sheetViews>
    <sheetView tabSelected="1" zoomScale="60" workbookViewId="0">
      <selection activeCell="N19" sqref="N19"/>
    </sheetView>
  </sheetViews>
  <sheetFormatPr baseColWidth="10" defaultRowHeight="14" x14ac:dyDescent="0.15"/>
  <cols>
    <col min="1" max="16384" width="10.83203125" style="7"/>
  </cols>
  <sheetData>
    <row r="1" spans="1:18" ht="14" customHeight="1" x14ac:dyDescent="0.2">
      <c r="A1" s="77" t="s">
        <v>43</v>
      </c>
      <c r="B1" s="78"/>
      <c r="C1" s="79" t="s">
        <v>25</v>
      </c>
      <c r="D1" s="80"/>
      <c r="E1" s="80"/>
      <c r="F1" s="80"/>
      <c r="G1" s="80"/>
      <c r="H1" s="80"/>
      <c r="I1" s="81"/>
      <c r="J1" s="82" t="s">
        <v>40</v>
      </c>
      <c r="K1" s="83"/>
      <c r="L1" s="83"/>
      <c r="M1" s="83"/>
      <c r="N1" s="83"/>
      <c r="O1" s="83"/>
      <c r="P1" s="83"/>
      <c r="Q1" s="83"/>
      <c r="R1" s="6"/>
    </row>
    <row r="2" spans="1:18" ht="46" thickBot="1" x14ac:dyDescent="0.2">
      <c r="A2" s="8" t="s">
        <v>5</v>
      </c>
      <c r="B2" s="9" t="s">
        <v>6</v>
      </c>
      <c r="C2" s="10" t="s">
        <v>10</v>
      </c>
      <c r="D2" s="11" t="s">
        <v>11</v>
      </c>
      <c r="E2" s="11" t="s">
        <v>0</v>
      </c>
      <c r="F2" s="11" t="s">
        <v>35</v>
      </c>
      <c r="G2" s="11" t="s">
        <v>12</v>
      </c>
      <c r="H2" s="11" t="s">
        <v>13</v>
      </c>
      <c r="I2" s="12" t="s">
        <v>3</v>
      </c>
      <c r="J2" s="10" t="s">
        <v>10</v>
      </c>
      <c r="K2" s="11" t="s">
        <v>11</v>
      </c>
      <c r="L2" s="11" t="s">
        <v>0</v>
      </c>
      <c r="M2" s="11" t="s">
        <v>14</v>
      </c>
      <c r="N2" s="11" t="s">
        <v>2</v>
      </c>
      <c r="O2" s="11" t="s">
        <v>12</v>
      </c>
      <c r="P2" s="11" t="s">
        <v>13</v>
      </c>
      <c r="Q2" s="12" t="s">
        <v>3</v>
      </c>
      <c r="R2" s="13" t="s">
        <v>4</v>
      </c>
    </row>
    <row r="3" spans="1:18" ht="14" customHeight="1" x14ac:dyDescent="0.15">
      <c r="A3" s="14">
        <v>44712</v>
      </c>
      <c r="B3" s="57">
        <v>0</v>
      </c>
      <c r="C3" s="29">
        <v>92</v>
      </c>
      <c r="D3" s="30">
        <v>1.3</v>
      </c>
      <c r="E3" s="31" t="s">
        <v>15</v>
      </c>
      <c r="F3" s="31" t="s">
        <v>8</v>
      </c>
      <c r="G3" s="30">
        <v>1600</v>
      </c>
      <c r="H3" s="30">
        <v>7.4999999999999997E-2</v>
      </c>
      <c r="I3" s="32" t="s">
        <v>8</v>
      </c>
      <c r="J3" s="29">
        <v>92</v>
      </c>
      <c r="K3" s="30">
        <v>1.3</v>
      </c>
      <c r="L3" s="31" t="s">
        <v>15</v>
      </c>
      <c r="M3" s="33"/>
      <c r="N3" s="31" t="s">
        <v>8</v>
      </c>
      <c r="O3" s="30">
        <v>1600</v>
      </c>
      <c r="P3" s="30">
        <v>7.4999999999999997E-2</v>
      </c>
      <c r="Q3" s="32" t="s">
        <v>8</v>
      </c>
      <c r="R3" s="6" t="s">
        <v>7</v>
      </c>
    </row>
    <row r="4" spans="1:18" ht="14" customHeight="1" x14ac:dyDescent="0.15">
      <c r="A4" s="14">
        <v>44713</v>
      </c>
      <c r="B4" s="58">
        <v>1</v>
      </c>
      <c r="C4" s="35"/>
      <c r="D4" s="36"/>
      <c r="E4" s="37" t="s">
        <v>15</v>
      </c>
      <c r="F4" s="37" t="s">
        <v>15</v>
      </c>
      <c r="G4" s="36"/>
      <c r="H4" s="36"/>
      <c r="I4" s="34" t="s">
        <v>8</v>
      </c>
      <c r="J4" s="35"/>
      <c r="K4" s="36"/>
      <c r="L4" s="37" t="s">
        <v>15</v>
      </c>
      <c r="M4" s="38"/>
      <c r="N4" s="37" t="s">
        <v>15</v>
      </c>
      <c r="O4" s="36"/>
      <c r="P4" s="36"/>
      <c r="Q4" s="34" t="s">
        <v>8</v>
      </c>
      <c r="R4" s="6"/>
    </row>
    <row r="5" spans="1:18" ht="14" customHeight="1" x14ac:dyDescent="0.15">
      <c r="A5" s="14">
        <v>44714</v>
      </c>
      <c r="B5" s="59">
        <v>2</v>
      </c>
      <c r="C5" s="40"/>
      <c r="D5" s="41"/>
      <c r="E5" s="42" t="s">
        <v>15</v>
      </c>
      <c r="F5" s="42">
        <v>18</v>
      </c>
      <c r="G5" s="43"/>
      <c r="H5" s="43"/>
      <c r="I5" s="39" t="s">
        <v>8</v>
      </c>
      <c r="J5" s="40"/>
      <c r="K5" s="41"/>
      <c r="L5" s="42" t="s">
        <v>15</v>
      </c>
      <c r="M5" s="44"/>
      <c r="N5" s="42">
        <v>18</v>
      </c>
      <c r="O5" s="43"/>
      <c r="P5" s="43"/>
      <c r="Q5" s="39" t="s">
        <v>8</v>
      </c>
      <c r="R5" s="6" t="s">
        <v>26</v>
      </c>
    </row>
    <row r="6" spans="1:18" ht="14" customHeight="1" x14ac:dyDescent="0.15">
      <c r="A6" s="14">
        <v>44715</v>
      </c>
      <c r="B6" s="59">
        <v>3</v>
      </c>
      <c r="C6" s="43"/>
      <c r="D6" s="43"/>
      <c r="E6" s="42" t="s">
        <v>15</v>
      </c>
      <c r="F6" s="42" t="s">
        <v>28</v>
      </c>
      <c r="G6" s="43"/>
      <c r="H6" s="43"/>
      <c r="I6" s="39" t="s">
        <v>8</v>
      </c>
      <c r="J6" s="43"/>
      <c r="K6" s="43"/>
      <c r="L6" s="42" t="s">
        <v>15</v>
      </c>
      <c r="M6" s="44"/>
      <c r="N6" s="42" t="s">
        <v>28</v>
      </c>
      <c r="O6" s="43"/>
      <c r="P6" s="43"/>
      <c r="Q6" s="39" t="s">
        <v>8</v>
      </c>
      <c r="R6" s="6" t="s">
        <v>34</v>
      </c>
    </row>
    <row r="7" spans="1:18" ht="14" customHeight="1" x14ac:dyDescent="0.15">
      <c r="A7" s="14">
        <v>44716</v>
      </c>
      <c r="B7" s="59">
        <v>4</v>
      </c>
      <c r="C7" s="43"/>
      <c r="D7" s="43"/>
      <c r="E7" s="42" t="s">
        <v>15</v>
      </c>
      <c r="F7" s="42" t="s">
        <v>15</v>
      </c>
      <c r="G7" s="43"/>
      <c r="H7" s="43"/>
      <c r="I7" s="39" t="s">
        <v>8</v>
      </c>
      <c r="J7" s="43"/>
      <c r="K7" s="43"/>
      <c r="L7" s="42" t="s">
        <v>15</v>
      </c>
      <c r="M7" s="44"/>
      <c r="N7" s="42" t="s">
        <v>15</v>
      </c>
      <c r="O7" s="43"/>
      <c r="P7" s="43"/>
      <c r="Q7" s="39" t="s">
        <v>8</v>
      </c>
      <c r="R7" s="6" t="s">
        <v>27</v>
      </c>
    </row>
    <row r="8" spans="1:18" ht="14" customHeight="1" x14ac:dyDescent="0.15">
      <c r="A8" s="14">
        <v>44717</v>
      </c>
      <c r="B8" s="59">
        <v>5</v>
      </c>
      <c r="C8" s="40"/>
      <c r="D8" s="41"/>
      <c r="E8" s="45" t="s">
        <v>15</v>
      </c>
      <c r="F8" s="45" t="s">
        <v>15</v>
      </c>
      <c r="G8" s="41"/>
      <c r="H8" s="41"/>
      <c r="I8" s="39" t="s">
        <v>8</v>
      </c>
      <c r="J8" s="40"/>
      <c r="K8" s="41"/>
      <c r="L8" s="45" t="s">
        <v>15</v>
      </c>
      <c r="M8" s="44"/>
      <c r="N8" s="45" t="s">
        <v>15</v>
      </c>
      <c r="O8" s="41"/>
      <c r="P8" s="41"/>
      <c r="Q8" s="39" t="s">
        <v>8</v>
      </c>
      <c r="R8" s="6"/>
    </row>
    <row r="9" spans="1:18" ht="14" customHeight="1" x14ac:dyDescent="0.15">
      <c r="A9" s="14">
        <v>44718</v>
      </c>
      <c r="B9" s="60">
        <v>6</v>
      </c>
      <c r="C9" s="46"/>
      <c r="D9" s="48"/>
      <c r="E9" s="47" t="s">
        <v>15</v>
      </c>
      <c r="F9" s="47">
        <v>99.99</v>
      </c>
      <c r="G9" s="48">
        <v>150</v>
      </c>
      <c r="H9" s="48">
        <v>0.16666</v>
      </c>
      <c r="I9" s="68" t="s">
        <v>8</v>
      </c>
      <c r="J9" s="46"/>
      <c r="K9" s="48"/>
      <c r="L9" s="47" t="s">
        <v>15</v>
      </c>
      <c r="M9" s="47" t="s">
        <v>15</v>
      </c>
      <c r="N9" s="47">
        <v>99.99</v>
      </c>
      <c r="O9" s="48">
        <v>150</v>
      </c>
      <c r="P9" s="48">
        <v>0.16666</v>
      </c>
      <c r="Q9" s="68" t="s">
        <v>8</v>
      </c>
      <c r="R9" s="6" t="s">
        <v>39</v>
      </c>
    </row>
    <row r="10" spans="1:18" ht="14" customHeight="1" x14ac:dyDescent="0.15">
      <c r="A10" s="14">
        <v>44719</v>
      </c>
      <c r="B10" s="69">
        <v>7</v>
      </c>
      <c r="C10" s="70"/>
      <c r="D10" s="71"/>
      <c r="E10" s="72"/>
      <c r="F10" s="72"/>
      <c r="G10" s="73"/>
      <c r="H10" s="74"/>
      <c r="I10" s="75"/>
      <c r="J10" s="70"/>
      <c r="K10" s="71"/>
      <c r="L10" s="72"/>
      <c r="M10" s="73"/>
      <c r="N10" s="72"/>
      <c r="O10" s="73"/>
      <c r="P10" s="74"/>
      <c r="Q10" s="75"/>
    </row>
    <row r="11" spans="1:18" ht="14" customHeight="1" x14ac:dyDescent="0.15">
      <c r="A11" s="14">
        <v>44720</v>
      </c>
      <c r="B11" s="61">
        <v>8</v>
      </c>
      <c r="C11" s="49"/>
      <c r="D11" s="50"/>
      <c r="E11" s="51"/>
      <c r="F11" s="51"/>
      <c r="G11" s="50"/>
      <c r="H11" s="50"/>
      <c r="I11" s="28"/>
      <c r="J11" s="49"/>
      <c r="K11" s="50"/>
      <c r="L11" s="51"/>
      <c r="M11" s="52"/>
      <c r="N11" s="51"/>
      <c r="O11" s="50"/>
      <c r="P11" s="50"/>
      <c r="Q11" s="53"/>
    </row>
    <row r="12" spans="1:18" ht="14" customHeight="1" x14ac:dyDescent="0.15">
      <c r="A12" s="14">
        <v>44721</v>
      </c>
      <c r="B12" s="58">
        <v>9</v>
      </c>
      <c r="C12" s="54">
        <v>30</v>
      </c>
      <c r="D12" s="27">
        <v>3.05</v>
      </c>
      <c r="E12" s="55" t="s">
        <v>15</v>
      </c>
      <c r="F12" s="55">
        <v>99.99</v>
      </c>
      <c r="G12" s="27">
        <v>150</v>
      </c>
      <c r="H12" s="27">
        <v>0.1666</v>
      </c>
      <c r="I12" s="53">
        <f>LOG((C12*D12*(1-(F12/100)))/(G9*H9*(1-(F9/100))), 2)</f>
        <v>1.8719013574651404</v>
      </c>
      <c r="J12" s="54">
        <v>30</v>
      </c>
      <c r="K12" s="27">
        <v>3.39</v>
      </c>
      <c r="L12" s="55" t="s">
        <v>15</v>
      </c>
      <c r="M12" s="55" t="s">
        <v>15</v>
      </c>
      <c r="N12" s="55">
        <v>99.99</v>
      </c>
      <c r="O12" s="27">
        <v>150</v>
      </c>
      <c r="P12" s="27">
        <v>0.1666</v>
      </c>
      <c r="Q12" s="53">
        <f>LOG((J12*K12*(1-(N12/100)))/(O9*P9*(1-(N9/100))), 2)</f>
        <v>2.0243773881512355</v>
      </c>
      <c r="R12" s="6" t="s">
        <v>38</v>
      </c>
    </row>
    <row r="13" spans="1:18" ht="14" customHeight="1" x14ac:dyDescent="0.15">
      <c r="A13" s="14">
        <v>44722</v>
      </c>
      <c r="B13" s="58">
        <v>10</v>
      </c>
      <c r="C13" s="54"/>
      <c r="D13" s="27"/>
      <c r="E13" s="55"/>
      <c r="F13" s="55"/>
      <c r="G13" s="27"/>
      <c r="H13" s="27"/>
      <c r="I13" s="53"/>
      <c r="J13" s="54"/>
      <c r="K13" s="27"/>
      <c r="L13" s="55"/>
      <c r="M13" s="56"/>
      <c r="N13" s="55"/>
      <c r="O13" s="27"/>
      <c r="P13" s="27"/>
      <c r="Q13" s="53"/>
      <c r="R13" s="15"/>
    </row>
    <row r="14" spans="1:18" x14ac:dyDescent="0.15">
      <c r="A14" s="14">
        <v>44723</v>
      </c>
      <c r="B14" s="58">
        <v>11</v>
      </c>
      <c r="C14" s="54"/>
      <c r="D14" s="27"/>
      <c r="E14" s="55"/>
      <c r="F14" s="55"/>
      <c r="G14" s="27"/>
      <c r="H14" s="27"/>
      <c r="I14" s="53"/>
      <c r="J14" s="54"/>
      <c r="K14" s="27"/>
      <c r="L14" s="55"/>
      <c r="M14" s="56"/>
      <c r="N14" s="55"/>
      <c r="O14" s="27"/>
      <c r="P14" s="27"/>
      <c r="Q14" s="53"/>
      <c r="R14" s="6"/>
    </row>
    <row r="15" spans="1:18" x14ac:dyDescent="0.15">
      <c r="A15" s="14">
        <v>44724</v>
      </c>
      <c r="B15" s="58">
        <v>12</v>
      </c>
      <c r="C15" s="54">
        <v>30</v>
      </c>
      <c r="D15" s="27">
        <v>2.54</v>
      </c>
      <c r="E15" s="55" t="s">
        <v>15</v>
      </c>
      <c r="F15" s="55">
        <v>99.99</v>
      </c>
      <c r="G15" s="27">
        <v>150</v>
      </c>
      <c r="H15" s="27">
        <v>0.1666</v>
      </c>
      <c r="I15" s="53">
        <f>LOG((C15*D15*(1-(F15/100)))/(G12*H12*(1-(F12/100))), 2)</f>
        <v>1.6084400962939807</v>
      </c>
      <c r="J15" s="54">
        <v>30</v>
      </c>
      <c r="K15" s="27">
        <v>2.59</v>
      </c>
      <c r="L15" s="55" t="s">
        <v>15</v>
      </c>
      <c r="M15" s="55" t="s">
        <v>15</v>
      </c>
      <c r="N15" s="55">
        <v>99.99</v>
      </c>
      <c r="O15" s="27">
        <v>150</v>
      </c>
      <c r="P15" s="27">
        <v>0.1666</v>
      </c>
      <c r="Q15" s="53">
        <f>LOG((J15*K15*(1-(N15/100)))/(O12*P12*(1-(N12/100))), 2)</f>
        <v>1.6365636972083686</v>
      </c>
      <c r="R15" s="6"/>
    </row>
    <row r="16" spans="1:18" x14ac:dyDescent="0.15">
      <c r="A16" s="14">
        <v>44725</v>
      </c>
      <c r="B16" s="58">
        <v>13</v>
      </c>
      <c r="C16" s="54"/>
      <c r="D16" s="27"/>
      <c r="E16" s="55"/>
      <c r="F16" s="55"/>
      <c r="G16" s="27"/>
      <c r="H16" s="27"/>
      <c r="I16" s="53"/>
      <c r="J16" s="54"/>
      <c r="K16" s="27"/>
      <c r="L16" s="55"/>
      <c r="M16" s="56"/>
      <c r="N16" s="55"/>
      <c r="O16" s="27"/>
      <c r="P16" s="27"/>
      <c r="Q16" s="53"/>
      <c r="R16" s="6"/>
    </row>
    <row r="17" spans="1:22" x14ac:dyDescent="0.15">
      <c r="A17" s="14">
        <v>44726</v>
      </c>
      <c r="B17" s="58">
        <v>14</v>
      </c>
      <c r="C17" s="54"/>
      <c r="D17" s="27"/>
      <c r="E17" s="55"/>
      <c r="F17" s="55"/>
      <c r="G17" s="27"/>
      <c r="H17" s="27"/>
      <c r="I17" s="53"/>
      <c r="J17" s="54"/>
      <c r="K17" s="27"/>
      <c r="L17" s="55"/>
      <c r="M17" s="56"/>
      <c r="N17" s="55"/>
      <c r="O17" s="27"/>
      <c r="P17" s="27"/>
      <c r="Q17" s="53"/>
      <c r="R17" s="6"/>
    </row>
    <row r="18" spans="1:22" x14ac:dyDescent="0.15">
      <c r="A18" s="14">
        <v>44727</v>
      </c>
      <c r="B18" s="58">
        <v>15</v>
      </c>
      <c r="C18" s="54">
        <v>30</v>
      </c>
      <c r="D18" s="27">
        <v>2.74</v>
      </c>
      <c r="E18" s="55" t="s">
        <v>15</v>
      </c>
      <c r="F18" s="55">
        <v>99.99</v>
      </c>
      <c r="G18" s="27">
        <v>150</v>
      </c>
      <c r="H18" s="27">
        <v>0.1666</v>
      </c>
      <c r="I18" s="53">
        <f t="shared" ref="I16:I18" si="0">LOG((C18*D18*(1-(F18/100)))/(G15*H15*(1-(F15/100))), 2)</f>
        <v>1.7177874924823415</v>
      </c>
      <c r="J18" s="54">
        <v>30</v>
      </c>
      <c r="K18" s="27">
        <v>3.105</v>
      </c>
      <c r="L18" s="55" t="s">
        <v>15</v>
      </c>
      <c r="M18" s="55" t="s">
        <v>15</v>
      </c>
      <c r="N18" s="55">
        <v>99.99</v>
      </c>
      <c r="O18" s="27">
        <v>150</v>
      </c>
      <c r="P18" s="27">
        <v>0.1666</v>
      </c>
      <c r="Q18" s="53">
        <f t="shared" ref="Q16:Q18" si="1">LOG((J18*K18*(1-(N18/100)))/(O15*P15*(1-(N15/100))), 2)</f>
        <v>1.8982048677422962</v>
      </c>
      <c r="R18" s="6"/>
    </row>
    <row r="19" spans="1:22" x14ac:dyDescent="0.15">
      <c r="A19" s="14">
        <v>44728</v>
      </c>
      <c r="B19" s="58">
        <v>16</v>
      </c>
      <c r="C19" s="54"/>
      <c r="D19" s="27"/>
      <c r="E19" s="55"/>
      <c r="F19" s="55"/>
      <c r="G19" s="27"/>
      <c r="H19" s="27"/>
      <c r="I19" s="53"/>
      <c r="J19" s="54"/>
      <c r="K19" s="27"/>
      <c r="L19" s="55"/>
      <c r="M19" s="36"/>
      <c r="N19" s="55"/>
      <c r="O19" s="27"/>
      <c r="P19" s="27"/>
      <c r="Q19" s="53"/>
    </row>
    <row r="20" spans="1:22" x14ac:dyDescent="0.15">
      <c r="A20" s="14">
        <v>44729</v>
      </c>
      <c r="B20" s="58">
        <v>17</v>
      </c>
      <c r="C20" s="54"/>
      <c r="D20" s="27"/>
      <c r="E20" s="55"/>
      <c r="F20" s="55"/>
      <c r="G20" s="27"/>
      <c r="H20" s="27"/>
      <c r="I20" s="53"/>
      <c r="J20" s="67"/>
      <c r="K20" s="55"/>
      <c r="L20" s="55"/>
      <c r="M20" s="55"/>
      <c r="N20" s="55"/>
      <c r="O20" s="55"/>
      <c r="P20" s="55"/>
      <c r="Q20" s="53"/>
      <c r="R20" s="6"/>
    </row>
    <row r="21" spans="1:22" x14ac:dyDescent="0.15">
      <c r="A21" s="14">
        <v>44730</v>
      </c>
      <c r="B21" s="58">
        <v>18</v>
      </c>
      <c r="C21" s="54">
        <v>30</v>
      </c>
      <c r="D21" s="27"/>
      <c r="E21" s="55" t="s">
        <v>15</v>
      </c>
      <c r="F21" s="55">
        <v>99.99</v>
      </c>
      <c r="G21" s="27">
        <v>150</v>
      </c>
      <c r="H21" s="27">
        <v>0.1666</v>
      </c>
      <c r="I21" s="53"/>
      <c r="J21" s="54">
        <v>30</v>
      </c>
      <c r="K21" s="27"/>
      <c r="L21" s="55" t="s">
        <v>15</v>
      </c>
      <c r="M21" s="55" t="s">
        <v>15</v>
      </c>
      <c r="N21" s="55">
        <v>99.99</v>
      </c>
      <c r="O21" s="27">
        <v>150</v>
      </c>
      <c r="P21" s="27">
        <v>0.1666</v>
      </c>
      <c r="Q21" s="53"/>
      <c r="R21" s="7" t="s">
        <v>36</v>
      </c>
    </row>
    <row r="22" spans="1:22" x14ac:dyDescent="0.15">
      <c r="A22" s="14">
        <v>44731</v>
      </c>
      <c r="B22" s="58">
        <v>19</v>
      </c>
      <c r="C22" s="54"/>
      <c r="D22" s="27"/>
      <c r="E22" s="55"/>
      <c r="F22" s="55"/>
      <c r="G22" s="27"/>
      <c r="H22" s="27"/>
      <c r="I22" s="53"/>
      <c r="J22" s="54"/>
      <c r="K22" s="27"/>
      <c r="L22" s="55"/>
      <c r="M22" s="56"/>
      <c r="N22" s="55"/>
      <c r="O22" s="27"/>
      <c r="P22" s="27"/>
      <c r="Q22" s="53"/>
    </row>
    <row r="23" spans="1:22" x14ac:dyDescent="0.15">
      <c r="A23" s="14">
        <v>44732</v>
      </c>
      <c r="B23" s="58">
        <v>20</v>
      </c>
      <c r="C23" s="54"/>
      <c r="D23" s="27"/>
      <c r="E23" s="55"/>
      <c r="F23" s="55"/>
      <c r="G23" s="27"/>
      <c r="H23" s="27"/>
      <c r="I23" s="53"/>
      <c r="J23" s="62"/>
      <c r="K23" s="63"/>
      <c r="L23" s="64"/>
      <c r="M23" s="66"/>
      <c r="N23" s="64"/>
      <c r="O23" s="63"/>
      <c r="P23" s="63"/>
      <c r="Q23" s="65"/>
    </row>
    <row r="24" spans="1:22" x14ac:dyDescent="0.15">
      <c r="A24" s="14">
        <v>44733</v>
      </c>
      <c r="B24" s="58">
        <v>21</v>
      </c>
      <c r="C24" s="54"/>
      <c r="D24" s="27"/>
      <c r="E24" s="55"/>
      <c r="F24" s="55"/>
      <c r="G24" s="27"/>
      <c r="H24" s="27"/>
      <c r="I24" s="53"/>
      <c r="J24" s="54"/>
      <c r="K24" s="27"/>
      <c r="L24" s="55"/>
      <c r="M24" s="56"/>
      <c r="N24" s="55"/>
      <c r="O24" s="27"/>
      <c r="P24" s="27"/>
      <c r="Q24" s="53"/>
    </row>
    <row r="25" spans="1:22" x14ac:dyDescent="0.15">
      <c r="H25" s="16" t="s">
        <v>16</v>
      </c>
      <c r="I25" s="18">
        <f>SUM(I12:I24)</f>
        <v>5.1981289462414626</v>
      </c>
      <c r="P25" s="16" t="s">
        <v>16</v>
      </c>
      <c r="Q25" s="18">
        <f>SUM(Q11:Q24)</f>
        <v>5.5591459531019005</v>
      </c>
    </row>
    <row r="26" spans="1:22" ht="60" x14ac:dyDescent="0.15">
      <c r="P26" s="17" t="s">
        <v>17</v>
      </c>
      <c r="Q26" s="18">
        <f>I25-Q25</f>
        <v>-0.36101700686043792</v>
      </c>
    </row>
    <row r="27" spans="1:22" ht="14" customHeight="1" x14ac:dyDescent="0.15"/>
    <row r="28" spans="1:22" ht="14" customHeight="1" x14ac:dyDescent="0.15"/>
    <row r="29" spans="1:22" ht="14" customHeight="1" x14ac:dyDescent="0.2">
      <c r="L29"/>
      <c r="M29"/>
      <c r="N29"/>
      <c r="O29" s="18"/>
      <c r="T29"/>
      <c r="U29"/>
      <c r="V29"/>
    </row>
    <row r="30" spans="1:22" ht="14" customHeight="1" x14ac:dyDescent="0.2">
      <c r="O30" s="18"/>
      <c r="U30"/>
      <c r="V30"/>
    </row>
    <row r="31" spans="1:22" ht="14" customHeight="1" x14ac:dyDescent="0.2">
      <c r="H31" s="18"/>
      <c r="I31" s="18"/>
      <c r="J31" s="76"/>
      <c r="K31" s="18"/>
      <c r="O31" s="18"/>
      <c r="U31"/>
      <c r="V31"/>
    </row>
    <row r="32" spans="1:22" ht="14" customHeight="1" x14ac:dyDescent="0.2">
      <c r="H32" s="18"/>
      <c r="I32" s="18"/>
      <c r="J32" s="18"/>
      <c r="K32" s="18"/>
      <c r="O32" s="18"/>
      <c r="Q32" s="18"/>
      <c r="R32" s="18"/>
      <c r="S32" s="18"/>
      <c r="T32" s="18"/>
      <c r="U32"/>
      <c r="V32"/>
    </row>
    <row r="33" spans="6:22" ht="14" customHeight="1" x14ac:dyDescent="0.2">
      <c r="H33" s="18"/>
      <c r="I33" s="18"/>
      <c r="J33" s="18"/>
      <c r="K33" s="18"/>
      <c r="O33" s="18"/>
      <c r="Q33" s="18"/>
      <c r="R33" s="18"/>
      <c r="S33" s="18"/>
      <c r="T33" s="18"/>
      <c r="U33"/>
      <c r="V33"/>
    </row>
    <row r="34" spans="6:22" ht="14" customHeight="1" x14ac:dyDescent="0.2">
      <c r="H34" s="18"/>
      <c r="I34" s="18"/>
      <c r="J34" s="18"/>
      <c r="K34" s="18"/>
      <c r="O34" s="18"/>
      <c r="Q34" s="18"/>
      <c r="R34" s="18"/>
      <c r="S34" s="18"/>
      <c r="T34" s="18"/>
      <c r="U34"/>
      <c r="V34"/>
    </row>
    <row r="35" spans="6:22" ht="14" customHeight="1" x14ac:dyDescent="0.2">
      <c r="K35" s="18"/>
      <c r="Q35" s="18"/>
      <c r="R35" s="18"/>
      <c r="S35" s="18"/>
      <c r="T35" s="18"/>
      <c r="U35"/>
      <c r="V35"/>
    </row>
    <row r="36" spans="6:22" ht="14" customHeight="1" x14ac:dyDescent="0.2">
      <c r="F36" s="18"/>
      <c r="H36" s="18"/>
      <c r="I36" s="18"/>
      <c r="J36" s="76"/>
      <c r="K36" s="18"/>
      <c r="Q36" s="18"/>
      <c r="R36" s="18"/>
      <c r="S36" s="18"/>
      <c r="T36" s="18"/>
      <c r="U36"/>
      <c r="V36"/>
    </row>
    <row r="37" spans="6:22" ht="14" customHeight="1" x14ac:dyDescent="0.2">
      <c r="F37" s="18"/>
      <c r="K37" s="18"/>
      <c r="U37"/>
      <c r="V37"/>
    </row>
    <row r="38" spans="6:22" ht="14" customHeight="1" x14ac:dyDescent="0.2">
      <c r="F38" s="18"/>
      <c r="K38" s="18"/>
      <c r="U38"/>
      <c r="V38"/>
    </row>
    <row r="39" spans="6:22" ht="14" customHeight="1" x14ac:dyDescent="0.2">
      <c r="F39" s="18"/>
      <c r="H39" s="18"/>
      <c r="I39" s="18"/>
      <c r="J39" s="18"/>
      <c r="K39" s="18"/>
      <c r="U39"/>
      <c r="V39"/>
    </row>
    <row r="40" spans="6:22" ht="14" customHeight="1" x14ac:dyDescent="0.15">
      <c r="K40" s="18"/>
    </row>
    <row r="41" spans="6:22" ht="14" customHeight="1" x14ac:dyDescent="0.15">
      <c r="H41" s="18"/>
      <c r="I41" s="18"/>
      <c r="J41" s="76"/>
      <c r="K41" s="18"/>
    </row>
    <row r="42" spans="6:22" ht="14" customHeight="1" x14ac:dyDescent="0.15">
      <c r="H42" s="18"/>
      <c r="I42" s="18"/>
      <c r="J42" s="18"/>
      <c r="K42" s="18"/>
    </row>
    <row r="43" spans="6:22" ht="14" customHeight="1" x14ac:dyDescent="0.15">
      <c r="H43" s="18"/>
      <c r="I43" s="18"/>
      <c r="J43" s="18"/>
      <c r="K43" s="18"/>
    </row>
    <row r="44" spans="6:22" ht="14" customHeight="1" x14ac:dyDescent="0.15">
      <c r="H44" s="18"/>
      <c r="I44" s="18"/>
      <c r="J44" s="18"/>
      <c r="K44" s="18"/>
    </row>
    <row r="45" spans="6:22" ht="14" customHeight="1" x14ac:dyDescent="0.15">
      <c r="K45" s="18"/>
    </row>
    <row r="46" spans="6:22" ht="14" customHeight="1" x14ac:dyDescent="0.15">
      <c r="H46" s="18"/>
      <c r="I46" s="18"/>
      <c r="J46" s="76"/>
      <c r="K46" s="18"/>
    </row>
    <row r="47" spans="6:22" ht="14" customHeight="1" x14ac:dyDescent="0.15">
      <c r="K47" s="18"/>
    </row>
    <row r="48" spans="6:22" ht="14" customHeight="1" x14ac:dyDescent="0.15">
      <c r="K48" s="18"/>
    </row>
    <row r="49" spans="8:12" ht="14" customHeight="1" x14ac:dyDescent="0.15">
      <c r="H49" s="18"/>
      <c r="I49" s="18"/>
      <c r="J49" s="18"/>
      <c r="K49" s="18"/>
    </row>
    <row r="50" spans="8:12" ht="14" customHeight="1" x14ac:dyDescent="0.2">
      <c r="K50" s="18"/>
      <c r="L50"/>
    </row>
    <row r="51" spans="8:12" ht="14" customHeight="1" x14ac:dyDescent="0.2">
      <c r="K51" s="18"/>
      <c r="L51"/>
    </row>
    <row r="52" spans="8:12" ht="14" customHeight="1" x14ac:dyDescent="0.15"/>
    <row r="53" spans="8:12" ht="14" customHeight="1" x14ac:dyDescent="0.15"/>
    <row r="54" spans="8:12" ht="14" customHeight="1" x14ac:dyDescent="0.15"/>
    <row r="55" spans="8:12" ht="14" customHeight="1" x14ac:dyDescent="0.15"/>
    <row r="56" spans="8:12" ht="14" customHeight="1" x14ac:dyDescent="0.15"/>
  </sheetData>
  <mergeCells count="3">
    <mergeCell ref="A1:B1"/>
    <mergeCell ref="C1:I1"/>
    <mergeCell ref="J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4FD4-164A-E14D-B9E9-D1C597CF307D}">
  <dimension ref="A1:P13"/>
  <sheetViews>
    <sheetView workbookViewId="0">
      <selection activeCell="H10" sqref="H10"/>
    </sheetView>
  </sheetViews>
  <sheetFormatPr baseColWidth="10" defaultRowHeight="16" x14ac:dyDescent="0.2"/>
  <cols>
    <col min="3" max="3" width="16.33203125" customWidth="1"/>
    <col min="4" max="4" width="14.1640625" customWidth="1"/>
    <col min="5" max="5" width="18.33203125" customWidth="1"/>
    <col min="7" max="7" width="15" customWidth="1"/>
    <col min="8" max="8" width="15.5" customWidth="1"/>
  </cols>
  <sheetData>
    <row r="1" spans="1:16" ht="54" customHeight="1" thickBot="1" x14ac:dyDescent="0.25">
      <c r="A1" s="2" t="s">
        <v>18</v>
      </c>
      <c r="B1" s="2" t="s">
        <v>5</v>
      </c>
      <c r="C1" s="2" t="s">
        <v>21</v>
      </c>
      <c r="D1" s="2" t="s">
        <v>19</v>
      </c>
      <c r="E1" s="2" t="s">
        <v>1</v>
      </c>
      <c r="F1" s="2" t="s">
        <v>24</v>
      </c>
      <c r="G1" s="2" t="s">
        <v>23</v>
      </c>
      <c r="H1" s="3" t="s">
        <v>22</v>
      </c>
      <c r="I1" s="26" t="s">
        <v>9</v>
      </c>
      <c r="J1" s="2" t="s">
        <v>5</v>
      </c>
      <c r="K1" s="2" t="s">
        <v>21</v>
      </c>
      <c r="L1" s="2" t="s">
        <v>19</v>
      </c>
      <c r="M1" s="2" t="s">
        <v>1</v>
      </c>
      <c r="N1" s="2" t="s">
        <v>20</v>
      </c>
      <c r="O1" s="2" t="s">
        <v>23</v>
      </c>
      <c r="P1" s="2" t="s">
        <v>22</v>
      </c>
    </row>
    <row r="2" spans="1:16" x14ac:dyDescent="0.2">
      <c r="A2" s="4"/>
      <c r="B2" s="19"/>
      <c r="C2" s="5"/>
      <c r="D2" s="5"/>
      <c r="E2" s="5"/>
      <c r="F2" s="5"/>
      <c r="G2" s="20"/>
      <c r="H2" s="1"/>
      <c r="I2" s="4"/>
      <c r="J2" s="19"/>
      <c r="K2" s="5"/>
      <c r="L2" s="5"/>
      <c r="M2" s="5"/>
      <c r="N2" s="5"/>
      <c r="O2" s="20"/>
      <c r="P2" s="1"/>
    </row>
    <row r="3" spans="1:16" x14ac:dyDescent="0.2">
      <c r="A3" s="4"/>
      <c r="B3" s="19"/>
      <c r="C3" s="5"/>
      <c r="D3" s="5"/>
      <c r="E3" s="5"/>
      <c r="F3" s="5"/>
      <c r="G3" s="20"/>
      <c r="H3" s="1"/>
      <c r="I3" s="4"/>
      <c r="J3" s="19"/>
      <c r="K3" s="5"/>
      <c r="L3" s="5"/>
      <c r="M3" s="5"/>
      <c r="N3" s="5"/>
      <c r="O3" s="20"/>
      <c r="P3" s="1"/>
    </row>
    <row r="4" spans="1:16" x14ac:dyDescent="0.2">
      <c r="A4" s="4"/>
      <c r="B4" s="19"/>
      <c r="C4" s="5"/>
      <c r="D4" s="5"/>
      <c r="E4" s="5"/>
      <c r="F4" s="5"/>
      <c r="G4" s="20"/>
      <c r="H4" s="1"/>
      <c r="I4" s="4"/>
      <c r="J4" s="19"/>
      <c r="K4" s="5"/>
      <c r="L4" s="5"/>
      <c r="M4" s="5"/>
      <c r="N4" s="5"/>
      <c r="O4" s="20"/>
      <c r="P4" s="1"/>
    </row>
    <row r="5" spans="1:16" x14ac:dyDescent="0.2">
      <c r="A5" s="4"/>
      <c r="B5" s="19"/>
      <c r="C5" s="5"/>
      <c r="D5" s="5"/>
      <c r="E5" s="5"/>
      <c r="F5" s="5"/>
      <c r="G5" s="20"/>
      <c r="H5" s="1"/>
      <c r="I5" s="4"/>
      <c r="J5" s="19"/>
      <c r="K5" s="5"/>
      <c r="L5" s="5"/>
      <c r="M5" s="5"/>
      <c r="N5" s="5"/>
      <c r="O5" s="20"/>
      <c r="P5" s="1"/>
    </row>
    <row r="6" spans="1:16" x14ac:dyDescent="0.2">
      <c r="A6" s="4"/>
      <c r="B6" s="19"/>
      <c r="C6" s="5"/>
      <c r="D6" s="5"/>
      <c r="E6" s="5"/>
      <c r="F6" s="5"/>
      <c r="G6" s="20"/>
      <c r="H6" s="1"/>
      <c r="I6" s="4"/>
      <c r="J6" s="19"/>
      <c r="K6" s="5"/>
      <c r="L6" s="5"/>
      <c r="M6" s="5"/>
      <c r="N6" s="5"/>
      <c r="O6" s="20"/>
      <c r="P6" s="1"/>
    </row>
    <row r="7" spans="1:16" x14ac:dyDescent="0.2">
      <c r="A7" s="4"/>
      <c r="B7" s="19"/>
      <c r="C7" s="5"/>
      <c r="D7" s="5"/>
      <c r="E7" s="5"/>
      <c r="F7" s="5"/>
      <c r="G7" s="20"/>
      <c r="H7" s="1"/>
      <c r="I7" s="4"/>
      <c r="J7" s="19"/>
      <c r="K7" s="5"/>
      <c r="L7" s="5"/>
      <c r="M7" s="5"/>
      <c r="N7" s="5"/>
      <c r="O7" s="20"/>
      <c r="P7" s="1"/>
    </row>
    <row r="8" spans="1:16" x14ac:dyDescent="0.2">
      <c r="A8" s="4"/>
      <c r="B8" s="19"/>
      <c r="C8" s="5"/>
      <c r="D8" s="5"/>
      <c r="E8" s="5"/>
      <c r="F8" s="5"/>
      <c r="G8" s="20"/>
      <c r="H8" s="1"/>
      <c r="I8" s="4"/>
      <c r="J8" s="19"/>
      <c r="K8" s="5"/>
      <c r="L8" s="5"/>
      <c r="M8" s="5"/>
      <c r="N8" s="5"/>
      <c r="O8" s="5"/>
      <c r="P8" s="1"/>
    </row>
    <row r="9" spans="1:16" x14ac:dyDescent="0.2">
      <c r="A9" s="4"/>
      <c r="B9" s="19"/>
      <c r="C9" s="5"/>
      <c r="D9" s="5"/>
      <c r="E9" s="5"/>
      <c r="F9" s="5"/>
      <c r="G9" s="20"/>
      <c r="H9" s="1"/>
      <c r="I9" s="4"/>
      <c r="J9" s="19"/>
      <c r="K9" s="5"/>
      <c r="L9" s="5"/>
      <c r="M9" s="5"/>
      <c r="N9" s="5"/>
      <c r="O9" s="5"/>
      <c r="P9" s="1"/>
    </row>
    <row r="10" spans="1:16" x14ac:dyDescent="0.2">
      <c r="A10" s="4"/>
      <c r="B10" s="19"/>
      <c r="C10" s="5"/>
      <c r="D10" s="5"/>
      <c r="E10" s="5"/>
      <c r="F10" s="5"/>
      <c r="G10" s="20"/>
      <c r="H10" s="1"/>
      <c r="I10" s="4"/>
      <c r="J10" s="19"/>
      <c r="K10" s="5"/>
      <c r="L10" s="5"/>
      <c r="M10" s="5"/>
      <c r="N10" s="5"/>
      <c r="O10" s="5"/>
      <c r="P10" s="1"/>
    </row>
    <row r="11" spans="1:16" x14ac:dyDescent="0.2">
      <c r="A11" s="4"/>
      <c r="B11" s="19"/>
      <c r="C11" s="5"/>
      <c r="D11" s="5"/>
      <c r="E11" s="5"/>
      <c r="F11" s="5"/>
      <c r="G11" s="20"/>
      <c r="H11" s="1"/>
      <c r="I11" s="4"/>
      <c r="J11" s="19"/>
      <c r="K11" s="5"/>
      <c r="L11" s="5"/>
      <c r="M11" s="5"/>
      <c r="N11" s="5"/>
      <c r="O11" s="5"/>
      <c r="P11" s="1"/>
    </row>
    <row r="12" spans="1:16" x14ac:dyDescent="0.2">
      <c r="A12" s="4"/>
      <c r="B12" s="19"/>
      <c r="C12" s="5"/>
      <c r="D12" s="5"/>
      <c r="E12" s="5"/>
      <c r="F12" s="5"/>
      <c r="G12" s="20"/>
      <c r="H12" s="1"/>
      <c r="I12" s="4"/>
      <c r="J12" s="19"/>
      <c r="K12" s="5"/>
      <c r="L12" s="5"/>
      <c r="M12" s="5"/>
      <c r="N12" s="5"/>
      <c r="O12" s="5"/>
      <c r="P12" s="1"/>
    </row>
    <row r="13" spans="1:16" ht="17" thickBot="1" x14ac:dyDescent="0.25">
      <c r="A13" s="21"/>
      <c r="B13" s="22"/>
      <c r="C13" s="23"/>
      <c r="D13" s="23"/>
      <c r="E13" s="23"/>
      <c r="F13" s="23"/>
      <c r="G13" s="25"/>
      <c r="H13" s="24"/>
      <c r="I13" s="21"/>
      <c r="J13" s="22"/>
      <c r="K13" s="23"/>
      <c r="L13" s="23"/>
      <c r="M13" s="23"/>
      <c r="N13" s="23"/>
      <c r="O13" s="23"/>
      <c r="P1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 1</vt:lpstr>
      <vt:lpstr>REP 2</vt:lpstr>
      <vt:lpstr>REP 3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Horlbeck</dc:creator>
  <cp:lastModifiedBy>Microsoft Office User</cp:lastModifiedBy>
  <dcterms:created xsi:type="dcterms:W3CDTF">2016-05-19T17:15:51Z</dcterms:created>
  <dcterms:modified xsi:type="dcterms:W3CDTF">2022-07-11T01:19:56Z</dcterms:modified>
</cp:coreProperties>
</file>