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tudent-department-placement-system\backend\src\"/>
    </mc:Choice>
  </mc:AlternateContent>
  <bookViews>
    <workbookView xWindow="720" yWindow="390" windowWidth="27555" windowHeight="12315"/>
  </bookViews>
  <sheets>
    <sheet name="NS" sheetId="1" r:id="rId1"/>
    <sheet name="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U3" i="1" l="1"/>
  <c r="U4" i="1"/>
  <c r="L2" i="1"/>
  <c r="U2" i="1"/>
  <c r="O3" i="1"/>
  <c r="O4" i="1"/>
  <c r="O2" i="1"/>
  <c r="L3" i="1"/>
  <c r="L4" i="1"/>
  <c r="Q2" i="2" l="1"/>
  <c r="S3" i="2"/>
  <c r="S4" i="2"/>
  <c r="S5" i="2"/>
  <c r="S6" i="2"/>
  <c r="S2" i="2"/>
  <c r="AI6" i="2" l="1"/>
  <c r="R6" i="2"/>
  <c r="Q6" i="2"/>
  <c r="O6" i="2"/>
  <c r="AI5" i="2"/>
  <c r="R5" i="2"/>
  <c r="Q5" i="2"/>
  <c r="O5" i="2"/>
  <c r="AI4" i="2"/>
  <c r="R4" i="2"/>
  <c r="Q4" i="2"/>
  <c r="O4" i="2"/>
  <c r="AI3" i="2"/>
  <c r="R3" i="2"/>
  <c r="Q3" i="2"/>
  <c r="O3" i="2"/>
  <c r="AI2" i="2"/>
  <c r="R2" i="2"/>
  <c r="O2" i="2"/>
  <c r="T4" i="1" l="1"/>
  <c r="T3" i="1"/>
  <c r="T2" i="1"/>
</calcChain>
</file>

<file path=xl/sharedStrings.xml><?xml version="1.0" encoding="utf-8"?>
<sst xmlns="http://schemas.openxmlformats.org/spreadsheetml/2006/main" count="126" uniqueCount="76">
  <si>
    <t>No</t>
  </si>
  <si>
    <t>admission_number</t>
  </si>
  <si>
    <t>Stream</t>
  </si>
  <si>
    <t>SEX</t>
  </si>
  <si>
    <t>Remark</t>
  </si>
  <si>
    <t>firstname</t>
  </si>
  <si>
    <t>IDNo</t>
  </si>
  <si>
    <t>Registration</t>
  </si>
  <si>
    <t>12 th result</t>
  </si>
  <si>
    <t>CGPA</t>
  </si>
  <si>
    <t>Status</t>
  </si>
  <si>
    <t>Gender</t>
  </si>
  <si>
    <t>emerg</t>
  </si>
  <si>
    <t>Total 70%</t>
  </si>
  <si>
    <t>sec</t>
  </si>
  <si>
    <t>Bi</t>
  </si>
  <si>
    <t>Ch</t>
  </si>
  <si>
    <t>Ma</t>
  </si>
  <si>
    <t>Ph</t>
  </si>
  <si>
    <t>St</t>
  </si>
  <si>
    <t>SP</t>
  </si>
  <si>
    <t>VS</t>
  </si>
  <si>
    <t>AE</t>
  </si>
  <si>
    <t>AS</t>
  </si>
  <si>
    <t>Fo</t>
  </si>
  <si>
    <t>HO</t>
  </si>
  <si>
    <t>Na</t>
  </si>
  <si>
    <t>PS</t>
  </si>
  <si>
    <t>Assigned at</t>
  </si>
  <si>
    <t>M</t>
  </si>
  <si>
    <t>Rem</t>
  </si>
  <si>
    <t>Amhara</t>
  </si>
  <si>
    <t>P</t>
  </si>
  <si>
    <t>Chemistry</t>
  </si>
  <si>
    <t>New</t>
  </si>
  <si>
    <t>Agro-Economics</t>
  </si>
  <si>
    <t>Section</t>
  </si>
  <si>
    <t>STATUS</t>
  </si>
  <si>
    <t>Ac</t>
  </si>
  <si>
    <t>Eco</t>
  </si>
  <si>
    <t>Tr</t>
  </si>
  <si>
    <t>Am</t>
  </si>
  <si>
    <t>Ci</t>
  </si>
  <si>
    <t>Ecc</t>
  </si>
  <si>
    <t>En</t>
  </si>
  <si>
    <t>Ge</t>
  </si>
  <si>
    <t>Hi</t>
  </si>
  <si>
    <t>Ps</t>
  </si>
  <si>
    <t>So</t>
  </si>
  <si>
    <t>SN</t>
  </si>
  <si>
    <t>TA</t>
  </si>
  <si>
    <t>SS</t>
  </si>
  <si>
    <t>Economics</t>
  </si>
  <si>
    <t>Management</t>
  </si>
  <si>
    <t>F</t>
  </si>
  <si>
    <t>Accounting</t>
  </si>
  <si>
    <t>Placement</t>
  </si>
  <si>
    <t>middlename</t>
  </si>
  <si>
    <t>region</t>
  </si>
  <si>
    <t>Tigray</t>
  </si>
  <si>
    <t>Natural Science</t>
  </si>
  <si>
    <t>Male</t>
  </si>
  <si>
    <t>jhon</t>
  </si>
  <si>
    <t>abrham</t>
  </si>
  <si>
    <t>yisak</t>
  </si>
  <si>
    <t>DTU14R0007</t>
  </si>
  <si>
    <t>DTU14R0008</t>
  </si>
  <si>
    <t>DTU14R0009</t>
  </si>
  <si>
    <t>CGPA%</t>
  </si>
  <si>
    <t>peter</t>
  </si>
  <si>
    <t>david</t>
  </si>
  <si>
    <t>solomon</t>
  </si>
  <si>
    <t>G-12-result</t>
  </si>
  <si>
    <t>G12</t>
  </si>
  <si>
    <t>Total70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</si>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</sst>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sz val="12"/>
      <color rgb="FF000000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4"/>
      <color theme="1"/>
      <name val="Times New Roman"/>
      <family val="1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9" fontId="0" fillId="2" borderId="1" xfId="0" applyNumberForma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7" fillId="0" borderId="1" xfId="0" applyNumberFormat="1" applyFont="1" applyFill="1" applyBorder="1" applyAlignment="1">
      <alignment vertical="top" wrapText="1" readingOrder="1"/>
    </xf>
    <xf numFmtId="0" fontId="4" fillId="4" borderId="1" xfId="0" applyFont="1" applyFill="1" applyBorder="1"/>
    <xf numFmtId="164" fontId="4" fillId="4" borderId="1" xfId="0" applyNumberFormat="1" applyFont="1" applyFill="1" applyBorder="1"/>
    <xf numFmtId="164" fontId="0" fillId="0" borderId="1" xfId="0" applyNumberFormat="1" applyBorder="1"/>
    <xf numFmtId="0" fontId="0" fillId="0" borderId="1" xfId="0" applyBorder="1"/>
    <xf numFmtId="0" fontId="8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/>
    <xf numFmtId="164" fontId="10" fillId="2" borderId="1" xfId="0" applyNumberFormat="1" applyFont="1" applyFill="1" applyBorder="1"/>
    <xf numFmtId="9" fontId="11" fillId="5" borderId="1" xfId="0" applyNumberFormat="1" applyFont="1" applyFill="1" applyBorder="1"/>
    <xf numFmtId="9" fontId="12" fillId="2" borderId="1" xfId="0" applyNumberFormat="1" applyFont="1" applyFill="1" applyBorder="1"/>
    <xf numFmtId="0" fontId="10" fillId="2" borderId="3" xfId="0" applyFont="1" applyFill="1" applyBorder="1"/>
    <xf numFmtId="0" fontId="0" fillId="0" borderId="1" xfId="0" applyFont="1" applyBorder="1"/>
    <xf numFmtId="0" fontId="0" fillId="0" borderId="0" xfId="0" applyFont="1" applyBorder="1"/>
    <xf numFmtId="0" fontId="8" fillId="4" borderId="1" xfId="0" applyFont="1" applyFill="1" applyBorder="1"/>
    <xf numFmtId="0" fontId="13" fillId="0" borderId="1" xfId="0" applyFont="1" applyFill="1" applyBorder="1"/>
    <xf numFmtId="0" fontId="12" fillId="0" borderId="1" xfId="0" applyFont="1" applyBorder="1"/>
    <xf numFmtId="0" fontId="8" fillId="6" borderId="1" xfId="0" applyFont="1" applyFill="1" applyBorder="1"/>
    <xf numFmtId="0" fontId="8" fillId="0" borderId="1" xfId="0" applyFont="1" applyBorder="1" applyAlignment="1">
      <alignment horizontal="center"/>
    </xf>
    <xf numFmtId="164" fontId="12" fillId="0" borderId="1" xfId="0" applyNumberFormat="1" applyFont="1" applyBorder="1"/>
    <xf numFmtId="164" fontId="12" fillId="5" borderId="1" xfId="0" applyNumberFormat="1" applyFont="1" applyFill="1" applyBorder="1"/>
    <xf numFmtId="49" fontId="12" fillId="0" borderId="1" xfId="0" applyNumberFormat="1" applyFont="1" applyBorder="1"/>
    <xf numFmtId="0" fontId="12" fillId="0" borderId="3" xfId="0" applyFont="1" applyBorder="1"/>
    <xf numFmtId="0" fontId="9" fillId="4" borderId="1" xfId="0" applyFont="1" applyFill="1" applyBorder="1"/>
    <xf numFmtId="2" fontId="6" fillId="0" borderId="1" xfId="0" applyNumberFormat="1" applyFont="1" applyFill="1" applyBorder="1"/>
    <xf numFmtId="2" fontId="2" fillId="2" borderId="1" xfId="0" applyNumberFormat="1" applyFont="1" applyFill="1" applyBorder="1" applyAlignment="1">
      <alignment horizontal="center"/>
    </xf>
    <xf numFmtId="2" fontId="0" fillId="0" borderId="0" xfId="0" applyNumberFormat="1"/>
    <xf numFmtId="2" fontId="3" fillId="2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tabSelected="1" workbookViewId="0">
      <selection activeCell="M1" sqref="M1"/>
    </sheetView>
  </sheetViews>
  <sheetFormatPr defaultRowHeight="15" x14ac:dyDescent="0.25"/>
  <cols>
    <col min="5" max="5" width="9.28515625" customWidth="1"/>
    <col min="7" max="8" width="13" customWidth="1"/>
    <col min="9" max="9" width="15.140625" customWidth="1"/>
    <col min="10" max="10" width="14.5703125" customWidth="1"/>
    <col min="11" max="13" width="11.42578125" style="37" customWidth="1"/>
    <col min="14" max="15" width="13.140625" style="37" customWidth="1"/>
    <col min="21" max="21" width="12.42578125" customWidth="1"/>
    <col min="36" max="36" width="15.28515625" bestFit="1" customWidth="1"/>
  </cols>
  <sheetData>
    <row r="1" spans="1:36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57</v>
      </c>
      <c r="H1" s="2" t="s">
        <v>58</v>
      </c>
      <c r="I1" s="2" t="s">
        <v>6</v>
      </c>
      <c r="J1" s="2" t="s">
        <v>7</v>
      </c>
      <c r="K1" s="38" t="s">
        <v>73</v>
      </c>
      <c r="L1" s="38" t="s">
        <v>72</v>
      </c>
      <c r="M1" s="38" t="s">
        <v>75</v>
      </c>
      <c r="N1" s="36" t="s">
        <v>9</v>
      </c>
      <c r="O1" s="36" t="s">
        <v>68</v>
      </c>
      <c r="P1" s="4" t="s">
        <v>10</v>
      </c>
      <c r="Q1" s="4"/>
      <c r="R1" s="3" t="s">
        <v>11</v>
      </c>
      <c r="S1" s="3" t="s">
        <v>12</v>
      </c>
      <c r="T1" s="3">
        <v>12</v>
      </c>
      <c r="U1" s="5" t="s">
        <v>74</v>
      </c>
      <c r="V1" s="3" t="s">
        <v>14</v>
      </c>
      <c r="W1" s="6" t="s">
        <v>15</v>
      </c>
      <c r="X1" s="6" t="s">
        <v>16</v>
      </c>
      <c r="Y1" s="6" t="s">
        <v>17</v>
      </c>
      <c r="Z1" s="3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3" t="s">
        <v>24</v>
      </c>
      <c r="AG1" s="6" t="s">
        <v>25</v>
      </c>
      <c r="AH1" s="6" t="s">
        <v>26</v>
      </c>
      <c r="AI1" s="6" t="s">
        <v>27</v>
      </c>
      <c r="AJ1" s="7" t="s">
        <v>28</v>
      </c>
    </row>
    <row r="2" spans="1:36" ht="15.75" x14ac:dyDescent="0.25">
      <c r="A2" s="8">
        <v>17</v>
      </c>
      <c r="B2" s="8"/>
      <c r="C2" s="9" t="s">
        <v>60</v>
      </c>
      <c r="D2" s="10" t="s">
        <v>29</v>
      </c>
      <c r="E2" s="8" t="s">
        <v>30</v>
      </c>
      <c r="F2" s="10" t="s">
        <v>62</v>
      </c>
      <c r="G2" s="10" t="s">
        <v>70</v>
      </c>
      <c r="H2" s="10" t="s">
        <v>31</v>
      </c>
      <c r="I2" s="11" t="s">
        <v>65</v>
      </c>
      <c r="J2" s="8"/>
      <c r="K2" s="39">
        <v>339</v>
      </c>
      <c r="L2" s="39">
        <f>0.2*K2</f>
        <v>67.8</v>
      </c>
      <c r="M2" s="39">
        <v>4</v>
      </c>
      <c r="N2" s="35">
        <v>4</v>
      </c>
      <c r="O2" s="35">
        <f>0.5*N2</f>
        <v>2</v>
      </c>
      <c r="P2" s="10" t="s">
        <v>32</v>
      </c>
      <c r="Q2" s="10"/>
      <c r="R2" s="12" t="s">
        <v>61</v>
      </c>
      <c r="S2" s="12">
        <v>0</v>
      </c>
      <c r="T2" s="13">
        <f t="shared" ref="T2:T4" si="0">K2*20/700</f>
        <v>9.6857142857142851</v>
      </c>
      <c r="U2" s="14">
        <f>SUM(L2:O2)</f>
        <v>77.8</v>
      </c>
      <c r="V2" s="15">
        <v>6</v>
      </c>
      <c r="W2" s="15">
        <v>5</v>
      </c>
      <c r="X2" s="15">
        <v>1</v>
      </c>
      <c r="Y2" s="15">
        <v>3</v>
      </c>
      <c r="Z2" s="15">
        <v>7</v>
      </c>
      <c r="AA2" s="15">
        <v>9</v>
      </c>
      <c r="AB2" s="15">
        <v>13</v>
      </c>
      <c r="AC2" s="15">
        <v>4</v>
      </c>
      <c r="AD2" s="15">
        <v>2</v>
      </c>
      <c r="AE2" s="15">
        <v>6</v>
      </c>
      <c r="AF2" s="15">
        <v>11</v>
      </c>
      <c r="AG2" s="15">
        <v>12</v>
      </c>
      <c r="AH2" s="15">
        <v>8</v>
      </c>
      <c r="AI2" s="15">
        <v>10</v>
      </c>
      <c r="AJ2" t="s">
        <v>33</v>
      </c>
    </row>
    <row r="3" spans="1:36" ht="15.75" x14ac:dyDescent="0.25">
      <c r="A3" s="8">
        <v>18</v>
      </c>
      <c r="B3" s="8"/>
      <c r="C3" s="9" t="s">
        <v>60</v>
      </c>
      <c r="D3" s="10" t="s">
        <v>29</v>
      </c>
      <c r="E3" s="8" t="s">
        <v>34</v>
      </c>
      <c r="F3" s="10" t="s">
        <v>63</v>
      </c>
      <c r="G3" s="10" t="s">
        <v>69</v>
      </c>
      <c r="H3" s="10" t="s">
        <v>31</v>
      </c>
      <c r="I3" s="11" t="s">
        <v>66</v>
      </c>
      <c r="J3" s="8"/>
      <c r="K3" s="39">
        <v>292</v>
      </c>
      <c r="L3" s="39">
        <f t="shared" ref="L3:L4" si="1">0.2*K3</f>
        <v>58.400000000000006</v>
      </c>
      <c r="M3" s="39">
        <v>3</v>
      </c>
      <c r="N3" s="35">
        <v>3.91</v>
      </c>
      <c r="O3" s="35">
        <f t="shared" ref="O3:O4" si="2">0.5*N3</f>
        <v>1.9550000000000001</v>
      </c>
      <c r="P3" s="10" t="s">
        <v>32</v>
      </c>
      <c r="Q3" s="10"/>
      <c r="R3" s="12" t="s">
        <v>61</v>
      </c>
      <c r="S3" s="12">
        <v>0</v>
      </c>
      <c r="T3" s="13">
        <f t="shared" si="0"/>
        <v>8.3428571428571434</v>
      </c>
      <c r="U3" s="14">
        <f t="shared" ref="U3:U4" si="3">SUM(L3:O3)</f>
        <v>67.265000000000001</v>
      </c>
      <c r="V3" s="15">
        <v>6</v>
      </c>
      <c r="W3" s="15">
        <v>2</v>
      </c>
      <c r="X3" s="15">
        <v>1</v>
      </c>
      <c r="Y3" s="15">
        <v>6</v>
      </c>
      <c r="Z3" s="15">
        <v>10</v>
      </c>
      <c r="AA3" s="15">
        <v>9</v>
      </c>
      <c r="AB3" s="15">
        <v>7</v>
      </c>
      <c r="AC3" s="15">
        <v>4</v>
      </c>
      <c r="AD3" s="15">
        <v>5</v>
      </c>
      <c r="AE3" s="15">
        <v>8</v>
      </c>
      <c r="AF3" s="15">
        <v>11</v>
      </c>
      <c r="AG3" s="15">
        <v>13</v>
      </c>
      <c r="AH3" s="15">
        <v>3</v>
      </c>
      <c r="AI3" s="15">
        <v>12</v>
      </c>
      <c r="AJ3" t="s">
        <v>33</v>
      </c>
    </row>
    <row r="4" spans="1:36" ht="15.75" x14ac:dyDescent="0.25">
      <c r="A4" s="8">
        <v>19</v>
      </c>
      <c r="B4" s="15"/>
      <c r="C4" s="15" t="s">
        <v>60</v>
      </c>
      <c r="D4" s="10" t="s">
        <v>29</v>
      </c>
      <c r="E4" s="15"/>
      <c r="F4" s="10" t="s">
        <v>64</v>
      </c>
      <c r="G4" s="10" t="s">
        <v>71</v>
      </c>
      <c r="H4" s="10" t="s">
        <v>59</v>
      </c>
      <c r="I4" s="11" t="s">
        <v>67</v>
      </c>
      <c r="J4" s="15"/>
      <c r="K4" s="40">
        <v>331</v>
      </c>
      <c r="L4" s="39">
        <f t="shared" si="1"/>
        <v>66.2</v>
      </c>
      <c r="M4" s="39">
        <v>3.6</v>
      </c>
      <c r="N4" s="35">
        <v>3.69</v>
      </c>
      <c r="O4" s="35">
        <f t="shared" si="2"/>
        <v>1.845</v>
      </c>
      <c r="P4" s="10" t="s">
        <v>32</v>
      </c>
      <c r="Q4" s="10"/>
      <c r="R4" s="15" t="s">
        <v>61</v>
      </c>
      <c r="S4" s="15"/>
      <c r="T4" s="13">
        <f t="shared" si="0"/>
        <v>9.4571428571428573</v>
      </c>
      <c r="U4" s="14">
        <f t="shared" si="3"/>
        <v>75.334999999999994</v>
      </c>
      <c r="V4" s="15">
        <v>2</v>
      </c>
      <c r="W4" s="15">
        <v>6</v>
      </c>
      <c r="X4" s="15">
        <v>11</v>
      </c>
      <c r="Y4" s="15">
        <v>12</v>
      </c>
      <c r="Z4" s="15">
        <v>13</v>
      </c>
      <c r="AA4" s="15">
        <v>10</v>
      </c>
      <c r="AB4" s="15">
        <v>8</v>
      </c>
      <c r="AC4" s="15">
        <v>4</v>
      </c>
      <c r="AD4" s="15">
        <v>1</v>
      </c>
      <c r="AE4" s="15">
        <v>2</v>
      </c>
      <c r="AF4" s="15">
        <v>9</v>
      </c>
      <c r="AG4" s="15">
        <v>7</v>
      </c>
      <c r="AH4" s="15">
        <v>5</v>
      </c>
      <c r="AI4" s="15">
        <v>3</v>
      </c>
      <c r="AJ4" t="s">
        <v>35</v>
      </c>
    </row>
  </sheetData>
  <conditionalFormatting sqref="F1:H1">
    <cfRule type="duplicateValues" dxfId="11" priority="3"/>
  </conditionalFormatting>
  <conditionalFormatting sqref="F1:H1">
    <cfRule type="duplicateValues" dxfId="10" priority="4"/>
  </conditionalFormatting>
  <conditionalFormatting sqref="I1:I4">
    <cfRule type="duplicateValues" dxfId="9" priority="5"/>
  </conditionalFormatting>
  <conditionalFormatting sqref="F1:H1">
    <cfRule type="duplicateValues" dxfId="8" priority="6"/>
    <cfRule type="duplicateValues" dxfId="7" priority="7"/>
  </conditionalFormatting>
  <conditionalFormatting sqref="I1:I4">
    <cfRule type="duplicateValues" dxfId="6" priority="8"/>
  </conditionalFormatting>
  <conditionalFormatting sqref="I1:I4">
    <cfRule type="duplicateValues" dxfId="5" priority="9"/>
  </conditionalFormatting>
  <conditionalFormatting sqref="B1:B4">
    <cfRule type="duplicateValues" dxfId="4" priority="2"/>
  </conditionalFormatting>
  <conditionalFormatting sqref="F1:H4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workbookViewId="0">
      <selection activeCell="P13" sqref="P13"/>
    </sheetView>
  </sheetViews>
  <sheetFormatPr defaultRowHeight="15" x14ac:dyDescent="0.25"/>
  <cols>
    <col min="3" max="3" width="12.7109375" customWidth="1"/>
    <col min="17" max="17" width="13.85546875" customWidth="1"/>
    <col min="19" max="19" width="18" customWidth="1"/>
    <col min="36" max="36" width="12.7109375" bestFit="1" customWidth="1"/>
  </cols>
  <sheetData>
    <row r="1" spans="1:37" ht="23.25" x14ac:dyDescent="0.35">
      <c r="A1" s="16" t="s">
        <v>0</v>
      </c>
      <c r="B1" s="17" t="s">
        <v>5</v>
      </c>
      <c r="C1" s="17" t="s">
        <v>57</v>
      </c>
      <c r="D1" s="17" t="s">
        <v>1</v>
      </c>
      <c r="E1" s="17" t="s">
        <v>2</v>
      </c>
      <c r="F1" s="17" t="s">
        <v>3</v>
      </c>
      <c r="G1" s="16" t="s">
        <v>4</v>
      </c>
      <c r="H1" s="17" t="s">
        <v>6</v>
      </c>
      <c r="I1" s="17" t="s">
        <v>36</v>
      </c>
      <c r="J1" s="17" t="s">
        <v>7</v>
      </c>
      <c r="K1" s="16"/>
      <c r="L1" s="16" t="s">
        <v>8</v>
      </c>
      <c r="M1" s="16" t="s">
        <v>9</v>
      </c>
      <c r="N1" s="16" t="s">
        <v>37</v>
      </c>
      <c r="O1" s="18" t="s">
        <v>11</v>
      </c>
      <c r="P1" s="18" t="s">
        <v>12</v>
      </c>
      <c r="Q1" s="18">
        <v>12</v>
      </c>
      <c r="R1" s="19" t="s">
        <v>9</v>
      </c>
      <c r="S1" s="20" t="s">
        <v>13</v>
      </c>
      <c r="T1" s="21" t="s">
        <v>14</v>
      </c>
      <c r="U1" s="18" t="s">
        <v>38</v>
      </c>
      <c r="V1" s="18" t="s">
        <v>39</v>
      </c>
      <c r="W1" s="18" t="s">
        <v>17</v>
      </c>
      <c r="X1" s="18" t="s">
        <v>40</v>
      </c>
      <c r="Y1" s="18" t="s">
        <v>41</v>
      </c>
      <c r="Z1" s="18" t="s">
        <v>42</v>
      </c>
      <c r="AA1" s="18" t="s">
        <v>43</v>
      </c>
      <c r="AB1" s="18" t="s">
        <v>44</v>
      </c>
      <c r="AC1" s="18" t="s">
        <v>45</v>
      </c>
      <c r="AD1" s="18" t="s">
        <v>46</v>
      </c>
      <c r="AE1" s="18" t="s">
        <v>47</v>
      </c>
      <c r="AF1" s="18" t="s">
        <v>48</v>
      </c>
      <c r="AG1" s="18" t="s">
        <v>49</v>
      </c>
      <c r="AH1" s="22" t="s">
        <v>50</v>
      </c>
      <c r="AI1" s="23"/>
      <c r="AJ1" s="23" t="s">
        <v>56</v>
      </c>
      <c r="AK1" s="24"/>
    </row>
    <row r="2" spans="1:37" ht="20.25" customHeight="1" x14ac:dyDescent="0.3">
      <c r="A2" s="25">
        <v>1</v>
      </c>
      <c r="B2" s="26"/>
      <c r="C2" s="26"/>
      <c r="D2" s="25"/>
      <c r="E2" s="25" t="s">
        <v>51</v>
      </c>
      <c r="F2" s="27" t="s">
        <v>29</v>
      </c>
      <c r="G2" s="25" t="s">
        <v>34</v>
      </c>
      <c r="H2" s="25"/>
      <c r="I2" s="25">
        <v>8</v>
      </c>
      <c r="J2" s="25"/>
      <c r="K2" s="25" t="s">
        <v>31</v>
      </c>
      <c r="L2" s="25">
        <v>409</v>
      </c>
      <c r="M2" s="28">
        <v>4</v>
      </c>
      <c r="N2" s="28" t="s">
        <v>32</v>
      </c>
      <c r="O2" s="25">
        <f t="shared" ref="O2:O6" si="0">IF(F2="F",5,0)</f>
        <v>0</v>
      </c>
      <c r="P2" s="29">
        <v>0</v>
      </c>
      <c r="Q2" s="30">
        <f>L2*20/600</f>
        <v>13.633333333333333</v>
      </c>
      <c r="R2" s="30">
        <f t="shared" ref="R2:R6" si="1">M2*50/4</f>
        <v>50</v>
      </c>
      <c r="S2" s="31">
        <f>SUM(Q2:R2)</f>
        <v>63.633333333333333</v>
      </c>
      <c r="T2" s="32">
        <v>1</v>
      </c>
      <c r="U2" s="27">
        <v>2</v>
      </c>
      <c r="V2" s="27">
        <v>1</v>
      </c>
      <c r="W2" s="27">
        <v>4</v>
      </c>
      <c r="X2" s="27">
        <v>5</v>
      </c>
      <c r="Y2" s="27">
        <v>8</v>
      </c>
      <c r="Z2" s="27">
        <v>11</v>
      </c>
      <c r="AA2" s="27">
        <v>7</v>
      </c>
      <c r="AB2" s="27">
        <v>10</v>
      </c>
      <c r="AC2" s="27">
        <v>6</v>
      </c>
      <c r="AD2" s="27">
        <v>12</v>
      </c>
      <c r="AE2" s="27">
        <v>3</v>
      </c>
      <c r="AF2" s="27">
        <v>7</v>
      </c>
      <c r="AG2" s="27">
        <v>13</v>
      </c>
      <c r="AH2" s="33">
        <v>14</v>
      </c>
      <c r="AI2" s="23" t="str">
        <f>IF(U2=1,$U$1,IF(V2=1,$V$1,IF(W2=1,$W$1,IF(X2=1,$X$1,IF(Y2=1,$Y$1,IF(Z2=1,$Z$1,IF(AA2=1,$AA$1,IF(AB2=1,$AB$1,IF(AC2=1,$AC$1,IF(AD2=1,$AD$1,IF(AE2=1,$AE$1,IF(AF2=1,$AF$1,IF(AG2=1,$AG$1,IF(AH2=1,$AH$1))))))))))))))</f>
        <v>Eco</v>
      </c>
      <c r="AJ2" s="23" t="s">
        <v>52</v>
      </c>
      <c r="AK2" s="24"/>
    </row>
    <row r="3" spans="1:37" ht="20.25" customHeight="1" x14ac:dyDescent="0.3">
      <c r="A3" s="25">
        <v>2</v>
      </c>
      <c r="B3" s="26"/>
      <c r="C3" s="26"/>
      <c r="D3" s="25"/>
      <c r="E3" s="25" t="s">
        <v>51</v>
      </c>
      <c r="F3" s="27" t="s">
        <v>29</v>
      </c>
      <c r="G3" s="25" t="s">
        <v>34</v>
      </c>
      <c r="H3" s="25"/>
      <c r="I3" s="25">
        <v>7</v>
      </c>
      <c r="J3" s="25"/>
      <c r="K3" s="25" t="s">
        <v>31</v>
      </c>
      <c r="L3" s="25">
        <v>381</v>
      </c>
      <c r="M3" s="28">
        <v>3.91</v>
      </c>
      <c r="N3" s="28" t="s">
        <v>32</v>
      </c>
      <c r="O3" s="25">
        <f t="shared" si="0"/>
        <v>0</v>
      </c>
      <c r="P3" s="29">
        <v>0</v>
      </c>
      <c r="Q3" s="30">
        <f t="shared" ref="Q3:Q6" si="2">L3*20/600</f>
        <v>12.7</v>
      </c>
      <c r="R3" s="30">
        <f t="shared" si="1"/>
        <v>48.875</v>
      </c>
      <c r="S3" s="31">
        <f t="shared" ref="S3:S6" si="3">SUM(Q3:R3)</f>
        <v>61.575000000000003</v>
      </c>
      <c r="T3" s="32">
        <v>7</v>
      </c>
      <c r="U3" s="27">
        <v>3</v>
      </c>
      <c r="V3" s="27">
        <v>2</v>
      </c>
      <c r="W3" s="27">
        <v>1</v>
      </c>
      <c r="X3" s="27">
        <v>4</v>
      </c>
      <c r="Y3" s="27">
        <v>14</v>
      </c>
      <c r="Z3" s="27">
        <v>11</v>
      </c>
      <c r="AA3" s="27">
        <v>8</v>
      </c>
      <c r="AB3" s="27">
        <v>12</v>
      </c>
      <c r="AC3" s="27">
        <v>5</v>
      </c>
      <c r="AD3" s="27">
        <v>7</v>
      </c>
      <c r="AE3" s="27">
        <v>9</v>
      </c>
      <c r="AF3" s="27">
        <v>6</v>
      </c>
      <c r="AG3" s="27">
        <v>10</v>
      </c>
      <c r="AH3" s="33">
        <v>13</v>
      </c>
      <c r="AI3" s="23" t="str">
        <f t="shared" ref="AI3:AI6" si="4">IF(U3=1,$U$1,IF(V3=1,$V$1,IF(W3=1,$W$1,IF(X3=1,$X$1,IF(Y3=1,$Y$1,IF(Z3=1,$Z$1,IF(AA3=1,$AA$1,IF(AB3=1,$AB$1,IF(AC3=1,$AC$1,IF(AD3=1,$AD$1,IF(AE3=1,$AE$1,IF(AF3=1,$AF$1,IF(AG3=1,$AG$1,IF(AH3=1,$AH$1))))))))))))))</f>
        <v>Ma</v>
      </c>
      <c r="AJ3" s="23" t="s">
        <v>53</v>
      </c>
      <c r="AK3" s="24"/>
    </row>
    <row r="4" spans="1:37" ht="20.25" customHeight="1" x14ac:dyDescent="0.3">
      <c r="A4" s="25">
        <v>3</v>
      </c>
      <c r="B4" s="26"/>
      <c r="C4" s="26"/>
      <c r="D4" s="25"/>
      <c r="E4" s="25" t="s">
        <v>51</v>
      </c>
      <c r="F4" s="27" t="s">
        <v>54</v>
      </c>
      <c r="G4" s="25" t="s">
        <v>34</v>
      </c>
      <c r="H4" s="25"/>
      <c r="I4" s="25">
        <v>7</v>
      </c>
      <c r="J4" s="25"/>
      <c r="K4" s="25" t="s">
        <v>31</v>
      </c>
      <c r="L4" s="25">
        <v>313</v>
      </c>
      <c r="M4" s="28">
        <v>3.69</v>
      </c>
      <c r="N4" s="28" t="s">
        <v>32</v>
      </c>
      <c r="O4" s="25">
        <f t="shared" si="0"/>
        <v>5</v>
      </c>
      <c r="P4" s="29">
        <v>0</v>
      </c>
      <c r="Q4" s="30">
        <f t="shared" si="2"/>
        <v>10.433333333333334</v>
      </c>
      <c r="R4" s="30">
        <f t="shared" si="1"/>
        <v>46.125</v>
      </c>
      <c r="S4" s="31">
        <f t="shared" si="3"/>
        <v>56.558333333333337</v>
      </c>
      <c r="T4" s="32">
        <v>7</v>
      </c>
      <c r="U4" s="27">
        <v>1</v>
      </c>
      <c r="V4" s="27">
        <v>3</v>
      </c>
      <c r="W4" s="27">
        <v>2</v>
      </c>
      <c r="X4" s="27">
        <v>4</v>
      </c>
      <c r="Y4" s="27">
        <v>12</v>
      </c>
      <c r="Z4" s="27">
        <v>10</v>
      </c>
      <c r="AA4" s="27">
        <v>9</v>
      </c>
      <c r="AB4" s="27">
        <v>13</v>
      </c>
      <c r="AC4" s="27">
        <v>6</v>
      </c>
      <c r="AD4" s="27">
        <v>7</v>
      </c>
      <c r="AE4" s="27">
        <v>11</v>
      </c>
      <c r="AF4" s="27">
        <v>5</v>
      </c>
      <c r="AG4" s="27">
        <v>8</v>
      </c>
      <c r="AH4" s="33">
        <v>14</v>
      </c>
      <c r="AI4" s="23" t="str">
        <f t="shared" si="4"/>
        <v>Ac</v>
      </c>
      <c r="AJ4" s="23" t="s">
        <v>55</v>
      </c>
      <c r="AK4" s="24"/>
    </row>
    <row r="5" spans="1:37" ht="20.25" customHeight="1" x14ac:dyDescent="0.3">
      <c r="A5" s="25">
        <v>4</v>
      </c>
      <c r="B5" s="26"/>
      <c r="C5" s="26"/>
      <c r="D5" s="34"/>
      <c r="E5" s="25" t="s">
        <v>51</v>
      </c>
      <c r="F5" s="27" t="s">
        <v>54</v>
      </c>
      <c r="G5" s="25" t="s">
        <v>30</v>
      </c>
      <c r="H5" s="25"/>
      <c r="I5" s="25">
        <v>2</v>
      </c>
      <c r="J5" s="25"/>
      <c r="K5" s="25" t="s">
        <v>31</v>
      </c>
      <c r="L5" s="25">
        <v>289</v>
      </c>
      <c r="M5" s="28">
        <v>3.74</v>
      </c>
      <c r="N5" s="28" t="s">
        <v>32</v>
      </c>
      <c r="O5" s="25">
        <f t="shared" si="0"/>
        <v>5</v>
      </c>
      <c r="P5" s="29">
        <v>0</v>
      </c>
      <c r="Q5" s="30">
        <f t="shared" si="2"/>
        <v>9.6333333333333329</v>
      </c>
      <c r="R5" s="30">
        <f t="shared" si="1"/>
        <v>46.75</v>
      </c>
      <c r="S5" s="31">
        <f t="shared" si="3"/>
        <v>56.383333333333333</v>
      </c>
      <c r="T5" s="32">
        <v>2</v>
      </c>
      <c r="U5" s="27">
        <v>6</v>
      </c>
      <c r="V5" s="27">
        <v>5</v>
      </c>
      <c r="W5" s="27">
        <v>1</v>
      </c>
      <c r="X5" s="27">
        <v>3</v>
      </c>
      <c r="Y5" s="27">
        <v>12</v>
      </c>
      <c r="Z5" s="27">
        <v>4</v>
      </c>
      <c r="AA5" s="27">
        <v>13</v>
      </c>
      <c r="AB5" s="27">
        <v>9</v>
      </c>
      <c r="AC5" s="27">
        <v>8</v>
      </c>
      <c r="AD5" s="27">
        <v>10</v>
      </c>
      <c r="AE5" s="27">
        <v>7</v>
      </c>
      <c r="AF5" s="27">
        <v>2</v>
      </c>
      <c r="AG5" s="27">
        <v>14</v>
      </c>
      <c r="AH5" s="33">
        <v>11</v>
      </c>
      <c r="AI5" s="23" t="str">
        <f t="shared" si="4"/>
        <v>Ma</v>
      </c>
      <c r="AJ5" s="23" t="s">
        <v>53</v>
      </c>
      <c r="AK5" s="24"/>
    </row>
    <row r="6" spans="1:37" ht="20.25" customHeight="1" x14ac:dyDescent="0.3">
      <c r="A6" s="25">
        <v>5</v>
      </c>
      <c r="B6" s="26"/>
      <c r="C6" s="26"/>
      <c r="D6" s="34"/>
      <c r="E6" s="25" t="s">
        <v>51</v>
      </c>
      <c r="F6" s="27" t="s">
        <v>54</v>
      </c>
      <c r="G6" s="25" t="s">
        <v>30</v>
      </c>
      <c r="H6" s="25"/>
      <c r="I6" s="25">
        <v>6</v>
      </c>
      <c r="J6" s="25"/>
      <c r="K6" s="25" t="s">
        <v>31</v>
      </c>
      <c r="L6" s="25">
        <v>290</v>
      </c>
      <c r="M6" s="28">
        <v>3.73</v>
      </c>
      <c r="N6" s="28" t="s">
        <v>32</v>
      </c>
      <c r="O6" s="25">
        <f t="shared" si="0"/>
        <v>5</v>
      </c>
      <c r="P6" s="29">
        <v>0</v>
      </c>
      <c r="Q6" s="30">
        <f t="shared" si="2"/>
        <v>9.6666666666666661</v>
      </c>
      <c r="R6" s="30">
        <f t="shared" si="1"/>
        <v>46.625</v>
      </c>
      <c r="S6" s="31">
        <f t="shared" si="3"/>
        <v>56.291666666666664</v>
      </c>
      <c r="T6" s="32">
        <v>6</v>
      </c>
      <c r="U6" s="27">
        <v>5</v>
      </c>
      <c r="V6" s="27">
        <v>12</v>
      </c>
      <c r="W6" s="27">
        <v>1</v>
      </c>
      <c r="X6" s="27">
        <v>8</v>
      </c>
      <c r="Y6" s="27">
        <v>10</v>
      </c>
      <c r="Z6" s="27">
        <v>6</v>
      </c>
      <c r="AA6" s="27">
        <v>13</v>
      </c>
      <c r="AB6" s="27">
        <v>11</v>
      </c>
      <c r="AC6" s="27">
        <v>2</v>
      </c>
      <c r="AD6" s="27">
        <v>4</v>
      </c>
      <c r="AE6" s="27">
        <v>9</v>
      </c>
      <c r="AF6" s="27">
        <v>3</v>
      </c>
      <c r="AG6" s="27">
        <v>7</v>
      </c>
      <c r="AH6" s="33">
        <v>14</v>
      </c>
      <c r="AI6" s="23" t="str">
        <f t="shared" si="4"/>
        <v>Ma</v>
      </c>
      <c r="AJ6" s="23" t="s">
        <v>53</v>
      </c>
      <c r="AK6" s="24"/>
    </row>
  </sheetData>
  <conditionalFormatting sqref="B1:C1">
    <cfRule type="duplicateValues" dxfId="2" priority="2"/>
  </conditionalFormatting>
  <conditionalFormatting sqref="H1:H6">
    <cfRule type="duplicateValues" dxfId="1" priority="1"/>
  </conditionalFormatting>
  <conditionalFormatting sqref="H1:H6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</vt:lpstr>
      <vt:lpstr>SS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Abebaw</dc:creator>
  <cp:lastModifiedBy>abebe tigabu</cp:lastModifiedBy>
  <dcterms:created xsi:type="dcterms:W3CDTF">2025-10-07T11:50:50Z</dcterms:created>
  <dcterms:modified xsi:type="dcterms:W3CDTF">2025-10-08T19:25:28Z</dcterms:modified>
</cp:coreProperties>
</file>