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bed Alkareem\Downloads\"/>
    </mc:Choice>
  </mc:AlternateContent>
  <xr:revisionPtr revIDLastSave="0" documentId="8_{81BC0953-2958-44F2-80CC-00D5E4A2EA38}" xr6:coauthVersionLast="47" xr6:coauthVersionMax="47" xr10:uidLastSave="{00000000-0000-0000-0000-000000000000}"/>
  <bookViews>
    <workbookView xWindow="-120" yWindow="-120" windowWidth="20730" windowHeight="11040" xr2:uid="{BF6880D4-9744-4CED-9F37-122F78FBAB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C9" i="1"/>
  <c r="D9" i="1"/>
  <c r="E9" i="1"/>
  <c r="C10" i="1"/>
  <c r="D10" i="1"/>
  <c r="E10" i="1"/>
  <c r="C11" i="1"/>
  <c r="D11" i="1"/>
  <c r="E11" i="1"/>
  <c r="C12" i="1"/>
  <c r="D12" i="1"/>
  <c r="E12" i="1"/>
  <c r="B13" i="1"/>
  <c r="C13" i="1"/>
  <c r="D13" i="1"/>
  <c r="E13" i="1"/>
  <c r="C14" i="1"/>
  <c r="D14" i="1"/>
  <c r="E14" i="1"/>
  <c r="C15" i="1"/>
  <c r="D15" i="1"/>
  <c r="E15" i="1"/>
  <c r="C16" i="1"/>
  <c r="D16" i="1"/>
  <c r="E16" i="1"/>
  <c r="C17" i="1"/>
  <c r="D17" i="1"/>
  <c r="E17" i="1"/>
  <c r="C18" i="1"/>
  <c r="D18" i="1"/>
  <c r="E18" i="1"/>
  <c r="C19" i="1"/>
  <c r="D19" i="1"/>
  <c r="E19" i="1"/>
  <c r="C20" i="1"/>
  <c r="D20" i="1"/>
  <c r="E20" i="1"/>
  <c r="C21" i="1"/>
  <c r="D21" i="1"/>
  <c r="E21" i="1"/>
  <c r="C22" i="1"/>
  <c r="D22" i="1"/>
  <c r="E22" i="1"/>
  <c r="C23" i="1"/>
  <c r="D23" i="1"/>
  <c r="E23" i="1"/>
  <c r="C24" i="1"/>
  <c r="D24" i="1"/>
  <c r="E24" i="1"/>
  <c r="C25" i="1"/>
  <c r="D25" i="1"/>
  <c r="E25" i="1"/>
  <c r="C26" i="1"/>
  <c r="D26" i="1"/>
  <c r="E26" i="1"/>
  <c r="C27" i="1"/>
  <c r="D27" i="1"/>
  <c r="E27" i="1"/>
  <c r="C28" i="1"/>
  <c r="D28" i="1"/>
  <c r="E28" i="1"/>
  <c r="C29" i="1"/>
  <c r="D29" i="1"/>
  <c r="E29" i="1"/>
  <c r="B30" i="1"/>
  <c r="C30" i="1"/>
  <c r="D30" i="1"/>
  <c r="E30" i="1"/>
  <c r="C31" i="1"/>
  <c r="D31" i="1"/>
  <c r="E31" i="1"/>
  <c r="B32" i="1"/>
  <c r="C32" i="1"/>
  <c r="D32" i="1"/>
  <c r="E32" i="1"/>
  <c r="C33" i="1"/>
  <c r="D33" i="1"/>
  <c r="E33" i="1"/>
  <c r="C34" i="1"/>
  <c r="D34" i="1"/>
  <c r="E34" i="1"/>
  <c r="C35" i="1"/>
  <c r="D35" i="1"/>
  <c r="E35" i="1"/>
  <c r="B36" i="1"/>
  <c r="C36" i="1"/>
  <c r="D36" i="1"/>
  <c r="E36" i="1"/>
  <c r="B37" i="1"/>
  <c r="C37" i="1"/>
  <c r="D37" i="1"/>
  <c r="E37" i="1"/>
  <c r="B38" i="1"/>
  <c r="E38" i="1" s="1"/>
  <c r="C38" i="1"/>
  <c r="D38" i="1"/>
  <c r="B39" i="1"/>
  <c r="C39" i="1"/>
  <c r="D39" i="1"/>
  <c r="E39" i="1"/>
  <c r="C40" i="1"/>
  <c r="D40" i="1"/>
  <c r="E40" i="1"/>
  <c r="B41" i="1"/>
  <c r="C41" i="1" s="1"/>
  <c r="D41" i="1"/>
  <c r="E41" i="1"/>
  <c r="C42" i="1"/>
  <c r="D42" i="1"/>
  <c r="E42" i="1"/>
  <c r="C43" i="1"/>
  <c r="D43" i="1"/>
  <c r="E43" i="1"/>
  <c r="C44" i="1"/>
  <c r="D44" i="1"/>
  <c r="E44" i="1"/>
  <c r="C45" i="1"/>
  <c r="D45" i="1"/>
  <c r="E45" i="1"/>
  <c r="C46" i="1"/>
  <c r="D46" i="1"/>
  <c r="E46" i="1"/>
  <c r="C47" i="1"/>
  <c r="D47" i="1"/>
  <c r="E47" i="1"/>
  <c r="C48" i="1"/>
  <c r="D48" i="1"/>
  <c r="E48" i="1"/>
  <c r="C49" i="1"/>
  <c r="D49" i="1"/>
  <c r="E49" i="1"/>
  <c r="C50" i="1"/>
  <c r="D50" i="1"/>
  <c r="E50" i="1"/>
  <c r="B51" i="1"/>
  <c r="C51" i="1" s="1"/>
  <c r="C52" i="1"/>
  <c r="D52" i="1"/>
  <c r="E52" i="1"/>
  <c r="C53" i="1"/>
  <c r="D53" i="1"/>
  <c r="E53" i="1"/>
  <c r="C54" i="1"/>
  <c r="D54" i="1"/>
  <c r="E54" i="1"/>
  <c r="C55" i="1"/>
  <c r="D55" i="1"/>
  <c r="E55" i="1"/>
  <c r="C56" i="1"/>
  <c r="D56" i="1"/>
  <c r="E56" i="1"/>
  <c r="C57" i="1"/>
  <c r="D57" i="1"/>
  <c r="E57" i="1"/>
  <c r="C58" i="1"/>
  <c r="D58" i="1"/>
  <c r="E58" i="1"/>
  <c r="C59" i="1"/>
  <c r="D59" i="1"/>
  <c r="E59" i="1"/>
  <c r="C60" i="1"/>
  <c r="D60" i="1"/>
  <c r="E60" i="1"/>
  <c r="C61" i="1"/>
  <c r="D61" i="1"/>
  <c r="E61" i="1"/>
  <c r="B62" i="1"/>
  <c r="C62" i="1"/>
  <c r="D62" i="1"/>
  <c r="E62" i="1"/>
  <c r="C63" i="1"/>
  <c r="D63" i="1"/>
  <c r="E63" i="1"/>
  <c r="C64" i="1"/>
  <c r="D64" i="1"/>
  <c r="E64" i="1"/>
  <c r="C65" i="1"/>
  <c r="D65" i="1"/>
  <c r="E65" i="1"/>
  <c r="B66" i="1"/>
  <c r="D66" i="1" s="1"/>
  <c r="C66" i="1"/>
  <c r="C67" i="1"/>
  <c r="D67" i="1"/>
  <c r="E67" i="1"/>
  <c r="B68" i="1"/>
  <c r="E68" i="1" s="1"/>
  <c r="C68" i="1"/>
  <c r="D68" i="1"/>
  <c r="C69" i="1"/>
  <c r="D69" i="1"/>
  <c r="E69" i="1"/>
  <c r="C70" i="1"/>
  <c r="D70" i="1"/>
  <c r="E70" i="1"/>
  <c r="C71" i="1"/>
  <c r="D71" i="1"/>
  <c r="E71" i="1"/>
  <c r="B72" i="1"/>
  <c r="D72" i="1" s="1"/>
  <c r="C72" i="1"/>
  <c r="C73" i="1"/>
  <c r="D73" i="1"/>
  <c r="E73" i="1"/>
  <c r="C74" i="1"/>
  <c r="D74" i="1"/>
  <c r="E74" i="1"/>
  <c r="C75" i="1"/>
  <c r="D75" i="1"/>
  <c r="E75" i="1"/>
  <c r="C76" i="1"/>
  <c r="D76" i="1"/>
  <c r="E76" i="1"/>
  <c r="C77" i="1"/>
  <c r="D77" i="1"/>
  <c r="E77" i="1"/>
  <c r="C78" i="1"/>
  <c r="D78" i="1"/>
  <c r="E78" i="1"/>
  <c r="C79" i="1"/>
  <c r="D79" i="1"/>
  <c r="E79" i="1"/>
  <c r="C80" i="1"/>
  <c r="D80" i="1"/>
  <c r="E80" i="1"/>
  <c r="C81" i="1"/>
  <c r="D81" i="1"/>
  <c r="E81" i="1"/>
  <c r="C82" i="1"/>
  <c r="D82" i="1"/>
  <c r="E82" i="1"/>
  <c r="C83" i="1"/>
  <c r="D83" i="1"/>
  <c r="E83" i="1"/>
  <c r="C84" i="1"/>
  <c r="D84" i="1"/>
  <c r="E84" i="1"/>
  <c r="C85" i="1"/>
  <c r="D85" i="1"/>
  <c r="E85" i="1"/>
  <c r="B86" i="1"/>
  <c r="C86" i="1"/>
  <c r="D86" i="1"/>
  <c r="E86" i="1"/>
  <c r="B87" i="1"/>
  <c r="C87" i="1"/>
  <c r="D87" i="1"/>
  <c r="E87" i="1"/>
  <c r="C88" i="1"/>
  <c r="D88" i="1"/>
  <c r="E88" i="1"/>
  <c r="C89" i="1"/>
  <c r="D89" i="1"/>
  <c r="E89" i="1"/>
  <c r="C90" i="1"/>
  <c r="D90" i="1"/>
  <c r="E90" i="1"/>
  <c r="C91" i="1"/>
  <c r="D91" i="1"/>
  <c r="E91" i="1"/>
  <c r="C92" i="1"/>
  <c r="D92" i="1"/>
  <c r="E92" i="1"/>
  <c r="B93" i="1"/>
  <c r="C93" i="1" s="1"/>
  <c r="D93" i="1"/>
  <c r="E93" i="1"/>
  <c r="C94" i="1"/>
  <c r="D94" i="1"/>
  <c r="E94" i="1"/>
  <c r="C95" i="1"/>
  <c r="D95" i="1"/>
  <c r="E95" i="1"/>
  <c r="C96" i="1"/>
  <c r="D96" i="1"/>
  <c r="E96" i="1"/>
  <c r="C97" i="1"/>
  <c r="D97" i="1"/>
  <c r="E97" i="1"/>
  <c r="C98" i="1"/>
  <c r="D98" i="1"/>
  <c r="E98" i="1"/>
  <c r="C99" i="1"/>
  <c r="D99" i="1"/>
  <c r="E99" i="1"/>
  <c r="E51" i="1" l="1"/>
  <c r="E72" i="1"/>
  <c r="E66" i="1"/>
  <c r="D51" i="1"/>
</calcChain>
</file>

<file path=xl/sharedStrings.xml><?xml version="1.0" encoding="utf-8"?>
<sst xmlns="http://schemas.openxmlformats.org/spreadsheetml/2006/main" count="103" uniqueCount="103">
  <si>
    <t xml:space="preserve">اعمال ما بعد اذن الاشغال </t>
  </si>
  <si>
    <t xml:space="preserve">تربة حمراء - اعمال زراعة </t>
  </si>
  <si>
    <t xml:space="preserve">نباتات واشجار - اعمال زراعة </t>
  </si>
  <si>
    <t xml:space="preserve">عزل - اعمال زراعة </t>
  </si>
  <si>
    <t xml:space="preserve">ري بالتنقيط - اعمال زراعة </t>
  </si>
  <si>
    <t xml:space="preserve">كلف إدارية - اعمال تشطيب </t>
  </si>
  <si>
    <t>النثريات - اعمال التشطيب</t>
  </si>
  <si>
    <t xml:space="preserve">اعمال حدادة خارجية - حديد - اعمال تشطيب </t>
  </si>
  <si>
    <t>اعمال لوفرات - حديد - اعمال تشطيب</t>
  </si>
  <si>
    <t xml:space="preserve">اعمال أبواب امان - اعمال تشطيب </t>
  </si>
  <si>
    <t>اعمال باب رئيسي - باب بيفوت - اعمال تشطيب</t>
  </si>
  <si>
    <t>اعمال تصفيح خشب واجهات - منجور - اعمال تشطيب</t>
  </si>
  <si>
    <t>اعمال أبواب خشب - منجور - اعمال تشطيب</t>
  </si>
  <si>
    <t>اعمال أبواب PVC - منجور - اعمال تشطيب</t>
  </si>
  <si>
    <t xml:space="preserve">اعمال سيكوريت خارجي - اعمال تشطيب </t>
  </si>
  <si>
    <t xml:space="preserve">اعمال سيكوريت داخلي - سيكوريت - اعمال تشطيب </t>
  </si>
  <si>
    <t>اعمال المصعد - اعمال التشطيب</t>
  </si>
  <si>
    <t>اعمال تدفئة - اعمال تشطيب</t>
  </si>
  <si>
    <t>اعمال دكت - تكييف - اعمال تشطيب</t>
  </si>
  <si>
    <t>اعمال تكييف - تكييف - اعمال تشطيب</t>
  </si>
  <si>
    <t>اعمال المنيوم - المنيوم - اعمال تشطيب</t>
  </si>
  <si>
    <t>اعمال تأسيس خط الغاز - اعمال التشطيب</t>
  </si>
  <si>
    <t>كهرباء - اعمال التشطيب</t>
  </si>
  <si>
    <t xml:space="preserve">اعمال قصارة ملونة - اعمال التشطيب </t>
  </si>
  <si>
    <t>مواد - بلاط خارجي - اعمال تشطيب</t>
  </si>
  <si>
    <t>لاصق - بلاط خارجي - اعمال تشطيب</t>
  </si>
  <si>
    <t>بلاط - بلاط خارجي واجهات مبنى  - اعمال تشطيب</t>
  </si>
  <si>
    <t>بلاط - بلاط خارجي  - اعمال تشطيب</t>
  </si>
  <si>
    <t>مغاسل بلاط - بلاط داخلي - اعمال تشطيب</t>
  </si>
  <si>
    <t>مصانعة بلاط خارجي - اعمال تشطيب</t>
  </si>
  <si>
    <t>اعمال جلي بلاط - بلاط داخلي - اعمال تشطيب</t>
  </si>
  <si>
    <t xml:space="preserve">مواد - بلاط داخلي - اعمال تشطيب </t>
  </si>
  <si>
    <t xml:space="preserve">لاصق - بلاط داخلي - اعمال تشطيب </t>
  </si>
  <si>
    <t xml:space="preserve">بلاط داخلي - اعمال تشطيب </t>
  </si>
  <si>
    <t>مصانعة بلاط داخلي - اعمال تشطيب</t>
  </si>
  <si>
    <t>مياه - اعمال تشطيب</t>
  </si>
  <si>
    <t xml:space="preserve">اسمنت - اعمال التشطيب </t>
  </si>
  <si>
    <t>اعمال العزل - اعمال تشطيب</t>
  </si>
  <si>
    <t>سقايل - اعمال تشطيب</t>
  </si>
  <si>
    <t>اعمال ورق جدران - تصفيح - اعمال تشطيب</t>
  </si>
  <si>
    <t>اعمال جيبسوم بورد - اعمال تشطيب</t>
  </si>
  <si>
    <t>اعمال دهان خارجي - دهان - اعمال تشطيب</t>
  </si>
  <si>
    <t>اعمال دهان داخلي - دهان - اعمال تشطيب</t>
  </si>
  <si>
    <t xml:space="preserve">اسمنت - قصارة خارجية - اعمال تشطيب </t>
  </si>
  <si>
    <t>مواد قصارة - قصارة خارجية - اعمال تشطيب</t>
  </si>
  <si>
    <t>مصانعة قصارة - قصارة خارجية - اعمال تشطيب</t>
  </si>
  <si>
    <t>اسمنت - قصارة داخلية - اعمال تشطيب</t>
  </si>
  <si>
    <t xml:space="preserve">مواد قصارة - قصارة داخلية - اعمال التشطيب </t>
  </si>
  <si>
    <t>مصانعة قصارة - قصارة داخلية - اعمال التشطيب</t>
  </si>
  <si>
    <t>اعمال ميكانيك البركة - ميكانيك - اعمال التشطيب</t>
  </si>
  <si>
    <t>اطقم حمامات + محابس - ميكانيك - اعمال التشطيب</t>
  </si>
  <si>
    <t>مواد صحي - ميكانيك - اعمال التشطيب</t>
  </si>
  <si>
    <t>مصانعة ميكانيك - ميكانيك - اعمال التشطيب</t>
  </si>
  <si>
    <t>اعمال اوتوميشن - اعمال التشطيب</t>
  </si>
  <si>
    <t>مفاتيح + قوابس - كهرباء - اعمال تشطيب</t>
  </si>
  <si>
    <t>لوحات رئيسية + فرعية - اعمال تشطيب</t>
  </si>
  <si>
    <t>مواد انارة - كهرباء - اعمال تشطيب</t>
  </si>
  <si>
    <t>مصانعة كهرباء - كهرباء - اعمال تشطيب</t>
  </si>
  <si>
    <t>مواد كوابل - كهرباء - اعمال تشطيب</t>
  </si>
  <si>
    <t>ربح</t>
  </si>
  <si>
    <t>كلف إدارية - اعمال عظم</t>
  </si>
  <si>
    <t xml:space="preserve">يوميات عمالة + حراسة - اعمال العظم </t>
  </si>
  <si>
    <t xml:space="preserve">كهرباء - اعمال العظم </t>
  </si>
  <si>
    <t>مياه - اعمال العظم</t>
  </si>
  <si>
    <t>اكسسوار و مواد حجر - الحجر - اعمال العظم</t>
  </si>
  <si>
    <t xml:space="preserve">الحجر - اعمال العظم </t>
  </si>
  <si>
    <t>كمبريسة+ مدحلة+كور+ونش - اعمال العظم</t>
  </si>
  <si>
    <t>مواد بناء - اعمال العظم</t>
  </si>
  <si>
    <t>اسمنت - اعمال العظم</t>
  </si>
  <si>
    <t>اعمال عزل - اعمال العظم</t>
  </si>
  <si>
    <t xml:space="preserve">طوب - اعمال العظم </t>
  </si>
  <si>
    <t>مجموع الحديد - اعمال العظم</t>
  </si>
  <si>
    <t>مجموع الخرسانة - اعمال العظم</t>
  </si>
  <si>
    <t xml:space="preserve"> مصانعة اعمال العظم - اعمال العظم</t>
  </si>
  <si>
    <t>عقد مقاولة - اعمال العظم</t>
  </si>
  <si>
    <t>الحفريات - اعمال الحفر</t>
  </si>
  <si>
    <t>اعمال مساحية كميات الحفر - اعمال الحفر</t>
  </si>
  <si>
    <t>اعمال مساحية حدود الأرض والمبنى - اعمال الحفر</t>
  </si>
  <si>
    <t>اذن الاشغال - خدمات</t>
  </si>
  <si>
    <t>معاملة كهرباء - خدمات</t>
  </si>
  <si>
    <t>صرف صحي - خدمات</t>
  </si>
  <si>
    <t>فحص مواد - خدمات</t>
  </si>
  <si>
    <t>رخصة الانشاءات - خدمات</t>
  </si>
  <si>
    <t>فحص التربة - خدمات</t>
  </si>
  <si>
    <t>تصريح الحفر - خدمات</t>
  </si>
  <si>
    <t xml:space="preserve">حساب كميات أعمال العظم - اعمال تصميمية </t>
  </si>
  <si>
    <t xml:space="preserve">اعمال مساحة - اعمال تصميمية </t>
  </si>
  <si>
    <t>اعمال تصميم وتنسيق حدائق خارجية - اعمال تصميمية</t>
  </si>
  <si>
    <t xml:space="preserve">رسوم نقابة و مسقفات - اعمال تصميمية </t>
  </si>
  <si>
    <t xml:space="preserve">اعمال تصميم داخلي- اعمال تصميمية </t>
  </si>
  <si>
    <t xml:space="preserve"> اعمال رسم معماري - اعمال تصميمية </t>
  </si>
  <si>
    <t>توصيل الكهرباء و الماء للموقع - اعمال تمهيدية</t>
  </si>
  <si>
    <t>توريد و بناء طوب غرفة الحارس و المخزن و تغطية السقف حسب الأصول و كما هو متعارف عليه - اعمال تمهيدية</t>
  </si>
  <si>
    <t>صب مدة نظافة لغرفة الحارس و المخزن - اعمال تمهيدية</t>
  </si>
  <si>
    <t>توربد و تركيب الكرفان  - اعمال تمهيدية</t>
  </si>
  <si>
    <t>تجهيز قواعد الكرفان  - اعمال تمهيدية</t>
  </si>
  <si>
    <t>ازالة العوائق و تنظيف الموقع - اعمال تمهيدية</t>
  </si>
  <si>
    <t>تثبيت حدود أرض المشروع - اعمال تمهيدية</t>
  </si>
  <si>
    <t>Cost/716</t>
  </si>
  <si>
    <t>Cost / 924</t>
  </si>
  <si>
    <t>Percent of item</t>
  </si>
  <si>
    <t>Direct Cost In JD</t>
  </si>
  <si>
    <t>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</si>
</sst>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4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justify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D9864-B78C-4850-AA23-16CE4C876FAF}">
  <dimension ref="A1:E99"/>
  <sheetViews>
    <sheetView tabSelected="1" topLeftCell="A91" workbookViewId="0">
      <selection activeCell="H99" sqref="H99"/>
    </sheetView>
  </sheetViews>
  <sheetFormatPr defaultRowHeight="15" x14ac:dyDescent="0.25"/>
  <sheetData>
    <row r="1" spans="1:5" x14ac:dyDescent="0.25">
      <c r="A1" s="8" t="s">
        <v>102</v>
      </c>
      <c r="B1" s="8" t="s">
        <v>101</v>
      </c>
      <c r="C1" s="9" t="s">
        <v>100</v>
      </c>
      <c r="D1" s="8" t="s">
        <v>99</v>
      </c>
      <c r="E1" s="8" t="s">
        <v>98</v>
      </c>
    </row>
    <row r="2" spans="1:5" ht="90" x14ac:dyDescent="0.25">
      <c r="A2" s="7" t="s">
        <v>97</v>
      </c>
      <c r="B2" s="1">
        <v>855</v>
      </c>
      <c r="C2" s="2">
        <f>(B2/671643.61)*100</f>
        <v>0.1272996552442448</v>
      </c>
      <c r="D2" s="1">
        <f>B2/924</f>
        <v>0.92532467532467533</v>
      </c>
      <c r="E2" s="1">
        <f>B2/716</f>
        <v>1.1941340782122905</v>
      </c>
    </row>
    <row r="3" spans="1:5" ht="90" x14ac:dyDescent="0.25">
      <c r="A3" s="7" t="s">
        <v>96</v>
      </c>
      <c r="B3" s="1">
        <v>1500</v>
      </c>
      <c r="C3" s="2">
        <f>(B3/671643.61)*100</f>
        <v>0.22333272849867505</v>
      </c>
      <c r="D3" s="1">
        <f>B3/924</f>
        <v>1.6233766233766234</v>
      </c>
      <c r="E3" s="1">
        <f>B3/716</f>
        <v>2.0949720670391061</v>
      </c>
    </row>
    <row r="4" spans="1:5" ht="75" x14ac:dyDescent="0.25">
      <c r="A4" s="7" t="s">
        <v>95</v>
      </c>
      <c r="B4" s="1">
        <v>0</v>
      </c>
      <c r="C4" s="2">
        <f>(B4/671643.61)*100</f>
        <v>0</v>
      </c>
      <c r="D4" s="1">
        <f>B4/924</f>
        <v>0</v>
      </c>
      <c r="E4" s="1">
        <f>B4/716</f>
        <v>0</v>
      </c>
    </row>
    <row r="5" spans="1:5" ht="75" x14ac:dyDescent="0.25">
      <c r="A5" s="7" t="s">
        <v>94</v>
      </c>
      <c r="B5" s="1">
        <f>1250+932</f>
        <v>2182</v>
      </c>
      <c r="C5" s="2">
        <f>(B5/671643.61)*100</f>
        <v>0.32487467572273937</v>
      </c>
      <c r="D5" s="1">
        <f>B5/924</f>
        <v>2.3614718614718613</v>
      </c>
      <c r="E5" s="1">
        <f>B5/716</f>
        <v>3.0474860335195531</v>
      </c>
    </row>
    <row r="6" spans="1:5" ht="105" x14ac:dyDescent="0.25">
      <c r="A6" s="7" t="s">
        <v>93</v>
      </c>
      <c r="B6" s="1">
        <f>220+18</f>
        <v>238</v>
      </c>
      <c r="C6" s="2">
        <f>(B6/671643.61)*100</f>
        <v>3.5435459588456446E-2</v>
      </c>
      <c r="D6" s="1">
        <f>B6/924</f>
        <v>0.25757575757575757</v>
      </c>
      <c r="E6" s="1">
        <f>B6/716</f>
        <v>0.33240223463687152</v>
      </c>
    </row>
    <row r="7" spans="1:5" ht="210" x14ac:dyDescent="0.25">
      <c r="A7" s="7" t="s">
        <v>92</v>
      </c>
      <c r="B7" s="1">
        <f>350+500</f>
        <v>850</v>
      </c>
      <c r="C7" s="2">
        <f>(B7/671643.61)*100</f>
        <v>0.12655521281591586</v>
      </c>
      <c r="D7" s="1">
        <f>B7/924</f>
        <v>0.91991341991341991</v>
      </c>
      <c r="E7" s="1">
        <f>B7/716</f>
        <v>1.1871508379888269</v>
      </c>
    </row>
    <row r="8" spans="1:5" ht="90" x14ac:dyDescent="0.25">
      <c r="A8" s="7" t="s">
        <v>91</v>
      </c>
      <c r="B8" s="1">
        <f>286+100</f>
        <v>386</v>
      </c>
      <c r="C8" s="2">
        <f>(B8/671643.61)*100</f>
        <v>5.7470955466992386E-2</v>
      </c>
      <c r="D8" s="1">
        <f>B8/924</f>
        <v>0.41774891774891776</v>
      </c>
      <c r="E8" s="1">
        <f>B8/716</f>
        <v>0.53910614525139666</v>
      </c>
    </row>
    <row r="9" spans="1:5" x14ac:dyDescent="0.25">
      <c r="A9" s="1" t="s">
        <v>90</v>
      </c>
      <c r="B9" s="1">
        <v>5643.9</v>
      </c>
      <c r="C9" s="2">
        <f>(B9/671643.61)*100</f>
        <v>0.84031172424911471</v>
      </c>
      <c r="D9" s="1">
        <f>B9/924</f>
        <v>6.1081168831168826</v>
      </c>
      <c r="E9" s="1">
        <f>B9/716</f>
        <v>7.8825418994413399</v>
      </c>
    </row>
    <row r="10" spans="1:5" x14ac:dyDescent="0.25">
      <c r="A10" s="1" t="s">
        <v>89</v>
      </c>
      <c r="B10" s="1">
        <v>4000</v>
      </c>
      <c r="C10" s="2">
        <f>(B10/671643.61)*100</f>
        <v>0.59555394266313355</v>
      </c>
      <c r="D10" s="1">
        <f>B10/924</f>
        <v>4.329004329004329</v>
      </c>
      <c r="E10" s="1">
        <f>B10/716</f>
        <v>5.5865921787709496</v>
      </c>
    </row>
    <row r="11" spans="1:5" x14ac:dyDescent="0.25">
      <c r="A11" s="1" t="s">
        <v>88</v>
      </c>
      <c r="B11" s="1">
        <v>2576</v>
      </c>
      <c r="C11" s="2">
        <f>(B11/671643.61)*100</f>
        <v>0.38353673907505798</v>
      </c>
      <c r="D11" s="1">
        <f>B11/924</f>
        <v>2.7878787878787881</v>
      </c>
      <c r="E11" s="1">
        <f>B11/716</f>
        <v>3.5977653631284916</v>
      </c>
    </row>
    <row r="12" spans="1:5" x14ac:dyDescent="0.25">
      <c r="A12" s="1" t="s">
        <v>87</v>
      </c>
      <c r="B12" s="1">
        <v>1280</v>
      </c>
      <c r="C12" s="2">
        <f>(B12/671643.61)*100</f>
        <v>0.19057726165220273</v>
      </c>
      <c r="D12" s="1">
        <f>B12/924</f>
        <v>1.3852813852813852</v>
      </c>
      <c r="E12" s="1">
        <f>B12/716</f>
        <v>1.7877094972067038</v>
      </c>
    </row>
    <row r="13" spans="1:5" x14ac:dyDescent="0.25">
      <c r="A13" s="1" t="s">
        <v>86</v>
      </c>
      <c r="B13" s="1">
        <f>590-120</f>
        <v>470</v>
      </c>
      <c r="C13" s="2">
        <f>(B13/671643.61)*100</f>
        <v>6.9977588262918194E-2</v>
      </c>
      <c r="D13" s="1">
        <f>B13/924</f>
        <v>0.5086580086580087</v>
      </c>
      <c r="E13" s="1">
        <f>B13/716</f>
        <v>0.65642458100558654</v>
      </c>
    </row>
    <row r="14" spans="1:5" x14ac:dyDescent="0.25">
      <c r="A14" s="1" t="s">
        <v>85</v>
      </c>
      <c r="B14" s="1">
        <v>400</v>
      </c>
      <c r="C14" s="2">
        <f>(B14/671643.61)*100</f>
        <v>5.9555394266313351E-2</v>
      </c>
      <c r="D14" s="1">
        <f>B14/924</f>
        <v>0.4329004329004329</v>
      </c>
      <c r="E14" s="1">
        <f>B14/716</f>
        <v>0.55865921787709494</v>
      </c>
    </row>
    <row r="15" spans="1:5" x14ac:dyDescent="0.25">
      <c r="A15" s="1" t="s">
        <v>84</v>
      </c>
      <c r="B15" s="1">
        <v>100</v>
      </c>
      <c r="C15" s="2">
        <f>(B15/671643.61)*100</f>
        <v>1.4888848566578338E-2</v>
      </c>
      <c r="D15" s="1">
        <f>B15/924</f>
        <v>0.10822510822510822</v>
      </c>
      <c r="E15" s="1">
        <f>B15/716</f>
        <v>0.13966480446927373</v>
      </c>
    </row>
    <row r="16" spans="1:5" x14ac:dyDescent="0.25">
      <c r="A16" s="1" t="s">
        <v>83</v>
      </c>
      <c r="B16" s="1">
        <v>300</v>
      </c>
      <c r="C16" s="2">
        <f>(B16/671643.61)*100</f>
        <v>4.4666545699735015E-2</v>
      </c>
      <c r="D16" s="1">
        <f>B16/924</f>
        <v>0.32467532467532467</v>
      </c>
      <c r="E16" s="1">
        <f>B16/716</f>
        <v>0.41899441340782123</v>
      </c>
    </row>
    <row r="17" spans="1:5" x14ac:dyDescent="0.25">
      <c r="A17" s="1" t="s">
        <v>82</v>
      </c>
      <c r="B17" s="1">
        <v>50</v>
      </c>
      <c r="C17" s="2">
        <f>(B17/671643.61)*100</f>
        <v>7.4444242832891689E-3</v>
      </c>
      <c r="D17" s="1">
        <f>B17/924</f>
        <v>5.4112554112554112E-2</v>
      </c>
      <c r="E17" s="1">
        <f>B17/716</f>
        <v>6.9832402234636867E-2</v>
      </c>
    </row>
    <row r="18" spans="1:5" x14ac:dyDescent="0.25">
      <c r="A18" s="1" t="s">
        <v>81</v>
      </c>
      <c r="B18" s="1">
        <v>0</v>
      </c>
      <c r="C18" s="2">
        <f>(B18/671643.61)*100</f>
        <v>0</v>
      </c>
      <c r="D18" s="1">
        <f>B18/924</f>
        <v>0</v>
      </c>
      <c r="E18" s="1">
        <f>B18/716</f>
        <v>0</v>
      </c>
    </row>
    <row r="19" spans="1:5" x14ac:dyDescent="0.25">
      <c r="A19" s="1" t="s">
        <v>80</v>
      </c>
      <c r="B19" s="1">
        <v>1855.7</v>
      </c>
      <c r="C19" s="2">
        <f>(B19/671643.61)*100</f>
        <v>0.2762923628499942</v>
      </c>
      <c r="D19" s="1">
        <f>B19/924</f>
        <v>2.0083333333333333</v>
      </c>
      <c r="E19" s="1">
        <f>B19/716</f>
        <v>2.5917597765363127</v>
      </c>
    </row>
    <row r="20" spans="1:5" x14ac:dyDescent="0.25">
      <c r="A20" s="1" t="s">
        <v>79</v>
      </c>
      <c r="B20" s="1">
        <v>100</v>
      </c>
      <c r="C20" s="2">
        <f>(B20/671643.61)*100</f>
        <v>1.4888848566578338E-2</v>
      </c>
      <c r="D20" s="1">
        <f>B20/924</f>
        <v>0.10822510822510822</v>
      </c>
      <c r="E20" s="1">
        <f>B20/716</f>
        <v>0.13966480446927373</v>
      </c>
    </row>
    <row r="21" spans="1:5" x14ac:dyDescent="0.25">
      <c r="A21" s="1" t="s">
        <v>78</v>
      </c>
      <c r="B21" s="1">
        <v>0</v>
      </c>
      <c r="C21" s="2">
        <f>(B21/671643.61)*100</f>
        <v>0</v>
      </c>
      <c r="D21" s="1">
        <f>B21/924</f>
        <v>0</v>
      </c>
      <c r="E21" s="1">
        <f>B21/716</f>
        <v>0</v>
      </c>
    </row>
    <row r="22" spans="1:5" x14ac:dyDescent="0.25">
      <c r="A22" s="1" t="s">
        <v>77</v>
      </c>
      <c r="B22" s="1">
        <v>60</v>
      </c>
      <c r="C22" s="2">
        <f>(B22/671643.61)*100</f>
        <v>8.9333091399470023E-3</v>
      </c>
      <c r="D22" s="1">
        <f>B22/924</f>
        <v>6.4935064935064929E-2</v>
      </c>
      <c r="E22" s="1">
        <f>B22/716</f>
        <v>8.3798882681564241E-2</v>
      </c>
    </row>
    <row r="23" spans="1:5" x14ac:dyDescent="0.25">
      <c r="A23" s="1" t="s">
        <v>76</v>
      </c>
      <c r="B23" s="1">
        <v>60</v>
      </c>
      <c r="C23" s="2">
        <f>(B23/671643.61)*100</f>
        <v>8.9333091399470023E-3</v>
      </c>
      <c r="D23" s="1">
        <f>B23/924</f>
        <v>6.4935064935064929E-2</v>
      </c>
      <c r="E23" s="1">
        <f>B23/716</f>
        <v>8.3798882681564241E-2</v>
      </c>
    </row>
    <row r="24" spans="1:5" x14ac:dyDescent="0.25">
      <c r="A24" s="1" t="s">
        <v>75</v>
      </c>
      <c r="B24" s="1">
        <v>19521.25</v>
      </c>
      <c r="C24" s="2">
        <f>(B24/671643.61)*100</f>
        <v>2.9064893508031742</v>
      </c>
      <c r="D24" s="1">
        <f>B24/924</f>
        <v>21.126893939393938</v>
      </c>
      <c r="E24" s="1">
        <f>B24/716</f>
        <v>27.264315642458101</v>
      </c>
    </row>
    <row r="25" spans="1:5" x14ac:dyDescent="0.25">
      <c r="A25" s="1" t="s">
        <v>74</v>
      </c>
      <c r="B25" s="1">
        <v>0</v>
      </c>
      <c r="C25" s="2">
        <f>(B25/671643.61)*100</f>
        <v>0</v>
      </c>
      <c r="D25" s="1">
        <f>B25/924</f>
        <v>0</v>
      </c>
      <c r="E25" s="1">
        <f>B25/716</f>
        <v>0</v>
      </c>
    </row>
    <row r="26" spans="1:5" x14ac:dyDescent="0.25">
      <c r="A26" s="1" t="s">
        <v>73</v>
      </c>
      <c r="B26" s="1">
        <v>63457.35</v>
      </c>
      <c r="C26" s="2">
        <f>(B26/671643.61)*100</f>
        <v>9.4480687458635977</v>
      </c>
      <c r="D26" s="1">
        <f>B26/924</f>
        <v>68.676785714285714</v>
      </c>
      <c r="E26" s="1">
        <f>B26/716</f>
        <v>88.627583798882682</v>
      </c>
    </row>
    <row r="27" spans="1:5" x14ac:dyDescent="0.25">
      <c r="A27" s="1" t="s">
        <v>72</v>
      </c>
      <c r="B27" s="1">
        <v>67537</v>
      </c>
      <c r="C27" s="2">
        <f>(B27/671643.61)*100</f>
        <v>10.055481656410011</v>
      </c>
      <c r="D27" s="1">
        <f>B27/924</f>
        <v>73.091991341991346</v>
      </c>
      <c r="E27" s="1">
        <f>B27/716</f>
        <v>94.325418994413411</v>
      </c>
    </row>
    <row r="28" spans="1:5" x14ac:dyDescent="0.25">
      <c r="A28" s="1" t="s">
        <v>71</v>
      </c>
      <c r="B28" s="1">
        <v>50645.85</v>
      </c>
      <c r="C28" s="2">
        <f>(B28/671643.61)*100</f>
        <v>7.540583911756416</v>
      </c>
      <c r="D28" s="1">
        <f>B28/924</f>
        <v>54.811525974025976</v>
      </c>
      <c r="E28" s="1">
        <f>B28/716</f>
        <v>70.734427374301674</v>
      </c>
    </row>
    <row r="29" spans="1:5" x14ac:dyDescent="0.25">
      <c r="A29" s="1" t="s">
        <v>70</v>
      </c>
      <c r="B29" s="1">
        <v>9198.1299999999992</v>
      </c>
      <c r="C29" s="2">
        <f>(B29/671643.61)*100</f>
        <v>1.3694956466570118</v>
      </c>
      <c r="D29" s="1">
        <f>B29/924</f>
        <v>9.9546861471861465</v>
      </c>
      <c r="E29" s="1">
        <f>B29/716</f>
        <v>12.846550279329607</v>
      </c>
    </row>
    <row r="30" spans="1:5" x14ac:dyDescent="0.25">
      <c r="A30" s="1" t="s">
        <v>69</v>
      </c>
      <c r="B30" s="1">
        <f>482+985+160+1000</f>
        <v>2627</v>
      </c>
      <c r="C30" s="2">
        <f>(B30/671643.61)*100</f>
        <v>0.39113005184401295</v>
      </c>
      <c r="D30" s="1">
        <f>B30/924</f>
        <v>2.8430735930735929</v>
      </c>
      <c r="E30" s="1">
        <f>B30/716</f>
        <v>3.6689944134078214</v>
      </c>
    </row>
    <row r="31" spans="1:5" x14ac:dyDescent="0.25">
      <c r="A31" s="1" t="s">
        <v>68</v>
      </c>
      <c r="B31" s="1">
        <v>7236</v>
      </c>
      <c r="C31" s="2">
        <f>(B31/671643.61)*100</f>
        <v>1.0773570822776084</v>
      </c>
      <c r="D31" s="1">
        <f>B31/924</f>
        <v>7.8311688311688314</v>
      </c>
      <c r="E31" s="1">
        <f>B31/716</f>
        <v>10.106145251396647</v>
      </c>
    </row>
    <row r="32" spans="1:5" x14ac:dyDescent="0.25">
      <c r="A32" s="1" t="s">
        <v>67</v>
      </c>
      <c r="B32" s="1">
        <f>165+110+493.8+780+638.9+82.5+100+459+490+75.25+54+2000</f>
        <v>5448.45</v>
      </c>
      <c r="C32" s="2">
        <f>(B32/671643.61)*100</f>
        <v>0.81121146972573732</v>
      </c>
      <c r="D32" s="1">
        <f>B32/924</f>
        <v>5.896590909090909</v>
      </c>
      <c r="E32" s="1">
        <f>B32/716</f>
        <v>7.6095670391061452</v>
      </c>
    </row>
    <row r="33" spans="1:5" x14ac:dyDescent="0.25">
      <c r="A33" s="1" t="s">
        <v>66</v>
      </c>
      <c r="B33" s="1">
        <v>5313.5</v>
      </c>
      <c r="C33" s="2">
        <f>(B33/671643.61)*100</f>
        <v>0.79111896858513986</v>
      </c>
      <c r="D33" s="1">
        <f>B33/924</f>
        <v>5.7505411255411252</v>
      </c>
      <c r="E33" s="1">
        <f>B33/716</f>
        <v>7.4210893854748603</v>
      </c>
    </row>
    <row r="34" spans="1:5" x14ac:dyDescent="0.25">
      <c r="A34" s="1" t="s">
        <v>65</v>
      </c>
      <c r="B34" s="1">
        <v>0</v>
      </c>
      <c r="C34" s="2">
        <f>(B34/671643.61)*100</f>
        <v>0</v>
      </c>
      <c r="D34" s="1">
        <f>B34/924</f>
        <v>0</v>
      </c>
      <c r="E34" s="1">
        <f>B34/716</f>
        <v>0</v>
      </c>
    </row>
    <row r="35" spans="1:5" x14ac:dyDescent="0.25">
      <c r="A35" s="1" t="s">
        <v>64</v>
      </c>
      <c r="B35" s="1">
        <v>0</v>
      </c>
      <c r="C35" s="2">
        <f>(B35/671643.61)*100</f>
        <v>0</v>
      </c>
      <c r="D35" s="1">
        <f>B35/924</f>
        <v>0</v>
      </c>
      <c r="E35" s="1">
        <f>B35/716</f>
        <v>0</v>
      </c>
    </row>
    <row r="36" spans="1:5" x14ac:dyDescent="0.25">
      <c r="A36" s="1" t="s">
        <v>63</v>
      </c>
      <c r="B36" s="1">
        <f>100+122+170+32</f>
        <v>424</v>
      </c>
      <c r="C36" s="2">
        <f>(B36/671643.61)*100</f>
        <v>6.312871792229216E-2</v>
      </c>
      <c r="D36" s="1">
        <f>B36/924</f>
        <v>0.45887445887445888</v>
      </c>
      <c r="E36" s="1">
        <f>B36/716</f>
        <v>0.59217877094972071</v>
      </c>
    </row>
    <row r="37" spans="1:5" x14ac:dyDescent="0.25">
      <c r="A37" s="1" t="s">
        <v>62</v>
      </c>
      <c r="B37" s="1">
        <f>300.73+134.76</f>
        <v>435.49</v>
      </c>
      <c r="C37" s="2">
        <f>(B37/671643.61)*100</f>
        <v>6.4839446622592001E-2</v>
      </c>
      <c r="D37" s="1">
        <f>B37/924</f>
        <v>0.47130952380952384</v>
      </c>
      <c r="E37" s="1">
        <f>B37/716</f>
        <v>0.60822625698324029</v>
      </c>
    </row>
    <row r="38" spans="1:5" x14ac:dyDescent="0.25">
      <c r="A38" s="1" t="s">
        <v>61</v>
      </c>
      <c r="B38" s="1">
        <f>270+369.5+310.75+276+977+446+766+870+2000</f>
        <v>6285.25</v>
      </c>
      <c r="C38" s="2">
        <f>(B38/671643.61)*100</f>
        <v>0.93580135453086488</v>
      </c>
      <c r="D38" s="1">
        <f>B38/924</f>
        <v>6.8022186147186146</v>
      </c>
      <c r="E38" s="1">
        <f>B38/716</f>
        <v>8.7782821229050274</v>
      </c>
    </row>
    <row r="39" spans="1:5" x14ac:dyDescent="0.25">
      <c r="A39" s="1" t="s">
        <v>60</v>
      </c>
      <c r="B39" s="1">
        <f>1162.77+1148.1+1248.01+1024.6+1312.25+1131.67+550+269</f>
        <v>7846.4</v>
      </c>
      <c r="C39" s="2">
        <f>(B39/671643.61)*100</f>
        <v>1.1682386139280025</v>
      </c>
      <c r="D39" s="1">
        <f>B39/924</f>
        <v>8.4917748917748916</v>
      </c>
      <c r="E39" s="1">
        <f>B39/716</f>
        <v>10.958659217877095</v>
      </c>
    </row>
    <row r="40" spans="1:5" x14ac:dyDescent="0.25">
      <c r="A40" s="1" t="s">
        <v>59</v>
      </c>
      <c r="B40" s="1">
        <v>0</v>
      </c>
      <c r="C40" s="2">
        <f>(B40/671643.61)*100</f>
        <v>0</v>
      </c>
      <c r="D40" s="1">
        <f>B40/924</f>
        <v>0</v>
      </c>
      <c r="E40" s="1">
        <f>B40/716</f>
        <v>0</v>
      </c>
    </row>
    <row r="41" spans="1:5" x14ac:dyDescent="0.25">
      <c r="A41" s="1" t="s">
        <v>58</v>
      </c>
      <c r="B41" s="1">
        <f>(4632.5+4539.02+1996.55+5075)-2800-1500</f>
        <v>11943.07</v>
      </c>
      <c r="C41" s="2">
        <f>(B41/671643.61)*100</f>
        <v>1.7781856065004475</v>
      </c>
      <c r="D41" s="1">
        <f>B41/924</f>
        <v>12.925400432900432</v>
      </c>
      <c r="E41" s="1">
        <f>B41/716</f>
        <v>16.680265363128491</v>
      </c>
    </row>
    <row r="42" spans="1:5" x14ac:dyDescent="0.25">
      <c r="A42" s="1" t="s">
        <v>57</v>
      </c>
      <c r="B42" s="1">
        <v>8216</v>
      </c>
      <c r="C42" s="2">
        <f>(B42/671643.61)*100</f>
        <v>1.2232677982300761</v>
      </c>
      <c r="D42" s="1">
        <f>B42/924</f>
        <v>8.891774891774892</v>
      </c>
      <c r="E42" s="1">
        <f>B42/716</f>
        <v>11.474860335195531</v>
      </c>
    </row>
    <row r="43" spans="1:5" x14ac:dyDescent="0.25">
      <c r="A43" s="1" t="s">
        <v>56</v>
      </c>
      <c r="B43" s="1">
        <v>2800</v>
      </c>
      <c r="C43" s="2">
        <f>(B43/671643.61)*100</f>
        <v>0.41688775986419341</v>
      </c>
      <c r="D43" s="1">
        <f>B43/924</f>
        <v>3.0303030303030303</v>
      </c>
      <c r="E43" s="1">
        <f>B43/716</f>
        <v>3.9106145251396649</v>
      </c>
    </row>
    <row r="44" spans="1:5" x14ac:dyDescent="0.25">
      <c r="A44" s="1" t="s">
        <v>55</v>
      </c>
      <c r="B44" s="1">
        <v>980</v>
      </c>
      <c r="C44" s="2">
        <f>(B44/671643.61)*100</f>
        <v>0.14591071595246771</v>
      </c>
      <c r="D44" s="1">
        <f>B44/924</f>
        <v>1.0606060606060606</v>
      </c>
      <c r="E44" s="1">
        <f>B44/716</f>
        <v>1.3687150837988826</v>
      </c>
    </row>
    <row r="45" spans="1:5" x14ac:dyDescent="0.25">
      <c r="A45" s="1" t="s">
        <v>54</v>
      </c>
      <c r="B45" s="1">
        <v>1500</v>
      </c>
      <c r="C45" s="2">
        <f>(B45/671643.61)*100</f>
        <v>0.22333272849867505</v>
      </c>
      <c r="D45" s="1">
        <f>B45/924</f>
        <v>1.6233766233766234</v>
      </c>
      <c r="E45" s="1">
        <f>B45/716</f>
        <v>2.0949720670391061</v>
      </c>
    </row>
    <row r="46" spans="1:5" x14ac:dyDescent="0.25">
      <c r="A46" s="1" t="s">
        <v>53</v>
      </c>
      <c r="B46" s="1">
        <v>11925</v>
      </c>
      <c r="C46" s="2">
        <f>(B46/671643.61)*100</f>
        <v>1.775495191564467</v>
      </c>
      <c r="D46" s="1">
        <f>B46/924</f>
        <v>12.905844155844155</v>
      </c>
      <c r="E46" s="1">
        <f>B46/716</f>
        <v>16.655027932960895</v>
      </c>
    </row>
    <row r="47" spans="1:5" x14ac:dyDescent="0.25">
      <c r="A47" s="1" t="s">
        <v>52</v>
      </c>
      <c r="B47" s="1">
        <v>9500</v>
      </c>
      <c r="C47" s="2">
        <f>(B47/671643.61)*100</f>
        <v>1.4144406138249421</v>
      </c>
      <c r="D47" s="1">
        <f>B47/924</f>
        <v>10.281385281385282</v>
      </c>
      <c r="E47" s="1">
        <f>B47/716</f>
        <v>13.268156424581006</v>
      </c>
    </row>
    <row r="48" spans="1:5" x14ac:dyDescent="0.25">
      <c r="A48" s="1" t="s">
        <v>51</v>
      </c>
      <c r="B48" s="1">
        <v>10360.464</v>
      </c>
      <c r="C48" s="2">
        <f>(B48/671643.61)*100</f>
        <v>1.5425537957548647</v>
      </c>
      <c r="D48" s="1">
        <f>B48/924</f>
        <v>11.212623376623377</v>
      </c>
      <c r="E48" s="1">
        <f>B48/716</f>
        <v>14.469921787709497</v>
      </c>
    </row>
    <row r="49" spans="1:5" x14ac:dyDescent="0.25">
      <c r="A49" s="1" t="s">
        <v>50</v>
      </c>
      <c r="B49" s="1">
        <v>4116</v>
      </c>
      <c r="C49" s="2">
        <f>(B49/671643.61)*100</f>
        <v>0.61282500700036435</v>
      </c>
      <c r="D49" s="1">
        <f>B49/924</f>
        <v>4.4545454545454541</v>
      </c>
      <c r="E49" s="1">
        <f>B49/716</f>
        <v>5.7486033519553077</v>
      </c>
    </row>
    <row r="50" spans="1:5" x14ac:dyDescent="0.25">
      <c r="A50" s="1" t="s">
        <v>49</v>
      </c>
      <c r="B50" s="1">
        <v>4300</v>
      </c>
      <c r="C50" s="2">
        <f>(B50/671643.61)*100</f>
        <v>0.64022048836286849</v>
      </c>
      <c r="D50" s="1">
        <f>B50/924</f>
        <v>4.6536796536796539</v>
      </c>
      <c r="E50" s="1">
        <f>B50/716</f>
        <v>6.005586592178771</v>
      </c>
    </row>
    <row r="51" spans="1:5" x14ac:dyDescent="0.25">
      <c r="A51" s="1" t="s">
        <v>48</v>
      </c>
      <c r="B51" s="1">
        <f>24749.3-11100+5760</f>
        <v>19409.3</v>
      </c>
      <c r="C51" s="2">
        <f>(B51/671643.61)*100</f>
        <v>2.8898212848328892</v>
      </c>
      <c r="D51" s="1">
        <f>B51/924</f>
        <v>21.005735930735931</v>
      </c>
      <c r="E51" s="1">
        <f>B51/716</f>
        <v>27.107960893854749</v>
      </c>
    </row>
    <row r="52" spans="1:5" x14ac:dyDescent="0.25">
      <c r="A52" s="1" t="s">
        <v>47</v>
      </c>
      <c r="B52" s="1">
        <v>11100</v>
      </c>
      <c r="C52" s="2">
        <f>(B52/671643.61)*100</f>
        <v>1.6526621908901955</v>
      </c>
      <c r="D52" s="1">
        <f>B52/924</f>
        <v>12.012987012987013</v>
      </c>
      <c r="E52" s="1">
        <f>B52/716</f>
        <v>15.502793296089385</v>
      </c>
    </row>
    <row r="53" spans="1:5" x14ac:dyDescent="0.25">
      <c r="A53" s="1" t="s">
        <v>46</v>
      </c>
      <c r="B53" s="1">
        <v>0</v>
      </c>
      <c r="C53" s="2">
        <f>(B53/671643.61)*100</f>
        <v>0</v>
      </c>
      <c r="D53" s="1">
        <f>B53/924</f>
        <v>0</v>
      </c>
      <c r="E53" s="1">
        <f>B53/716</f>
        <v>0</v>
      </c>
    </row>
    <row r="54" spans="1:5" x14ac:dyDescent="0.25">
      <c r="A54" s="1" t="s">
        <v>45</v>
      </c>
      <c r="B54" s="1">
        <v>10150</v>
      </c>
      <c r="C54" s="2">
        <f>(B54/671643.61)*100</f>
        <v>1.5112181295077014</v>
      </c>
      <c r="D54" s="1">
        <f>B54/924</f>
        <v>10.984848484848484</v>
      </c>
      <c r="E54" s="1">
        <f>B54/716</f>
        <v>14.175977653631286</v>
      </c>
    </row>
    <row r="55" spans="1:5" x14ac:dyDescent="0.25">
      <c r="A55" s="1" t="s">
        <v>44</v>
      </c>
      <c r="B55" s="1">
        <v>0</v>
      </c>
      <c r="C55" s="2">
        <f>(B55/671643.61)*100</f>
        <v>0</v>
      </c>
      <c r="D55" s="1">
        <f>B55/924</f>
        <v>0</v>
      </c>
      <c r="E55" s="1">
        <f>B55/716</f>
        <v>0</v>
      </c>
    </row>
    <row r="56" spans="1:5" x14ac:dyDescent="0.25">
      <c r="A56" s="6" t="s">
        <v>43</v>
      </c>
      <c r="B56" s="1">
        <v>0</v>
      </c>
      <c r="C56" s="2">
        <f>(B56/671643.61)*100</f>
        <v>0</v>
      </c>
      <c r="D56" s="1">
        <f>B56/924</f>
        <v>0</v>
      </c>
      <c r="E56" s="1">
        <f>B56/716</f>
        <v>0</v>
      </c>
    </row>
    <row r="57" spans="1:5" x14ac:dyDescent="0.25">
      <c r="A57" s="6" t="s">
        <v>42</v>
      </c>
      <c r="B57" s="1">
        <v>5988.5</v>
      </c>
      <c r="C57" s="2">
        <f>(B57/671643.61)*100</f>
        <v>0.89161869640954383</v>
      </c>
      <c r="D57" s="1">
        <f>B57/924</f>
        <v>6.4810606060606064</v>
      </c>
      <c r="E57" s="1">
        <f>B57/716</f>
        <v>8.363826815642458</v>
      </c>
    </row>
    <row r="58" spans="1:5" x14ac:dyDescent="0.25">
      <c r="A58" s="6" t="s">
        <v>41</v>
      </c>
      <c r="B58" s="1">
        <v>5763.6</v>
      </c>
      <c r="C58" s="2">
        <f>(B58/671643.61)*100</f>
        <v>0.85813367598330903</v>
      </c>
      <c r="D58" s="1">
        <f>B58/924</f>
        <v>6.2376623376623384</v>
      </c>
      <c r="E58" s="1">
        <f>B58/716</f>
        <v>8.0497206703910624</v>
      </c>
    </row>
    <row r="59" spans="1:5" x14ac:dyDescent="0.25">
      <c r="A59" s="6" t="s">
        <v>40</v>
      </c>
      <c r="B59" s="1">
        <v>6843.5</v>
      </c>
      <c r="C59" s="2">
        <f>(B59/671643.61)*100</f>
        <v>1.0189183516537885</v>
      </c>
      <c r="D59" s="1">
        <f>B59/924</f>
        <v>7.4063852813852815</v>
      </c>
      <c r="E59" s="1">
        <f>B59/716</f>
        <v>9.557960893854748</v>
      </c>
    </row>
    <row r="60" spans="1:5" x14ac:dyDescent="0.25">
      <c r="A60" s="1" t="s">
        <v>39</v>
      </c>
      <c r="B60" s="1">
        <v>331</v>
      </c>
      <c r="C60" s="2">
        <f>(B60/671643.61)*100</f>
        <v>4.92820887553743E-2</v>
      </c>
      <c r="D60" s="1">
        <f>B60/924</f>
        <v>0.35822510822510822</v>
      </c>
      <c r="E60" s="1">
        <f>B60/716</f>
        <v>0.46229050279329609</v>
      </c>
    </row>
    <row r="61" spans="1:5" x14ac:dyDescent="0.25">
      <c r="A61" s="1" t="s">
        <v>38</v>
      </c>
      <c r="B61" s="1">
        <v>3423</v>
      </c>
      <c r="C61" s="2">
        <f>(B61/671643.61)*100</f>
        <v>0.50964528643397655</v>
      </c>
      <c r="D61" s="1">
        <f>B61/924</f>
        <v>3.7045454545454546</v>
      </c>
      <c r="E61" s="1">
        <f>B61/716</f>
        <v>4.7807262569832405</v>
      </c>
    </row>
    <row r="62" spans="1:5" x14ac:dyDescent="0.25">
      <c r="A62" s="6" t="s">
        <v>37</v>
      </c>
      <c r="B62" s="4">
        <f>7718.6+2000</f>
        <v>9718.6</v>
      </c>
      <c r="C62" s="2">
        <f>(B62/671643.61)*100</f>
        <v>1.4469876367914822</v>
      </c>
      <c r="D62" s="1">
        <f>B62/924</f>
        <v>10.517965367965369</v>
      </c>
      <c r="E62" s="1">
        <f>B62/716</f>
        <v>13.573463687150838</v>
      </c>
    </row>
    <row r="63" spans="1:5" x14ac:dyDescent="0.25">
      <c r="A63" s="1" t="s">
        <v>36</v>
      </c>
      <c r="B63" s="1">
        <v>0</v>
      </c>
      <c r="C63" s="2">
        <f>(B63/671643.61)*100</f>
        <v>0</v>
      </c>
      <c r="D63" s="1">
        <f>B63/924</f>
        <v>0</v>
      </c>
      <c r="E63" s="1">
        <f>B63/716</f>
        <v>0</v>
      </c>
    </row>
    <row r="64" spans="1:5" x14ac:dyDescent="0.25">
      <c r="A64" s="3" t="s">
        <v>35</v>
      </c>
      <c r="B64" s="1">
        <v>1658</v>
      </c>
      <c r="C64" s="2">
        <f>(B64/671643.61)*100</f>
        <v>0.24685710923386886</v>
      </c>
      <c r="D64" s="1">
        <f>B64/924</f>
        <v>1.7943722943722944</v>
      </c>
      <c r="E64" s="1">
        <f>B64/716</f>
        <v>2.3156424581005588</v>
      </c>
    </row>
    <row r="65" spans="1:5" x14ac:dyDescent="0.25">
      <c r="A65" s="3" t="s">
        <v>34</v>
      </c>
      <c r="B65" s="1">
        <v>10037</v>
      </c>
      <c r="C65" s="2">
        <f>(B65/671643.61)*100</f>
        <v>1.4943937306274679</v>
      </c>
      <c r="D65" s="1">
        <f>B65/924</f>
        <v>10.862554112554113</v>
      </c>
      <c r="E65" s="1">
        <f>B65/716</f>
        <v>14.018156424581006</v>
      </c>
    </row>
    <row r="66" spans="1:5" x14ac:dyDescent="0.25">
      <c r="A66" s="5" t="s">
        <v>33</v>
      </c>
      <c r="B66" s="1">
        <f>315+700+480+10100+376+1175+633.6+1098.33</f>
        <v>14877.93</v>
      </c>
      <c r="C66" s="2">
        <f>(B66/671643.61)*100</f>
        <v>2.2151524675415284</v>
      </c>
      <c r="D66" s="1">
        <f>B66/924</f>
        <v>16.101655844155843</v>
      </c>
      <c r="E66" s="1">
        <f>B66/716</f>
        <v>20.77923184357542</v>
      </c>
    </row>
    <row r="67" spans="1:5" x14ac:dyDescent="0.25">
      <c r="A67" s="3" t="s">
        <v>32</v>
      </c>
      <c r="B67" s="1">
        <v>0</v>
      </c>
      <c r="C67" s="2">
        <f>(B67/671643.61)*100</f>
        <v>0</v>
      </c>
      <c r="D67" s="1">
        <f>B67/924</f>
        <v>0</v>
      </c>
      <c r="E67" s="1">
        <f>B67/716</f>
        <v>0</v>
      </c>
    </row>
    <row r="68" spans="1:5" x14ac:dyDescent="0.25">
      <c r="A68" s="3" t="s">
        <v>31</v>
      </c>
      <c r="B68" s="1">
        <f>23768.35-3448.45</f>
        <v>20319.899999999998</v>
      </c>
      <c r="C68" s="2">
        <f>(B68/671643.61)*100</f>
        <v>3.0253991398801512</v>
      </c>
      <c r="D68" s="1">
        <f>B68/924</f>
        <v>21.991233766233766</v>
      </c>
      <c r="E68" s="1">
        <f>B68/716</f>
        <v>28.379748603351953</v>
      </c>
    </row>
    <row r="69" spans="1:5" x14ac:dyDescent="0.25">
      <c r="A69" s="3" t="s">
        <v>30</v>
      </c>
      <c r="B69" s="1">
        <v>380</v>
      </c>
      <c r="C69" s="2">
        <f>(B69/671643.61)*100</f>
        <v>5.6577624552997682E-2</v>
      </c>
      <c r="D69" s="1">
        <f>B69/924</f>
        <v>0.41125541125541126</v>
      </c>
      <c r="E69" s="1">
        <f>B69/716</f>
        <v>0.53072625698324027</v>
      </c>
    </row>
    <row r="70" spans="1:5" x14ac:dyDescent="0.25">
      <c r="A70" s="3" t="s">
        <v>29</v>
      </c>
      <c r="B70" s="1">
        <v>14586.15</v>
      </c>
      <c r="C70" s="2">
        <f>(B70/671643.61)*100</f>
        <v>2.1717097851939662</v>
      </c>
      <c r="D70" s="1">
        <f>B70/924</f>
        <v>15.785876623376623</v>
      </c>
      <c r="E70" s="1">
        <f>B70/716</f>
        <v>20.371717877094973</v>
      </c>
    </row>
    <row r="71" spans="1:5" x14ac:dyDescent="0.25">
      <c r="A71" s="3" t="s">
        <v>28</v>
      </c>
      <c r="B71" s="1">
        <v>1596</v>
      </c>
      <c r="C71" s="2">
        <f>(B71/671643.61)*100</f>
        <v>0.23762602312259029</v>
      </c>
      <c r="D71" s="1">
        <f>B71/924</f>
        <v>1.7272727272727273</v>
      </c>
      <c r="E71" s="1">
        <f>B71/716</f>
        <v>2.2290502793296088</v>
      </c>
    </row>
    <row r="72" spans="1:5" x14ac:dyDescent="0.25">
      <c r="A72" s="3" t="s">
        <v>27</v>
      </c>
      <c r="B72" s="1">
        <f>29246.5-4180</f>
        <v>25066.5</v>
      </c>
      <c r="C72" s="2">
        <f>(B72/671643.61)*100</f>
        <v>3.732113225941359</v>
      </c>
      <c r="D72" s="1">
        <f>B72/924</f>
        <v>27.128246753246753</v>
      </c>
      <c r="E72" s="1">
        <f>B72/716</f>
        <v>35.009078212290504</v>
      </c>
    </row>
    <row r="73" spans="1:5" x14ac:dyDescent="0.25">
      <c r="A73" s="3" t="s">
        <v>26</v>
      </c>
      <c r="B73" s="1">
        <v>4180</v>
      </c>
      <c r="C73" s="2">
        <f>(B73/671643.61)*100</f>
        <v>0.6223538700829746</v>
      </c>
      <c r="D73" s="1">
        <f>B73/924</f>
        <v>4.5238095238095237</v>
      </c>
      <c r="E73" s="1">
        <f>B73/716</f>
        <v>5.8379888268156428</v>
      </c>
    </row>
    <row r="74" spans="1:5" x14ac:dyDescent="0.25">
      <c r="A74" s="3" t="s">
        <v>25</v>
      </c>
      <c r="B74" s="1">
        <v>0</v>
      </c>
      <c r="C74" s="2">
        <f>(B74/671643.61)*100</f>
        <v>0</v>
      </c>
      <c r="D74" s="1">
        <f>B74/924</f>
        <v>0</v>
      </c>
      <c r="E74" s="1">
        <f>B74/716</f>
        <v>0</v>
      </c>
    </row>
    <row r="75" spans="1:5" x14ac:dyDescent="0.25">
      <c r="A75" s="3" t="s">
        <v>24</v>
      </c>
      <c r="B75" s="1">
        <v>0</v>
      </c>
      <c r="C75" s="2">
        <f>(B75/671643.61)*100</f>
        <v>0</v>
      </c>
      <c r="D75" s="1">
        <f>B75/924</f>
        <v>0</v>
      </c>
      <c r="E75" s="1">
        <f>B75/716</f>
        <v>0</v>
      </c>
    </row>
    <row r="76" spans="1:5" x14ac:dyDescent="0.25">
      <c r="A76" s="3" t="s">
        <v>23</v>
      </c>
      <c r="B76" s="1">
        <v>3016</v>
      </c>
      <c r="C76" s="2">
        <f>(B76/671643.61)*100</f>
        <v>0.44904767276800267</v>
      </c>
      <c r="D76" s="1">
        <f>B76/924</f>
        <v>3.2640692640692639</v>
      </c>
      <c r="E76" s="1">
        <f>B76/716</f>
        <v>4.2122905027932962</v>
      </c>
    </row>
    <row r="77" spans="1:5" x14ac:dyDescent="0.25">
      <c r="A77" s="3" t="s">
        <v>22</v>
      </c>
      <c r="B77" s="1">
        <v>936.38</v>
      </c>
      <c r="C77" s="2">
        <f>(B77/671643.61)*100</f>
        <v>0.13941620020772624</v>
      </c>
      <c r="D77" s="1">
        <f>B77/924</f>
        <v>1.0133982683982683</v>
      </c>
      <c r="E77" s="1">
        <f>B77/716</f>
        <v>1.3077932960893854</v>
      </c>
    </row>
    <row r="78" spans="1:5" x14ac:dyDescent="0.25">
      <c r="A78" s="3" t="s">
        <v>21</v>
      </c>
      <c r="B78" s="1">
        <v>1315.9</v>
      </c>
      <c r="C78" s="2">
        <f>(B78/671643.61)*100</f>
        <v>0.19592235828760438</v>
      </c>
      <c r="D78" s="1">
        <f>B78/924</f>
        <v>1.4241341991341991</v>
      </c>
      <c r="E78" s="1">
        <f>B78/716</f>
        <v>1.8378491620111732</v>
      </c>
    </row>
    <row r="79" spans="1:5" x14ac:dyDescent="0.25">
      <c r="A79" s="3" t="s">
        <v>20</v>
      </c>
      <c r="B79" s="1">
        <v>27147</v>
      </c>
      <c r="C79" s="2">
        <f>(B79/671643.61)*100</f>
        <v>4.0418757203690214</v>
      </c>
      <c r="D79" s="1">
        <f>B79/924</f>
        <v>29.379870129870131</v>
      </c>
      <c r="E79" s="1">
        <f>B79/716</f>
        <v>37.91480446927374</v>
      </c>
    </row>
    <row r="80" spans="1:5" x14ac:dyDescent="0.25">
      <c r="A80" s="3" t="s">
        <v>19</v>
      </c>
      <c r="B80" s="1">
        <v>29073.311000000002</v>
      </c>
      <c r="C80" s="2">
        <f>(B80/671643.61)*100</f>
        <v>4.3286812480803629</v>
      </c>
      <c r="D80" s="1">
        <f>B80/924</f>
        <v>31.464622294372298</v>
      </c>
      <c r="E80" s="1">
        <f>B80/716</f>
        <v>40.605182960893856</v>
      </c>
    </row>
    <row r="81" spans="1:5" x14ac:dyDescent="0.25">
      <c r="A81" s="3" t="s">
        <v>18</v>
      </c>
      <c r="B81" s="1">
        <v>6100</v>
      </c>
      <c r="C81" s="2">
        <f>(B81/671643.61)*100</f>
        <v>0.90821976256127857</v>
      </c>
      <c r="D81" s="1">
        <f>B81/924</f>
        <v>6.6017316017316015</v>
      </c>
      <c r="E81" s="1">
        <f>B81/716</f>
        <v>8.5195530726256976</v>
      </c>
    </row>
    <row r="82" spans="1:5" x14ac:dyDescent="0.25">
      <c r="A82" s="3" t="s">
        <v>17</v>
      </c>
      <c r="B82" s="1">
        <v>16343.5</v>
      </c>
      <c r="C82" s="2">
        <f>(B82/671643.61)*100</f>
        <v>2.4333589654787309</v>
      </c>
      <c r="D82" s="1">
        <f>B82/924</f>
        <v>17.687770562770563</v>
      </c>
      <c r="E82" s="1">
        <f>B82/716</f>
        <v>22.826117318435752</v>
      </c>
    </row>
    <row r="83" spans="1:5" x14ac:dyDescent="0.25">
      <c r="A83" s="3" t="s">
        <v>16</v>
      </c>
      <c r="B83" s="1">
        <v>12000</v>
      </c>
      <c r="C83" s="2">
        <f>(B83/671643.61)*100</f>
        <v>1.7866618279894004</v>
      </c>
      <c r="D83" s="1">
        <f>B83/924</f>
        <v>12.987012987012987</v>
      </c>
      <c r="E83" s="1">
        <f>B83/716</f>
        <v>16.759776536312849</v>
      </c>
    </row>
    <row r="84" spans="1:5" x14ac:dyDescent="0.25">
      <c r="A84" s="3" t="s">
        <v>15</v>
      </c>
      <c r="B84" s="1">
        <v>5525</v>
      </c>
      <c r="C84" s="2">
        <f>(B84/671643.61)*100</f>
        <v>0.82260888330345316</v>
      </c>
      <c r="D84" s="1">
        <f>B84/924</f>
        <v>5.9794372294372291</v>
      </c>
      <c r="E84" s="1">
        <f>B84/716</f>
        <v>7.716480446927374</v>
      </c>
    </row>
    <row r="85" spans="1:5" x14ac:dyDescent="0.25">
      <c r="A85" s="3" t="s">
        <v>14</v>
      </c>
      <c r="B85" s="1">
        <v>1000</v>
      </c>
      <c r="C85" s="2">
        <f>(B85/671643.61)*100</f>
        <v>0.14888848566578339</v>
      </c>
      <c r="D85" s="1">
        <f>B85/924</f>
        <v>1.0822510822510822</v>
      </c>
      <c r="E85" s="1">
        <f>B85/716</f>
        <v>1.3966480446927374</v>
      </c>
    </row>
    <row r="86" spans="1:5" x14ac:dyDescent="0.25">
      <c r="A86" s="3" t="s">
        <v>13</v>
      </c>
      <c r="B86" s="1">
        <f>1040+265</f>
        <v>1305</v>
      </c>
      <c r="C86" s="2">
        <f>(B86/671643.61)*100</f>
        <v>0.19429947379384732</v>
      </c>
      <c r="D86" s="1">
        <f>B86/924</f>
        <v>1.4123376623376624</v>
      </c>
      <c r="E86" s="1">
        <f>B86/716</f>
        <v>1.8226256983240223</v>
      </c>
    </row>
    <row r="87" spans="1:5" x14ac:dyDescent="0.25">
      <c r="A87" s="3" t="s">
        <v>12</v>
      </c>
      <c r="B87" s="1">
        <f>11710-3585</f>
        <v>8125</v>
      </c>
      <c r="C87" s="2">
        <f>(B87/671643.61)*100</f>
        <v>1.2097189460344899</v>
      </c>
      <c r="D87" s="1">
        <f>B87/924</f>
        <v>8.7932900432900425</v>
      </c>
      <c r="E87" s="1">
        <f>B87/716</f>
        <v>11.347765363128492</v>
      </c>
    </row>
    <row r="88" spans="1:5" x14ac:dyDescent="0.25">
      <c r="A88" s="3" t="s">
        <v>11</v>
      </c>
      <c r="B88" s="1">
        <v>3585</v>
      </c>
      <c r="C88" s="2">
        <f>(B88/671643.61)*100</f>
        <v>0.53376522111183333</v>
      </c>
      <c r="D88" s="1">
        <f>B88/924</f>
        <v>3.8798701298701297</v>
      </c>
      <c r="E88" s="1">
        <f>B88/716</f>
        <v>5.0069832402234633</v>
      </c>
    </row>
    <row r="89" spans="1:5" x14ac:dyDescent="0.25">
      <c r="A89" s="3" t="s">
        <v>10</v>
      </c>
      <c r="B89" s="1">
        <v>6000</v>
      </c>
      <c r="C89" s="2">
        <f>(B89/671643.61)*100</f>
        <v>0.89333091399470022</v>
      </c>
      <c r="D89" s="1">
        <f>B89/924</f>
        <v>6.4935064935064934</v>
      </c>
      <c r="E89" s="1">
        <f>B89/716</f>
        <v>8.3798882681564244</v>
      </c>
    </row>
    <row r="90" spans="1:5" x14ac:dyDescent="0.25">
      <c r="A90" s="3" t="s">
        <v>9</v>
      </c>
      <c r="B90" s="1">
        <v>750</v>
      </c>
      <c r="C90" s="2">
        <f>(B90/671643.61)*100</f>
        <v>0.11166636424933753</v>
      </c>
      <c r="D90" s="1">
        <f>B90/924</f>
        <v>0.81168831168831168</v>
      </c>
      <c r="E90" s="1">
        <f>B90/716</f>
        <v>1.0474860335195531</v>
      </c>
    </row>
    <row r="91" spans="1:5" x14ac:dyDescent="0.25">
      <c r="A91" s="3" t="s">
        <v>8</v>
      </c>
      <c r="B91" s="1">
        <v>4500</v>
      </c>
      <c r="C91" s="2">
        <f>(B91/671643.61)*100</f>
        <v>0.66999818549602519</v>
      </c>
      <c r="D91" s="1">
        <f>B91/924</f>
        <v>4.8701298701298699</v>
      </c>
      <c r="E91" s="1">
        <f>B91/716</f>
        <v>6.2849162011173183</v>
      </c>
    </row>
    <row r="92" spans="1:5" x14ac:dyDescent="0.25">
      <c r="A92" s="3" t="s">
        <v>7</v>
      </c>
      <c r="B92" s="1">
        <v>3433</v>
      </c>
      <c r="C92" s="2">
        <f>(B92/671643.61)*100</f>
        <v>0.51113417129063432</v>
      </c>
      <c r="D92" s="1">
        <f>B92/924</f>
        <v>3.7153679653679652</v>
      </c>
      <c r="E92" s="1">
        <f>B92/716</f>
        <v>4.794692737430168</v>
      </c>
    </row>
    <row r="93" spans="1:5" x14ac:dyDescent="0.25">
      <c r="A93" s="3" t="s">
        <v>6</v>
      </c>
      <c r="B93" s="1">
        <f>3236.7-1894.665</f>
        <v>1342.0349999999999</v>
      </c>
      <c r="C93" s="2">
        <f>(B93/671643.61)*100</f>
        <v>0.19981355886047958</v>
      </c>
      <c r="D93" s="1">
        <f>B93/924</f>
        <v>1.4524188311688311</v>
      </c>
      <c r="E93" s="1">
        <f>B93/716</f>
        <v>1.8743505586592177</v>
      </c>
    </row>
    <row r="94" spans="1:5" x14ac:dyDescent="0.25">
      <c r="A94" s="3" t="s">
        <v>5</v>
      </c>
      <c r="B94" s="4">
        <v>17944.7</v>
      </c>
      <c r="C94" s="2">
        <f>(B94/671643.61)*100</f>
        <v>2.6717592087267832</v>
      </c>
      <c r="D94" s="1">
        <f>B94/924</f>
        <v>19.420670995670996</v>
      </c>
      <c r="E94" s="1">
        <f>B94/716</f>
        <v>25.062430167597768</v>
      </c>
    </row>
    <row r="95" spans="1:5" x14ac:dyDescent="0.25">
      <c r="A95" s="3" t="s">
        <v>4</v>
      </c>
      <c r="B95" s="1">
        <v>0</v>
      </c>
      <c r="C95" s="2">
        <f>(B95/671643.61)*100</f>
        <v>0</v>
      </c>
      <c r="D95" s="1">
        <f>B95/924</f>
        <v>0</v>
      </c>
      <c r="E95" s="1">
        <f>B95/716</f>
        <v>0</v>
      </c>
    </row>
    <row r="96" spans="1:5" x14ac:dyDescent="0.25">
      <c r="A96" s="3" t="s">
        <v>3</v>
      </c>
      <c r="B96" s="1">
        <v>0</v>
      </c>
      <c r="C96" s="2">
        <f>(B96/671643.61)*100</f>
        <v>0</v>
      </c>
      <c r="D96" s="1">
        <f>B96/924</f>
        <v>0</v>
      </c>
      <c r="E96" s="1">
        <f>B96/716</f>
        <v>0</v>
      </c>
    </row>
    <row r="97" spans="1:5" x14ac:dyDescent="0.25">
      <c r="A97" s="3" t="s">
        <v>2</v>
      </c>
      <c r="B97" s="1">
        <v>0</v>
      </c>
      <c r="C97" s="2">
        <f>(B97/671643.61)*100</f>
        <v>0</v>
      </c>
      <c r="D97" s="1">
        <f>B97/924</f>
        <v>0</v>
      </c>
      <c r="E97" s="1">
        <f>B97/716</f>
        <v>0</v>
      </c>
    </row>
    <row r="98" spans="1:5" x14ac:dyDescent="0.25">
      <c r="A98" s="3" t="s">
        <v>1</v>
      </c>
      <c r="B98" s="1">
        <v>250</v>
      </c>
      <c r="C98" s="2">
        <f>(B98/671643.61)*100</f>
        <v>3.7222121416445847E-2</v>
      </c>
      <c r="D98" s="1">
        <f>B98/924</f>
        <v>0.27056277056277056</v>
      </c>
      <c r="E98" s="1">
        <f>B98/716</f>
        <v>0.34916201117318435</v>
      </c>
    </row>
    <row r="99" spans="1:5" x14ac:dyDescent="0.25">
      <c r="A99" s="3" t="s">
        <v>0</v>
      </c>
      <c r="B99" s="1">
        <v>22000</v>
      </c>
      <c r="C99" s="2">
        <f>(B99/671643.61)*100</f>
        <v>3.2755466846472339</v>
      </c>
      <c r="D99" s="1">
        <f>B99/924</f>
        <v>23.80952380952381</v>
      </c>
      <c r="E99" s="1">
        <f>B99/716</f>
        <v>30.726256983240223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abedalkreem alamoory</dc:creator>
  <cp:lastModifiedBy>abedalkreem alamoory</cp:lastModifiedBy>
  <dcterms:created xsi:type="dcterms:W3CDTF">2025-02-16T15:49:03Z</dcterms:created>
  <dcterms:modified xsi:type="dcterms:W3CDTF">2025-02-16T15:49:58Z</dcterms:modified>
</cp:coreProperties>
</file>