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lgorithms\Project\"/>
    </mc:Choice>
  </mc:AlternateContent>
  <xr:revisionPtr revIDLastSave="0" documentId="13_ncr:1_{DCCBC404-B87B-48C1-ABE1-6832A35EC2E8}" xr6:coauthVersionLast="47" xr6:coauthVersionMax="47" xr10:uidLastSave="{00000000-0000-0000-0000-000000000000}"/>
  <bookViews>
    <workbookView xWindow="-120" yWindow="-120" windowWidth="20730" windowHeight="11040" xr2:uid="{A764DDCB-DA02-4E73-BC0B-B14D85DEE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9" i="1" l="1"/>
  <c r="C738" i="1"/>
  <c r="C637" i="1"/>
  <c r="C444" i="1"/>
  <c r="C443" i="1"/>
  <c r="C431" i="1"/>
  <c r="C423" i="1"/>
  <c r="C421" i="1" s="1"/>
  <c r="C413" i="1"/>
  <c r="C398" i="1"/>
  <c r="C332" i="1"/>
  <c r="C309" i="1"/>
  <c r="C264" i="1"/>
  <c r="C189" i="1"/>
  <c r="C183" i="1"/>
  <c r="C108" i="1"/>
  <c r="C107" i="1"/>
  <c r="C106" i="1"/>
  <c r="C105" i="1"/>
  <c r="B796" i="1"/>
  <c r="B794" i="1"/>
  <c r="B784" i="1"/>
  <c r="B777" i="1"/>
  <c r="B772" i="1"/>
  <c r="B765" i="1"/>
  <c r="B758" i="1"/>
  <c r="B716" i="1"/>
  <c r="B712" i="1"/>
  <c r="B697" i="1"/>
  <c r="B693" i="1"/>
  <c r="B691" i="1"/>
  <c r="B688" i="1"/>
  <c r="B686" i="1"/>
  <c r="B685" i="1"/>
  <c r="B675" i="1"/>
  <c r="B663" i="1"/>
  <c r="B661" i="1"/>
  <c r="B658" i="1"/>
  <c r="B597" i="1"/>
  <c r="B585" i="1"/>
  <c r="B577" i="1"/>
  <c r="B576" i="1"/>
  <c r="B572" i="1"/>
  <c r="B570" i="1"/>
  <c r="B566" i="1"/>
  <c r="B565" i="1"/>
  <c r="B465" i="1"/>
  <c r="B462" i="1"/>
  <c r="B456" i="1"/>
  <c r="B449" i="1"/>
  <c r="B447" i="1"/>
  <c r="B445" i="1"/>
  <c r="B442" i="1"/>
  <c r="B436" i="1"/>
  <c r="B425" i="1"/>
  <c r="B417" i="1"/>
  <c r="B414" i="1"/>
  <c r="B404" i="1"/>
  <c r="B403" i="1"/>
  <c r="B402" i="1"/>
  <c r="B399" i="1"/>
  <c r="B397" i="1"/>
  <c r="B392" i="1"/>
  <c r="B386" i="1"/>
  <c r="B385" i="1"/>
  <c r="B383" i="1"/>
  <c r="B382" i="1"/>
  <c r="B375" i="1"/>
  <c r="B369" i="1"/>
  <c r="B367" i="1"/>
  <c r="B361" i="1"/>
  <c r="B358" i="1"/>
  <c r="B356" i="1"/>
  <c r="B354" i="1"/>
  <c r="B339" i="1"/>
  <c r="B312" i="1"/>
  <c r="B311" i="1"/>
  <c r="B305" i="1"/>
  <c r="B297" i="1"/>
  <c r="B293" i="1"/>
  <c r="B292" i="1"/>
  <c r="B291" i="1"/>
  <c r="B290" i="1"/>
  <c r="B288" i="1"/>
  <c r="B270" i="1"/>
  <c r="B269" i="1"/>
  <c r="B266" i="1"/>
  <c r="B265" i="1"/>
  <c r="B258" i="1"/>
  <c r="B253" i="1"/>
  <c r="B249" i="1"/>
  <c r="B248" i="1"/>
  <c r="B247" i="1"/>
  <c r="B243" i="1"/>
  <c r="B242" i="1"/>
  <c r="B241" i="1"/>
  <c r="B240" i="1"/>
  <c r="B239" i="1"/>
  <c r="B238" i="1"/>
  <c r="B232" i="1"/>
  <c r="B228" i="1"/>
  <c r="B224" i="1"/>
  <c r="B221" i="1"/>
  <c r="B220" i="1"/>
  <c r="B207" i="1"/>
  <c r="B192" i="1"/>
  <c r="B189" i="1"/>
  <c r="B182" i="1"/>
  <c r="B180" i="1"/>
  <c r="B159" i="1"/>
  <c r="B158" i="1"/>
  <c r="B157" i="1"/>
  <c r="B154" i="1"/>
  <c r="B148" i="1"/>
  <c r="B147" i="1"/>
  <c r="B145" i="1"/>
  <c r="B144" i="1"/>
  <c r="B143" i="1"/>
  <c r="B141" i="1"/>
  <c r="B135" i="1"/>
  <c r="B134" i="1"/>
  <c r="B132" i="1"/>
  <c r="B131" i="1"/>
  <c r="B127" i="1"/>
  <c r="B126" i="1"/>
  <c r="B122" i="1"/>
  <c r="B121" i="1"/>
  <c r="B120" i="1"/>
  <c r="B118" i="1"/>
  <c r="B117" i="1"/>
  <c r="B113" i="1"/>
  <c r="B98" i="1"/>
  <c r="B87" i="1"/>
  <c r="B86" i="1"/>
  <c r="B78" i="1"/>
  <c r="B77" i="1"/>
  <c r="B71" i="1"/>
  <c r="B67" i="1"/>
  <c r="B66" i="1"/>
  <c r="B65" i="1"/>
  <c r="B56" i="1"/>
  <c r="B55" i="1"/>
  <c r="B52" i="1"/>
  <c r="B48" i="1"/>
  <c r="B42" i="1"/>
  <c r="B41" i="1"/>
  <c r="B40" i="1"/>
  <c r="B37" i="1"/>
  <c r="B36" i="1"/>
  <c r="B34" i="1"/>
  <c r="B13" i="1"/>
  <c r="B14" i="1" s="1"/>
  <c r="B18" i="1" s="1"/>
  <c r="B12" i="1"/>
  <c r="B11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<sst xmlns="http://schemas.openxmlformats.org/spreadsheetml/2006/main" count="1048" uniqueCount="666">
  <si>
    <t>Inventory Item</t>
  </si>
  <si>
    <t>10oz Soup bowl</t>
  </si>
  <si>
    <t>Abita Turbo</t>
  </si>
  <si>
    <t>AE Blood Orange</t>
  </si>
  <si>
    <t>AE Hopped Cider</t>
  </si>
  <si>
    <t>AE Original</t>
  </si>
  <si>
    <t>AE Pineapple Cans</t>
  </si>
  <si>
    <t>AE Texas Honey</t>
  </si>
  <si>
    <t>Alligator Meat</t>
  </si>
  <si>
    <t>Almonds Sliced</t>
  </si>
  <si>
    <t>Amstel Light</t>
  </si>
  <si>
    <t>Anchovies</t>
  </si>
  <si>
    <t>Andy Gator</t>
  </si>
  <si>
    <t>Angry Orchard</t>
  </si>
  <si>
    <t>Apex Pot &amp; Pan Solid Dispenser</t>
  </si>
  <si>
    <t>Appetizer Plates</t>
  </si>
  <si>
    <t>Apron bib Dishwasher</t>
  </si>
  <si>
    <t>AustinLager</t>
  </si>
  <si>
    <t xml:space="preserve">Bacon, Hormel Pecan </t>
  </si>
  <si>
    <t>Bacon, Hormel Sliced - Burgers (18/22)</t>
  </si>
  <si>
    <t xml:space="preserve">Bacon, Jalapeno </t>
  </si>
  <si>
    <t>Bacon, Pieces (Pre Cooked)</t>
  </si>
  <si>
    <t>Bacon, Turkey Bacon, Jennie-O</t>
  </si>
  <si>
    <t>Bacon, Wright Sliced - Kisses (22/26)</t>
  </si>
  <si>
    <t>Bag Plastic 10X14</t>
  </si>
  <si>
    <t>Bag Plastic 10x8x24 (Tuff Guard)</t>
  </si>
  <si>
    <t>Bag Plastic Sunday</t>
  </si>
  <si>
    <t>Bag Plastic Thursday</t>
  </si>
  <si>
    <t>Bag Plastic Tuesday</t>
  </si>
  <si>
    <t>Bakery Sheets</t>
  </si>
  <si>
    <t>Baking Powder</t>
  </si>
  <si>
    <t>Baking Soda</t>
  </si>
  <si>
    <t xml:space="preserve">Base, Beef </t>
  </si>
  <si>
    <t>Base, Beef Base</t>
  </si>
  <si>
    <t>Base, Chicken Base</t>
  </si>
  <si>
    <t>Baskets</t>
  </si>
  <si>
    <t>Beef Brisket</t>
  </si>
  <si>
    <t>Beef Ground Patty 4 oz</t>
  </si>
  <si>
    <t>Beef Ground Patty 8oz</t>
  </si>
  <si>
    <t>Beer Batter</t>
  </si>
  <si>
    <t>Bev Napkins</t>
  </si>
  <si>
    <t>Big Red</t>
  </si>
  <si>
    <t>Black Pepper Grinder (Table)</t>
  </si>
  <si>
    <t>Black Trays</t>
  </si>
  <si>
    <t>Bleach</t>
  </si>
  <si>
    <t>Blood Belt</t>
  </si>
  <si>
    <t>Blue berries</t>
  </si>
  <si>
    <t>Boil Out Fryer Cleaner</t>
  </si>
  <si>
    <t>Bombshell Blonde</t>
  </si>
  <si>
    <t>Boudin  Patty</t>
  </si>
  <si>
    <t>Bouillon Cups</t>
  </si>
  <si>
    <t>BP Even Keel</t>
  </si>
  <si>
    <t>BP Scuplpin cans</t>
  </si>
  <si>
    <t>Bread Bun Folded Bao</t>
  </si>
  <si>
    <t>Bread Crumb Panko</t>
  </si>
  <si>
    <t>Bread, Hamburger Buns</t>
  </si>
  <si>
    <t>Bread, Kids Hamburger Buns</t>
  </si>
  <si>
    <t>Bread, Poboy Buns</t>
  </si>
  <si>
    <t>Bread, Wheat Buns</t>
  </si>
  <si>
    <t>Brisket</t>
  </si>
  <si>
    <t>Bud Light</t>
  </si>
  <si>
    <t>Bud Light Lime</t>
  </si>
  <si>
    <t>Budweiser</t>
  </si>
  <si>
    <t>Burger Trays</t>
  </si>
  <si>
    <t>Burger, Specialty Patty</t>
  </si>
  <si>
    <t>Burgers, Mini 2oz Pattties</t>
  </si>
  <si>
    <t>Buried Hatchet Stout</t>
  </si>
  <si>
    <t>Butter-It Alternative</t>
  </si>
  <si>
    <t>Can Tiki Wheat</t>
  </si>
  <si>
    <t>Candy Hard Assorted Rods</t>
  </si>
  <si>
    <t>Cheese Mozzarella Ciliegene Fresh</t>
  </si>
  <si>
    <t>Cheese, American Loaf</t>
  </si>
  <si>
    <t>Cheese, American, Slice</t>
  </si>
  <si>
    <t>Cheese, Blue Crumble</t>
  </si>
  <si>
    <t>Cheese, Cheddar Block</t>
  </si>
  <si>
    <t>Cheese, Cheddar Block - Prepped</t>
  </si>
  <si>
    <t>Cheese, Cheddar Chipotle Loaf</t>
  </si>
  <si>
    <t>Cheese, Cheddar Slice</t>
  </si>
  <si>
    <t xml:space="preserve">Cheese, Chipotle Cheddar </t>
  </si>
  <si>
    <t>Cheese, Cream Cheese</t>
  </si>
  <si>
    <t>Cheese, Feta Bucket</t>
  </si>
  <si>
    <t xml:space="preserve">Cheese, Havarti </t>
  </si>
  <si>
    <t>Cheese, Monteray Jack</t>
  </si>
  <si>
    <t>Cheese, Mozzarella Loaf</t>
  </si>
  <si>
    <t>Cheese, Parmesan Wheel</t>
  </si>
  <si>
    <t>Cheese, Parmesan Wheel - Prepped</t>
  </si>
  <si>
    <t xml:space="preserve">Cheese, Pepper Jack Loaf </t>
  </si>
  <si>
    <t>Cheese, Pepper Jack, Slice</t>
  </si>
  <si>
    <t>Cheese, Smoked Cheddar</t>
  </si>
  <si>
    <t>Cheese, Swiss Slice</t>
  </si>
  <si>
    <t>Cheese, White American</t>
  </si>
  <si>
    <t>Cheese, White Xtra Melt</t>
  </si>
  <si>
    <t>Chicken, Breast - 6oz</t>
  </si>
  <si>
    <t>Chicken, Cooked, Prepped</t>
  </si>
  <si>
    <t>Chicken, Necks&amp; Backs</t>
  </si>
  <si>
    <t>Chicken, Random</t>
  </si>
  <si>
    <t>Chicken, Tinga - Prepped</t>
  </si>
  <si>
    <t>Chicken, Wings</t>
  </si>
  <si>
    <t>Chipotle Puree, Canned</t>
  </si>
  <si>
    <t>Chocolate Chip Cookie Dough</t>
  </si>
  <si>
    <t>Chocolate Chips</t>
  </si>
  <si>
    <t>Chocolate, Belgium Block</t>
  </si>
  <si>
    <t>Chupahopra</t>
  </si>
  <si>
    <t>Cinnamon Toast Crunch Cereal</t>
  </si>
  <si>
    <t>Cinnomon Rolls</t>
  </si>
  <si>
    <t>Citra Mellow</t>
  </si>
  <si>
    <t>Cleaner, Peroxide Oasis</t>
  </si>
  <si>
    <t>Clearner Floor Neutral Oasis-100</t>
  </si>
  <si>
    <t>Coasters (Spot)</t>
  </si>
  <si>
    <t>Cocktail Forks</t>
  </si>
  <si>
    <t>Coconut Shredded</t>
  </si>
  <si>
    <t>Coffee, Decafinated Folgers</t>
  </si>
  <si>
    <t>Coffee, Regular Folgers</t>
  </si>
  <si>
    <t>Cole Slaw, Prepared</t>
  </si>
  <si>
    <t>Condiment, A-1</t>
  </si>
  <si>
    <t>Condiment, Ketchup, Squeeze Btl</t>
  </si>
  <si>
    <t>Condiment, Malt Vinegar</t>
  </si>
  <si>
    <t>Condiment, Mayo, Squeeze Btl</t>
  </si>
  <si>
    <t>Condiment, Mustard, Squeeze Btl</t>
  </si>
  <si>
    <t xml:space="preserve">Condiment, Sauce Hot Louisiana, Cajun Chef </t>
  </si>
  <si>
    <t>Condiment, Sriracha Sauce</t>
  </si>
  <si>
    <t xml:space="preserve">Condiment, Tabasco </t>
  </si>
  <si>
    <t>Condiment, Worchestershire 5oz</t>
  </si>
  <si>
    <t>Cones, Cake Cone</t>
  </si>
  <si>
    <t>Cones, Waffle Cone</t>
  </si>
  <si>
    <t>Container Foam Hinged 6" x 6"</t>
  </si>
  <si>
    <t>Container Foam Hinged 9" x 9"</t>
  </si>
  <si>
    <t>Container Plastic Hinge Black/Clear 9.5" x 10"</t>
  </si>
  <si>
    <t>Coors Light</t>
  </si>
  <si>
    <t>Corn on the Cob</t>
  </si>
  <si>
    <t>Cornmeal, Yellow</t>
  </si>
  <si>
    <t xml:space="preserve">Corona </t>
  </si>
  <si>
    <t>Corona Light</t>
  </si>
  <si>
    <t>Corona Premier</t>
  </si>
  <si>
    <t>Coronita</t>
  </si>
  <si>
    <t>Crab Meat</t>
  </si>
  <si>
    <t>Crackers Crumb Graham</t>
  </si>
  <si>
    <t>Crackers Saltine</t>
  </si>
  <si>
    <t>Crawfish, Live</t>
  </si>
  <si>
    <t>Crawfish, Tails</t>
  </si>
  <si>
    <t>Crawford</t>
  </si>
  <si>
    <t>Creamer, Half and Half</t>
  </si>
  <si>
    <t>Cups, 20 oz. Styrofoam</t>
  </si>
  <si>
    <t>Cups, Black Plastic 2 oz. Edon</t>
  </si>
  <si>
    <t>Cups, Black Plastic 2 oz. Sysco</t>
  </si>
  <si>
    <t>Cups, Black Plastic 4 oz. Edon</t>
  </si>
  <si>
    <t>Cups, Black Plastic 4 oz. Sysco</t>
  </si>
  <si>
    <t>Cups, Clear 16oz.</t>
  </si>
  <si>
    <t>Cups, Kid Spot</t>
  </si>
  <si>
    <t>Cups, Paper Container w/lid 16oz.</t>
  </si>
  <si>
    <t>Cups, Paper Souffle 1.25 oz</t>
  </si>
  <si>
    <t>Cups, Water Paper (Cone Cup)</t>
  </si>
  <si>
    <t>Cups, White 5oz. - Don #1106160</t>
  </si>
  <si>
    <t>Cups, White 8oz. - Don #1038379</t>
  </si>
  <si>
    <t>Czexan Wheat</t>
  </si>
  <si>
    <t>Dairy, Butter (European Blend)</t>
  </si>
  <si>
    <t>Dairy, Butter Milk</t>
  </si>
  <si>
    <t>Dairy, Heavy Whipping Cream</t>
  </si>
  <si>
    <t xml:space="preserve">Dairy, Margarine Solid </t>
  </si>
  <si>
    <t>Dairy, Milk, Chocolate, Horizon Box</t>
  </si>
  <si>
    <t>Dairy, Milk, White, Horizon Box</t>
  </si>
  <si>
    <t>Dairy, Milk, Whole</t>
  </si>
  <si>
    <t>Dairy, Sour Cream</t>
  </si>
  <si>
    <t>Dark Lager</t>
  </si>
  <si>
    <t>Del Sol</t>
  </si>
  <si>
    <t>Dessert Sauce, Caramel</t>
  </si>
  <si>
    <t>Dessert Sauce, Chocolate</t>
  </si>
  <si>
    <t>Dessert Sauce, Key Lime</t>
  </si>
  <si>
    <t>Dessert Sauce, Kiwi Lime</t>
  </si>
  <si>
    <t>Dessert Sauce, Raspberry</t>
  </si>
  <si>
    <t>Dessert Sauce, White Chocolate</t>
  </si>
  <si>
    <t>Dessert, Bread Pudding</t>
  </si>
  <si>
    <t>Dessert, Brownie</t>
  </si>
  <si>
    <t>Dessert, Cake Lemon Layer Bistro</t>
  </si>
  <si>
    <t>Dessert, Cake Tiramisu Bistro</t>
  </si>
  <si>
    <t>Dessert, Carmel Cheesecake</t>
  </si>
  <si>
    <t>Dessert, Carmel Cheesecake - Slice</t>
  </si>
  <si>
    <t>Dessert, Carrot Cake</t>
  </si>
  <si>
    <t>Dessert, Carrot Cake - Slice</t>
  </si>
  <si>
    <t>Dessert, Cheesecake Square</t>
  </si>
  <si>
    <t>Dessert, Chocolate Dip Pecan Pie</t>
  </si>
  <si>
    <t>Dessert, Chocolate Eruption</t>
  </si>
  <si>
    <t>Dessert, Chocolate Eruption - Slice</t>
  </si>
  <si>
    <t>Dessert, Chocolate Ganache</t>
  </si>
  <si>
    <t>Dessert, Cinnamon Roll</t>
  </si>
  <si>
    <t>Dessert, Cream Puff</t>
  </si>
  <si>
    <t>Dessert, Eclairs</t>
  </si>
  <si>
    <t>Dessert, Keylime Pie</t>
  </si>
  <si>
    <t>Dessert, Keylime Pie - Slice</t>
  </si>
  <si>
    <t>Dessert, Pecan Square</t>
  </si>
  <si>
    <t>Dessert, Whipped Topping Bag</t>
  </si>
  <si>
    <t>Dessert, Whipped Topping Bag - Each</t>
  </si>
  <si>
    <t>Dessert, White and Dark Mouse</t>
  </si>
  <si>
    <t>Dessert, White and Dark Mouse - Slice</t>
  </si>
  <si>
    <t>Diet Pepsi</t>
  </si>
  <si>
    <t>Dinner Plate</t>
  </si>
  <si>
    <t>Dinner Roll Cluster Hawaiian Square</t>
  </si>
  <si>
    <t>Dome Fauxm</t>
  </si>
  <si>
    <t>Dos XX   Amber</t>
  </si>
  <si>
    <t>Dos XX   Lager</t>
  </si>
  <si>
    <t>Dough Puff Pastry Sheet 10" X 15"</t>
  </si>
  <si>
    <t>Dough Turnover Empanada Discos</t>
  </si>
  <si>
    <t>Dr Pepper</t>
  </si>
  <si>
    <t>Dressing, Apple Cider Vinaigrette</t>
  </si>
  <si>
    <t xml:space="preserve">Dressing, Balsamic </t>
  </si>
  <si>
    <t xml:space="preserve">Dressing, Blue Cheese Dressing </t>
  </si>
  <si>
    <t>Dressing, Caesar</t>
  </si>
  <si>
    <t>Dressing, Champagne Vinaigrette</t>
  </si>
  <si>
    <t>Dressing, Citrus Honey</t>
  </si>
  <si>
    <t>Dressing, Cucumber Vinaigrette</t>
  </si>
  <si>
    <t>Dressing, Greek Dressing</t>
  </si>
  <si>
    <t>Dressing, Honey Mustard</t>
  </si>
  <si>
    <t>Dressing, Italian Dressing</t>
  </si>
  <si>
    <t xml:space="preserve">Dressing, Ranch </t>
  </si>
  <si>
    <t>Dry Milk</t>
  </si>
  <si>
    <t>Egg Roll Wrappers</t>
  </si>
  <si>
    <t>Egg Wash</t>
  </si>
  <si>
    <t>Eggs</t>
  </si>
  <si>
    <t>Fat Tire</t>
  </si>
  <si>
    <t>Fig Paste</t>
  </si>
  <si>
    <t>Flip Top Bags</t>
  </si>
  <si>
    <t>Flour, All Purpose 44</t>
  </si>
  <si>
    <t>Flour, GM44</t>
  </si>
  <si>
    <t>Flour, Harvest King Unbleached</t>
  </si>
  <si>
    <t>Flour, Higluten</t>
  </si>
  <si>
    <t>Flour, House Seasoned</t>
  </si>
  <si>
    <t>Flour, Whole Wheat</t>
  </si>
  <si>
    <t>Forks</t>
  </si>
  <si>
    <t>Fries, Crinkle Cut 3/8"</t>
  </si>
  <si>
    <t>Fries, Potato Tater Barrel</t>
  </si>
  <si>
    <t>Fries, Seasoned Waffle</t>
  </si>
  <si>
    <t>Fries, Sweet Potato</t>
  </si>
  <si>
    <t>Fruit, Cherries</t>
  </si>
  <si>
    <t>Fry On Filter Powder</t>
  </si>
  <si>
    <t xml:space="preserve">Garlic Spray </t>
  </si>
  <si>
    <t>Gatorade</t>
  </si>
  <si>
    <t>Gaufrette Pirouline Creme D</t>
  </si>
  <si>
    <t>Giardiniera Vegetables</t>
  </si>
  <si>
    <t>Glass Cleaner</t>
  </si>
  <si>
    <t>Glass Dessert Dish</t>
  </si>
  <si>
    <t>Grill Bricks</t>
  </si>
  <si>
    <t>Guacamole</t>
  </si>
  <si>
    <t>Guiness</t>
  </si>
  <si>
    <t>Gumbo, Chicken And Sausage</t>
  </si>
  <si>
    <t>Hair nets</t>
  </si>
  <si>
    <t>Heath Bar Candies</t>
  </si>
  <si>
    <t>Heineken</t>
  </si>
  <si>
    <t>Honey</t>
  </si>
  <si>
    <t>Hopadillo</t>
  </si>
  <si>
    <t>Hopston</t>
  </si>
  <si>
    <t>Horseradish</t>
  </si>
  <si>
    <t>Hot Chocolate</t>
  </si>
  <si>
    <t>Hotdog 8/1</t>
  </si>
  <si>
    <t>Ice Bags</t>
  </si>
  <si>
    <t>Ice Cream, Butter Pecan</t>
  </si>
  <si>
    <t>Ice Cream, Cake Batter</t>
  </si>
  <si>
    <t>Ice Cream, Chocolate</t>
  </si>
  <si>
    <t>Ice Cream, Chocolate Peanut Butter</t>
  </si>
  <si>
    <t>Ice Cream, Coffee</t>
  </si>
  <si>
    <t>Ice Cream, Cookie Dough</t>
  </si>
  <si>
    <t>Ice Cream, Cookie Monster</t>
  </si>
  <si>
    <t>Ice Cream, Cotton Candy</t>
  </si>
  <si>
    <t>Ice Cream, Mardi Gras/King Cake</t>
  </si>
  <si>
    <t>Ice Cream, Mint Chip</t>
  </si>
  <si>
    <t xml:space="preserve">Ice Cream, Nutella </t>
  </si>
  <si>
    <t>Ice Cream, Oreo Ice</t>
  </si>
  <si>
    <t>Ice Cream, Peach Cherry</t>
  </si>
  <si>
    <t>Ice Cream, Pralines and Cream</t>
  </si>
  <si>
    <t>Ice Cream, pumkin cheese cake</t>
  </si>
  <si>
    <t>Ice Cream, Rainbow Sherbert</t>
  </si>
  <si>
    <t>Ice Cream, Salted Caramel</t>
  </si>
  <si>
    <t xml:space="preserve">Ice Cream, Strawberry </t>
  </si>
  <si>
    <t xml:space="preserve">Ice Cream, Vanilla </t>
  </si>
  <si>
    <t>Jalapenos - Stuffed</t>
  </si>
  <si>
    <t>Jalapenos, Sliced Canned</t>
  </si>
  <si>
    <t>Jalapenos, Sliced Canned - Prepped</t>
  </si>
  <si>
    <t>Juice, Apple Juice Box</t>
  </si>
  <si>
    <t>Juice, Lemon</t>
  </si>
  <si>
    <t>Juice, Lime</t>
  </si>
  <si>
    <t>Juice, Orange</t>
  </si>
  <si>
    <t>Kazbeck CzAle</t>
  </si>
  <si>
    <t>Keg, Bud Light</t>
  </si>
  <si>
    <t>Keg, Causeway Kolsch</t>
  </si>
  <si>
    <t>Keg, Citra Mellow</t>
  </si>
  <si>
    <t xml:space="preserve">Keg, Crawford Bock </t>
  </si>
  <si>
    <t xml:space="preserve">Keg, Dos XX </t>
  </si>
  <si>
    <t>Keg, Love Street</t>
  </si>
  <si>
    <t xml:space="preserve">Keg, Michelob Ultra </t>
  </si>
  <si>
    <t>Keg, Miller Lite</t>
  </si>
  <si>
    <t>Keg, Peanut Butter Porter</t>
  </si>
  <si>
    <t>Keg, SA Art Car 1/2 barrel</t>
  </si>
  <si>
    <t>Keg, Shiner Bock Draft</t>
  </si>
  <si>
    <t>Keg, Spot Bohemian Lager</t>
  </si>
  <si>
    <t>Keg, Tiki Wheat</t>
  </si>
  <si>
    <t>Kernal Corn</t>
  </si>
  <si>
    <t>Ketchup, Packets</t>
  </si>
  <si>
    <t>Ketchup, Vol Pack</t>
  </si>
  <si>
    <t>Keystone Degreaser</t>
  </si>
  <si>
    <t>Kit Cutlery</t>
  </si>
  <si>
    <t>Kitchen Bouquet</t>
  </si>
  <si>
    <t>Knives</t>
  </si>
  <si>
    <t>Koala Liners</t>
  </si>
  <si>
    <t>Kolsh</t>
  </si>
  <si>
    <t>Label Roll</t>
  </si>
  <si>
    <t>Latex Gloves Large</t>
  </si>
  <si>
    <t>Latex Gloves Medium</t>
  </si>
  <si>
    <t>Latex Gloves XL</t>
  </si>
  <si>
    <t>Lemon Ginger Radler</t>
  </si>
  <si>
    <t>Lemonade</t>
  </si>
  <si>
    <t>Lettuce, Iceberg  heads</t>
  </si>
  <si>
    <t xml:space="preserve">Lettuce, Kale </t>
  </si>
  <si>
    <t>Lids 3-4oz Edon</t>
  </si>
  <si>
    <t>Lids, 2 oz. Sysco</t>
  </si>
  <si>
    <t>Lids, 20 oz.</t>
  </si>
  <si>
    <t>Lids, 4 oz. Sysco</t>
  </si>
  <si>
    <t>Lids, Cup Dome 16oz.</t>
  </si>
  <si>
    <t>Liquid Smoke</t>
  </si>
  <si>
    <t>Lone Star</t>
  </si>
  <si>
    <t>Lysol Wipes</t>
  </si>
  <si>
    <t>Mac and Cheese Prepared</t>
  </si>
  <si>
    <t xml:space="preserve">Malted Milk </t>
  </si>
  <si>
    <t>Matches</t>
  </si>
  <si>
    <t>Mayonaise, 2oz Packets</t>
  </si>
  <si>
    <t>Mayonaise, Heavy Duty Gallon</t>
  </si>
  <si>
    <t>Mayonaise, Pouch - Heinz</t>
  </si>
  <si>
    <t>MGD 64</t>
  </si>
  <si>
    <t>Michelob Ultra</t>
  </si>
  <si>
    <t>Michelob Ultra Cactus</t>
  </si>
  <si>
    <t>Miller High Life</t>
  </si>
  <si>
    <t>Miller Lite</t>
  </si>
  <si>
    <t>Mist Twist</t>
  </si>
  <si>
    <t>Modelo</t>
  </si>
  <si>
    <t>Modelo Negro</t>
  </si>
  <si>
    <t>Molasses</t>
  </si>
  <si>
    <t>Mop Head</t>
  </si>
  <si>
    <t>Mountain Dew</t>
  </si>
  <si>
    <t>Mushrooms, Sliced 2 lb bags</t>
  </si>
  <si>
    <t>Mustard Pouch - Heinz</t>
  </si>
  <si>
    <t>Mustard, Brown Spicy</t>
  </si>
  <si>
    <t>Mustard, Packets</t>
  </si>
  <si>
    <t>Mustard, Spicy, Gallon</t>
  </si>
  <si>
    <t>NEW bouillion cups</t>
  </si>
  <si>
    <t>NEW coffee cups</t>
  </si>
  <si>
    <t>NEW fruit bowls</t>
  </si>
  <si>
    <t>NEW rarebits</t>
  </si>
  <si>
    <t>NEW share plates</t>
  </si>
  <si>
    <t>Nylon Scouring Pads</t>
  </si>
  <si>
    <t>Odoul's</t>
  </si>
  <si>
    <t>Oil, Bulk</t>
  </si>
  <si>
    <t>Oil, Bulk - Fryers</t>
  </si>
  <si>
    <t>Oil, Canola Salad Gallon</t>
  </si>
  <si>
    <t>Oil, Fry Oil High Oleic</t>
  </si>
  <si>
    <t>Okra</t>
  </si>
  <si>
    <t>Olive Oil Pomace</t>
  </si>
  <si>
    <t>Olives, Kalamata</t>
  </si>
  <si>
    <t>Onion, Green</t>
  </si>
  <si>
    <t>Onion, Jumbo Red - Rings</t>
  </si>
  <si>
    <t>Onion, Jumbo Red - Sliced</t>
  </si>
  <si>
    <t>Onion, Jumbo Yellow - Rings 1/16</t>
  </si>
  <si>
    <t>Oysters, Gallon</t>
  </si>
  <si>
    <t>Pan Coating Aerosol</t>
  </si>
  <si>
    <t>Pan Liner brown</t>
  </si>
  <si>
    <t>Pancake Syrup</t>
  </si>
  <si>
    <t>Paper Food Tray Edon</t>
  </si>
  <si>
    <t>Paper Towel Roll, White</t>
  </si>
  <si>
    <t>Paper, Patty 5.5" x 5.5"</t>
  </si>
  <si>
    <t>Pasta Shells - Cooked</t>
  </si>
  <si>
    <t>Pasta Shells Medium ITA</t>
  </si>
  <si>
    <t>Pecan Pie Filling</t>
  </si>
  <si>
    <t xml:space="preserve">Pecan Pieces </t>
  </si>
  <si>
    <t>Pepper Banana Mild Rings</t>
  </si>
  <si>
    <t>Pepper Banana Mild Rings - Prepped</t>
  </si>
  <si>
    <t>Pepper, Green Bell</t>
  </si>
  <si>
    <t>Pepper, Poblano</t>
  </si>
  <si>
    <t>Pepper, Red bell</t>
  </si>
  <si>
    <t>Pepper, Yellow</t>
  </si>
  <si>
    <t>Pepperoncini Peppers, Gallon</t>
  </si>
  <si>
    <t>Pepperoncini Peppers, Gallon - Prepped</t>
  </si>
  <si>
    <t>Pepsi</t>
  </si>
  <si>
    <t>Pepsi Zero</t>
  </si>
  <si>
    <t>Pickles, Dill Sliced</t>
  </si>
  <si>
    <t>Pico De Gallo</t>
  </si>
  <si>
    <t>Pilsner Urquel</t>
  </si>
  <si>
    <t>Pina Colada Mix</t>
  </si>
  <si>
    <t>Pita Bread</t>
  </si>
  <si>
    <t>Pivo Pils</t>
  </si>
  <si>
    <t>Plastic Bottle Triggers</t>
  </si>
  <si>
    <t>Plastic Bottles</t>
  </si>
  <si>
    <t>Plastic Forks</t>
  </si>
  <si>
    <t>Plastic Spoons</t>
  </si>
  <si>
    <t>Plastic Wrap</t>
  </si>
  <si>
    <t>Plum Prepped</t>
  </si>
  <si>
    <t>Plum Sauce</t>
  </si>
  <si>
    <t>Polish Satin Shine Aerosol</t>
  </si>
  <si>
    <t>Pork, Butt Boneless .25" 6-9# Each</t>
  </si>
  <si>
    <t xml:space="preserve">Pork, Sausage, Andouille </t>
  </si>
  <si>
    <t>Pork, Sausage, Crab Boil</t>
  </si>
  <si>
    <t>Portion Bags</t>
  </si>
  <si>
    <t>Potatoes Augratin</t>
  </si>
  <si>
    <t>Potatoes, Red</t>
  </si>
  <si>
    <t>Produce, Arugala</t>
  </si>
  <si>
    <t>Produce, Avocado Whole</t>
  </si>
  <si>
    <t>Produce, Bananas</t>
  </si>
  <si>
    <t>Produce, Broccoli Crowns</t>
  </si>
  <si>
    <t>Produce, Cabbage, Green Shredded</t>
  </si>
  <si>
    <t>Produce, Cabbage, Red Shredded</t>
  </si>
  <si>
    <t>Produce, Canteloupe</t>
  </si>
  <si>
    <t>Produce, Carrots, Shredded</t>
  </si>
  <si>
    <t>Produce, Carrots, Whole</t>
  </si>
  <si>
    <t>Produce, Celery</t>
  </si>
  <si>
    <t>Produce, Cilantro</t>
  </si>
  <si>
    <t>Produce, Coconut</t>
  </si>
  <si>
    <t>Produce, Cucumber Salad</t>
  </si>
  <si>
    <t>Produce, Cucumbers</t>
  </si>
  <si>
    <t>Produce, Fruit, Blueberries</t>
  </si>
  <si>
    <t>Produce, Fruit, Grapes - Prepped</t>
  </si>
  <si>
    <t>Produce, Fruit, Grapes Green</t>
  </si>
  <si>
    <t>Produce, Fruit, Grapes Red</t>
  </si>
  <si>
    <t>Produce, Fruit, Kiwi</t>
  </si>
  <si>
    <t>Produce, Fruit, Lemons Fancy 165ct</t>
  </si>
  <si>
    <t>Produce, Fruit, Limes 200ct</t>
  </si>
  <si>
    <t>Produce, Fruit, Mangos</t>
  </si>
  <si>
    <t>Produce, Fruit, Oranges</t>
  </si>
  <si>
    <t>Produce, Fruit, Pineapple - Whole</t>
  </si>
  <si>
    <t>Produce, Fruit, Strawberry Fresh</t>
  </si>
  <si>
    <t>Produce, Garlic, Peeled</t>
  </si>
  <si>
    <t>Produce, Ginger, Fresh</t>
  </si>
  <si>
    <t>Produce, Herb, Basil</t>
  </si>
  <si>
    <t>Produce, Honeydew Melon</t>
  </si>
  <si>
    <t>Produce, Lettuce, Green Leaf</t>
  </si>
  <si>
    <t>Produce, Lettuce, Iceberg Shredded</t>
  </si>
  <si>
    <t>Produce, Lettuce, Romaine Chopped</t>
  </si>
  <si>
    <t>Produce, Lettuce, Romaine Hearts 36/48</t>
  </si>
  <si>
    <t>Produce, Mushrooms, Sliced</t>
  </si>
  <si>
    <t>Produce, Onion, Colossal Yellow</t>
  </si>
  <si>
    <t>Produce, Onion, Green Onion</t>
  </si>
  <si>
    <t>Produce, Onion, Medium Red</t>
  </si>
  <si>
    <t>Produce, Onion, Yellow Strings</t>
  </si>
  <si>
    <t>Produce, Parsley</t>
  </si>
  <si>
    <t>Produce, Pepper, Anaheim</t>
  </si>
  <si>
    <t>Produce, Pepper, Bell Green</t>
  </si>
  <si>
    <t>Produce, Pepper, Bell Red</t>
  </si>
  <si>
    <t>Produce, Pepper, Jalapenos</t>
  </si>
  <si>
    <t>Produce, Potatoes, Red Potatoes</t>
  </si>
  <si>
    <t>Produce, Radish</t>
  </si>
  <si>
    <t>Produce, Squash, Yellow</t>
  </si>
  <si>
    <t>Produce, Squash, Zucchini</t>
  </si>
  <si>
    <t>Produce, Tomatillo</t>
  </si>
  <si>
    <t>Produce, Tomatoes, 5x6</t>
  </si>
  <si>
    <t>Produce, Tomatoes, Cherry Red</t>
  </si>
  <si>
    <t>Produce, Tomatoes, Cherry Yellow</t>
  </si>
  <si>
    <t>Produce, Tomatoes, Roma #1</t>
  </si>
  <si>
    <t>Produce, Watermelon</t>
  </si>
  <si>
    <t>Pumpkin, Canned</t>
  </si>
  <si>
    <t>Puree, Finest Call Rasberry</t>
  </si>
  <si>
    <t>Puree, Finest Call Strawberry</t>
  </si>
  <si>
    <t>Puree, RR Mango</t>
  </si>
  <si>
    <t>Puree, RR Peach</t>
  </si>
  <si>
    <t>Rack Cover Bun 52x80</t>
  </si>
  <si>
    <t>Ranch Dressing Mix</t>
  </si>
  <si>
    <t>Rarebits (Oval Dish)</t>
  </si>
  <si>
    <t>Red Stripe</t>
  </si>
  <si>
    <t>Refresca Coconut</t>
  </si>
  <si>
    <t>Refresca Guava</t>
  </si>
  <si>
    <t>Refresca Passion</t>
  </si>
  <si>
    <t>Refried Beans, Canned</t>
  </si>
  <si>
    <t>Relish, Dill</t>
  </si>
  <si>
    <t>Relish, Sweet</t>
  </si>
  <si>
    <t>Reumalaude Sauce</t>
  </si>
  <si>
    <t>Revolver</t>
  </si>
  <si>
    <t>Ribeye</t>
  </si>
  <si>
    <t>Rice Long Grain</t>
  </si>
  <si>
    <t>Rinse Aide</t>
  </si>
  <si>
    <t>Rodeo Clown</t>
  </si>
  <si>
    <t>Rootbeer</t>
  </si>
  <si>
    <t xml:space="preserve">Rotel </t>
  </si>
  <si>
    <t>Salad Bowls</t>
  </si>
  <si>
    <t>Salt Grinder (Table)</t>
  </si>
  <si>
    <t>Salt, Granulated</t>
  </si>
  <si>
    <t>Salt, Kosher</t>
  </si>
  <si>
    <t>San Pelligrino Water</t>
  </si>
  <si>
    <t>Sandwhich Bags(Mac and cheese)</t>
  </si>
  <si>
    <t>Sanitizer, Oasis 146 Multi Quatt</t>
  </si>
  <si>
    <t>Sauce Hot Louisiana, Cajun Chef Gallon</t>
  </si>
  <si>
    <t>Sauce, Avocado Lime Cream</t>
  </si>
  <si>
    <t>Sauce, Bacon Jam</t>
  </si>
  <si>
    <t>Sauce, Baja</t>
  </si>
  <si>
    <t>Sauce, Bar B Que Prepared</t>
  </si>
  <si>
    <t>Sauce, Buffalo Prepared</t>
  </si>
  <si>
    <t>Sauce, Chili</t>
  </si>
  <si>
    <t>Sauce, Cocktail Sauce</t>
  </si>
  <si>
    <t xml:space="preserve">Sauce, Etouffee </t>
  </si>
  <si>
    <t>Sauce, Gumbo</t>
  </si>
  <si>
    <t>Sauce, Mac and Cheese</t>
  </si>
  <si>
    <t>Sauce, Marinara Prepared</t>
  </si>
  <si>
    <t>Sauce, Nacho Cream</t>
  </si>
  <si>
    <t>Sauce, Plum Sauce - Prepared</t>
  </si>
  <si>
    <t>Sauce, Queso</t>
  </si>
  <si>
    <t>Sauce, Refried Bean Prepared</t>
  </si>
  <si>
    <t>Sauce, Salsa Chipotle</t>
  </si>
  <si>
    <t>Sauce, Southwest Shrimp Cocktail</t>
  </si>
  <si>
    <t>Sauce, Soy Sauce</t>
  </si>
  <si>
    <t>Sauce, Sweet Chili Thai</t>
  </si>
  <si>
    <t>Sauce, Tartar Sauce</t>
  </si>
  <si>
    <t>Sauce, Teryaki Sauce</t>
  </si>
  <si>
    <t>Sauce, Tinga Sauce</t>
  </si>
  <si>
    <t>Sauce, Wasabi Sauce</t>
  </si>
  <si>
    <t>Sausage, Boudain Links</t>
  </si>
  <si>
    <t>Scotch Brite Grill Cln Packets</t>
  </si>
  <si>
    <t>Scouring Pads</t>
  </si>
  <si>
    <t>Seafood Base</t>
  </si>
  <si>
    <t>Seafood Ettoufee</t>
  </si>
  <si>
    <t>Seafood Stuffing</t>
  </si>
  <si>
    <t>Seafood, Calamari U5</t>
  </si>
  <si>
    <t>Seafood, Crab Meat Claw Pstrzd Asia</t>
  </si>
  <si>
    <t>Seafood, Crawfish</t>
  </si>
  <si>
    <t>Seafood, Fish, Mahi Mahi 6oz. Filets</t>
  </si>
  <si>
    <t>Seafood, Fish, Swai 5-7</t>
  </si>
  <si>
    <t>Seafood, Fish, Tuna 6oz</t>
  </si>
  <si>
    <t>Seafood, Oyster, 1/2 Shell Sack</t>
  </si>
  <si>
    <t>Seafood, Shrimp, 31/35</t>
  </si>
  <si>
    <t>Seafood, Shrimp, 41/50</t>
  </si>
  <si>
    <t>Seafood, Shrimp, 41/50 - Boiled</t>
  </si>
  <si>
    <t>Shiner Bock</t>
  </si>
  <si>
    <t>Shiner Light Blonde</t>
  </si>
  <si>
    <t>Shrimp Cocktail</t>
  </si>
  <si>
    <t>Shrimp, Coconut</t>
  </si>
  <si>
    <t>Shrimp, Kisses</t>
  </si>
  <si>
    <t>Sierra Nevada</t>
  </si>
  <si>
    <t>Skewer, Bamboo 10 in</t>
  </si>
  <si>
    <t>Small App Silver Trays</t>
  </si>
  <si>
    <t>Smirnoff</t>
  </si>
  <si>
    <t>Sobe Life</t>
  </si>
  <si>
    <t>Sol 32oz</t>
  </si>
  <si>
    <t>Soup Spoons</t>
  </si>
  <si>
    <t>Soup, Broccoli</t>
  </si>
  <si>
    <t>Soup, French Onion</t>
  </si>
  <si>
    <t>Spice, Bay Leaf</t>
  </si>
  <si>
    <t>Spice, Black Pepper</t>
  </si>
  <si>
    <t>Spice, Blackening Seafood Season</t>
  </si>
  <si>
    <t>Spice, Blackening Spice</t>
  </si>
  <si>
    <t>Spice, Cayenne Pepper</t>
  </si>
  <si>
    <t>Spice, Celery Ground</t>
  </si>
  <si>
    <t>Spice, Chili Powder</t>
  </si>
  <si>
    <t xml:space="preserve">Spice, Cinnamon </t>
  </si>
  <si>
    <t xml:space="preserve">Spice, Comino Ground </t>
  </si>
  <si>
    <t>Spice, Crab Boil</t>
  </si>
  <si>
    <t>Spice, Crawfish Seasoning</t>
  </si>
  <si>
    <t>Spice, Fajita Seasoning</t>
  </si>
  <si>
    <t>Spice, Fish Sauce</t>
  </si>
  <si>
    <t>Spice, Granulated Garlic</t>
  </si>
  <si>
    <t>Spice, Granulated Onion</t>
  </si>
  <si>
    <t>Spice, Ground Thyme</t>
  </si>
  <si>
    <r>
      <t>Spice, Gumbo Fil</t>
    </r>
    <r>
      <rPr>
        <sz val="14"/>
        <color theme="1"/>
        <rFont val="Calibri"/>
        <family val="2"/>
      </rPr>
      <t>é</t>
    </r>
  </si>
  <si>
    <t>Spice, Italian Blend</t>
  </si>
  <si>
    <t>Spice, Lemon Pepper</t>
  </si>
  <si>
    <t>Spice, Montreal Seasoning</t>
  </si>
  <si>
    <t>Spice, Mustard Dry</t>
  </si>
  <si>
    <t>Spice, Oregano Cut and Sifted</t>
  </si>
  <si>
    <t>Spice, Oregano Ground</t>
  </si>
  <si>
    <t>Spice, Paprika</t>
  </si>
  <si>
    <t>Spice, Red Pepper Crushed</t>
  </si>
  <si>
    <t>Spice, Rosemary Ground</t>
  </si>
  <si>
    <t>Spice, Seasoned Salt</t>
  </si>
  <si>
    <t>Spice, Smoked Chili Rub (Lawry's)</t>
  </si>
  <si>
    <t>Spice, Steak Seasoning</t>
  </si>
  <si>
    <t>Spice, Wasabi Powder</t>
  </si>
  <si>
    <t>Spice, Xanthan Gum</t>
  </si>
  <si>
    <t>Sprinkles</t>
  </si>
  <si>
    <t>St. Arnold Art Car</t>
  </si>
  <si>
    <t>Stella Artois</t>
  </si>
  <si>
    <t>Sternos</t>
  </si>
  <si>
    <t>Sticker, Save a Days</t>
  </si>
  <si>
    <t>Straws, Colossal Unwrapped</t>
  </si>
  <si>
    <t>Straws, Neon - Cell-o</t>
  </si>
  <si>
    <t>Straws, Neon - Old</t>
  </si>
  <si>
    <t>Straws, Wrapped</t>
  </si>
  <si>
    <t>Sugar Bags</t>
  </si>
  <si>
    <t>Sugar, Brown</t>
  </si>
  <si>
    <t>Sugar, Granulated</t>
  </si>
  <si>
    <t>Sugar, Powdered</t>
  </si>
  <si>
    <t>Super Cookies Dough</t>
  </si>
  <si>
    <t xml:space="preserve">Sweetener, Equal </t>
  </si>
  <si>
    <t>Sweetener, Splenda</t>
  </si>
  <si>
    <t xml:space="preserve">Sweetener, Sugar Packets </t>
  </si>
  <si>
    <t>Sweetener, Sweet N Low</t>
  </si>
  <si>
    <t>Sympathy for the Lager</t>
  </si>
  <si>
    <t>Tea Spoons</t>
  </si>
  <si>
    <t>Tea, Bigelow Hot Tea</t>
  </si>
  <si>
    <t>Tea, Hot Tea</t>
  </si>
  <si>
    <t>Tea, Ice Tea</t>
  </si>
  <si>
    <t>Tecate Can</t>
  </si>
  <si>
    <t>Tecate Light Can</t>
  </si>
  <si>
    <t>Teriyaki Sauce</t>
  </si>
  <si>
    <t>Tissue Toilet Coreless 2-Play White</t>
  </si>
  <si>
    <t>To Go Bag</t>
  </si>
  <si>
    <t>Tomato Puree, Can</t>
  </si>
  <si>
    <t>Tomatoes, 5x6 - Sliced</t>
  </si>
  <si>
    <t>Tomatoes, Crushed, Canned</t>
  </si>
  <si>
    <t>Tomatoes, Fire Roasted, Canned</t>
  </si>
  <si>
    <t>Tomatoes, Marinara Can</t>
  </si>
  <si>
    <t>Tomatoes, Paste</t>
  </si>
  <si>
    <t>Tomatoes, Sauce, Can</t>
  </si>
  <si>
    <t>Tooth Picks (Umbrellas)</t>
  </si>
  <si>
    <t>Tortilla, Chip Raw Triang.</t>
  </si>
  <si>
    <t>Tortilla, Flour Taco</t>
  </si>
  <si>
    <t>Tortilla, Mini Corn Taco</t>
  </si>
  <si>
    <t xml:space="preserve">Touchless Hand Sanitizer </t>
  </si>
  <si>
    <t>Touchless Hand Soap Enmotion</t>
  </si>
  <si>
    <t>Touchless Towels - Enmotion</t>
  </si>
  <si>
    <t>Trash Liner 40-45 Gal</t>
  </si>
  <si>
    <t>Tray Food Paper 1#</t>
  </si>
  <si>
    <t>Tray Paper Pulp Food 3#</t>
  </si>
  <si>
    <t>Truly Lime</t>
  </si>
  <si>
    <t>Truly Pineapple</t>
  </si>
  <si>
    <t>Truly Rose</t>
  </si>
  <si>
    <t>Truly Wild Berry</t>
  </si>
  <si>
    <t>T-Shirt Bags</t>
  </si>
  <si>
    <t>Tumblers</t>
  </si>
  <si>
    <t>Turkey, Breast Tenders</t>
  </si>
  <si>
    <t>Turkey, Patties</t>
  </si>
  <si>
    <t>Urinal Screen</t>
  </si>
  <si>
    <t>Use First Stickers</t>
  </si>
  <si>
    <t>Vanilla Extract Pure</t>
  </si>
  <si>
    <t>Vegetable Blend</t>
  </si>
  <si>
    <t>Vegetable Patty</t>
  </si>
  <si>
    <t>Vinegar, Apple Cider</t>
  </si>
  <si>
    <t>Vinegar, Red Wine</t>
  </si>
  <si>
    <t>Vinegar, Rice Wine</t>
  </si>
  <si>
    <t>Walk and Wash</t>
  </si>
  <si>
    <t>Water, Life Sports</t>
  </si>
  <si>
    <t>Wax Paper Spot Logo</t>
  </si>
  <si>
    <t>Weekend Warrior</t>
  </si>
  <si>
    <t>Weisse Versa</t>
  </si>
  <si>
    <t>White Chocolate Chips</t>
  </si>
  <si>
    <t>White Pepper</t>
  </si>
  <si>
    <t>Wine-Batches , Hurricane</t>
  </si>
  <si>
    <t>Wine-Batches, Ever Clear Btl</t>
  </si>
  <si>
    <t>Wine-Batches, Islander Rita</t>
  </si>
  <si>
    <t>Wine-Batches, Pina Colada</t>
  </si>
  <si>
    <t>Wine-Red, Coppola Cabernet</t>
  </si>
  <si>
    <t>Wine-Red, Estancia Cabernet</t>
  </si>
  <si>
    <t>Wine-Red, Irony Pinot Noir</t>
  </si>
  <si>
    <t>Wine-Red, Kenwood Yulopa Merlot</t>
  </si>
  <si>
    <t>Wine-Red, Meiomi Pinot Noir</t>
  </si>
  <si>
    <t>Wine-Red, Sutter Home Merlot</t>
  </si>
  <si>
    <t>Wine-Red, Trinity Cabernet</t>
  </si>
  <si>
    <t>Wine-Sparkling, Korbel Brut 750ML</t>
  </si>
  <si>
    <t>Wine-Sparkling, Korbel Brut Split</t>
  </si>
  <si>
    <t>Wine-Sparkling, Rey De Copas</t>
  </si>
  <si>
    <t>Wine-White, Bollini Pinot Grigio</t>
  </si>
  <si>
    <t>Wine-White, Cupcake Moscato</t>
  </si>
  <si>
    <t>Wine-White, Kim SauvBlanc</t>
  </si>
  <si>
    <t>Wine-White, La Crème Chardonay</t>
  </si>
  <si>
    <t>Wine-White, Robert Mondovi Chardonay</t>
  </si>
  <si>
    <t>Wine-White, Ruffino Pinot Grigio</t>
  </si>
  <si>
    <t>Wine-White, Trinity Chardonay</t>
  </si>
  <si>
    <t>Wine-White, Trinity Pinot Grigio</t>
  </si>
  <si>
    <t>Worchestershire, Gallon</t>
  </si>
  <si>
    <t>Yeast</t>
  </si>
  <si>
    <t>Yogurt</t>
  </si>
  <si>
    <t>Ziegen Bock</t>
  </si>
  <si>
    <t>Zing Zang Bloody Mary Mix</t>
  </si>
  <si>
    <t>-</t>
  </si>
  <si>
    <t>Size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</si>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</sst>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2472-5316-4EFF-83A7-58166FDD17A4}">
  <dimension ref="A1:C798"/>
  <sheetViews>
    <sheetView tabSelected="1" topLeftCell="A782" workbookViewId="0">
      <selection activeCell="B799" sqref="B799"/>
    </sheetView>
  </sheetViews>
  <sheetFormatPr defaultRowHeight="15" x14ac:dyDescent="0.25"/>
  <cols>
    <col min="1" max="1" width="60.7109375" customWidth="1"/>
    <col min="2" max="2" width="47.5703125" customWidth="1"/>
    <col min="3" max="3" width="33.85546875" customWidth="1"/>
  </cols>
  <sheetData>
    <row r="1" spans="1:3" x14ac:dyDescent="0.25">
      <c r="A1" t="s">
        <v>0</v>
      </c>
      <c r="B1" t="s">
        <v>664</v>
      </c>
      <c r="C1" t="s">
        <v>665</v>
      </c>
    </row>
    <row r="2" spans="1:3" ht="18.75" x14ac:dyDescent="0.25">
      <c r="A2" s="1" t="s">
        <v>1</v>
      </c>
      <c r="B2" s="7">
        <f>10*0.0625</f>
        <v>0.625</v>
      </c>
      <c r="C2" s="9">
        <v>26.3</v>
      </c>
    </row>
    <row r="3" spans="1:3" ht="18.75" x14ac:dyDescent="0.25">
      <c r="A3" s="2" t="s">
        <v>2</v>
      </c>
      <c r="B3" s="8">
        <f>24*12*0.0625</f>
        <v>18</v>
      </c>
      <c r="C3" s="10">
        <v>29.85</v>
      </c>
    </row>
    <row r="4" spans="1:3" ht="18.75" x14ac:dyDescent="0.25">
      <c r="A4" s="1" t="s">
        <v>3</v>
      </c>
      <c r="B4" s="7">
        <f t="shared" ref="B4:B8" si="0">24*12*0.0625</f>
        <v>18</v>
      </c>
      <c r="C4" s="9">
        <v>30.55</v>
      </c>
    </row>
    <row r="5" spans="1:3" ht="18.75" x14ac:dyDescent="0.25">
      <c r="A5" s="2" t="s">
        <v>4</v>
      </c>
      <c r="B5" s="8">
        <f t="shared" si="0"/>
        <v>18</v>
      </c>
      <c r="C5" s="10">
        <v>29.55</v>
      </c>
    </row>
    <row r="6" spans="1:3" ht="18.75" x14ac:dyDescent="0.25">
      <c r="A6" s="1" t="s">
        <v>5</v>
      </c>
      <c r="B6" s="7">
        <f t="shared" si="0"/>
        <v>18</v>
      </c>
      <c r="C6" s="9">
        <v>29.949999999999996</v>
      </c>
    </row>
    <row r="7" spans="1:3" ht="18.75" x14ac:dyDescent="0.25">
      <c r="A7" s="2" t="s">
        <v>6</v>
      </c>
      <c r="B7" s="8">
        <f t="shared" si="0"/>
        <v>18</v>
      </c>
      <c r="C7" s="10">
        <v>30.55</v>
      </c>
    </row>
    <row r="8" spans="1:3" ht="18.75" x14ac:dyDescent="0.25">
      <c r="A8" s="1" t="s">
        <v>7</v>
      </c>
      <c r="B8" s="7">
        <f t="shared" si="0"/>
        <v>18</v>
      </c>
      <c r="C8" s="9">
        <v>29.949999999999996</v>
      </c>
    </row>
    <row r="9" spans="1:3" ht="18.75" x14ac:dyDescent="0.25">
      <c r="A9" s="2" t="s">
        <v>8</v>
      </c>
      <c r="B9" s="8" t="s">
        <v>663</v>
      </c>
      <c r="C9" s="10">
        <v>8.8699999999999992</v>
      </c>
    </row>
    <row r="10" spans="1:3" ht="18.75" x14ac:dyDescent="0.25">
      <c r="A10" s="1" t="s">
        <v>9</v>
      </c>
      <c r="B10" s="7">
        <v>4</v>
      </c>
      <c r="C10" s="11">
        <v>22.95</v>
      </c>
    </row>
    <row r="11" spans="1:3" ht="18.75" x14ac:dyDescent="0.25">
      <c r="A11" s="2" t="s">
        <v>10</v>
      </c>
      <c r="B11" s="8">
        <f>12*24*0.0625</f>
        <v>18</v>
      </c>
      <c r="C11" s="10">
        <v>26.549999999999997</v>
      </c>
    </row>
    <row r="12" spans="1:3" ht="18.75" x14ac:dyDescent="0.25">
      <c r="A12" s="1" t="s">
        <v>11</v>
      </c>
      <c r="B12" s="7">
        <f>13*0.0625</f>
        <v>0.8125</v>
      </c>
      <c r="C12" s="9">
        <v>7.35</v>
      </c>
    </row>
    <row r="13" spans="1:3" ht="18.75" x14ac:dyDescent="0.25">
      <c r="A13" s="2" t="s">
        <v>12</v>
      </c>
      <c r="B13" s="8">
        <f>B11</f>
        <v>18</v>
      </c>
      <c r="C13" s="10">
        <v>35.65</v>
      </c>
    </row>
    <row r="14" spans="1:3" ht="18.75" x14ac:dyDescent="0.25">
      <c r="A14" s="1" t="s">
        <v>13</v>
      </c>
      <c r="B14" s="7">
        <f>B13</f>
        <v>18</v>
      </c>
      <c r="C14" s="9">
        <v>29.85</v>
      </c>
    </row>
    <row r="15" spans="1:3" ht="18.75" x14ac:dyDescent="0.25">
      <c r="A15" s="2" t="s">
        <v>14</v>
      </c>
      <c r="B15" s="8" t="s">
        <v>663</v>
      </c>
      <c r="C15" s="10">
        <v>74.42</v>
      </c>
    </row>
    <row r="16" spans="1:3" ht="18.75" x14ac:dyDescent="0.25">
      <c r="A16" s="1" t="s">
        <v>15</v>
      </c>
      <c r="B16" s="7" t="s">
        <v>663</v>
      </c>
      <c r="C16" s="9">
        <v>75.599999999999994</v>
      </c>
    </row>
    <row r="17" spans="1:3" ht="18.75" x14ac:dyDescent="0.25">
      <c r="A17" s="2" t="s">
        <v>16</v>
      </c>
      <c r="B17" s="8" t="s">
        <v>663</v>
      </c>
      <c r="C17" s="10">
        <v>15.43</v>
      </c>
    </row>
    <row r="18" spans="1:3" ht="18.75" x14ac:dyDescent="0.25">
      <c r="A18" s="1" t="s">
        <v>17</v>
      </c>
      <c r="B18" s="7">
        <f>B14</f>
        <v>18</v>
      </c>
      <c r="C18" s="9">
        <v>28.75</v>
      </c>
    </row>
    <row r="19" spans="1:3" ht="18.75" x14ac:dyDescent="0.25">
      <c r="A19" s="2" t="s">
        <v>18</v>
      </c>
      <c r="B19" s="8" t="s">
        <v>663</v>
      </c>
      <c r="C19" s="10">
        <v>4.2359999999999998</v>
      </c>
    </row>
    <row r="20" spans="1:3" ht="18.75" x14ac:dyDescent="0.25">
      <c r="A20" s="1" t="s">
        <v>19</v>
      </c>
      <c r="B20" s="7">
        <v>15</v>
      </c>
      <c r="C20" s="9">
        <v>54.91</v>
      </c>
    </row>
    <row r="21" spans="1:3" ht="18.75" x14ac:dyDescent="0.25">
      <c r="A21" s="2" t="s">
        <v>19</v>
      </c>
      <c r="B21" s="8">
        <v>15</v>
      </c>
      <c r="C21" s="10">
        <v>54.91</v>
      </c>
    </row>
    <row r="22" spans="1:3" ht="18.75" x14ac:dyDescent="0.25">
      <c r="A22" s="1" t="s">
        <v>20</v>
      </c>
      <c r="B22" s="7">
        <v>15</v>
      </c>
      <c r="C22" s="9">
        <v>75.510000000000005</v>
      </c>
    </row>
    <row r="23" spans="1:3" ht="18.75" x14ac:dyDescent="0.25">
      <c r="A23" s="2" t="s">
        <v>21</v>
      </c>
      <c r="B23" s="8">
        <v>10</v>
      </c>
      <c r="C23" s="10">
        <v>60.85</v>
      </c>
    </row>
    <row r="24" spans="1:3" ht="18.75" x14ac:dyDescent="0.25">
      <c r="A24" s="1" t="s">
        <v>21</v>
      </c>
      <c r="B24" s="7">
        <v>10</v>
      </c>
      <c r="C24" s="9">
        <v>60.85</v>
      </c>
    </row>
    <row r="25" spans="1:3" ht="18.75" x14ac:dyDescent="0.25">
      <c r="A25" s="2" t="s">
        <v>22</v>
      </c>
      <c r="B25" s="8">
        <v>10</v>
      </c>
      <c r="C25" s="10">
        <v>26.75</v>
      </c>
    </row>
    <row r="26" spans="1:3" ht="18.75" x14ac:dyDescent="0.25">
      <c r="A26" s="1" t="s">
        <v>23</v>
      </c>
      <c r="B26" s="7">
        <v>15</v>
      </c>
      <c r="C26" s="9">
        <v>49.46</v>
      </c>
    </row>
    <row r="27" spans="1:3" ht="18.75" x14ac:dyDescent="0.25">
      <c r="A27" s="2" t="s">
        <v>24</v>
      </c>
      <c r="B27" s="8" t="s">
        <v>663</v>
      </c>
      <c r="C27" s="10">
        <v>39.39</v>
      </c>
    </row>
    <row r="28" spans="1:3" ht="18.75" x14ac:dyDescent="0.25">
      <c r="A28" s="1" t="s">
        <v>25</v>
      </c>
      <c r="B28" s="7" t="s">
        <v>663</v>
      </c>
      <c r="C28" s="9">
        <v>39.26</v>
      </c>
    </row>
    <row r="29" spans="1:3" ht="18.75" x14ac:dyDescent="0.25">
      <c r="A29" s="2" t="s">
        <v>26</v>
      </c>
      <c r="B29" s="8" t="s">
        <v>663</v>
      </c>
      <c r="C29" s="10">
        <v>49.47</v>
      </c>
    </row>
    <row r="30" spans="1:3" ht="18.75" x14ac:dyDescent="0.25">
      <c r="A30" s="1" t="s">
        <v>27</v>
      </c>
      <c r="B30" s="7" t="s">
        <v>663</v>
      </c>
      <c r="C30" s="9">
        <v>50.47</v>
      </c>
    </row>
    <row r="31" spans="1:3" ht="18.75" x14ac:dyDescent="0.25">
      <c r="A31" s="2" t="s">
        <v>28</v>
      </c>
      <c r="B31" s="8" t="s">
        <v>663</v>
      </c>
      <c r="C31" s="10">
        <v>51.47</v>
      </c>
    </row>
    <row r="32" spans="1:3" ht="18.75" x14ac:dyDescent="0.25">
      <c r="A32" s="1" t="s">
        <v>29</v>
      </c>
      <c r="B32" s="7" t="s">
        <v>663</v>
      </c>
      <c r="C32" s="9">
        <v>5.69</v>
      </c>
    </row>
    <row r="33" spans="1:3" ht="18.75" x14ac:dyDescent="0.25">
      <c r="A33" s="2" t="s">
        <v>30</v>
      </c>
      <c r="B33" s="8">
        <v>10</v>
      </c>
      <c r="C33" s="12">
        <v>16.61</v>
      </c>
    </row>
    <row r="34" spans="1:3" ht="18.75" x14ac:dyDescent="0.25">
      <c r="A34" s="1" t="s">
        <v>31</v>
      </c>
      <c r="B34" s="7">
        <f>24*16*0.0625</f>
        <v>24</v>
      </c>
      <c r="C34" s="11">
        <v>17.07</v>
      </c>
    </row>
    <row r="35" spans="1:3" ht="18.75" x14ac:dyDescent="0.25">
      <c r="A35" s="2" t="s">
        <v>32</v>
      </c>
      <c r="B35" s="8">
        <v>50</v>
      </c>
      <c r="C35" s="10">
        <v>43</v>
      </c>
    </row>
    <row r="36" spans="1:3" ht="18.75" x14ac:dyDescent="0.25">
      <c r="A36" s="1" t="s">
        <v>33</v>
      </c>
      <c r="B36" s="7">
        <f>6*16*0.0625</f>
        <v>6</v>
      </c>
      <c r="C36" s="9">
        <v>5.4</v>
      </c>
    </row>
    <row r="37" spans="1:3" ht="18.75" x14ac:dyDescent="0.25">
      <c r="A37" s="2" t="s">
        <v>34</v>
      </c>
      <c r="B37" s="8">
        <f>6*16*0.0625</f>
        <v>6</v>
      </c>
      <c r="C37" s="10">
        <v>45.09</v>
      </c>
    </row>
    <row r="38" spans="1:3" ht="18.75" x14ac:dyDescent="0.25">
      <c r="A38" s="1" t="s">
        <v>35</v>
      </c>
      <c r="B38" s="7" t="s">
        <v>663</v>
      </c>
      <c r="C38" s="9">
        <v>44.64</v>
      </c>
    </row>
    <row r="39" spans="1:3" ht="18.75" x14ac:dyDescent="0.25">
      <c r="A39" s="2" t="s">
        <v>36</v>
      </c>
      <c r="B39" s="8">
        <v>15</v>
      </c>
      <c r="C39" s="10">
        <v>75</v>
      </c>
    </row>
    <row r="40" spans="1:3" ht="18.75" x14ac:dyDescent="0.25">
      <c r="A40" s="1" t="s">
        <v>37</v>
      </c>
      <c r="B40" s="7">
        <f>40*4*0.0625</f>
        <v>10</v>
      </c>
      <c r="C40" s="9">
        <v>28.68</v>
      </c>
    </row>
    <row r="41" spans="1:3" ht="18.75" x14ac:dyDescent="0.25">
      <c r="A41" s="2" t="s">
        <v>38</v>
      </c>
      <c r="B41" s="8">
        <f>20*8*0.0625</f>
        <v>10</v>
      </c>
      <c r="C41" s="10">
        <v>26.95</v>
      </c>
    </row>
    <row r="42" spans="1:3" ht="18.75" x14ac:dyDescent="0.25">
      <c r="A42" s="1" t="s">
        <v>38</v>
      </c>
      <c r="B42" s="7">
        <f>20*8*0.0625</f>
        <v>10</v>
      </c>
      <c r="C42" s="9">
        <v>26.95</v>
      </c>
    </row>
    <row r="43" spans="1:3" ht="18.75" x14ac:dyDescent="0.25">
      <c r="A43" s="2" t="s">
        <v>39</v>
      </c>
      <c r="B43" s="8">
        <v>30</v>
      </c>
      <c r="C43" s="10">
        <v>46.15</v>
      </c>
    </row>
    <row r="44" spans="1:3" ht="18.75" x14ac:dyDescent="0.25">
      <c r="A44" s="1" t="s">
        <v>40</v>
      </c>
      <c r="B44" s="7" t="s">
        <v>663</v>
      </c>
      <c r="C44" s="9">
        <v>22.46</v>
      </c>
    </row>
    <row r="45" spans="1:3" ht="18.75" x14ac:dyDescent="0.25">
      <c r="A45" s="2" t="s">
        <v>41</v>
      </c>
      <c r="B45" s="8" t="s">
        <v>663</v>
      </c>
      <c r="C45" s="10">
        <v>82.15</v>
      </c>
    </row>
    <row r="46" spans="1:3" ht="18.75" x14ac:dyDescent="0.25">
      <c r="A46" s="1" t="s">
        <v>42</v>
      </c>
      <c r="B46" s="7" t="s">
        <v>663</v>
      </c>
      <c r="C46" s="9">
        <v>63.66</v>
      </c>
    </row>
    <row r="47" spans="1:3" ht="18.75" x14ac:dyDescent="0.25">
      <c r="A47" s="2" t="s">
        <v>43</v>
      </c>
      <c r="B47" s="8" t="s">
        <v>663</v>
      </c>
      <c r="C47" s="10">
        <v>7.77</v>
      </c>
    </row>
    <row r="48" spans="1:3" ht="18.75" x14ac:dyDescent="0.25">
      <c r="A48" s="1" t="s">
        <v>44</v>
      </c>
      <c r="B48" s="7">
        <f>6*96*0.0625</f>
        <v>36</v>
      </c>
      <c r="C48" s="9">
        <v>18.489999999999998</v>
      </c>
    </row>
    <row r="49" spans="1:3" ht="18.75" x14ac:dyDescent="0.25">
      <c r="A49" s="2" t="s">
        <v>45</v>
      </c>
      <c r="B49" s="8" t="s">
        <v>663</v>
      </c>
      <c r="C49" s="10">
        <v>32.15</v>
      </c>
    </row>
    <row r="50" spans="1:3" ht="18.75" x14ac:dyDescent="0.25">
      <c r="A50" s="1" t="s">
        <v>46</v>
      </c>
      <c r="B50" s="7" t="s">
        <v>663</v>
      </c>
      <c r="C50" s="9">
        <v>37.43</v>
      </c>
    </row>
    <row r="51" spans="1:3" ht="18.75" x14ac:dyDescent="0.25">
      <c r="A51" s="2" t="s">
        <v>47</v>
      </c>
      <c r="B51" s="8" t="s">
        <v>663</v>
      </c>
      <c r="C51" s="10">
        <v>55.71</v>
      </c>
    </row>
    <row r="52" spans="1:3" ht="18.75" x14ac:dyDescent="0.25">
      <c r="A52" s="1" t="s">
        <v>48</v>
      </c>
      <c r="B52" s="7">
        <f>24*12*0.0625</f>
        <v>18</v>
      </c>
      <c r="C52" s="9">
        <v>28.86</v>
      </c>
    </row>
    <row r="53" spans="1:3" ht="18.75" x14ac:dyDescent="0.25">
      <c r="A53" s="2" t="s">
        <v>49</v>
      </c>
      <c r="B53" s="8" t="s">
        <v>663</v>
      </c>
      <c r="C53" s="10">
        <v>2.48</v>
      </c>
    </row>
    <row r="54" spans="1:3" ht="18.75" x14ac:dyDescent="0.25">
      <c r="A54" s="1" t="s">
        <v>50</v>
      </c>
      <c r="B54" s="7" t="s">
        <v>663</v>
      </c>
      <c r="C54" s="9">
        <v>92.16</v>
      </c>
    </row>
    <row r="55" spans="1:3" ht="18.75" x14ac:dyDescent="0.25">
      <c r="A55" s="2" t="s">
        <v>51</v>
      </c>
      <c r="B55" s="8">
        <f>24*12*0.0625</f>
        <v>18</v>
      </c>
      <c r="C55" s="10">
        <v>32.9</v>
      </c>
    </row>
    <row r="56" spans="1:3" ht="18.75" x14ac:dyDescent="0.25">
      <c r="A56" s="1" t="s">
        <v>52</v>
      </c>
      <c r="B56" s="7">
        <f>24*12*0.0625</f>
        <v>18</v>
      </c>
      <c r="C56" s="9">
        <v>45.3</v>
      </c>
    </row>
    <row r="57" spans="1:3" ht="18.75" x14ac:dyDescent="0.25">
      <c r="A57" s="2" t="s">
        <v>53</v>
      </c>
      <c r="B57" s="8" t="s">
        <v>663</v>
      </c>
      <c r="C57" s="10">
        <v>37.950000000000003</v>
      </c>
    </row>
    <row r="58" spans="1:3" ht="18.75" x14ac:dyDescent="0.25">
      <c r="A58" s="1" t="s">
        <v>54</v>
      </c>
      <c r="B58" s="7">
        <v>25</v>
      </c>
      <c r="C58" s="11">
        <v>19.96</v>
      </c>
    </row>
    <row r="59" spans="1:3" ht="18.75" x14ac:dyDescent="0.25">
      <c r="A59" s="2" t="s">
        <v>54</v>
      </c>
      <c r="B59" s="8">
        <v>25</v>
      </c>
      <c r="C59" s="10">
        <v>19.96</v>
      </c>
    </row>
    <row r="60" spans="1:3" ht="18.75" x14ac:dyDescent="0.25">
      <c r="A60" s="1" t="s">
        <v>55</v>
      </c>
      <c r="B60" s="7" t="s">
        <v>663</v>
      </c>
      <c r="C60" s="11">
        <v>2.75</v>
      </c>
    </row>
    <row r="61" spans="1:3" ht="18.75" x14ac:dyDescent="0.25">
      <c r="A61" s="2" t="s">
        <v>56</v>
      </c>
      <c r="B61" s="8" t="s">
        <v>663</v>
      </c>
      <c r="C61" s="12">
        <v>2.5</v>
      </c>
    </row>
    <row r="62" spans="1:3" ht="18.75" x14ac:dyDescent="0.25">
      <c r="A62" s="1" t="s">
        <v>57</v>
      </c>
      <c r="B62" s="7" t="s">
        <v>663</v>
      </c>
      <c r="C62" s="11">
        <v>1.2</v>
      </c>
    </row>
    <row r="63" spans="1:3" ht="18.75" x14ac:dyDescent="0.25">
      <c r="A63" s="2" t="s">
        <v>58</v>
      </c>
      <c r="B63" s="8" t="s">
        <v>663</v>
      </c>
      <c r="C63" s="12">
        <v>3.22</v>
      </c>
    </row>
    <row r="64" spans="1:3" ht="18.75" x14ac:dyDescent="0.25">
      <c r="A64" s="1" t="s">
        <v>59</v>
      </c>
      <c r="B64" s="7">
        <v>11</v>
      </c>
      <c r="C64" s="9">
        <v>3.78</v>
      </c>
    </row>
    <row r="65" spans="1:3" ht="18.75" x14ac:dyDescent="0.25">
      <c r="A65" s="2" t="s">
        <v>60</v>
      </c>
      <c r="B65" s="8">
        <f>24*12*0.0625</f>
        <v>18</v>
      </c>
      <c r="C65" s="10">
        <v>23.6</v>
      </c>
    </row>
    <row r="66" spans="1:3" ht="18.75" x14ac:dyDescent="0.25">
      <c r="A66" s="1" t="s">
        <v>61</v>
      </c>
      <c r="B66" s="7">
        <f>24*12*0.0625</f>
        <v>18</v>
      </c>
      <c r="C66" s="9">
        <v>28.25</v>
      </c>
    </row>
    <row r="67" spans="1:3" ht="18.75" x14ac:dyDescent="0.25">
      <c r="A67" s="2" t="s">
        <v>62</v>
      </c>
      <c r="B67" s="8">
        <f>24*12*0.0625</f>
        <v>18</v>
      </c>
      <c r="C67" s="10">
        <v>23.6</v>
      </c>
    </row>
    <row r="68" spans="1:3" ht="18.75" x14ac:dyDescent="0.25">
      <c r="A68" s="1" t="s">
        <v>63</v>
      </c>
      <c r="B68" s="7" t="s">
        <v>663</v>
      </c>
      <c r="C68" s="9">
        <v>5.49</v>
      </c>
    </row>
    <row r="69" spans="1:3" ht="18.75" x14ac:dyDescent="0.25">
      <c r="A69" s="2" t="s">
        <v>64</v>
      </c>
      <c r="B69" s="8" t="s">
        <v>663</v>
      </c>
      <c r="C69" s="10">
        <v>2.52</v>
      </c>
    </row>
    <row r="70" spans="1:3" ht="18.75" x14ac:dyDescent="0.25">
      <c r="A70" s="1" t="s">
        <v>65</v>
      </c>
      <c r="B70" s="7" t="s">
        <v>663</v>
      </c>
      <c r="C70" s="9">
        <v>2.87</v>
      </c>
    </row>
    <row r="71" spans="1:3" ht="18.75" x14ac:dyDescent="0.25">
      <c r="A71" s="2" t="s">
        <v>66</v>
      </c>
      <c r="B71" s="8">
        <f>24*12*0.0625</f>
        <v>18</v>
      </c>
      <c r="C71" s="10">
        <v>45.4</v>
      </c>
    </row>
    <row r="72" spans="1:3" ht="18.75" x14ac:dyDescent="0.25">
      <c r="A72" s="1" t="s">
        <v>67</v>
      </c>
      <c r="B72" s="7" t="s">
        <v>663</v>
      </c>
      <c r="C72" s="9">
        <v>28.52</v>
      </c>
    </row>
    <row r="73" spans="1:3" ht="18.75" x14ac:dyDescent="0.25">
      <c r="A73" s="2" t="s">
        <v>68</v>
      </c>
      <c r="B73" s="8" t="s">
        <v>663</v>
      </c>
      <c r="C73" s="13">
        <v>30</v>
      </c>
    </row>
    <row r="74" spans="1:3" ht="18.75" x14ac:dyDescent="0.25">
      <c r="A74" s="1" t="s">
        <v>69</v>
      </c>
      <c r="B74" s="7">
        <v>20</v>
      </c>
      <c r="C74" s="9">
        <v>48.65</v>
      </c>
    </row>
    <row r="75" spans="1:3" ht="18.75" x14ac:dyDescent="0.25">
      <c r="A75" s="2" t="s">
        <v>70</v>
      </c>
      <c r="B75" s="8">
        <v>6</v>
      </c>
      <c r="C75" s="10">
        <v>27.73</v>
      </c>
    </row>
    <row r="76" spans="1:3" ht="18.75" x14ac:dyDescent="0.25">
      <c r="A76" s="1" t="s">
        <v>71</v>
      </c>
      <c r="B76" s="7">
        <v>30</v>
      </c>
      <c r="C76" s="9">
        <v>74.569999999999993</v>
      </c>
    </row>
    <row r="77" spans="1:3" ht="18.75" x14ac:dyDescent="0.25">
      <c r="A77" s="2" t="s">
        <v>72</v>
      </c>
      <c r="B77" s="8">
        <f>4*5</f>
        <v>20</v>
      </c>
      <c r="C77" s="10">
        <v>42.78</v>
      </c>
    </row>
    <row r="78" spans="1:3" ht="18.75" x14ac:dyDescent="0.25">
      <c r="A78" s="1" t="s">
        <v>72</v>
      </c>
      <c r="B78" s="7">
        <f>4*5</f>
        <v>20</v>
      </c>
      <c r="C78" s="9">
        <v>42.78</v>
      </c>
    </row>
    <row r="79" spans="1:3" ht="18.75" x14ac:dyDescent="0.25">
      <c r="A79" s="2" t="s">
        <v>73</v>
      </c>
      <c r="B79" s="8">
        <v>20</v>
      </c>
      <c r="C79" s="10">
        <v>60.61</v>
      </c>
    </row>
    <row r="80" spans="1:3" ht="18.75" x14ac:dyDescent="0.25">
      <c r="A80" s="1" t="s">
        <v>73</v>
      </c>
      <c r="B80" s="7">
        <v>20</v>
      </c>
      <c r="C80" s="9">
        <v>60.61</v>
      </c>
    </row>
    <row r="81" spans="1:3" ht="18.75" x14ac:dyDescent="0.25">
      <c r="A81" s="2" t="s">
        <v>73</v>
      </c>
      <c r="B81" s="8">
        <v>20</v>
      </c>
      <c r="C81" s="10">
        <v>60.61</v>
      </c>
    </row>
    <row r="82" spans="1:3" ht="18.75" x14ac:dyDescent="0.25">
      <c r="A82" s="1" t="s">
        <v>74</v>
      </c>
      <c r="B82" s="7">
        <v>42</v>
      </c>
      <c r="C82" s="9">
        <v>2.2000000000000002</v>
      </c>
    </row>
    <row r="83" spans="1:3" ht="18.75" x14ac:dyDescent="0.25">
      <c r="A83" s="2" t="s">
        <v>75</v>
      </c>
      <c r="B83" s="8">
        <v>42</v>
      </c>
      <c r="C83" s="10">
        <v>2.2000000000000002</v>
      </c>
    </row>
    <row r="84" spans="1:3" ht="18.75" x14ac:dyDescent="0.25">
      <c r="A84" s="1" t="s">
        <v>76</v>
      </c>
      <c r="B84" s="7">
        <v>10</v>
      </c>
      <c r="C84" s="9">
        <v>7.24</v>
      </c>
    </row>
    <row r="85" spans="1:3" ht="18.75" x14ac:dyDescent="0.25">
      <c r="A85" s="2" t="s">
        <v>76</v>
      </c>
      <c r="B85" s="8">
        <v>10</v>
      </c>
      <c r="C85" s="10">
        <v>7.24</v>
      </c>
    </row>
    <row r="86" spans="1:3" ht="18.75" x14ac:dyDescent="0.25">
      <c r="A86" s="1" t="s">
        <v>77</v>
      </c>
      <c r="B86" s="7">
        <f>8*1.5</f>
        <v>12</v>
      </c>
      <c r="C86" s="9">
        <v>40.14</v>
      </c>
    </row>
    <row r="87" spans="1:3" ht="18.75" x14ac:dyDescent="0.25">
      <c r="A87" s="2" t="s">
        <v>77</v>
      </c>
      <c r="B87" s="8">
        <f>8*1.5</f>
        <v>12</v>
      </c>
      <c r="C87" s="10">
        <v>37.83</v>
      </c>
    </row>
    <row r="88" spans="1:3" ht="18.75" x14ac:dyDescent="0.25">
      <c r="A88" s="1" t="s">
        <v>78</v>
      </c>
      <c r="B88" s="7">
        <v>1</v>
      </c>
      <c r="C88" s="9">
        <v>6.92</v>
      </c>
    </row>
    <row r="89" spans="1:3" ht="18.75" x14ac:dyDescent="0.25">
      <c r="A89" s="2" t="s">
        <v>79</v>
      </c>
      <c r="B89" s="8">
        <v>18</v>
      </c>
      <c r="C89" s="10">
        <v>47.49</v>
      </c>
    </row>
    <row r="90" spans="1:3" ht="18.75" x14ac:dyDescent="0.25">
      <c r="A90" s="1" t="s">
        <v>80</v>
      </c>
      <c r="B90" s="7">
        <v>27</v>
      </c>
      <c r="C90" s="9">
        <v>81.069999999999993</v>
      </c>
    </row>
    <row r="91" spans="1:3" ht="18.75" x14ac:dyDescent="0.25">
      <c r="A91" s="2" t="s">
        <v>80</v>
      </c>
      <c r="B91" s="8">
        <v>40</v>
      </c>
      <c r="C91" s="10">
        <v>81.069999999999993</v>
      </c>
    </row>
    <row r="92" spans="1:3" ht="18.75" x14ac:dyDescent="0.25">
      <c r="A92" s="1" t="s">
        <v>81</v>
      </c>
      <c r="B92" s="7">
        <v>1</v>
      </c>
      <c r="C92" s="9">
        <v>3.3969999999999998</v>
      </c>
    </row>
    <row r="93" spans="1:3" ht="18.75" x14ac:dyDescent="0.25">
      <c r="A93" s="2" t="s">
        <v>82</v>
      </c>
      <c r="B93" s="8" t="s">
        <v>663</v>
      </c>
      <c r="C93" s="10">
        <v>79.92</v>
      </c>
    </row>
    <row r="94" spans="1:3" ht="18.75" x14ac:dyDescent="0.25">
      <c r="A94" s="1" t="s">
        <v>83</v>
      </c>
      <c r="B94" s="7">
        <v>48</v>
      </c>
      <c r="C94" s="9">
        <v>2.37</v>
      </c>
    </row>
    <row r="95" spans="1:3" ht="18.75" x14ac:dyDescent="0.25">
      <c r="A95" s="2" t="s">
        <v>84</v>
      </c>
      <c r="B95" s="8">
        <v>20</v>
      </c>
      <c r="C95" s="10">
        <v>3.6480000000000001</v>
      </c>
    </row>
    <row r="96" spans="1:3" ht="18.75" x14ac:dyDescent="0.25">
      <c r="A96" s="1" t="s">
        <v>85</v>
      </c>
      <c r="B96" s="7">
        <v>20</v>
      </c>
      <c r="C96" s="9">
        <v>3.6480000000000001</v>
      </c>
    </row>
    <row r="97" spans="1:3" ht="18.75" x14ac:dyDescent="0.25">
      <c r="A97" s="2" t="s">
        <v>86</v>
      </c>
      <c r="B97" s="8">
        <v>10</v>
      </c>
      <c r="C97" s="10">
        <v>28.55</v>
      </c>
    </row>
    <row r="98" spans="1:3" ht="18.75" x14ac:dyDescent="0.25">
      <c r="A98" s="1" t="s">
        <v>87</v>
      </c>
      <c r="B98" s="7">
        <f>8*1.5</f>
        <v>12</v>
      </c>
      <c r="C98" s="9">
        <v>39.21</v>
      </c>
    </row>
    <row r="99" spans="1:3" ht="18.75" x14ac:dyDescent="0.25">
      <c r="A99" s="2" t="s">
        <v>87</v>
      </c>
      <c r="B99" s="8">
        <v>12</v>
      </c>
      <c r="C99" s="10">
        <v>39.21</v>
      </c>
    </row>
    <row r="100" spans="1:3" ht="18.75" x14ac:dyDescent="0.25">
      <c r="A100" s="1" t="s">
        <v>88</v>
      </c>
      <c r="B100" s="7">
        <v>1</v>
      </c>
      <c r="C100" s="9">
        <v>2.9249999999999998</v>
      </c>
    </row>
    <row r="101" spans="1:3" ht="18.75" x14ac:dyDescent="0.25">
      <c r="A101" s="2" t="s">
        <v>89</v>
      </c>
      <c r="B101" s="8">
        <v>12</v>
      </c>
      <c r="C101" s="10">
        <v>53.25</v>
      </c>
    </row>
    <row r="102" spans="1:3" ht="18.75" x14ac:dyDescent="0.25">
      <c r="A102" s="1" t="s">
        <v>89</v>
      </c>
      <c r="B102" s="7">
        <v>12</v>
      </c>
      <c r="C102" s="9">
        <v>53.25</v>
      </c>
    </row>
    <row r="103" spans="1:3" ht="18.75" x14ac:dyDescent="0.25">
      <c r="A103" s="2" t="s">
        <v>90</v>
      </c>
      <c r="B103" s="8">
        <v>5</v>
      </c>
      <c r="C103" s="10">
        <v>43.36</v>
      </c>
    </row>
    <row r="104" spans="1:3" ht="18.75" x14ac:dyDescent="0.25">
      <c r="A104" s="1" t="s">
        <v>91</v>
      </c>
      <c r="B104" s="7">
        <v>30</v>
      </c>
      <c r="C104" s="9">
        <v>81.08</v>
      </c>
    </row>
    <row r="105" spans="1:3" ht="18.75" x14ac:dyDescent="0.25">
      <c r="A105" s="2" t="s">
        <v>92</v>
      </c>
      <c r="B105" s="8" t="s">
        <v>663</v>
      </c>
      <c r="C105" s="10">
        <f>3.22*50</f>
        <v>161</v>
      </c>
    </row>
    <row r="106" spans="1:3" ht="18.75" x14ac:dyDescent="0.25">
      <c r="A106" s="1" t="s">
        <v>93</v>
      </c>
      <c r="B106" s="7">
        <v>10</v>
      </c>
      <c r="C106" s="9">
        <f>1.94*C107</f>
        <v>41.128000000000007</v>
      </c>
    </row>
    <row r="107" spans="1:3" ht="18.75" x14ac:dyDescent="0.25">
      <c r="A107" s="2" t="s">
        <v>94</v>
      </c>
      <c r="B107" s="8" t="s">
        <v>663</v>
      </c>
      <c r="C107" s="10">
        <f>0.53*40</f>
        <v>21.200000000000003</v>
      </c>
    </row>
    <row r="108" spans="1:3" ht="18.75" x14ac:dyDescent="0.25">
      <c r="A108" s="1" t="s">
        <v>95</v>
      </c>
      <c r="B108" s="7">
        <v>40</v>
      </c>
      <c r="C108" s="9">
        <f>20*1.55</f>
        <v>31</v>
      </c>
    </row>
    <row r="109" spans="1:3" ht="18.75" x14ac:dyDescent="0.25">
      <c r="A109" s="2" t="s">
        <v>96</v>
      </c>
      <c r="B109" s="8">
        <v>10</v>
      </c>
      <c r="C109" s="10">
        <v>16.75</v>
      </c>
    </row>
    <row r="110" spans="1:3" ht="18.75" x14ac:dyDescent="0.25">
      <c r="A110" s="1" t="s">
        <v>96</v>
      </c>
      <c r="B110" s="7">
        <v>10</v>
      </c>
      <c r="C110" s="9">
        <v>16.75</v>
      </c>
    </row>
    <row r="111" spans="1:3" ht="18.75" x14ac:dyDescent="0.25">
      <c r="A111" s="2" t="s">
        <v>97</v>
      </c>
      <c r="B111" s="8">
        <v>40</v>
      </c>
      <c r="C111" s="10">
        <v>87.79</v>
      </c>
    </row>
    <row r="112" spans="1:3" ht="18.75" x14ac:dyDescent="0.25">
      <c r="A112" s="1" t="s">
        <v>97</v>
      </c>
      <c r="B112" s="7">
        <v>40</v>
      </c>
      <c r="C112" s="9">
        <v>87.79</v>
      </c>
    </row>
    <row r="113" spans="1:3" ht="18.75" x14ac:dyDescent="0.25">
      <c r="A113" s="2" t="s">
        <v>98</v>
      </c>
      <c r="B113" s="8">
        <f>12*7*0.0625</f>
        <v>5.25</v>
      </c>
      <c r="C113" s="10">
        <v>19</v>
      </c>
    </row>
    <row r="114" spans="1:3" ht="18.75" x14ac:dyDescent="0.25">
      <c r="A114" s="1" t="s">
        <v>99</v>
      </c>
      <c r="B114" s="7">
        <v>1</v>
      </c>
      <c r="C114" s="9">
        <v>2</v>
      </c>
    </row>
    <row r="115" spans="1:3" ht="18.75" x14ac:dyDescent="0.25">
      <c r="A115" s="2" t="s">
        <v>100</v>
      </c>
      <c r="B115" s="8">
        <v>25</v>
      </c>
      <c r="C115" s="12">
        <v>59.79</v>
      </c>
    </row>
    <row r="116" spans="1:3" ht="18.75" x14ac:dyDescent="0.25">
      <c r="A116" s="1" t="s">
        <v>101</v>
      </c>
      <c r="B116" s="7">
        <v>11</v>
      </c>
      <c r="C116" s="11">
        <v>39.69</v>
      </c>
    </row>
    <row r="117" spans="1:3" ht="18.75" x14ac:dyDescent="0.25">
      <c r="A117" s="2" t="s">
        <v>102</v>
      </c>
      <c r="B117" s="8">
        <f>24*12*0.0625</f>
        <v>18</v>
      </c>
      <c r="C117" s="10">
        <v>28.75</v>
      </c>
    </row>
    <row r="118" spans="1:3" ht="18.75" x14ac:dyDescent="0.25">
      <c r="A118" s="1" t="s">
        <v>103</v>
      </c>
      <c r="B118" s="7">
        <f>4*45*0.0625</f>
        <v>11.25</v>
      </c>
      <c r="C118" s="11">
        <v>45.53</v>
      </c>
    </row>
    <row r="119" spans="1:3" ht="18.75" x14ac:dyDescent="0.25">
      <c r="A119" s="2" t="s">
        <v>104</v>
      </c>
      <c r="B119" s="8" t="s">
        <v>663</v>
      </c>
      <c r="C119" s="10">
        <v>54.61</v>
      </c>
    </row>
    <row r="120" spans="1:3" ht="18.75" x14ac:dyDescent="0.25">
      <c r="A120" s="1" t="s">
        <v>105</v>
      </c>
      <c r="B120" s="7">
        <f>24*12*0.0625</f>
        <v>18</v>
      </c>
      <c r="C120" s="9">
        <v>30</v>
      </c>
    </row>
    <row r="121" spans="1:3" ht="18.75" x14ac:dyDescent="0.25">
      <c r="A121" s="2" t="s">
        <v>106</v>
      </c>
      <c r="B121" s="8">
        <f>(1/2.5) *8.34</f>
        <v>3.3360000000000003</v>
      </c>
      <c r="C121" s="10">
        <v>71.28</v>
      </c>
    </row>
    <row r="122" spans="1:3" ht="18.75" x14ac:dyDescent="0.25">
      <c r="A122" s="1" t="s">
        <v>107</v>
      </c>
      <c r="B122" s="7">
        <f>(1/2.5) *8.34</f>
        <v>3.3360000000000003</v>
      </c>
      <c r="C122" s="9">
        <v>89.14</v>
      </c>
    </row>
    <row r="123" spans="1:3" ht="18.75" x14ac:dyDescent="0.25">
      <c r="A123" s="2" t="s">
        <v>108</v>
      </c>
      <c r="B123" s="8" t="s">
        <v>663</v>
      </c>
      <c r="C123" s="10">
        <v>195</v>
      </c>
    </row>
    <row r="124" spans="1:3" ht="18.75" x14ac:dyDescent="0.25">
      <c r="A124" s="1" t="s">
        <v>109</v>
      </c>
      <c r="B124" s="7" t="s">
        <v>663</v>
      </c>
      <c r="C124" s="9">
        <v>5.63</v>
      </c>
    </row>
    <row r="125" spans="1:3" ht="18.75" x14ac:dyDescent="0.25">
      <c r="A125" s="2" t="s">
        <v>110</v>
      </c>
      <c r="B125" s="8">
        <v>10</v>
      </c>
      <c r="C125" s="10">
        <v>22.95</v>
      </c>
    </row>
    <row r="126" spans="1:3" ht="18.75" x14ac:dyDescent="0.25">
      <c r="A126" s="1" t="s">
        <v>111</v>
      </c>
      <c r="B126" s="7">
        <f>80*0.9*0.0625</f>
        <v>4.5</v>
      </c>
      <c r="C126" s="9">
        <v>62.99</v>
      </c>
    </row>
    <row r="127" spans="1:3" ht="18.75" x14ac:dyDescent="0.25">
      <c r="A127" s="2" t="s">
        <v>112</v>
      </c>
      <c r="B127" s="8">
        <f>160*0.9*0.0625</f>
        <v>9</v>
      </c>
      <c r="C127" s="10">
        <v>144.31</v>
      </c>
    </row>
    <row r="128" spans="1:3" ht="18.75" x14ac:dyDescent="0.25">
      <c r="A128" s="1" t="s">
        <v>112</v>
      </c>
      <c r="B128" s="7">
        <v>9</v>
      </c>
      <c r="C128" s="9">
        <v>144.31</v>
      </c>
    </row>
    <row r="129" spans="1:3" ht="18.75" x14ac:dyDescent="0.25">
      <c r="A129" s="2" t="s">
        <v>113</v>
      </c>
      <c r="B129" s="8" t="s">
        <v>663</v>
      </c>
      <c r="C129" s="10">
        <v>18.88</v>
      </c>
    </row>
    <row r="130" spans="1:3" ht="18.75" x14ac:dyDescent="0.25">
      <c r="A130" s="1" t="s">
        <v>113</v>
      </c>
      <c r="B130" s="7" t="s">
        <v>663</v>
      </c>
      <c r="C130" s="9">
        <v>18.88</v>
      </c>
    </row>
    <row r="131" spans="1:3" ht="18.75" x14ac:dyDescent="0.25">
      <c r="A131" s="2" t="s">
        <v>114</v>
      </c>
      <c r="B131" s="8">
        <f>24*5*0.0625</f>
        <v>7.5</v>
      </c>
      <c r="C131" s="10">
        <v>50.49</v>
      </c>
    </row>
    <row r="132" spans="1:3" ht="18.75" x14ac:dyDescent="0.25">
      <c r="A132" s="1" t="s">
        <v>114</v>
      </c>
      <c r="B132" s="7">
        <f>24*5*0.0625</f>
        <v>7.5</v>
      </c>
      <c r="C132" s="9">
        <v>50.49</v>
      </c>
    </row>
    <row r="133" spans="1:3" ht="18.75" x14ac:dyDescent="0.25">
      <c r="A133" s="2" t="s">
        <v>115</v>
      </c>
      <c r="B133" s="8" t="s">
        <v>663</v>
      </c>
      <c r="C133" s="10">
        <v>54.25</v>
      </c>
    </row>
    <row r="134" spans="1:3" ht="18.75" x14ac:dyDescent="0.25">
      <c r="A134" s="1" t="s">
        <v>115</v>
      </c>
      <c r="B134" s="7">
        <f>30*16*0.0625</f>
        <v>30</v>
      </c>
      <c r="C134" s="9">
        <v>54.25</v>
      </c>
    </row>
    <row r="135" spans="1:3" ht="18.75" x14ac:dyDescent="0.25">
      <c r="A135" s="2" t="s">
        <v>116</v>
      </c>
      <c r="B135" s="8">
        <f>12*12*0.0625</f>
        <v>9</v>
      </c>
      <c r="C135" s="10">
        <v>25.33</v>
      </c>
    </row>
    <row r="136" spans="1:3" ht="18.75" x14ac:dyDescent="0.25">
      <c r="A136" s="1" t="s">
        <v>116</v>
      </c>
      <c r="B136" s="7">
        <v>9</v>
      </c>
      <c r="C136" s="9">
        <v>25.33</v>
      </c>
    </row>
    <row r="137" spans="1:3" ht="18.75" x14ac:dyDescent="0.25">
      <c r="A137" s="2" t="s">
        <v>117</v>
      </c>
      <c r="B137" s="8">
        <v>9</v>
      </c>
      <c r="C137" s="10">
        <v>36.450000000000003</v>
      </c>
    </row>
    <row r="138" spans="1:3" ht="18.75" x14ac:dyDescent="0.25">
      <c r="A138" s="1" t="s">
        <v>117</v>
      </c>
      <c r="B138" s="7">
        <v>9</v>
      </c>
      <c r="C138" s="9">
        <v>36.450000000000003</v>
      </c>
    </row>
    <row r="139" spans="1:3" ht="18.75" x14ac:dyDescent="0.25">
      <c r="A139" s="2" t="s">
        <v>118</v>
      </c>
      <c r="B139" s="8">
        <v>9</v>
      </c>
      <c r="C139" s="10">
        <v>17.03</v>
      </c>
    </row>
    <row r="140" spans="1:3" ht="18.75" x14ac:dyDescent="0.25">
      <c r="A140" s="1" t="s">
        <v>118</v>
      </c>
      <c r="B140" s="7">
        <v>9</v>
      </c>
      <c r="C140" s="9">
        <v>17.03</v>
      </c>
    </row>
    <row r="141" spans="1:3" ht="18.75" x14ac:dyDescent="0.25">
      <c r="A141" s="2" t="s">
        <v>119</v>
      </c>
      <c r="B141" s="8">
        <f>24*6*0.0625</f>
        <v>9</v>
      </c>
      <c r="C141" s="10">
        <v>16.5</v>
      </c>
    </row>
    <row r="142" spans="1:3" ht="18.75" x14ac:dyDescent="0.25">
      <c r="A142" s="1" t="s">
        <v>119</v>
      </c>
      <c r="B142" s="7">
        <v>9</v>
      </c>
      <c r="C142" s="9">
        <v>16.5</v>
      </c>
    </row>
    <row r="143" spans="1:3" ht="18.75" x14ac:dyDescent="0.25">
      <c r="A143" s="2" t="s">
        <v>120</v>
      </c>
      <c r="B143" s="8">
        <f>12*17*0.0625</f>
        <v>12.75</v>
      </c>
      <c r="C143" s="10">
        <v>25.91</v>
      </c>
    </row>
    <row r="144" spans="1:3" ht="18.75" x14ac:dyDescent="0.25">
      <c r="A144" s="1" t="s">
        <v>120</v>
      </c>
      <c r="B144" s="7">
        <f>12*17*0.0625</f>
        <v>12.75</v>
      </c>
      <c r="C144" s="9">
        <v>25.91</v>
      </c>
    </row>
    <row r="145" spans="1:3" ht="18.75" x14ac:dyDescent="0.25">
      <c r="A145" s="2" t="s">
        <v>121</v>
      </c>
      <c r="B145" s="8">
        <f>12*5*0.0625</f>
        <v>3.75</v>
      </c>
      <c r="C145" s="10">
        <v>34.729999999999997</v>
      </c>
    </row>
    <row r="146" spans="1:3" ht="18.75" x14ac:dyDescent="0.25">
      <c r="A146" s="1" t="s">
        <v>121</v>
      </c>
      <c r="B146" s="7">
        <v>3.75</v>
      </c>
      <c r="C146" s="9">
        <v>34.729999999999997</v>
      </c>
    </row>
    <row r="147" spans="1:3" ht="18.75" x14ac:dyDescent="0.25">
      <c r="A147" s="2" t="s">
        <v>122</v>
      </c>
      <c r="B147" s="8">
        <f>24*5*0.0625</f>
        <v>7.5</v>
      </c>
      <c r="C147" s="10">
        <v>40.72</v>
      </c>
    </row>
    <row r="148" spans="1:3" ht="18.75" x14ac:dyDescent="0.25">
      <c r="A148" s="1" t="s">
        <v>122</v>
      </c>
      <c r="B148" s="7">
        <f>24*5*0.0625</f>
        <v>7.5</v>
      </c>
      <c r="C148" s="9">
        <v>40.72</v>
      </c>
    </row>
    <row r="149" spans="1:3" ht="18.75" x14ac:dyDescent="0.25">
      <c r="A149" s="2" t="s">
        <v>123</v>
      </c>
      <c r="B149" s="8" t="s">
        <v>663</v>
      </c>
      <c r="C149" s="10">
        <v>43.03</v>
      </c>
    </row>
    <row r="150" spans="1:3" ht="18.75" x14ac:dyDescent="0.25">
      <c r="A150" s="1" t="s">
        <v>124</v>
      </c>
      <c r="B150" s="7" t="s">
        <v>663</v>
      </c>
      <c r="C150" s="9">
        <v>42.66</v>
      </c>
    </row>
    <row r="151" spans="1:3" ht="18.75" x14ac:dyDescent="0.25">
      <c r="A151" s="2" t="s">
        <v>125</v>
      </c>
      <c r="B151" s="8" t="s">
        <v>663</v>
      </c>
      <c r="C151" s="10">
        <v>24.63</v>
      </c>
    </row>
    <row r="152" spans="1:3" ht="18.75" x14ac:dyDescent="0.25">
      <c r="A152" s="1" t="s">
        <v>126</v>
      </c>
      <c r="B152" s="7" t="s">
        <v>663</v>
      </c>
      <c r="C152" s="9">
        <v>14.78</v>
      </c>
    </row>
    <row r="153" spans="1:3" ht="18.75" x14ac:dyDescent="0.25">
      <c r="A153" s="2" t="s">
        <v>127</v>
      </c>
      <c r="B153" s="8" t="s">
        <v>663</v>
      </c>
      <c r="C153" s="10">
        <v>64.260000000000005</v>
      </c>
    </row>
    <row r="154" spans="1:3" ht="18.75" x14ac:dyDescent="0.25">
      <c r="A154" s="1" t="s">
        <v>128</v>
      </c>
      <c r="B154" s="7">
        <f>24*12*0.0625</f>
        <v>18</v>
      </c>
      <c r="C154" s="9">
        <v>23.64</v>
      </c>
    </row>
    <row r="155" spans="1:3" ht="18.75" x14ac:dyDescent="0.25">
      <c r="A155" s="2" t="s">
        <v>129</v>
      </c>
      <c r="B155" s="8" t="s">
        <v>663</v>
      </c>
      <c r="C155" s="10">
        <v>24.66</v>
      </c>
    </row>
    <row r="156" spans="1:3" ht="18.75" x14ac:dyDescent="0.25">
      <c r="A156" s="1" t="s">
        <v>130</v>
      </c>
      <c r="B156" s="7">
        <v>25</v>
      </c>
      <c r="C156" s="9">
        <v>9.7799999999999994</v>
      </c>
    </row>
    <row r="157" spans="1:3" ht="18.75" x14ac:dyDescent="0.25">
      <c r="A157" s="2" t="s">
        <v>131</v>
      </c>
      <c r="B157" s="8">
        <f>24*12*0.0625</f>
        <v>18</v>
      </c>
      <c r="C157" s="10">
        <v>30.8</v>
      </c>
    </row>
    <row r="158" spans="1:3" ht="18.75" x14ac:dyDescent="0.25">
      <c r="A158" s="1" t="s">
        <v>132</v>
      </c>
      <c r="B158" s="7">
        <f>24*12*0.0625</f>
        <v>18</v>
      </c>
      <c r="C158" s="9">
        <v>30.6</v>
      </c>
    </row>
    <row r="159" spans="1:3" ht="18.75" x14ac:dyDescent="0.25">
      <c r="A159" s="2" t="s">
        <v>133</v>
      </c>
      <c r="B159" s="8">
        <f>24*12*0.0625</f>
        <v>18</v>
      </c>
      <c r="C159" s="10">
        <v>30.6</v>
      </c>
    </row>
    <row r="160" spans="1:3" ht="18.75" x14ac:dyDescent="0.25">
      <c r="A160" s="1" t="s">
        <v>134</v>
      </c>
      <c r="B160" s="7">
        <v>18</v>
      </c>
      <c r="C160" s="9">
        <v>20.399999999999999</v>
      </c>
    </row>
    <row r="161" spans="1:3" ht="18.75" x14ac:dyDescent="0.25">
      <c r="A161" s="2" t="s">
        <v>135</v>
      </c>
      <c r="B161" s="8" t="s">
        <v>663</v>
      </c>
      <c r="C161" s="10">
        <v>168.15</v>
      </c>
    </row>
    <row r="162" spans="1:3" ht="18.75" x14ac:dyDescent="0.25">
      <c r="A162" s="1" t="s">
        <v>136</v>
      </c>
      <c r="B162" s="7">
        <v>10</v>
      </c>
      <c r="C162" s="11">
        <v>22</v>
      </c>
    </row>
    <row r="163" spans="1:3" ht="18.75" x14ac:dyDescent="0.25">
      <c r="A163" s="2" t="s">
        <v>137</v>
      </c>
      <c r="B163" s="8" t="s">
        <v>663</v>
      </c>
      <c r="C163" s="10">
        <v>11.95</v>
      </c>
    </row>
    <row r="164" spans="1:3" ht="18.75" x14ac:dyDescent="0.25">
      <c r="A164" s="1" t="s">
        <v>138</v>
      </c>
      <c r="B164" s="7">
        <v>1</v>
      </c>
      <c r="C164" s="9">
        <v>3.85</v>
      </c>
    </row>
    <row r="165" spans="1:3" ht="18.75" x14ac:dyDescent="0.25">
      <c r="A165" s="2" t="s">
        <v>139</v>
      </c>
      <c r="B165" s="8" t="s">
        <v>663</v>
      </c>
      <c r="C165" s="10">
        <v>11.44</v>
      </c>
    </row>
    <row r="166" spans="1:3" ht="18.75" x14ac:dyDescent="0.25">
      <c r="A166" s="1" t="s">
        <v>140</v>
      </c>
      <c r="B166" s="7" t="s">
        <v>663</v>
      </c>
      <c r="C166" s="9">
        <v>28.75</v>
      </c>
    </row>
    <row r="167" spans="1:3" ht="18.75" x14ac:dyDescent="0.25">
      <c r="A167" s="2" t="s">
        <v>141</v>
      </c>
      <c r="B167" s="8" t="s">
        <v>663</v>
      </c>
      <c r="C167" s="10">
        <v>12.78</v>
      </c>
    </row>
    <row r="168" spans="1:3" ht="18.75" x14ac:dyDescent="0.25">
      <c r="A168" s="1" t="s">
        <v>142</v>
      </c>
      <c r="B168" s="7" t="s">
        <v>663</v>
      </c>
      <c r="C168" s="9">
        <v>25.26</v>
      </c>
    </row>
    <row r="169" spans="1:3" ht="18.75" x14ac:dyDescent="0.25">
      <c r="A169" s="2" t="s">
        <v>143</v>
      </c>
      <c r="B169" s="8" t="s">
        <v>663</v>
      </c>
      <c r="C169" s="10">
        <v>34.950000000000003</v>
      </c>
    </row>
    <row r="170" spans="1:3" ht="18.75" x14ac:dyDescent="0.25">
      <c r="A170" s="1" t="s">
        <v>144</v>
      </c>
      <c r="B170" s="7" t="s">
        <v>663</v>
      </c>
      <c r="C170" s="9">
        <v>31.33</v>
      </c>
    </row>
    <row r="171" spans="1:3" ht="18.75" x14ac:dyDescent="0.25">
      <c r="A171" s="2" t="s">
        <v>145</v>
      </c>
      <c r="B171" s="8" t="s">
        <v>663</v>
      </c>
      <c r="C171" s="10">
        <v>61.89</v>
      </c>
    </row>
    <row r="172" spans="1:3" ht="18.75" x14ac:dyDescent="0.25">
      <c r="A172" s="1" t="s">
        <v>146</v>
      </c>
      <c r="B172" s="7" t="s">
        <v>663</v>
      </c>
      <c r="C172" s="9">
        <v>53.47</v>
      </c>
    </row>
    <row r="173" spans="1:3" ht="18.75" x14ac:dyDescent="0.25">
      <c r="A173" s="2" t="s">
        <v>147</v>
      </c>
      <c r="B173" s="8" t="s">
        <v>663</v>
      </c>
      <c r="C173" s="10">
        <v>110.75</v>
      </c>
    </row>
    <row r="174" spans="1:3" ht="18.75" x14ac:dyDescent="0.25">
      <c r="A174" s="1" t="s">
        <v>148</v>
      </c>
      <c r="B174" s="7" t="s">
        <v>663</v>
      </c>
      <c r="C174" s="9">
        <v>124.23</v>
      </c>
    </row>
    <row r="175" spans="1:3" ht="18.75" x14ac:dyDescent="0.25">
      <c r="A175" s="2" t="s">
        <v>149</v>
      </c>
      <c r="B175" s="8" t="s">
        <v>663</v>
      </c>
      <c r="C175" s="10">
        <v>79.33</v>
      </c>
    </row>
    <row r="176" spans="1:3" ht="18.75" x14ac:dyDescent="0.25">
      <c r="A176" s="1" t="s">
        <v>150</v>
      </c>
      <c r="B176" s="7" t="s">
        <v>663</v>
      </c>
      <c r="C176" s="9">
        <v>38.049999999999997</v>
      </c>
    </row>
    <row r="177" spans="1:3" ht="18.75" x14ac:dyDescent="0.25">
      <c r="A177" s="2" t="s">
        <v>151</v>
      </c>
      <c r="B177" s="8" t="s">
        <v>663</v>
      </c>
      <c r="C177" s="10">
        <v>98.93</v>
      </c>
    </row>
    <row r="178" spans="1:3" ht="18.75" x14ac:dyDescent="0.25">
      <c r="A178" s="1" t="s">
        <v>152</v>
      </c>
      <c r="B178" s="7" t="s">
        <v>663</v>
      </c>
      <c r="C178" s="9">
        <v>72.010000000000005</v>
      </c>
    </row>
    <row r="179" spans="1:3" ht="18.75" x14ac:dyDescent="0.25">
      <c r="A179" s="2" t="s">
        <v>153</v>
      </c>
      <c r="B179" s="8" t="s">
        <v>663</v>
      </c>
      <c r="C179" s="10">
        <v>57.37</v>
      </c>
    </row>
    <row r="180" spans="1:3" ht="18.75" x14ac:dyDescent="0.25">
      <c r="A180" s="1" t="s">
        <v>154</v>
      </c>
      <c r="B180" s="7">
        <f>24*12*0.0625</f>
        <v>18</v>
      </c>
      <c r="C180" s="9">
        <v>31.5</v>
      </c>
    </row>
    <row r="181" spans="1:3" ht="18.75" x14ac:dyDescent="0.25">
      <c r="A181" s="2" t="s">
        <v>155</v>
      </c>
      <c r="B181" s="8">
        <v>36</v>
      </c>
      <c r="C181" s="10">
        <v>45.18</v>
      </c>
    </row>
    <row r="182" spans="1:3" ht="18.75" x14ac:dyDescent="0.25">
      <c r="A182" s="1" t="s">
        <v>156</v>
      </c>
      <c r="B182" s="7">
        <f>(1/2)*8.34</f>
        <v>4.17</v>
      </c>
      <c r="C182" s="9">
        <v>1.95</v>
      </c>
    </row>
    <row r="183" spans="1:3" ht="18.75" x14ac:dyDescent="0.25">
      <c r="A183" s="2" t="s">
        <v>157</v>
      </c>
      <c r="B183" s="8" t="s">
        <v>663</v>
      </c>
      <c r="C183" s="10">
        <f>12*3.6</f>
        <v>43.2</v>
      </c>
    </row>
    <row r="184" spans="1:3" ht="18.75" x14ac:dyDescent="0.25">
      <c r="A184" s="1" t="s">
        <v>158</v>
      </c>
      <c r="B184" s="7">
        <v>30</v>
      </c>
      <c r="C184" s="9">
        <v>25.32</v>
      </c>
    </row>
    <row r="185" spans="1:3" ht="18.75" x14ac:dyDescent="0.25">
      <c r="A185" s="2" t="s">
        <v>159</v>
      </c>
      <c r="B185" s="8" t="s">
        <v>663</v>
      </c>
      <c r="C185" s="10">
        <v>21.15</v>
      </c>
    </row>
    <row r="186" spans="1:3" ht="18.75" x14ac:dyDescent="0.25">
      <c r="A186" s="1" t="s">
        <v>159</v>
      </c>
      <c r="B186" s="7" t="s">
        <v>663</v>
      </c>
      <c r="C186" s="9">
        <v>21.15</v>
      </c>
    </row>
    <row r="187" spans="1:3" ht="18.75" x14ac:dyDescent="0.25">
      <c r="A187" s="2" t="s">
        <v>160</v>
      </c>
      <c r="B187" s="8">
        <v>18</v>
      </c>
      <c r="C187" s="10">
        <v>21.15</v>
      </c>
    </row>
    <row r="188" spans="1:3" ht="18.75" x14ac:dyDescent="0.25">
      <c r="A188" s="1" t="s">
        <v>160</v>
      </c>
      <c r="B188" s="7">
        <v>18</v>
      </c>
      <c r="C188" s="9">
        <v>21.15</v>
      </c>
    </row>
    <row r="189" spans="1:3" ht="18.75" x14ac:dyDescent="0.25">
      <c r="A189" s="2" t="s">
        <v>161</v>
      </c>
      <c r="B189" s="8">
        <f>4*8.34</f>
        <v>33.36</v>
      </c>
      <c r="C189" s="10">
        <f>4*3.96</f>
        <v>15.84</v>
      </c>
    </row>
    <row r="190" spans="1:3" ht="18.75" x14ac:dyDescent="0.25">
      <c r="A190" s="1" t="s">
        <v>161</v>
      </c>
      <c r="B190" s="7">
        <v>33.36</v>
      </c>
      <c r="C190" s="9">
        <v>15.84</v>
      </c>
    </row>
    <row r="191" spans="1:3" ht="18.75" x14ac:dyDescent="0.25">
      <c r="A191" s="2" t="s">
        <v>162</v>
      </c>
      <c r="B191" s="8">
        <v>20</v>
      </c>
      <c r="C191" s="10">
        <v>24.58</v>
      </c>
    </row>
    <row r="192" spans="1:3" ht="18.75" x14ac:dyDescent="0.25">
      <c r="A192" s="1" t="s">
        <v>163</v>
      </c>
      <c r="B192" s="7">
        <f>24*12*0.0625</f>
        <v>18</v>
      </c>
      <c r="C192" s="9">
        <v>32</v>
      </c>
    </row>
    <row r="193" spans="1:3" ht="18.75" x14ac:dyDescent="0.25">
      <c r="A193" s="2" t="s">
        <v>164</v>
      </c>
      <c r="B193" s="8">
        <v>18</v>
      </c>
      <c r="C193" s="10">
        <v>30.6</v>
      </c>
    </row>
    <row r="194" spans="1:3" ht="18.75" x14ac:dyDescent="0.25">
      <c r="A194" s="1" t="s">
        <v>165</v>
      </c>
      <c r="B194" s="7" t="s">
        <v>663</v>
      </c>
      <c r="C194" s="9">
        <v>26.13</v>
      </c>
    </row>
    <row r="195" spans="1:3" ht="18.75" x14ac:dyDescent="0.25">
      <c r="A195" s="2" t="s">
        <v>165</v>
      </c>
      <c r="B195" s="8" t="s">
        <v>663</v>
      </c>
      <c r="C195" s="10">
        <v>26.13</v>
      </c>
    </row>
    <row r="196" spans="1:3" ht="18.75" x14ac:dyDescent="0.25">
      <c r="A196" s="1" t="s">
        <v>166</v>
      </c>
      <c r="B196" s="7" t="s">
        <v>663</v>
      </c>
      <c r="C196" s="9">
        <v>28.81</v>
      </c>
    </row>
    <row r="197" spans="1:3" ht="18.75" x14ac:dyDescent="0.25">
      <c r="A197" s="2" t="s">
        <v>166</v>
      </c>
      <c r="B197" s="8" t="s">
        <v>663</v>
      </c>
      <c r="C197" s="10">
        <v>28.81</v>
      </c>
    </row>
    <row r="198" spans="1:3" ht="18.75" x14ac:dyDescent="0.25">
      <c r="A198" s="1" t="s">
        <v>167</v>
      </c>
      <c r="B198" s="7" t="s">
        <v>663</v>
      </c>
      <c r="C198" s="9">
        <v>23.67</v>
      </c>
    </row>
    <row r="199" spans="1:3" ht="18.75" x14ac:dyDescent="0.25">
      <c r="A199" s="2" t="s">
        <v>168</v>
      </c>
      <c r="B199" s="8" t="s">
        <v>663</v>
      </c>
      <c r="C199" s="10">
        <v>23.67</v>
      </c>
    </row>
    <row r="200" spans="1:3" ht="18.75" x14ac:dyDescent="0.25">
      <c r="A200" s="1" t="s">
        <v>169</v>
      </c>
      <c r="B200" s="7" t="s">
        <v>663</v>
      </c>
      <c r="C200" s="9">
        <v>26.33</v>
      </c>
    </row>
    <row r="201" spans="1:3" ht="18.75" x14ac:dyDescent="0.25">
      <c r="A201" s="2" t="s">
        <v>169</v>
      </c>
      <c r="B201" s="8" t="s">
        <v>663</v>
      </c>
      <c r="C201" s="10">
        <v>26.33</v>
      </c>
    </row>
    <row r="202" spans="1:3" ht="18.75" x14ac:dyDescent="0.25">
      <c r="A202" s="1" t="s">
        <v>170</v>
      </c>
      <c r="B202" s="7" t="s">
        <v>663</v>
      </c>
      <c r="C202" s="9">
        <v>23.82</v>
      </c>
    </row>
    <row r="203" spans="1:3" ht="18.75" x14ac:dyDescent="0.25">
      <c r="A203" s="2" t="s">
        <v>170</v>
      </c>
      <c r="B203" s="8" t="s">
        <v>663</v>
      </c>
      <c r="C203" s="10">
        <v>23.82</v>
      </c>
    </row>
    <row r="204" spans="1:3" ht="18.75" x14ac:dyDescent="0.25">
      <c r="A204" s="1" t="s">
        <v>171</v>
      </c>
      <c r="B204" s="7" t="s">
        <v>663</v>
      </c>
      <c r="C204" s="9">
        <v>14.25</v>
      </c>
    </row>
    <row r="205" spans="1:3" ht="18.75" x14ac:dyDescent="0.25">
      <c r="A205" s="2" t="s">
        <v>172</v>
      </c>
      <c r="B205" s="8" t="s">
        <v>663</v>
      </c>
      <c r="C205" s="10">
        <v>0.95</v>
      </c>
    </row>
    <row r="206" spans="1:3" ht="18.75" x14ac:dyDescent="0.25">
      <c r="A206" s="1" t="s">
        <v>172</v>
      </c>
      <c r="B206" s="7" t="s">
        <v>663</v>
      </c>
      <c r="C206" s="9">
        <v>0.95</v>
      </c>
    </row>
    <row r="207" spans="1:3" ht="18.75" x14ac:dyDescent="0.25">
      <c r="A207" s="2" t="s">
        <v>173</v>
      </c>
      <c r="B207" s="8">
        <f>24*2.6*0.0625</f>
        <v>3.9000000000000004</v>
      </c>
      <c r="C207" s="10">
        <v>28.39</v>
      </c>
    </row>
    <row r="208" spans="1:3" ht="18.75" x14ac:dyDescent="0.25">
      <c r="A208" s="1" t="s">
        <v>174</v>
      </c>
      <c r="B208" s="7">
        <v>3.6</v>
      </c>
      <c r="C208" s="9">
        <v>28.77</v>
      </c>
    </row>
    <row r="209" spans="1:3" ht="18.75" x14ac:dyDescent="0.25">
      <c r="A209" s="2" t="s">
        <v>175</v>
      </c>
      <c r="B209" s="8">
        <v>48</v>
      </c>
      <c r="C209" s="10">
        <v>103.73</v>
      </c>
    </row>
    <row r="210" spans="1:3" ht="18.75" x14ac:dyDescent="0.25">
      <c r="A210" s="1" t="s">
        <v>176</v>
      </c>
      <c r="B210" s="7">
        <v>1</v>
      </c>
      <c r="C210" s="9">
        <v>103.73</v>
      </c>
    </row>
    <row r="211" spans="1:3" ht="18.75" x14ac:dyDescent="0.25">
      <c r="A211" s="2" t="s">
        <v>177</v>
      </c>
      <c r="B211" s="8">
        <v>20</v>
      </c>
      <c r="C211" s="10">
        <v>62.54</v>
      </c>
    </row>
    <row r="212" spans="1:3" ht="18.75" x14ac:dyDescent="0.25">
      <c r="A212" s="1" t="s">
        <v>178</v>
      </c>
      <c r="B212" s="7">
        <v>1</v>
      </c>
      <c r="C212" s="9">
        <v>62.54</v>
      </c>
    </row>
    <row r="213" spans="1:3" ht="18.75" x14ac:dyDescent="0.25">
      <c r="A213" s="2" t="s">
        <v>179</v>
      </c>
      <c r="B213" s="8" t="s">
        <v>663</v>
      </c>
      <c r="C213" s="10">
        <v>128.69999999999999</v>
      </c>
    </row>
    <row r="214" spans="1:3" ht="18.75" x14ac:dyDescent="0.25">
      <c r="A214" s="1" t="s">
        <v>179</v>
      </c>
      <c r="B214" s="7" t="s">
        <v>663</v>
      </c>
      <c r="C214" s="9">
        <v>128.69999999999999</v>
      </c>
    </row>
    <row r="215" spans="1:3" ht="18.75" x14ac:dyDescent="0.25">
      <c r="A215" s="2" t="s">
        <v>180</v>
      </c>
      <c r="B215" s="8">
        <v>6</v>
      </c>
      <c r="C215" s="10">
        <v>1.9</v>
      </c>
    </row>
    <row r="216" spans="1:3" ht="18.75" x14ac:dyDescent="0.25">
      <c r="A216" s="1" t="s">
        <v>180</v>
      </c>
      <c r="B216" s="7">
        <v>6</v>
      </c>
      <c r="C216" s="9">
        <v>1.9</v>
      </c>
    </row>
    <row r="217" spans="1:3" ht="18.75" x14ac:dyDescent="0.25">
      <c r="A217" s="2" t="s">
        <v>181</v>
      </c>
      <c r="B217" s="8">
        <v>24</v>
      </c>
      <c r="C217" s="10">
        <v>67.33</v>
      </c>
    </row>
    <row r="218" spans="1:3" ht="18.75" x14ac:dyDescent="0.25">
      <c r="A218" s="1" t="s">
        <v>182</v>
      </c>
      <c r="B218" s="7">
        <v>1</v>
      </c>
      <c r="C218" s="9">
        <v>67.33</v>
      </c>
    </row>
    <row r="219" spans="1:3" ht="18.75" x14ac:dyDescent="0.25">
      <c r="A219" s="2" t="s">
        <v>183</v>
      </c>
      <c r="B219" s="8">
        <v>6.5</v>
      </c>
      <c r="C219" s="10">
        <v>26.99</v>
      </c>
    </row>
    <row r="220" spans="1:3" ht="18.75" x14ac:dyDescent="0.25">
      <c r="A220" s="1" t="s">
        <v>184</v>
      </c>
      <c r="B220" s="7">
        <f>90*4.5*0.0625</f>
        <v>25.3125</v>
      </c>
      <c r="C220" s="11">
        <v>61.52</v>
      </c>
    </row>
    <row r="221" spans="1:3" ht="18.75" x14ac:dyDescent="0.25">
      <c r="A221" s="2" t="s">
        <v>184</v>
      </c>
      <c r="B221" s="8">
        <f>90*4.5*0.0625</f>
        <v>25.3125</v>
      </c>
      <c r="C221" s="10">
        <v>61.52</v>
      </c>
    </row>
    <row r="222" spans="1:3" ht="18.75" x14ac:dyDescent="0.25">
      <c r="A222" s="1" t="s">
        <v>185</v>
      </c>
      <c r="B222" s="7" t="s">
        <v>663</v>
      </c>
      <c r="C222" s="9">
        <v>0.65</v>
      </c>
    </row>
    <row r="223" spans="1:3" ht="18.75" x14ac:dyDescent="0.25">
      <c r="A223" s="2" t="s">
        <v>186</v>
      </c>
      <c r="B223" s="8" t="s">
        <v>663</v>
      </c>
      <c r="C223" s="10">
        <v>0.95</v>
      </c>
    </row>
    <row r="224" spans="1:3" ht="18.75" x14ac:dyDescent="0.25">
      <c r="A224" s="1" t="s">
        <v>187</v>
      </c>
      <c r="B224" s="7">
        <f>4*12</f>
        <v>48</v>
      </c>
      <c r="C224" s="9">
        <v>82.42</v>
      </c>
    </row>
    <row r="225" spans="1:3" ht="18.75" x14ac:dyDescent="0.25">
      <c r="A225" s="2" t="s">
        <v>188</v>
      </c>
      <c r="B225" s="8">
        <v>1</v>
      </c>
      <c r="C225" s="10">
        <v>82.42</v>
      </c>
    </row>
    <row r="226" spans="1:3" ht="18.75" x14ac:dyDescent="0.25">
      <c r="A226" s="1" t="s">
        <v>189</v>
      </c>
      <c r="B226" s="7" t="s">
        <v>663</v>
      </c>
      <c r="C226" s="9">
        <v>14.16</v>
      </c>
    </row>
    <row r="227" spans="1:3" ht="18.75" x14ac:dyDescent="0.25">
      <c r="A227" s="2" t="s">
        <v>189</v>
      </c>
      <c r="B227" s="8" t="s">
        <v>663</v>
      </c>
      <c r="C227" s="10">
        <v>14.16</v>
      </c>
    </row>
    <row r="228" spans="1:3" ht="18.75" x14ac:dyDescent="0.25">
      <c r="A228" s="1" t="s">
        <v>190</v>
      </c>
      <c r="B228" s="7">
        <f>12*16*0.0625</f>
        <v>12</v>
      </c>
      <c r="C228" s="9">
        <v>36.83</v>
      </c>
    </row>
    <row r="229" spans="1:3" ht="18.75" x14ac:dyDescent="0.25">
      <c r="A229" s="2" t="s">
        <v>191</v>
      </c>
      <c r="B229" s="8" t="s">
        <v>663</v>
      </c>
      <c r="C229" s="10">
        <v>35.68</v>
      </c>
    </row>
    <row r="230" spans="1:3" ht="18.75" x14ac:dyDescent="0.25">
      <c r="A230" s="1" t="s">
        <v>192</v>
      </c>
      <c r="B230" s="7">
        <v>40</v>
      </c>
      <c r="C230" s="9">
        <v>114.53</v>
      </c>
    </row>
    <row r="231" spans="1:3" ht="18.75" x14ac:dyDescent="0.25">
      <c r="A231" s="2" t="s">
        <v>193</v>
      </c>
      <c r="B231" s="8">
        <v>1</v>
      </c>
      <c r="C231" s="10">
        <v>114.53</v>
      </c>
    </row>
    <row r="232" spans="1:3" ht="18.75" x14ac:dyDescent="0.25">
      <c r="A232" s="1" t="s">
        <v>194</v>
      </c>
      <c r="B232" s="7">
        <f>5*8.34</f>
        <v>41.7</v>
      </c>
      <c r="C232" s="9">
        <v>83.95</v>
      </c>
    </row>
    <row r="233" spans="1:3" ht="18.75" x14ac:dyDescent="0.25">
      <c r="A233" s="2" t="s">
        <v>195</v>
      </c>
      <c r="B233" s="8" t="s">
        <v>663</v>
      </c>
      <c r="C233" s="10">
        <v>336.24</v>
      </c>
    </row>
    <row r="234" spans="1:3" ht="18.75" x14ac:dyDescent="0.25">
      <c r="A234" s="1" t="s">
        <v>196</v>
      </c>
      <c r="B234" s="7" t="s">
        <v>663</v>
      </c>
      <c r="C234" s="9">
        <v>35.68</v>
      </c>
    </row>
    <row r="235" spans="1:3" ht="18.75" x14ac:dyDescent="0.25">
      <c r="A235" s="2" t="s">
        <v>197</v>
      </c>
      <c r="B235" s="8">
        <v>18</v>
      </c>
      <c r="C235" s="10">
        <v>29.55</v>
      </c>
    </row>
    <row r="236" spans="1:3" ht="18.75" x14ac:dyDescent="0.25">
      <c r="A236" s="1" t="s">
        <v>198</v>
      </c>
      <c r="B236" s="7">
        <v>18</v>
      </c>
      <c r="C236" s="9">
        <v>31.4</v>
      </c>
    </row>
    <row r="237" spans="1:3" ht="18.75" x14ac:dyDescent="0.25">
      <c r="A237" s="2" t="s">
        <v>199</v>
      </c>
      <c r="B237" s="8">
        <v>18</v>
      </c>
      <c r="C237" s="10">
        <v>31.4</v>
      </c>
    </row>
    <row r="238" spans="1:3" ht="18.75" x14ac:dyDescent="0.25">
      <c r="A238" s="1" t="s">
        <v>200</v>
      </c>
      <c r="B238" s="7">
        <f>20*12*0.0625</f>
        <v>15</v>
      </c>
      <c r="C238" s="9">
        <v>44.59</v>
      </c>
    </row>
    <row r="239" spans="1:3" ht="18.75" x14ac:dyDescent="0.25">
      <c r="A239" s="2" t="s">
        <v>201</v>
      </c>
      <c r="B239" s="8">
        <f>16*11.06*0.0625</f>
        <v>11.06</v>
      </c>
      <c r="C239" s="10">
        <v>27.41</v>
      </c>
    </row>
    <row r="240" spans="1:3" ht="18.75" x14ac:dyDescent="0.25">
      <c r="A240" s="1" t="s">
        <v>202</v>
      </c>
      <c r="B240" s="7">
        <f>5*8.34</f>
        <v>41.7</v>
      </c>
      <c r="C240" s="9">
        <v>86.6</v>
      </c>
    </row>
    <row r="241" spans="1:3" ht="18.75" x14ac:dyDescent="0.25">
      <c r="A241" s="2" t="s">
        <v>203</v>
      </c>
      <c r="B241" s="8">
        <f>0.5*8.34</f>
        <v>4.17</v>
      </c>
      <c r="C241" s="10">
        <v>7.35</v>
      </c>
    </row>
    <row r="242" spans="1:3" ht="18.75" x14ac:dyDescent="0.25">
      <c r="A242" s="1" t="s">
        <v>204</v>
      </c>
      <c r="B242" s="7">
        <f>2*8.34</f>
        <v>16.68</v>
      </c>
      <c r="C242" s="9">
        <v>26.49</v>
      </c>
    </row>
    <row r="243" spans="1:3" ht="18.75" x14ac:dyDescent="0.25">
      <c r="A243" s="2" t="s">
        <v>204</v>
      </c>
      <c r="B243" s="8">
        <f>2*8.34</f>
        <v>16.68</v>
      </c>
      <c r="C243" s="10">
        <v>26.49</v>
      </c>
    </row>
    <row r="244" spans="1:3" ht="18.75" x14ac:dyDescent="0.25">
      <c r="A244" s="1" t="s">
        <v>204</v>
      </c>
      <c r="B244" s="7">
        <v>16.68</v>
      </c>
      <c r="C244" s="9">
        <v>26.47</v>
      </c>
    </row>
    <row r="245" spans="1:3" ht="18.75" x14ac:dyDescent="0.25">
      <c r="A245" s="2" t="s">
        <v>205</v>
      </c>
      <c r="B245" s="8">
        <v>10</v>
      </c>
      <c r="C245" s="10">
        <v>8.84</v>
      </c>
    </row>
    <row r="246" spans="1:3" ht="18.75" x14ac:dyDescent="0.25">
      <c r="A246" s="1" t="s">
        <v>205</v>
      </c>
      <c r="B246" s="7">
        <v>10</v>
      </c>
      <c r="C246" s="9">
        <v>8.84</v>
      </c>
    </row>
    <row r="247" spans="1:3" ht="18.75" x14ac:dyDescent="0.25">
      <c r="A247" s="2" t="s">
        <v>206</v>
      </c>
      <c r="B247" s="8">
        <f>3*8.34</f>
        <v>25.02</v>
      </c>
      <c r="C247" s="10">
        <v>42</v>
      </c>
    </row>
    <row r="248" spans="1:3" ht="18.75" x14ac:dyDescent="0.25">
      <c r="A248" s="1" t="s">
        <v>206</v>
      </c>
      <c r="B248" s="7">
        <f>3*8.34</f>
        <v>25.02</v>
      </c>
      <c r="C248" s="9">
        <v>42</v>
      </c>
    </row>
    <row r="249" spans="1:3" ht="18.75" x14ac:dyDescent="0.25">
      <c r="A249" s="2" t="s">
        <v>207</v>
      </c>
      <c r="B249" s="8">
        <f>2*8.34</f>
        <v>16.68</v>
      </c>
      <c r="C249" s="10">
        <v>25.56</v>
      </c>
    </row>
    <row r="250" spans="1:3" ht="18.75" x14ac:dyDescent="0.25">
      <c r="A250" s="1" t="s">
        <v>207</v>
      </c>
      <c r="B250" s="7">
        <v>16.68</v>
      </c>
      <c r="C250" s="9">
        <v>25.56</v>
      </c>
    </row>
    <row r="251" spans="1:3" ht="18.75" x14ac:dyDescent="0.25">
      <c r="A251" s="2" t="s">
        <v>208</v>
      </c>
      <c r="B251" s="8">
        <v>16.68</v>
      </c>
      <c r="C251" s="10">
        <v>40.630000000000003</v>
      </c>
    </row>
    <row r="252" spans="1:3" ht="18.75" x14ac:dyDescent="0.25">
      <c r="A252" s="1" t="s">
        <v>208</v>
      </c>
      <c r="B252" s="7">
        <v>16.68</v>
      </c>
      <c r="C252" s="9">
        <v>40.630000000000003</v>
      </c>
    </row>
    <row r="253" spans="1:3" ht="18.75" x14ac:dyDescent="0.25">
      <c r="A253" s="2" t="s">
        <v>209</v>
      </c>
      <c r="B253" s="8">
        <f>0.5*8.34</f>
        <v>4.17</v>
      </c>
      <c r="C253" s="10">
        <v>7.35</v>
      </c>
    </row>
    <row r="254" spans="1:3" ht="18.75" x14ac:dyDescent="0.25">
      <c r="A254" s="1" t="s">
        <v>210</v>
      </c>
      <c r="B254" s="7">
        <v>16.68</v>
      </c>
      <c r="C254" s="9">
        <v>42.32</v>
      </c>
    </row>
    <row r="255" spans="1:3" ht="18.75" x14ac:dyDescent="0.25">
      <c r="A255" s="2" t="s">
        <v>210</v>
      </c>
      <c r="B255" s="8">
        <v>16.68</v>
      </c>
      <c r="C255" s="10">
        <v>42.32</v>
      </c>
    </row>
    <row r="256" spans="1:3" ht="18.75" x14ac:dyDescent="0.25">
      <c r="A256" s="1" t="s">
        <v>211</v>
      </c>
      <c r="B256" s="7">
        <v>9</v>
      </c>
      <c r="C256" s="9">
        <v>12.8</v>
      </c>
    </row>
    <row r="257" spans="1:3" ht="18.75" x14ac:dyDescent="0.25">
      <c r="A257" s="2" t="s">
        <v>211</v>
      </c>
      <c r="B257" s="8">
        <v>9</v>
      </c>
      <c r="C257" s="10">
        <v>12.8</v>
      </c>
    </row>
    <row r="258" spans="1:3" ht="18.75" x14ac:dyDescent="0.25">
      <c r="A258" s="1" t="s">
        <v>212</v>
      </c>
      <c r="B258" s="7">
        <f>4*8.34</f>
        <v>33.36</v>
      </c>
      <c r="C258" s="9">
        <v>9.4700000000000006</v>
      </c>
    </row>
    <row r="259" spans="1:3" ht="18.75" x14ac:dyDescent="0.25">
      <c r="A259" s="2" t="s">
        <v>212</v>
      </c>
      <c r="B259" s="8">
        <v>33.36</v>
      </c>
      <c r="C259" s="10">
        <v>9.4700000000000006</v>
      </c>
    </row>
    <row r="260" spans="1:3" ht="18.75" x14ac:dyDescent="0.25">
      <c r="A260" s="1" t="s">
        <v>212</v>
      </c>
      <c r="B260" s="7">
        <v>33.36</v>
      </c>
      <c r="C260" s="9">
        <v>9.4700000000000006</v>
      </c>
    </row>
    <row r="261" spans="1:3" ht="18.75" x14ac:dyDescent="0.25">
      <c r="A261" s="2" t="s">
        <v>213</v>
      </c>
      <c r="B261" s="8">
        <v>16.68</v>
      </c>
      <c r="C261" s="10">
        <v>15.95</v>
      </c>
    </row>
    <row r="262" spans="1:3" ht="18.75" x14ac:dyDescent="0.25">
      <c r="A262" s="1" t="s">
        <v>213</v>
      </c>
      <c r="B262" s="7">
        <v>16.68</v>
      </c>
      <c r="C262" s="9">
        <v>15.95</v>
      </c>
    </row>
    <row r="263" spans="1:3" ht="18.75" x14ac:dyDescent="0.25">
      <c r="A263" s="2" t="s">
        <v>214</v>
      </c>
      <c r="B263" s="8">
        <v>50</v>
      </c>
      <c r="C263" s="12">
        <v>89.2</v>
      </c>
    </row>
    <row r="264" spans="1:3" ht="18.75" x14ac:dyDescent="0.25">
      <c r="A264" s="1" t="s">
        <v>214</v>
      </c>
      <c r="B264" s="7">
        <v>50</v>
      </c>
      <c r="C264" s="9">
        <f>C263</f>
        <v>89.2</v>
      </c>
    </row>
    <row r="265" spans="1:3" ht="18.75" x14ac:dyDescent="0.25">
      <c r="A265" s="2" t="s">
        <v>215</v>
      </c>
      <c r="B265" s="8">
        <f>12*16*0.0625</f>
        <v>12</v>
      </c>
      <c r="C265" s="10">
        <v>20.41</v>
      </c>
    </row>
    <row r="266" spans="1:3" ht="18.75" x14ac:dyDescent="0.25">
      <c r="A266" s="1" t="s">
        <v>216</v>
      </c>
      <c r="B266" s="7">
        <f>4.5*8.34</f>
        <v>37.53</v>
      </c>
      <c r="C266" s="9">
        <v>21.28</v>
      </c>
    </row>
    <row r="267" spans="1:3" ht="18.75" x14ac:dyDescent="0.25">
      <c r="A267" s="2" t="s">
        <v>217</v>
      </c>
      <c r="B267" s="8" t="s">
        <v>663</v>
      </c>
      <c r="C267" s="10">
        <v>16.36</v>
      </c>
    </row>
    <row r="268" spans="1:3" ht="18.75" x14ac:dyDescent="0.25">
      <c r="A268" s="1" t="s">
        <v>217</v>
      </c>
      <c r="B268" s="7" t="s">
        <v>663</v>
      </c>
      <c r="C268" s="9">
        <v>16.36</v>
      </c>
    </row>
    <row r="269" spans="1:3" ht="18.75" x14ac:dyDescent="0.25">
      <c r="A269" s="2" t="s">
        <v>218</v>
      </c>
      <c r="B269" s="8">
        <f>24*12*0.0625</f>
        <v>18</v>
      </c>
      <c r="C269" s="10">
        <v>29.85</v>
      </c>
    </row>
    <row r="270" spans="1:3" ht="18.75" x14ac:dyDescent="0.25">
      <c r="A270" s="1" t="s">
        <v>219</v>
      </c>
      <c r="B270" s="7">
        <f>12*800*0.0022</f>
        <v>21.12</v>
      </c>
      <c r="C270" s="9">
        <v>71.28</v>
      </c>
    </row>
    <row r="271" spans="1:3" ht="18.75" x14ac:dyDescent="0.25">
      <c r="A271" s="2" t="s">
        <v>220</v>
      </c>
      <c r="B271" s="8" t="s">
        <v>663</v>
      </c>
      <c r="C271" s="10">
        <v>18.41</v>
      </c>
    </row>
    <row r="272" spans="1:3" ht="18.75" x14ac:dyDescent="0.25">
      <c r="A272" s="1" t="s">
        <v>221</v>
      </c>
      <c r="B272" s="7">
        <v>50</v>
      </c>
      <c r="C272" s="9">
        <v>14.43</v>
      </c>
    </row>
    <row r="273" spans="1:3" ht="18.75" x14ac:dyDescent="0.25">
      <c r="A273" s="2" t="s">
        <v>222</v>
      </c>
      <c r="B273" s="8">
        <v>50</v>
      </c>
      <c r="C273" s="12">
        <v>14.63</v>
      </c>
    </row>
    <row r="274" spans="1:3" ht="18.75" x14ac:dyDescent="0.25">
      <c r="A274" s="1" t="s">
        <v>223</v>
      </c>
      <c r="B274" s="7">
        <v>50</v>
      </c>
      <c r="C274" s="9">
        <v>16.16</v>
      </c>
    </row>
    <row r="275" spans="1:3" ht="18.75" x14ac:dyDescent="0.25">
      <c r="A275" s="2" t="s">
        <v>224</v>
      </c>
      <c r="B275" s="8">
        <v>50</v>
      </c>
      <c r="C275" s="12">
        <v>16.37</v>
      </c>
    </row>
    <row r="276" spans="1:3" ht="18.75" x14ac:dyDescent="0.25">
      <c r="A276" s="1" t="s">
        <v>224</v>
      </c>
      <c r="B276" s="7">
        <v>50</v>
      </c>
      <c r="C276" s="9">
        <v>16.37</v>
      </c>
    </row>
    <row r="277" spans="1:3" ht="18.75" x14ac:dyDescent="0.25">
      <c r="A277" s="2" t="s">
        <v>225</v>
      </c>
      <c r="B277" s="8">
        <v>53.5</v>
      </c>
      <c r="C277" s="12">
        <v>25.28</v>
      </c>
    </row>
    <row r="278" spans="1:3" ht="18.75" x14ac:dyDescent="0.25">
      <c r="A278" s="1" t="s">
        <v>226</v>
      </c>
      <c r="B278" s="7">
        <v>50</v>
      </c>
      <c r="C278" s="11">
        <v>15.46</v>
      </c>
    </row>
    <row r="279" spans="1:3" ht="18.75" x14ac:dyDescent="0.25">
      <c r="A279" s="2" t="s">
        <v>226</v>
      </c>
      <c r="B279" s="8">
        <v>50</v>
      </c>
      <c r="C279" s="10">
        <v>15.18</v>
      </c>
    </row>
    <row r="280" spans="1:3" ht="18.75" x14ac:dyDescent="0.25">
      <c r="A280" s="1" t="s">
        <v>227</v>
      </c>
      <c r="B280" s="7" t="s">
        <v>663</v>
      </c>
      <c r="C280" s="9">
        <v>6.31</v>
      </c>
    </row>
    <row r="281" spans="1:3" ht="18.75" x14ac:dyDescent="0.25">
      <c r="A281" s="2" t="s">
        <v>228</v>
      </c>
      <c r="B281" s="8">
        <v>30</v>
      </c>
      <c r="C281" s="10">
        <v>29.34</v>
      </c>
    </row>
    <row r="282" spans="1:3" ht="18.75" x14ac:dyDescent="0.25">
      <c r="A282" s="1" t="s">
        <v>229</v>
      </c>
      <c r="B282" s="7">
        <v>30</v>
      </c>
      <c r="C282" s="9">
        <v>33.090000000000003</v>
      </c>
    </row>
    <row r="283" spans="1:3" ht="18.75" x14ac:dyDescent="0.25">
      <c r="A283" s="2" t="s">
        <v>230</v>
      </c>
      <c r="B283" s="8">
        <v>27</v>
      </c>
      <c r="C283" s="10">
        <v>24.98</v>
      </c>
    </row>
    <row r="284" spans="1:3" ht="18.75" x14ac:dyDescent="0.25">
      <c r="A284" s="1" t="s">
        <v>231</v>
      </c>
      <c r="B284" s="7">
        <v>30</v>
      </c>
      <c r="C284" s="9">
        <v>28.83</v>
      </c>
    </row>
    <row r="285" spans="1:3" ht="18.75" x14ac:dyDescent="0.25">
      <c r="A285" s="2" t="s">
        <v>232</v>
      </c>
      <c r="B285" s="8">
        <v>8.34</v>
      </c>
      <c r="C285" s="10">
        <v>20.079999999999998</v>
      </c>
    </row>
    <row r="286" spans="1:3" ht="18.75" x14ac:dyDescent="0.25">
      <c r="A286" s="1" t="s">
        <v>232</v>
      </c>
      <c r="B286" s="7">
        <v>8.34</v>
      </c>
      <c r="C286" s="9">
        <v>20.079999999999998</v>
      </c>
    </row>
    <row r="287" spans="1:3" ht="18.75" x14ac:dyDescent="0.25">
      <c r="A287" s="2" t="s">
        <v>233</v>
      </c>
      <c r="B287" s="8" t="s">
        <v>663</v>
      </c>
      <c r="C287" s="10">
        <v>63.63</v>
      </c>
    </row>
    <row r="288" spans="1:3" ht="18.75" x14ac:dyDescent="0.25">
      <c r="A288" s="1" t="s">
        <v>234</v>
      </c>
      <c r="B288" s="7">
        <f>6*14*0.0625</f>
        <v>5.25</v>
      </c>
      <c r="C288" s="11">
        <v>24.49</v>
      </c>
    </row>
    <row r="289" spans="1:3" ht="18.75" x14ac:dyDescent="0.25">
      <c r="A289" s="2" t="s">
        <v>235</v>
      </c>
      <c r="B289" s="8" t="s">
        <v>663</v>
      </c>
      <c r="C289" s="10">
        <v>111.48</v>
      </c>
    </row>
    <row r="290" spans="1:3" ht="18.75" x14ac:dyDescent="0.25">
      <c r="A290" s="1" t="s">
        <v>236</v>
      </c>
      <c r="B290" s="7">
        <f>6*14*0.0625</f>
        <v>5.25</v>
      </c>
      <c r="C290" s="11">
        <v>22.86</v>
      </c>
    </row>
    <row r="291" spans="1:3" ht="18.75" x14ac:dyDescent="0.25">
      <c r="A291" s="2" t="s">
        <v>237</v>
      </c>
      <c r="B291" s="8">
        <f>4*8.34</f>
        <v>33.36</v>
      </c>
      <c r="C291" s="10">
        <v>28.7</v>
      </c>
    </row>
    <row r="292" spans="1:3" ht="18.75" x14ac:dyDescent="0.25">
      <c r="A292" s="1" t="s">
        <v>237</v>
      </c>
      <c r="B292" s="7">
        <f>4*8.34</f>
        <v>33.36</v>
      </c>
      <c r="C292" s="9">
        <v>28.7</v>
      </c>
    </row>
    <row r="293" spans="1:3" ht="18.75" x14ac:dyDescent="0.25">
      <c r="A293" s="3" t="s">
        <v>238</v>
      </c>
      <c r="B293" s="8">
        <f>5*8.34</f>
        <v>41.7</v>
      </c>
      <c r="C293" s="14">
        <v>19.87</v>
      </c>
    </row>
    <row r="294" spans="1:3" ht="18.75" x14ac:dyDescent="0.25">
      <c r="A294" s="1" t="s">
        <v>239</v>
      </c>
      <c r="B294" s="7" t="s">
        <v>663</v>
      </c>
      <c r="C294" s="9">
        <v>92.06</v>
      </c>
    </row>
    <row r="295" spans="1:3" ht="18.75" x14ac:dyDescent="0.25">
      <c r="A295" s="2" t="s">
        <v>240</v>
      </c>
      <c r="B295" s="8" t="s">
        <v>663</v>
      </c>
      <c r="C295" s="10">
        <v>21.53</v>
      </c>
    </row>
    <row r="296" spans="1:3" ht="18.75" x14ac:dyDescent="0.25">
      <c r="A296" s="1" t="s">
        <v>241</v>
      </c>
      <c r="B296" s="7" t="s">
        <v>663</v>
      </c>
      <c r="C296" s="9">
        <v>7.73</v>
      </c>
    </row>
    <row r="297" spans="1:3" ht="18.75" x14ac:dyDescent="0.25">
      <c r="A297" s="2" t="s">
        <v>242</v>
      </c>
      <c r="B297" s="8">
        <f>24*12*0.0625</f>
        <v>18</v>
      </c>
      <c r="C297" s="10">
        <v>32.68</v>
      </c>
    </row>
    <row r="298" spans="1:3" ht="18.75" x14ac:dyDescent="0.25">
      <c r="A298" s="1" t="s">
        <v>243</v>
      </c>
      <c r="B298" s="7">
        <v>8.34</v>
      </c>
      <c r="C298" s="9">
        <v>48.32</v>
      </c>
    </row>
    <row r="299" spans="1:3" ht="18.75" x14ac:dyDescent="0.25">
      <c r="A299" s="2" t="s">
        <v>244</v>
      </c>
      <c r="B299" s="8" t="s">
        <v>663</v>
      </c>
      <c r="C299" s="10">
        <v>12.77</v>
      </c>
    </row>
    <row r="300" spans="1:3" ht="18.75" x14ac:dyDescent="0.25">
      <c r="A300" s="1" t="s">
        <v>245</v>
      </c>
      <c r="B300" s="7">
        <v>10</v>
      </c>
      <c r="C300" s="11">
        <v>47.9</v>
      </c>
    </row>
    <row r="301" spans="1:3" ht="18.75" x14ac:dyDescent="0.25">
      <c r="A301" s="2" t="s">
        <v>246</v>
      </c>
      <c r="B301" s="8">
        <v>18</v>
      </c>
      <c r="C301" s="10">
        <v>31.4</v>
      </c>
    </row>
    <row r="302" spans="1:3" ht="18.75" x14ac:dyDescent="0.25">
      <c r="A302" s="1" t="s">
        <v>247</v>
      </c>
      <c r="B302" s="7">
        <v>30</v>
      </c>
      <c r="C302" s="11">
        <v>86.67</v>
      </c>
    </row>
    <row r="303" spans="1:3" ht="18.75" x14ac:dyDescent="0.25">
      <c r="A303" s="2" t="s">
        <v>248</v>
      </c>
      <c r="B303" s="8">
        <v>18</v>
      </c>
      <c r="C303" s="10">
        <v>28.75</v>
      </c>
    </row>
    <row r="304" spans="1:3" ht="18.75" x14ac:dyDescent="0.25">
      <c r="A304" s="1" t="s">
        <v>249</v>
      </c>
      <c r="B304" s="7">
        <v>18</v>
      </c>
      <c r="C304" s="9">
        <v>29.55</v>
      </c>
    </row>
    <row r="305" spans="1:3" ht="18.75" x14ac:dyDescent="0.25">
      <c r="A305" s="2" t="s">
        <v>250</v>
      </c>
      <c r="B305" s="8">
        <f>4*8.34</f>
        <v>33.36</v>
      </c>
      <c r="C305" s="10">
        <v>14.17</v>
      </c>
    </row>
    <row r="306" spans="1:3" ht="18.75" x14ac:dyDescent="0.25">
      <c r="A306" s="1" t="s">
        <v>250</v>
      </c>
      <c r="B306" s="7">
        <v>33.36</v>
      </c>
      <c r="C306" s="9">
        <v>14.17</v>
      </c>
    </row>
    <row r="307" spans="1:3" ht="18.75" x14ac:dyDescent="0.25">
      <c r="A307" s="2" t="s">
        <v>251</v>
      </c>
      <c r="B307" s="8" t="s">
        <v>663</v>
      </c>
      <c r="C307" s="10">
        <v>0.15</v>
      </c>
    </row>
    <row r="308" spans="1:3" ht="18.75" x14ac:dyDescent="0.25">
      <c r="A308" s="1" t="s">
        <v>252</v>
      </c>
      <c r="B308" s="7">
        <v>20</v>
      </c>
      <c r="C308" s="9">
        <v>81.44</v>
      </c>
    </row>
    <row r="309" spans="1:3" ht="18.75" x14ac:dyDescent="0.25">
      <c r="A309" s="2" t="s">
        <v>252</v>
      </c>
      <c r="B309" s="8">
        <v>20</v>
      </c>
      <c r="C309" s="10">
        <f>3.96*4</f>
        <v>15.84</v>
      </c>
    </row>
    <row r="310" spans="1:3" ht="18.75" x14ac:dyDescent="0.25">
      <c r="A310" s="1" t="s">
        <v>253</v>
      </c>
      <c r="B310" s="7" t="s">
        <v>663</v>
      </c>
      <c r="C310" s="9">
        <v>53.19</v>
      </c>
    </row>
    <row r="311" spans="1:3" ht="18.75" x14ac:dyDescent="0.25">
      <c r="A311" s="2" t="s">
        <v>254</v>
      </c>
      <c r="B311" s="8">
        <f>3*8.34</f>
        <v>25.02</v>
      </c>
      <c r="C311" s="15">
        <v>37</v>
      </c>
    </row>
    <row r="312" spans="1:3" ht="18.75" x14ac:dyDescent="0.25">
      <c r="A312" s="1" t="s">
        <v>255</v>
      </c>
      <c r="B312" s="7">
        <f>3*8.34</f>
        <v>25.02</v>
      </c>
      <c r="C312" s="9">
        <v>37</v>
      </c>
    </row>
    <row r="313" spans="1:3" ht="18.75" x14ac:dyDescent="0.25">
      <c r="A313" s="2" t="s">
        <v>256</v>
      </c>
      <c r="B313" s="8">
        <v>25.02</v>
      </c>
      <c r="C313" s="10">
        <v>37</v>
      </c>
    </row>
    <row r="314" spans="1:3" ht="18.75" x14ac:dyDescent="0.25">
      <c r="A314" s="1" t="s">
        <v>257</v>
      </c>
      <c r="B314" s="7">
        <v>25.02</v>
      </c>
      <c r="C314" s="9">
        <v>37</v>
      </c>
    </row>
    <row r="315" spans="1:3" ht="18.75" x14ac:dyDescent="0.25">
      <c r="A315" s="2" t="s">
        <v>258</v>
      </c>
      <c r="B315" s="8">
        <v>25.02</v>
      </c>
      <c r="C315" s="10">
        <v>37</v>
      </c>
    </row>
    <row r="316" spans="1:3" ht="18.75" x14ac:dyDescent="0.25">
      <c r="A316" s="1" t="s">
        <v>259</v>
      </c>
      <c r="B316" s="7">
        <v>25.02</v>
      </c>
      <c r="C316" s="9">
        <v>37</v>
      </c>
    </row>
    <row r="317" spans="1:3" ht="18.75" x14ac:dyDescent="0.25">
      <c r="A317" s="2" t="s">
        <v>260</v>
      </c>
      <c r="B317" s="8">
        <v>25.02</v>
      </c>
      <c r="C317" s="10">
        <v>37</v>
      </c>
    </row>
    <row r="318" spans="1:3" ht="18.75" x14ac:dyDescent="0.25">
      <c r="A318" s="1" t="s">
        <v>261</v>
      </c>
      <c r="B318" s="7">
        <v>25.02</v>
      </c>
      <c r="C318" s="9">
        <v>37</v>
      </c>
    </row>
    <row r="319" spans="1:3" ht="18.75" x14ac:dyDescent="0.25">
      <c r="A319" s="2" t="s">
        <v>262</v>
      </c>
      <c r="B319" s="8">
        <v>25.02</v>
      </c>
      <c r="C319" s="10">
        <v>45</v>
      </c>
    </row>
    <row r="320" spans="1:3" ht="19.5" thickBot="1" x14ac:dyDescent="0.3">
      <c r="A320" s="1" t="s">
        <v>263</v>
      </c>
      <c r="B320" s="7">
        <v>25.02</v>
      </c>
      <c r="C320" s="9">
        <v>37</v>
      </c>
    </row>
    <row r="321" spans="1:3" ht="19.5" thickTop="1" x14ac:dyDescent="0.25">
      <c r="A321" s="4" t="s">
        <v>264</v>
      </c>
      <c r="B321" s="8">
        <v>25.02</v>
      </c>
      <c r="C321" s="16">
        <v>37</v>
      </c>
    </row>
    <row r="322" spans="1:3" ht="18.75" x14ac:dyDescent="0.25">
      <c r="A322" s="1" t="s">
        <v>265</v>
      </c>
      <c r="B322" s="7">
        <v>25.02</v>
      </c>
      <c r="C322" s="9">
        <v>37</v>
      </c>
    </row>
    <row r="323" spans="1:3" ht="18.75" x14ac:dyDescent="0.25">
      <c r="A323" s="2" t="s">
        <v>266</v>
      </c>
      <c r="B323" s="8">
        <v>25.02</v>
      </c>
      <c r="C323" s="10">
        <v>36</v>
      </c>
    </row>
    <row r="324" spans="1:3" ht="18.75" x14ac:dyDescent="0.25">
      <c r="A324" s="1" t="s">
        <v>267</v>
      </c>
      <c r="B324" s="7">
        <v>25.02</v>
      </c>
      <c r="C324" s="9">
        <v>37</v>
      </c>
    </row>
    <row r="325" spans="1:3" ht="18.75" x14ac:dyDescent="0.25">
      <c r="A325" s="2" t="s">
        <v>268</v>
      </c>
      <c r="B325" s="8">
        <v>25.02</v>
      </c>
      <c r="C325" s="10">
        <v>37</v>
      </c>
    </row>
    <row r="326" spans="1:3" ht="18.75" x14ac:dyDescent="0.25">
      <c r="A326" s="1" t="s">
        <v>269</v>
      </c>
      <c r="B326" s="7">
        <v>25.02</v>
      </c>
      <c r="C326" s="9">
        <v>37</v>
      </c>
    </row>
    <row r="327" spans="1:3" ht="18.75" x14ac:dyDescent="0.25">
      <c r="A327" s="2" t="s">
        <v>270</v>
      </c>
      <c r="B327" s="8">
        <v>25.02</v>
      </c>
      <c r="C327" s="10">
        <v>37</v>
      </c>
    </row>
    <row r="328" spans="1:3" ht="18.75" x14ac:dyDescent="0.25">
      <c r="A328" s="1" t="s">
        <v>271</v>
      </c>
      <c r="B328" s="7">
        <v>25.02</v>
      </c>
      <c r="C328" s="9">
        <v>37</v>
      </c>
    </row>
    <row r="329" spans="1:3" ht="18.75" x14ac:dyDescent="0.25">
      <c r="A329" s="2" t="s">
        <v>272</v>
      </c>
      <c r="B329" s="8">
        <v>25.02</v>
      </c>
      <c r="C329" s="10">
        <v>37</v>
      </c>
    </row>
    <row r="330" spans="1:3" ht="18.75" x14ac:dyDescent="0.25">
      <c r="A330" s="1" t="s">
        <v>273</v>
      </c>
      <c r="B330" s="7" t="s">
        <v>663</v>
      </c>
      <c r="C330" s="9">
        <v>26.3</v>
      </c>
    </row>
    <row r="331" spans="1:3" ht="18.75" x14ac:dyDescent="0.25">
      <c r="A331" s="2" t="s">
        <v>274</v>
      </c>
      <c r="B331" s="8" t="s">
        <v>663</v>
      </c>
      <c r="C331" s="10">
        <v>26.2</v>
      </c>
    </row>
    <row r="332" spans="1:3" ht="18.75" x14ac:dyDescent="0.25">
      <c r="A332" s="1" t="s">
        <v>275</v>
      </c>
      <c r="B332" s="7">
        <v>24</v>
      </c>
      <c r="C332" s="9">
        <f>C331</f>
        <v>26.2</v>
      </c>
    </row>
    <row r="333" spans="1:3" ht="18.75" x14ac:dyDescent="0.25">
      <c r="A333" s="2" t="s">
        <v>276</v>
      </c>
      <c r="B333" s="8" t="s">
        <v>663</v>
      </c>
      <c r="C333" s="10">
        <v>19.57</v>
      </c>
    </row>
    <row r="334" spans="1:3" ht="18.75" x14ac:dyDescent="0.25">
      <c r="A334" s="1" t="s">
        <v>276</v>
      </c>
      <c r="B334" s="7" t="s">
        <v>663</v>
      </c>
      <c r="C334" s="9">
        <v>19.57</v>
      </c>
    </row>
    <row r="335" spans="1:3" ht="18.75" x14ac:dyDescent="0.25">
      <c r="A335" s="2" t="s">
        <v>277</v>
      </c>
      <c r="B335" s="8" t="s">
        <v>663</v>
      </c>
      <c r="C335" s="10">
        <v>8.5500000000000007</v>
      </c>
    </row>
    <row r="336" spans="1:3" ht="18.75" x14ac:dyDescent="0.25">
      <c r="A336" s="1" t="s">
        <v>278</v>
      </c>
      <c r="B336" s="7" t="s">
        <v>663</v>
      </c>
      <c r="C336" s="9">
        <v>8.94</v>
      </c>
    </row>
    <row r="337" spans="1:3" ht="18.75" x14ac:dyDescent="0.25">
      <c r="A337" s="2" t="s">
        <v>279</v>
      </c>
      <c r="B337" s="8" t="s">
        <v>663</v>
      </c>
      <c r="C337" s="10">
        <v>24.48</v>
      </c>
    </row>
    <row r="338" spans="1:3" ht="18.75" x14ac:dyDescent="0.25">
      <c r="A338" s="1" t="s">
        <v>280</v>
      </c>
      <c r="B338" s="7">
        <v>18</v>
      </c>
      <c r="C338" s="9">
        <v>32</v>
      </c>
    </row>
    <row r="339" spans="1:3" ht="18.75" x14ac:dyDescent="0.25">
      <c r="A339" s="2" t="s">
        <v>281</v>
      </c>
      <c r="B339" s="8">
        <f>0.5*300</f>
        <v>150</v>
      </c>
      <c r="C339" s="10">
        <v>116</v>
      </c>
    </row>
    <row r="340" spans="1:3" ht="18.75" x14ac:dyDescent="0.25">
      <c r="A340" s="1" t="s">
        <v>282</v>
      </c>
      <c r="B340" s="7">
        <v>150</v>
      </c>
      <c r="C340" s="9">
        <v>180</v>
      </c>
    </row>
    <row r="341" spans="1:3" ht="18.75" x14ac:dyDescent="0.25">
      <c r="A341" s="2" t="s">
        <v>283</v>
      </c>
      <c r="B341" s="8">
        <v>150</v>
      </c>
      <c r="C341" s="10">
        <v>180</v>
      </c>
    </row>
    <row r="342" spans="1:3" ht="18.75" x14ac:dyDescent="0.25">
      <c r="A342" s="1" t="s">
        <v>284</v>
      </c>
      <c r="B342" s="7">
        <v>150</v>
      </c>
      <c r="C342" s="9">
        <v>139</v>
      </c>
    </row>
    <row r="343" spans="1:3" ht="18.75" x14ac:dyDescent="0.25">
      <c r="A343" s="2" t="s">
        <v>285</v>
      </c>
      <c r="B343" s="8">
        <v>150</v>
      </c>
      <c r="C343" s="10">
        <v>133</v>
      </c>
    </row>
    <row r="344" spans="1:3" ht="18.75" x14ac:dyDescent="0.25">
      <c r="A344" s="1" t="s">
        <v>286</v>
      </c>
      <c r="B344" s="7">
        <v>150</v>
      </c>
      <c r="C344" s="9">
        <v>139</v>
      </c>
    </row>
    <row r="345" spans="1:3" ht="18.75" x14ac:dyDescent="0.25">
      <c r="A345" s="2" t="s">
        <v>287</v>
      </c>
      <c r="B345" s="8">
        <v>150</v>
      </c>
      <c r="C345" s="10">
        <v>124</v>
      </c>
    </row>
    <row r="346" spans="1:3" ht="18.75" x14ac:dyDescent="0.25">
      <c r="A346" s="1" t="s">
        <v>288</v>
      </c>
      <c r="B346" s="7">
        <v>150</v>
      </c>
      <c r="C346" s="9">
        <v>115</v>
      </c>
    </row>
    <row r="347" spans="1:3" ht="18.75" x14ac:dyDescent="0.25">
      <c r="A347" s="2" t="s">
        <v>289</v>
      </c>
      <c r="B347" s="8">
        <v>150</v>
      </c>
      <c r="C347" s="10">
        <v>190</v>
      </c>
    </row>
    <row r="348" spans="1:3" ht="18.75" x14ac:dyDescent="0.25">
      <c r="A348" s="1" t="s">
        <v>290</v>
      </c>
      <c r="B348" s="7">
        <v>150</v>
      </c>
      <c r="C348" s="9">
        <v>159</v>
      </c>
    </row>
    <row r="349" spans="1:3" ht="18.75" x14ac:dyDescent="0.25">
      <c r="A349" s="2" t="s">
        <v>291</v>
      </c>
      <c r="B349" s="8">
        <v>150</v>
      </c>
      <c r="C349" s="10">
        <v>117</v>
      </c>
    </row>
    <row r="350" spans="1:3" ht="18.75" x14ac:dyDescent="0.25">
      <c r="A350" s="1" t="s">
        <v>292</v>
      </c>
      <c r="B350" s="7">
        <v>150</v>
      </c>
      <c r="C350" s="9">
        <v>160</v>
      </c>
    </row>
    <row r="351" spans="1:3" ht="18.75" x14ac:dyDescent="0.25">
      <c r="A351" s="2" t="s">
        <v>293</v>
      </c>
      <c r="B351" s="8">
        <v>150</v>
      </c>
      <c r="C351" s="10">
        <v>180</v>
      </c>
    </row>
    <row r="352" spans="1:3" ht="18.75" x14ac:dyDescent="0.25">
      <c r="A352" s="1" t="s">
        <v>294</v>
      </c>
      <c r="B352" s="7" t="s">
        <v>663</v>
      </c>
      <c r="C352" s="9">
        <v>30.05</v>
      </c>
    </row>
    <row r="353" spans="1:3" ht="18.75" x14ac:dyDescent="0.25">
      <c r="A353" s="2" t="s">
        <v>295</v>
      </c>
      <c r="B353" s="8" t="s">
        <v>663</v>
      </c>
      <c r="C353" s="10">
        <v>31.38</v>
      </c>
    </row>
    <row r="354" spans="1:3" ht="18.75" x14ac:dyDescent="0.25">
      <c r="A354" s="1" t="s">
        <v>296</v>
      </c>
      <c r="B354" s="7">
        <f>3*8.34</f>
        <v>25.02</v>
      </c>
      <c r="C354" s="9">
        <v>22.57</v>
      </c>
    </row>
    <row r="355" spans="1:3" ht="18.75" x14ac:dyDescent="0.25">
      <c r="A355" s="2" t="s">
        <v>296</v>
      </c>
      <c r="B355" s="8">
        <v>25.02</v>
      </c>
      <c r="C355" s="10">
        <v>22.57</v>
      </c>
    </row>
    <row r="356" spans="1:3" ht="18.75" x14ac:dyDescent="0.25">
      <c r="A356" s="1" t="s">
        <v>297</v>
      </c>
      <c r="B356" s="7">
        <f>4*8.34</f>
        <v>33.36</v>
      </c>
      <c r="C356" s="9">
        <v>48.54</v>
      </c>
    </row>
    <row r="357" spans="1:3" ht="18.75" x14ac:dyDescent="0.25">
      <c r="A357" s="2" t="s">
        <v>298</v>
      </c>
      <c r="B357" s="8" t="s">
        <v>663</v>
      </c>
      <c r="C357" s="10">
        <v>50.24</v>
      </c>
    </row>
    <row r="358" spans="1:3" ht="18.75" x14ac:dyDescent="0.25">
      <c r="A358" s="1" t="s">
        <v>299</v>
      </c>
      <c r="B358" s="7">
        <f>4*8.34</f>
        <v>33.36</v>
      </c>
      <c r="C358" s="9">
        <v>95.07</v>
      </c>
    </row>
    <row r="359" spans="1:3" ht="18.75" x14ac:dyDescent="0.25">
      <c r="A359" s="2" t="s">
        <v>300</v>
      </c>
      <c r="B359" s="8" t="s">
        <v>663</v>
      </c>
      <c r="C359" s="10">
        <v>5.63</v>
      </c>
    </row>
    <row r="360" spans="1:3" ht="18.75" x14ac:dyDescent="0.25">
      <c r="A360" s="1" t="s">
        <v>301</v>
      </c>
      <c r="B360" s="7" t="s">
        <v>663</v>
      </c>
      <c r="C360" s="9">
        <v>19.989999999999998</v>
      </c>
    </row>
    <row r="361" spans="1:3" ht="18.75" x14ac:dyDescent="0.25">
      <c r="A361" s="2" t="s">
        <v>302</v>
      </c>
      <c r="B361" s="8">
        <f>24*14</f>
        <v>336</v>
      </c>
      <c r="C361" s="10">
        <v>28.45</v>
      </c>
    </row>
    <row r="362" spans="1:3" ht="18.75" x14ac:dyDescent="0.25">
      <c r="A362" s="1" t="s">
        <v>303</v>
      </c>
      <c r="B362" s="7">
        <v>8</v>
      </c>
      <c r="C362" s="9">
        <v>8.86</v>
      </c>
    </row>
    <row r="363" spans="1:3" ht="18.75" x14ac:dyDescent="0.25">
      <c r="A363" s="2" t="s">
        <v>304</v>
      </c>
      <c r="B363" s="8" t="s">
        <v>663</v>
      </c>
      <c r="C363" s="10">
        <v>50.3</v>
      </c>
    </row>
    <row r="364" spans="1:3" ht="18.75" x14ac:dyDescent="0.25">
      <c r="A364" s="1" t="s">
        <v>305</v>
      </c>
      <c r="B364" s="7" t="s">
        <v>663</v>
      </c>
      <c r="C364" s="9">
        <v>50.24</v>
      </c>
    </row>
    <row r="365" spans="1:3" ht="18.75" x14ac:dyDescent="0.25">
      <c r="A365" s="2" t="s">
        <v>306</v>
      </c>
      <c r="B365" s="8" t="s">
        <v>663</v>
      </c>
      <c r="C365" s="10">
        <v>50.35</v>
      </c>
    </row>
    <row r="366" spans="1:3" ht="18.75" x14ac:dyDescent="0.25">
      <c r="A366" s="1" t="s">
        <v>307</v>
      </c>
      <c r="B366" s="7">
        <v>18</v>
      </c>
      <c r="C366" s="9">
        <v>28.049999999999997</v>
      </c>
    </row>
    <row r="367" spans="1:3" ht="18.75" x14ac:dyDescent="0.25">
      <c r="A367" s="2" t="s">
        <v>308</v>
      </c>
      <c r="B367" s="8">
        <f>5*8.34</f>
        <v>41.7</v>
      </c>
      <c r="C367" s="10">
        <v>83.95</v>
      </c>
    </row>
    <row r="368" spans="1:3" ht="18.75" x14ac:dyDescent="0.25">
      <c r="A368" s="1" t="s">
        <v>309</v>
      </c>
      <c r="B368" s="7" t="s">
        <v>663</v>
      </c>
      <c r="C368" s="9">
        <v>55.08</v>
      </c>
    </row>
    <row r="369" spans="1:3" ht="18.75" x14ac:dyDescent="0.25">
      <c r="A369" s="2" t="s">
        <v>310</v>
      </c>
      <c r="B369" s="8">
        <f>2*2.5</f>
        <v>5</v>
      </c>
      <c r="C369" s="17">
        <v>2.54</v>
      </c>
    </row>
    <row r="370" spans="1:3" ht="18.75" x14ac:dyDescent="0.25">
      <c r="A370" s="1" t="s">
        <v>311</v>
      </c>
      <c r="B370" s="7" t="s">
        <v>663</v>
      </c>
      <c r="C370" s="9">
        <v>67.05</v>
      </c>
    </row>
    <row r="371" spans="1:3" ht="18.75" x14ac:dyDescent="0.25">
      <c r="A371" s="2" t="s">
        <v>312</v>
      </c>
      <c r="B371" s="8" t="s">
        <v>663</v>
      </c>
      <c r="C371" s="10">
        <v>26.84</v>
      </c>
    </row>
    <row r="372" spans="1:3" ht="18.75" x14ac:dyDescent="0.25">
      <c r="A372" s="1" t="s">
        <v>313</v>
      </c>
      <c r="B372" s="7" t="s">
        <v>663</v>
      </c>
      <c r="C372" s="9">
        <v>18.739999999999998</v>
      </c>
    </row>
    <row r="373" spans="1:3" ht="18.75" x14ac:dyDescent="0.25">
      <c r="A373" s="2" t="s">
        <v>314</v>
      </c>
      <c r="B373" s="8" t="s">
        <v>663</v>
      </c>
      <c r="C373" s="10">
        <v>73.44</v>
      </c>
    </row>
    <row r="374" spans="1:3" ht="18.75" x14ac:dyDescent="0.25">
      <c r="A374" s="1" t="s">
        <v>315</v>
      </c>
      <c r="B374" s="7" t="s">
        <v>663</v>
      </c>
      <c r="C374" s="9">
        <v>71.61</v>
      </c>
    </row>
    <row r="375" spans="1:3" ht="18.75" x14ac:dyDescent="0.25">
      <c r="A375" s="2" t="s">
        <v>316</v>
      </c>
      <c r="B375" s="8">
        <f>4*8.34</f>
        <v>33.36</v>
      </c>
      <c r="C375" s="10">
        <v>42.03</v>
      </c>
    </row>
    <row r="376" spans="1:3" ht="18.75" x14ac:dyDescent="0.25">
      <c r="A376" s="1" t="s">
        <v>317</v>
      </c>
      <c r="B376" s="7">
        <v>18</v>
      </c>
      <c r="C376" s="9">
        <v>23.04</v>
      </c>
    </row>
    <row r="377" spans="1:3" ht="18.75" x14ac:dyDescent="0.25">
      <c r="A377" s="2" t="s">
        <v>318</v>
      </c>
      <c r="B377" s="8" t="s">
        <v>663</v>
      </c>
      <c r="C377" s="10">
        <v>24.2</v>
      </c>
    </row>
    <row r="378" spans="1:3" ht="18.75" x14ac:dyDescent="0.25">
      <c r="A378" s="1" t="s">
        <v>319</v>
      </c>
      <c r="B378" s="7" t="s">
        <v>663</v>
      </c>
      <c r="C378" s="9">
        <v>0.63</v>
      </c>
    </row>
    <row r="379" spans="1:3" ht="18.75" x14ac:dyDescent="0.25">
      <c r="A379" s="2" t="s">
        <v>319</v>
      </c>
      <c r="B379" s="8" t="s">
        <v>663</v>
      </c>
      <c r="C379" s="10">
        <v>0.63</v>
      </c>
    </row>
    <row r="380" spans="1:3" ht="18.75" x14ac:dyDescent="0.25">
      <c r="A380" s="1" t="s">
        <v>320</v>
      </c>
      <c r="B380" s="7">
        <v>2.5</v>
      </c>
      <c r="C380" s="9">
        <v>8.0500000000000007</v>
      </c>
    </row>
    <row r="381" spans="1:3" ht="18.75" x14ac:dyDescent="0.25">
      <c r="A381" s="2" t="s">
        <v>321</v>
      </c>
      <c r="B381" s="8">
        <v>2500</v>
      </c>
      <c r="C381" s="10">
        <v>378</v>
      </c>
    </row>
    <row r="382" spans="1:3" ht="18.75" x14ac:dyDescent="0.25">
      <c r="A382" s="1" t="s">
        <v>322</v>
      </c>
      <c r="B382" s="7">
        <f>7*16*0.0625</f>
        <v>7</v>
      </c>
      <c r="C382" s="9">
        <v>19.43</v>
      </c>
    </row>
    <row r="383" spans="1:3" ht="18.75" x14ac:dyDescent="0.25">
      <c r="A383" s="2" t="s">
        <v>323</v>
      </c>
      <c r="B383" s="8">
        <f>4*8.34</f>
        <v>33.36</v>
      </c>
      <c r="C383" s="10">
        <v>34.799999999999997</v>
      </c>
    </row>
    <row r="384" spans="1:3" ht="18.75" x14ac:dyDescent="0.25">
      <c r="A384" s="1" t="s">
        <v>323</v>
      </c>
      <c r="B384" s="7">
        <v>33.36</v>
      </c>
      <c r="C384" s="9">
        <v>34.799999999999997</v>
      </c>
    </row>
    <row r="385" spans="1:3" ht="18.75" x14ac:dyDescent="0.25">
      <c r="A385" s="2" t="s">
        <v>324</v>
      </c>
      <c r="B385" s="8">
        <f>(2/1.5)*8.34</f>
        <v>11.12</v>
      </c>
      <c r="C385" s="10">
        <v>45.91</v>
      </c>
    </row>
    <row r="386" spans="1:3" ht="18.75" x14ac:dyDescent="0.25">
      <c r="A386" s="1" t="s">
        <v>324</v>
      </c>
      <c r="B386" s="7">
        <f>(2/1.5)*8.34</f>
        <v>11.12</v>
      </c>
      <c r="C386" s="9">
        <v>45.91</v>
      </c>
    </row>
    <row r="387" spans="1:3" ht="18.75" x14ac:dyDescent="0.25">
      <c r="A387" s="2" t="s">
        <v>325</v>
      </c>
      <c r="B387" s="8">
        <v>18</v>
      </c>
      <c r="C387" s="10">
        <v>23.64</v>
      </c>
    </row>
    <row r="388" spans="1:3" ht="18.75" x14ac:dyDescent="0.25">
      <c r="A388" s="1" t="s">
        <v>326</v>
      </c>
      <c r="B388" s="7">
        <v>18</v>
      </c>
      <c r="C388" s="9">
        <v>28.25</v>
      </c>
    </row>
    <row r="389" spans="1:3" ht="18.75" x14ac:dyDescent="0.25">
      <c r="A389" s="2" t="s">
        <v>327</v>
      </c>
      <c r="B389" s="8">
        <v>18</v>
      </c>
      <c r="C389" s="10">
        <v>28.25</v>
      </c>
    </row>
    <row r="390" spans="1:3" ht="18.75" x14ac:dyDescent="0.25">
      <c r="A390" s="1" t="s">
        <v>328</v>
      </c>
      <c r="B390" s="7">
        <v>18</v>
      </c>
      <c r="C390" s="9">
        <v>19.62</v>
      </c>
    </row>
    <row r="391" spans="1:3" ht="18.75" x14ac:dyDescent="0.25">
      <c r="A391" s="2" t="s">
        <v>329</v>
      </c>
      <c r="B391" s="8">
        <v>18</v>
      </c>
      <c r="C391" s="10">
        <v>23.64</v>
      </c>
    </row>
    <row r="392" spans="1:3" ht="18.75" x14ac:dyDescent="0.25">
      <c r="A392" s="1" t="s">
        <v>330</v>
      </c>
      <c r="B392" s="7">
        <f>5*8.34</f>
        <v>41.7</v>
      </c>
      <c r="C392" s="9">
        <v>83.95</v>
      </c>
    </row>
    <row r="393" spans="1:3" ht="18.75" x14ac:dyDescent="0.25">
      <c r="A393" s="2" t="s">
        <v>331</v>
      </c>
      <c r="B393" s="8">
        <v>18</v>
      </c>
      <c r="C393" s="10">
        <v>30.8</v>
      </c>
    </row>
    <row r="394" spans="1:3" ht="18.75" x14ac:dyDescent="0.25">
      <c r="A394" s="1" t="s">
        <v>332</v>
      </c>
      <c r="B394" s="7">
        <v>18</v>
      </c>
      <c r="C394" s="9">
        <v>30.6</v>
      </c>
    </row>
    <row r="395" spans="1:3" ht="18.75" x14ac:dyDescent="0.25">
      <c r="A395" s="2" t="s">
        <v>333</v>
      </c>
      <c r="B395" s="8" t="s">
        <v>663</v>
      </c>
      <c r="C395" s="10">
        <v>51.01</v>
      </c>
    </row>
    <row r="396" spans="1:3" ht="18.75" x14ac:dyDescent="0.25">
      <c r="A396" s="1" t="s">
        <v>334</v>
      </c>
      <c r="B396" s="7" t="s">
        <v>663</v>
      </c>
      <c r="C396" s="9">
        <v>26.66</v>
      </c>
    </row>
    <row r="397" spans="1:3" ht="18.75" x14ac:dyDescent="0.25">
      <c r="A397" s="2" t="s">
        <v>335</v>
      </c>
      <c r="B397" s="8">
        <f>5*8.34</f>
        <v>41.7</v>
      </c>
      <c r="C397" s="10">
        <v>83.95</v>
      </c>
    </row>
    <row r="398" spans="1:3" ht="18.75" x14ac:dyDescent="0.25">
      <c r="A398" s="1" t="s">
        <v>336</v>
      </c>
      <c r="B398" s="7" t="s">
        <v>663</v>
      </c>
      <c r="C398" s="9">
        <f>2.13+2.15</f>
        <v>4.2799999999999994</v>
      </c>
    </row>
    <row r="399" spans="1:3" ht="18.75" x14ac:dyDescent="0.25">
      <c r="A399" s="2" t="s">
        <v>337</v>
      </c>
      <c r="B399" s="8">
        <f>(2/1.5)*8.34</f>
        <v>11.12</v>
      </c>
      <c r="C399" s="10">
        <v>23.55</v>
      </c>
    </row>
    <row r="400" spans="1:3" ht="18.75" x14ac:dyDescent="0.25">
      <c r="A400" s="1" t="s">
        <v>337</v>
      </c>
      <c r="B400" s="7">
        <v>11.12</v>
      </c>
      <c r="C400" s="9">
        <v>23.55</v>
      </c>
    </row>
    <row r="401" spans="1:3" ht="18.75" x14ac:dyDescent="0.25">
      <c r="A401" s="2" t="s">
        <v>338</v>
      </c>
      <c r="B401" s="8">
        <v>18</v>
      </c>
      <c r="C401" s="10">
        <v>45.6</v>
      </c>
    </row>
    <row r="402" spans="1:3" ht="18.75" x14ac:dyDescent="0.25">
      <c r="A402" s="1" t="s">
        <v>339</v>
      </c>
      <c r="B402" s="7">
        <f>500*0.2*0.0625</f>
        <v>6.25</v>
      </c>
      <c r="C402" s="9">
        <v>16.170000000000002</v>
      </c>
    </row>
    <row r="403" spans="1:3" ht="18.75" x14ac:dyDescent="0.25">
      <c r="A403" s="2" t="s">
        <v>340</v>
      </c>
      <c r="B403" s="8">
        <f>4*8.34</f>
        <v>33.36</v>
      </c>
      <c r="C403" s="10">
        <v>29.01</v>
      </c>
    </row>
    <row r="404" spans="1:3" ht="18.75" x14ac:dyDescent="0.25">
      <c r="A404" s="1" t="s">
        <v>340</v>
      </c>
      <c r="B404" s="7">
        <f>4*8.34</f>
        <v>33.36</v>
      </c>
      <c r="C404" s="9">
        <v>29.01</v>
      </c>
    </row>
    <row r="405" spans="1:3" ht="18.75" x14ac:dyDescent="0.25">
      <c r="A405" s="2" t="s">
        <v>341</v>
      </c>
      <c r="B405" s="8" t="s">
        <v>663</v>
      </c>
      <c r="C405" s="10">
        <v>135.11000000000001</v>
      </c>
    </row>
    <row r="406" spans="1:3" ht="18.75" x14ac:dyDescent="0.25">
      <c r="A406" s="1" t="s">
        <v>342</v>
      </c>
      <c r="B406" s="7" t="s">
        <v>663</v>
      </c>
      <c r="C406" s="9">
        <v>239.98</v>
      </c>
    </row>
    <row r="407" spans="1:3" ht="18.75" x14ac:dyDescent="0.25">
      <c r="A407" s="2" t="s">
        <v>343</v>
      </c>
      <c r="B407" s="8" t="s">
        <v>663</v>
      </c>
      <c r="C407" s="10">
        <v>54.72</v>
      </c>
    </row>
    <row r="408" spans="1:3" ht="18.75" x14ac:dyDescent="0.25">
      <c r="A408" s="1" t="s">
        <v>344</v>
      </c>
      <c r="B408" s="7" t="s">
        <v>663</v>
      </c>
      <c r="C408" s="9">
        <v>136.94</v>
      </c>
    </row>
    <row r="409" spans="1:3" ht="18.75" x14ac:dyDescent="0.25">
      <c r="A409" s="2" t="s">
        <v>345</v>
      </c>
      <c r="B409" s="8" t="s">
        <v>663</v>
      </c>
      <c r="C409" s="10">
        <v>282.49</v>
      </c>
    </row>
    <row r="410" spans="1:3" ht="18.75" x14ac:dyDescent="0.25">
      <c r="A410" s="1" t="s">
        <v>346</v>
      </c>
      <c r="B410" s="7" t="s">
        <v>663</v>
      </c>
      <c r="C410" s="9">
        <v>11.52</v>
      </c>
    </row>
    <row r="411" spans="1:3" ht="18.75" x14ac:dyDescent="0.25">
      <c r="A411" s="2" t="s">
        <v>347</v>
      </c>
      <c r="B411" s="8">
        <v>18</v>
      </c>
      <c r="C411" s="10">
        <v>23.83</v>
      </c>
    </row>
    <row r="412" spans="1:3" ht="18.75" x14ac:dyDescent="0.25">
      <c r="A412" s="1" t="s">
        <v>348</v>
      </c>
      <c r="B412" s="7">
        <v>1</v>
      </c>
      <c r="C412" s="18">
        <v>0.93</v>
      </c>
    </row>
    <row r="413" spans="1:3" ht="18.75" x14ac:dyDescent="0.25">
      <c r="A413" s="2" t="s">
        <v>349</v>
      </c>
      <c r="B413" s="8" t="s">
        <v>663</v>
      </c>
      <c r="C413" s="10">
        <f>C410*90</f>
        <v>1036.8</v>
      </c>
    </row>
    <row r="414" spans="1:3" ht="18.75" x14ac:dyDescent="0.25">
      <c r="A414" s="1" t="s">
        <v>350</v>
      </c>
      <c r="B414" s="7">
        <f>3*8.34</f>
        <v>25.02</v>
      </c>
      <c r="C414" s="9">
        <v>23.35</v>
      </c>
    </row>
    <row r="415" spans="1:3" ht="18.75" x14ac:dyDescent="0.25">
      <c r="A415" s="2" t="s">
        <v>351</v>
      </c>
      <c r="B415" s="8">
        <v>35</v>
      </c>
      <c r="C415" s="10">
        <v>26.11</v>
      </c>
    </row>
    <row r="416" spans="1:3" ht="18.75" x14ac:dyDescent="0.25">
      <c r="A416" s="1" t="s">
        <v>352</v>
      </c>
      <c r="B416" s="7" t="s">
        <v>663</v>
      </c>
      <c r="C416" s="9">
        <v>22.94</v>
      </c>
    </row>
    <row r="417" spans="1:3" ht="18.75" x14ac:dyDescent="0.25">
      <c r="A417" s="2" t="s">
        <v>353</v>
      </c>
      <c r="B417" s="8">
        <f>3*8.34</f>
        <v>25.02</v>
      </c>
      <c r="C417" s="10">
        <v>56.46</v>
      </c>
    </row>
    <row r="418" spans="1:3" ht="18.75" x14ac:dyDescent="0.25">
      <c r="A418" s="1" t="s">
        <v>354</v>
      </c>
      <c r="B418" s="7">
        <v>6</v>
      </c>
      <c r="C418" s="9">
        <v>27.42</v>
      </c>
    </row>
    <row r="419" spans="1:3" ht="18.75" x14ac:dyDescent="0.25">
      <c r="A419" s="2" t="s">
        <v>354</v>
      </c>
      <c r="B419" s="8">
        <v>6</v>
      </c>
      <c r="C419" s="10">
        <v>27.42</v>
      </c>
    </row>
    <row r="420" spans="1:3" ht="18.75" x14ac:dyDescent="0.25">
      <c r="A420" s="1" t="s">
        <v>355</v>
      </c>
      <c r="B420" s="7" t="s">
        <v>663</v>
      </c>
      <c r="C420" s="9">
        <v>1.17</v>
      </c>
    </row>
    <row r="421" spans="1:3" ht="18.75" x14ac:dyDescent="0.25">
      <c r="A421" s="2" t="s">
        <v>356</v>
      </c>
      <c r="B421" s="8" t="s">
        <v>663</v>
      </c>
      <c r="C421" s="10">
        <f>C423</f>
        <v>56.19</v>
      </c>
    </row>
    <row r="422" spans="1:3" ht="18.75" x14ac:dyDescent="0.25">
      <c r="A422" s="1" t="s">
        <v>357</v>
      </c>
      <c r="B422" s="7">
        <v>2</v>
      </c>
      <c r="C422" s="9">
        <v>20.7</v>
      </c>
    </row>
    <row r="423" spans="1:3" ht="18.75" x14ac:dyDescent="0.25">
      <c r="A423" s="2" t="s">
        <v>358</v>
      </c>
      <c r="B423" s="8" t="s">
        <v>663</v>
      </c>
      <c r="C423" s="10">
        <f>C424</f>
        <v>56.19</v>
      </c>
    </row>
    <row r="424" spans="1:3" ht="18.75" x14ac:dyDescent="0.25">
      <c r="A424" s="1" t="s">
        <v>359</v>
      </c>
      <c r="B424" s="7" t="s">
        <v>663</v>
      </c>
      <c r="C424" s="9">
        <v>56.19</v>
      </c>
    </row>
    <row r="425" spans="1:3" ht="18.75" x14ac:dyDescent="0.25">
      <c r="A425" s="2" t="s">
        <v>360</v>
      </c>
      <c r="B425" s="8">
        <f>16*6*0.0625</f>
        <v>6</v>
      </c>
      <c r="C425" s="12">
        <v>28.4</v>
      </c>
    </row>
    <row r="426" spans="1:3" ht="18.75" x14ac:dyDescent="0.25">
      <c r="A426" s="1" t="s">
        <v>361</v>
      </c>
      <c r="B426" s="7" t="s">
        <v>663</v>
      </c>
      <c r="C426" s="11">
        <v>44.9</v>
      </c>
    </row>
    <row r="427" spans="1:3" ht="18.75" x14ac:dyDescent="0.25">
      <c r="A427" s="2" t="s">
        <v>362</v>
      </c>
      <c r="B427" s="8">
        <v>8.34</v>
      </c>
      <c r="C427" s="10">
        <v>17.5</v>
      </c>
    </row>
    <row r="428" spans="1:3" ht="18.75" x14ac:dyDescent="0.25">
      <c r="A428" s="1" t="s">
        <v>363</v>
      </c>
      <c r="B428" s="7" t="s">
        <v>663</v>
      </c>
      <c r="C428" s="9">
        <v>23.98</v>
      </c>
    </row>
    <row r="429" spans="1:3" ht="18.75" x14ac:dyDescent="0.25">
      <c r="A429" s="2" t="s">
        <v>364</v>
      </c>
      <c r="B429" s="8" t="s">
        <v>663</v>
      </c>
      <c r="C429" s="10">
        <v>35.86</v>
      </c>
    </row>
    <row r="430" spans="1:3" ht="18.75" x14ac:dyDescent="0.25">
      <c r="A430" s="1" t="s">
        <v>365</v>
      </c>
      <c r="B430" s="7" t="s">
        <v>663</v>
      </c>
      <c r="C430" s="9">
        <v>3.64</v>
      </c>
    </row>
    <row r="431" spans="1:3" ht="18.75" x14ac:dyDescent="0.25">
      <c r="A431" s="2" t="s">
        <v>366</v>
      </c>
      <c r="B431" s="8">
        <v>20</v>
      </c>
      <c r="C431" s="10">
        <f>26.85/2</f>
        <v>13.425000000000001</v>
      </c>
    </row>
    <row r="432" spans="1:3" ht="18.75" x14ac:dyDescent="0.25">
      <c r="A432" s="1" t="s">
        <v>367</v>
      </c>
      <c r="B432" s="7">
        <v>20</v>
      </c>
      <c r="C432" s="9">
        <v>26.85</v>
      </c>
    </row>
    <row r="433" spans="1:3" ht="18.75" x14ac:dyDescent="0.25">
      <c r="A433" s="2" t="s">
        <v>368</v>
      </c>
      <c r="B433" s="8">
        <v>22</v>
      </c>
      <c r="C433" s="10">
        <v>30.5</v>
      </c>
    </row>
    <row r="434" spans="1:3" ht="18.75" x14ac:dyDescent="0.25">
      <c r="A434" s="1" t="s">
        <v>368</v>
      </c>
      <c r="B434" s="7">
        <v>22</v>
      </c>
      <c r="C434" s="9">
        <v>30.5</v>
      </c>
    </row>
    <row r="435" spans="1:3" ht="18.75" x14ac:dyDescent="0.25">
      <c r="A435" s="2" t="s">
        <v>369</v>
      </c>
      <c r="B435" s="8">
        <v>30</v>
      </c>
      <c r="C435" s="12">
        <v>185</v>
      </c>
    </row>
    <row r="436" spans="1:3" ht="18.75" x14ac:dyDescent="0.25">
      <c r="A436" s="1" t="s">
        <v>370</v>
      </c>
      <c r="B436" s="7">
        <f>4*8.34</f>
        <v>33.36</v>
      </c>
      <c r="C436" s="9">
        <v>28.4</v>
      </c>
    </row>
    <row r="437" spans="1:3" ht="18.75" x14ac:dyDescent="0.25">
      <c r="A437" s="2" t="s">
        <v>371</v>
      </c>
      <c r="B437" s="8">
        <v>24</v>
      </c>
      <c r="C437" s="10">
        <v>28.4</v>
      </c>
    </row>
    <row r="438" spans="1:3" ht="18.75" x14ac:dyDescent="0.25">
      <c r="A438" s="1" t="s">
        <v>372</v>
      </c>
      <c r="B438" s="7">
        <v>25</v>
      </c>
      <c r="C438" s="9">
        <v>1.6</v>
      </c>
    </row>
    <row r="439" spans="1:3" ht="18.75" x14ac:dyDescent="0.25">
      <c r="A439" s="2" t="s">
        <v>373</v>
      </c>
      <c r="B439" s="8">
        <v>1</v>
      </c>
      <c r="C439" s="10">
        <v>17.649999999999999</v>
      </c>
    </row>
    <row r="440" spans="1:3" ht="18.75" x14ac:dyDescent="0.25">
      <c r="A440" s="1" t="s">
        <v>374</v>
      </c>
      <c r="B440" s="7">
        <v>25</v>
      </c>
      <c r="C440" s="9">
        <v>1.31</v>
      </c>
    </row>
    <row r="441" spans="1:3" ht="18.75" x14ac:dyDescent="0.25">
      <c r="A441" s="2" t="s">
        <v>375</v>
      </c>
      <c r="B441" s="8">
        <v>1</v>
      </c>
      <c r="C441" s="10">
        <v>1.45</v>
      </c>
    </row>
    <row r="442" spans="1:3" ht="18.75" x14ac:dyDescent="0.25">
      <c r="A442" s="1" t="s">
        <v>376</v>
      </c>
      <c r="B442" s="7">
        <f>4*8.34</f>
        <v>33.36</v>
      </c>
      <c r="C442" s="9">
        <v>25.72</v>
      </c>
    </row>
    <row r="443" spans="1:3" ht="18.75" x14ac:dyDescent="0.25">
      <c r="A443" s="2" t="s">
        <v>377</v>
      </c>
      <c r="B443" s="8">
        <v>33.36</v>
      </c>
      <c r="C443" s="10">
        <f>C442</f>
        <v>25.72</v>
      </c>
    </row>
    <row r="444" spans="1:3" ht="18.75" x14ac:dyDescent="0.25">
      <c r="A444" s="1" t="s">
        <v>377</v>
      </c>
      <c r="B444" s="7">
        <v>33.36</v>
      </c>
      <c r="C444" s="9">
        <f>C443</f>
        <v>25.72</v>
      </c>
    </row>
    <row r="445" spans="1:3" ht="18.75" x14ac:dyDescent="0.25">
      <c r="A445" s="2" t="s">
        <v>378</v>
      </c>
      <c r="B445" s="8">
        <f>5*8.34</f>
        <v>41.7</v>
      </c>
      <c r="C445" s="10">
        <v>83.95</v>
      </c>
    </row>
    <row r="446" spans="1:3" ht="18.75" x14ac:dyDescent="0.25">
      <c r="A446" s="1" t="s">
        <v>379</v>
      </c>
      <c r="B446" s="7">
        <v>41.7</v>
      </c>
      <c r="C446" s="9">
        <v>83.95</v>
      </c>
    </row>
    <row r="447" spans="1:3" ht="18.75" x14ac:dyDescent="0.25">
      <c r="A447" s="2" t="s">
        <v>380</v>
      </c>
      <c r="B447" s="8">
        <f>(1/5)*8.34</f>
        <v>1.6680000000000001</v>
      </c>
      <c r="C447" s="10">
        <v>18.25</v>
      </c>
    </row>
    <row r="448" spans="1:3" ht="18.75" x14ac:dyDescent="0.25">
      <c r="A448" s="1" t="s">
        <v>380</v>
      </c>
      <c r="B448" s="7">
        <v>1.6879999999999999</v>
      </c>
      <c r="C448" s="9">
        <v>18.25</v>
      </c>
    </row>
    <row r="449" spans="1:3" ht="18.75" x14ac:dyDescent="0.25">
      <c r="A449" s="2" t="s">
        <v>381</v>
      </c>
      <c r="B449" s="8">
        <f>2*8.34</f>
        <v>16.68</v>
      </c>
      <c r="C449" s="10">
        <v>8.2799999999999994</v>
      </c>
    </row>
    <row r="450" spans="1:3" ht="18.75" x14ac:dyDescent="0.25">
      <c r="A450" s="1" t="s">
        <v>381</v>
      </c>
      <c r="B450" s="7">
        <v>16.88</v>
      </c>
      <c r="C450" s="9">
        <v>8.2799999999999994</v>
      </c>
    </row>
    <row r="451" spans="1:3" ht="18.75" x14ac:dyDescent="0.25">
      <c r="A451" s="2" t="s">
        <v>382</v>
      </c>
      <c r="B451" s="8">
        <v>18</v>
      </c>
      <c r="C451" s="10">
        <v>33.4</v>
      </c>
    </row>
    <row r="452" spans="1:3" ht="18.75" x14ac:dyDescent="0.25">
      <c r="A452" s="1" t="s">
        <v>383</v>
      </c>
      <c r="B452" s="7">
        <v>6</v>
      </c>
      <c r="C452" s="9">
        <v>60</v>
      </c>
    </row>
    <row r="453" spans="1:3" ht="18.75" x14ac:dyDescent="0.25">
      <c r="A453" s="2" t="s">
        <v>384</v>
      </c>
      <c r="B453" s="8" t="s">
        <v>663</v>
      </c>
      <c r="C453" s="10">
        <v>30.92</v>
      </c>
    </row>
    <row r="454" spans="1:3" ht="18.75" x14ac:dyDescent="0.25">
      <c r="A454" s="1" t="s">
        <v>385</v>
      </c>
      <c r="B454" s="7">
        <v>18</v>
      </c>
      <c r="C454" s="9">
        <v>28.75</v>
      </c>
    </row>
    <row r="455" spans="1:3" ht="18.75" x14ac:dyDescent="0.25">
      <c r="A455" s="2" t="s">
        <v>386</v>
      </c>
      <c r="B455" s="8" t="s">
        <v>663</v>
      </c>
      <c r="C455" s="10">
        <v>2.16</v>
      </c>
    </row>
    <row r="456" spans="1:3" ht="18.75" x14ac:dyDescent="0.25">
      <c r="A456" s="1" t="s">
        <v>387</v>
      </c>
      <c r="B456" s="7">
        <f>32*0.0625</f>
        <v>2</v>
      </c>
      <c r="C456" s="9">
        <v>2.16</v>
      </c>
    </row>
    <row r="457" spans="1:3" ht="18.75" x14ac:dyDescent="0.25">
      <c r="A457" s="2" t="s">
        <v>388</v>
      </c>
      <c r="B457" s="8" t="s">
        <v>663</v>
      </c>
      <c r="C457" s="10">
        <v>85.18</v>
      </c>
    </row>
    <row r="458" spans="1:3" ht="18.75" x14ac:dyDescent="0.25">
      <c r="A458" s="1" t="s">
        <v>389</v>
      </c>
      <c r="B458" s="7" t="s">
        <v>663</v>
      </c>
      <c r="C458" s="9">
        <v>83.85</v>
      </c>
    </row>
    <row r="459" spans="1:3" ht="18.75" x14ac:dyDescent="0.25">
      <c r="A459" s="2" t="s">
        <v>390</v>
      </c>
      <c r="B459" s="8" t="s">
        <v>663</v>
      </c>
      <c r="C459" s="10">
        <v>15.05</v>
      </c>
    </row>
    <row r="460" spans="1:3" ht="18.75" x14ac:dyDescent="0.25">
      <c r="A460" s="1" t="s">
        <v>391</v>
      </c>
      <c r="B460" s="7">
        <v>8.34</v>
      </c>
      <c r="C460" s="19">
        <v>18.54</v>
      </c>
    </row>
    <row r="461" spans="1:3" ht="18.75" x14ac:dyDescent="0.25">
      <c r="A461" s="2" t="s">
        <v>392</v>
      </c>
      <c r="B461" s="8">
        <v>30</v>
      </c>
      <c r="C461" s="10">
        <v>59.97</v>
      </c>
    </row>
    <row r="462" spans="1:3" ht="18.75" x14ac:dyDescent="0.25">
      <c r="A462" s="1" t="s">
        <v>393</v>
      </c>
      <c r="B462" s="7">
        <f>16*6*0.0625</f>
        <v>6</v>
      </c>
      <c r="C462" s="9">
        <v>29.21</v>
      </c>
    </row>
    <row r="463" spans="1:3" ht="18.75" x14ac:dyDescent="0.25">
      <c r="A463" s="2" t="s">
        <v>394</v>
      </c>
      <c r="B463" s="8">
        <v>1</v>
      </c>
      <c r="C463" s="10">
        <v>1.397</v>
      </c>
    </row>
    <row r="464" spans="1:3" ht="18.75" x14ac:dyDescent="0.25">
      <c r="A464" s="1" t="s">
        <v>395</v>
      </c>
      <c r="B464" s="7">
        <v>20</v>
      </c>
      <c r="C464" s="9">
        <v>33.71</v>
      </c>
    </row>
    <row r="465" spans="1:3" ht="18.75" x14ac:dyDescent="0.25">
      <c r="A465" s="2" t="s">
        <v>396</v>
      </c>
      <c r="B465" s="8">
        <f>40*4*0.0625</f>
        <v>10</v>
      </c>
      <c r="C465" s="10">
        <v>29.35</v>
      </c>
    </row>
    <row r="466" spans="1:3" ht="18.75" x14ac:dyDescent="0.25">
      <c r="A466" s="1" t="s">
        <v>396</v>
      </c>
      <c r="B466" s="7">
        <v>10</v>
      </c>
      <c r="C466" s="9">
        <v>29.35</v>
      </c>
    </row>
    <row r="467" spans="1:3" ht="18.75" x14ac:dyDescent="0.25">
      <c r="A467" s="2" t="s">
        <v>397</v>
      </c>
      <c r="B467" s="8" t="s">
        <v>663</v>
      </c>
      <c r="C467" s="10">
        <v>16.97</v>
      </c>
    </row>
    <row r="468" spans="1:3" ht="18.75" x14ac:dyDescent="0.25">
      <c r="A468" s="1" t="s">
        <v>398</v>
      </c>
      <c r="B468" s="7" t="s">
        <v>663</v>
      </c>
      <c r="C468" s="9">
        <v>8.86</v>
      </c>
    </row>
    <row r="469" spans="1:3" ht="18.75" x14ac:dyDescent="0.25">
      <c r="A469" s="2" t="s">
        <v>399</v>
      </c>
      <c r="B469" s="8" t="s">
        <v>663</v>
      </c>
      <c r="C469" s="13">
        <v>18.45</v>
      </c>
    </row>
    <row r="470" spans="1:3" ht="18.75" x14ac:dyDescent="0.25">
      <c r="A470" s="1" t="s">
        <v>400</v>
      </c>
      <c r="B470" s="7">
        <v>1</v>
      </c>
      <c r="C470" s="9">
        <v>12.3</v>
      </c>
    </row>
    <row r="471" spans="1:3" ht="18.75" x14ac:dyDescent="0.25">
      <c r="A471" s="2" t="s">
        <v>400</v>
      </c>
      <c r="B471" s="8">
        <v>1</v>
      </c>
      <c r="C471" s="10">
        <v>12.3</v>
      </c>
    </row>
    <row r="472" spans="1:3" ht="18.75" x14ac:dyDescent="0.25">
      <c r="A472" s="1" t="s">
        <v>401</v>
      </c>
      <c r="B472" s="7">
        <v>48</v>
      </c>
      <c r="C472" s="9">
        <v>51.87</v>
      </c>
    </row>
    <row r="473" spans="1:3" ht="18.75" x14ac:dyDescent="0.25">
      <c r="A473" s="2" t="s">
        <v>401</v>
      </c>
      <c r="B473" s="8">
        <v>48</v>
      </c>
      <c r="C473" s="10">
        <v>51.87</v>
      </c>
    </row>
    <row r="474" spans="1:3" ht="18.75" x14ac:dyDescent="0.25">
      <c r="A474" s="1" t="s">
        <v>401</v>
      </c>
      <c r="B474" s="7">
        <v>48</v>
      </c>
      <c r="C474" s="9">
        <v>51.87</v>
      </c>
    </row>
    <row r="475" spans="1:3" ht="18.75" x14ac:dyDescent="0.25">
      <c r="A475" s="2" t="s">
        <v>402</v>
      </c>
      <c r="B475" s="8">
        <v>1</v>
      </c>
      <c r="C475" s="10">
        <v>0.93</v>
      </c>
    </row>
    <row r="476" spans="1:3" ht="18.75" x14ac:dyDescent="0.25">
      <c r="A476" s="1" t="s">
        <v>403</v>
      </c>
      <c r="B476" s="7">
        <v>5</v>
      </c>
      <c r="C476" s="9">
        <v>6.14</v>
      </c>
    </row>
    <row r="477" spans="1:3" ht="18.75" x14ac:dyDescent="0.25">
      <c r="A477" s="2" t="s">
        <v>404</v>
      </c>
      <c r="B477" s="8">
        <v>20</v>
      </c>
      <c r="C477" s="10">
        <v>16.579999999999998</v>
      </c>
    </row>
    <row r="478" spans="1:3" ht="18.75" x14ac:dyDescent="0.25">
      <c r="A478" s="1" t="s">
        <v>404</v>
      </c>
      <c r="B478" s="7">
        <v>20</v>
      </c>
      <c r="C478" s="9">
        <v>16.579999999999998</v>
      </c>
    </row>
    <row r="479" spans="1:3" ht="18.75" x14ac:dyDescent="0.25">
      <c r="A479" s="2" t="s">
        <v>405</v>
      </c>
      <c r="B479" s="8">
        <v>20</v>
      </c>
      <c r="C479" s="10">
        <v>19.52</v>
      </c>
    </row>
    <row r="480" spans="1:3" ht="18.75" x14ac:dyDescent="0.25">
      <c r="A480" s="1" t="s">
        <v>405</v>
      </c>
      <c r="B480" s="7">
        <v>20</v>
      </c>
      <c r="C480" s="9">
        <v>19.52</v>
      </c>
    </row>
    <row r="481" spans="1:3" ht="18.75" x14ac:dyDescent="0.25">
      <c r="A481" s="2" t="s">
        <v>406</v>
      </c>
      <c r="B481" s="8">
        <v>1</v>
      </c>
      <c r="C481" s="10">
        <v>3.23</v>
      </c>
    </row>
    <row r="482" spans="1:3" ht="18.75" x14ac:dyDescent="0.25">
      <c r="A482" s="1" t="s">
        <v>407</v>
      </c>
      <c r="B482" s="7">
        <v>5</v>
      </c>
      <c r="C482" s="9">
        <v>7.27</v>
      </c>
    </row>
    <row r="483" spans="1:3" ht="18.75" x14ac:dyDescent="0.25">
      <c r="A483" s="2" t="s">
        <v>407</v>
      </c>
      <c r="B483" s="8">
        <v>5</v>
      </c>
      <c r="C483" s="10">
        <v>7.27</v>
      </c>
    </row>
    <row r="484" spans="1:3" ht="18.75" x14ac:dyDescent="0.25">
      <c r="A484" s="1" t="s">
        <v>408</v>
      </c>
      <c r="B484" s="7">
        <v>1</v>
      </c>
      <c r="C484" s="9">
        <v>0.42</v>
      </c>
    </row>
    <row r="485" spans="1:3" ht="18.75" x14ac:dyDescent="0.25">
      <c r="A485" s="2" t="s">
        <v>408</v>
      </c>
      <c r="B485" s="8">
        <v>1</v>
      </c>
      <c r="C485" s="10">
        <v>0.42</v>
      </c>
    </row>
    <row r="486" spans="1:3" ht="18.75" x14ac:dyDescent="0.25">
      <c r="A486" s="1" t="s">
        <v>409</v>
      </c>
      <c r="B486" s="7" t="s">
        <v>663</v>
      </c>
      <c r="C486" s="9">
        <v>1.18</v>
      </c>
    </row>
    <row r="487" spans="1:3" ht="18.75" x14ac:dyDescent="0.25">
      <c r="A487" s="2" t="s">
        <v>409</v>
      </c>
      <c r="B487" s="8" t="s">
        <v>663</v>
      </c>
      <c r="C487" s="10">
        <v>1.18</v>
      </c>
    </row>
    <row r="488" spans="1:3" ht="18.75" x14ac:dyDescent="0.25">
      <c r="A488" s="1" t="s">
        <v>410</v>
      </c>
      <c r="B488" s="7" t="s">
        <v>663</v>
      </c>
      <c r="C488" s="9">
        <v>4.91</v>
      </c>
    </row>
    <row r="489" spans="1:3" ht="18.75" x14ac:dyDescent="0.25">
      <c r="A489" s="2" t="s">
        <v>410</v>
      </c>
      <c r="B489" s="8" t="s">
        <v>663</v>
      </c>
      <c r="C489" s="10">
        <v>4.91</v>
      </c>
    </row>
    <row r="490" spans="1:3" ht="18.75" x14ac:dyDescent="0.25">
      <c r="A490" s="1" t="s">
        <v>411</v>
      </c>
      <c r="B490" s="7" t="s">
        <v>663</v>
      </c>
      <c r="C490" s="9">
        <v>28.34</v>
      </c>
    </row>
    <row r="491" spans="1:3" ht="18.75" x14ac:dyDescent="0.25">
      <c r="A491" s="2" t="s">
        <v>412</v>
      </c>
      <c r="B491" s="8">
        <v>40</v>
      </c>
      <c r="C491" s="10">
        <v>32.090000000000003</v>
      </c>
    </row>
    <row r="492" spans="1:3" ht="18.75" x14ac:dyDescent="0.25">
      <c r="A492" s="1" t="s">
        <v>413</v>
      </c>
      <c r="B492" s="7">
        <v>40</v>
      </c>
      <c r="C492" s="9">
        <v>32.090000000000003</v>
      </c>
    </row>
    <row r="493" spans="1:3" ht="18.75" x14ac:dyDescent="0.25">
      <c r="A493" s="2" t="s">
        <v>413</v>
      </c>
      <c r="B493" s="8">
        <v>40</v>
      </c>
      <c r="C493" s="10">
        <v>32.090000000000003</v>
      </c>
    </row>
    <row r="494" spans="1:3" ht="18.75" x14ac:dyDescent="0.25">
      <c r="A494" s="1" t="s">
        <v>414</v>
      </c>
      <c r="B494" s="7">
        <v>1</v>
      </c>
      <c r="C494" s="9">
        <v>4.95</v>
      </c>
    </row>
    <row r="495" spans="1:3" ht="18.75" x14ac:dyDescent="0.25">
      <c r="A495" s="2" t="s">
        <v>415</v>
      </c>
      <c r="B495" s="8">
        <v>19</v>
      </c>
      <c r="C495" s="10">
        <v>17.38</v>
      </c>
    </row>
    <row r="496" spans="1:3" ht="18.75" x14ac:dyDescent="0.25">
      <c r="A496" s="1" t="s">
        <v>416</v>
      </c>
      <c r="B496" s="7">
        <v>19</v>
      </c>
      <c r="C496" s="9">
        <v>15.78</v>
      </c>
    </row>
    <row r="497" spans="1:3" ht="18.75" x14ac:dyDescent="0.25">
      <c r="A497" s="2" t="s">
        <v>417</v>
      </c>
      <c r="B497" s="8">
        <v>19</v>
      </c>
      <c r="C497" s="10">
        <v>17.38</v>
      </c>
    </row>
    <row r="498" spans="1:3" ht="18.75" x14ac:dyDescent="0.25">
      <c r="A498" s="1" t="s">
        <v>418</v>
      </c>
      <c r="B498" s="7">
        <v>1</v>
      </c>
      <c r="C498" s="9">
        <v>0.78</v>
      </c>
    </row>
    <row r="499" spans="1:3" ht="18.75" x14ac:dyDescent="0.25">
      <c r="A499" s="2" t="s">
        <v>419</v>
      </c>
      <c r="B499" s="8">
        <v>40</v>
      </c>
      <c r="C499" s="10">
        <v>28.34</v>
      </c>
    </row>
    <row r="500" spans="1:3" ht="18.75" x14ac:dyDescent="0.25">
      <c r="A500" s="1" t="s">
        <v>419</v>
      </c>
      <c r="B500" s="7">
        <v>40</v>
      </c>
      <c r="C500" s="9">
        <v>28.34</v>
      </c>
    </row>
    <row r="501" spans="1:3" ht="18.75" x14ac:dyDescent="0.25">
      <c r="A501" s="2" t="s">
        <v>419</v>
      </c>
      <c r="B501" s="8">
        <v>40</v>
      </c>
      <c r="C501" s="10">
        <v>28.34</v>
      </c>
    </row>
    <row r="502" spans="1:3" ht="18.75" x14ac:dyDescent="0.25">
      <c r="A502" s="1" t="s">
        <v>420</v>
      </c>
      <c r="B502" s="7">
        <v>40</v>
      </c>
      <c r="C502" s="9">
        <v>30.48</v>
      </c>
    </row>
    <row r="503" spans="1:3" ht="18.75" x14ac:dyDescent="0.25">
      <c r="A503" s="2" t="s">
        <v>420</v>
      </c>
      <c r="B503" s="8">
        <v>40</v>
      </c>
      <c r="C503" s="10">
        <v>30.48</v>
      </c>
    </row>
    <row r="504" spans="1:3" ht="18.75" x14ac:dyDescent="0.25">
      <c r="A504" s="1" t="s">
        <v>421</v>
      </c>
      <c r="B504" s="7" t="s">
        <v>663</v>
      </c>
      <c r="C504" s="9">
        <v>12.83</v>
      </c>
    </row>
    <row r="505" spans="1:3" ht="18.75" x14ac:dyDescent="0.25">
      <c r="A505" s="2" t="s">
        <v>421</v>
      </c>
      <c r="B505" s="8" t="s">
        <v>663</v>
      </c>
      <c r="C505" s="10">
        <v>12.83</v>
      </c>
    </row>
    <row r="506" spans="1:3" ht="18.75" x14ac:dyDescent="0.25">
      <c r="A506" s="1" t="s">
        <v>422</v>
      </c>
      <c r="B506" s="7" t="s">
        <v>663</v>
      </c>
      <c r="C506" s="9">
        <v>4.74</v>
      </c>
    </row>
    <row r="507" spans="1:3" ht="18.75" x14ac:dyDescent="0.25">
      <c r="A507" s="2" t="s">
        <v>423</v>
      </c>
      <c r="B507" s="8" t="s">
        <v>663</v>
      </c>
      <c r="C507" s="10">
        <v>13.37</v>
      </c>
    </row>
    <row r="508" spans="1:3" ht="18.75" x14ac:dyDescent="0.25">
      <c r="A508" s="1" t="s">
        <v>424</v>
      </c>
      <c r="B508" s="7" t="s">
        <v>663</v>
      </c>
      <c r="C508" s="9">
        <v>9.89</v>
      </c>
    </row>
    <row r="509" spans="1:3" ht="18.75" x14ac:dyDescent="0.25">
      <c r="A509" s="2" t="s">
        <v>424</v>
      </c>
      <c r="B509" s="8" t="s">
        <v>663</v>
      </c>
      <c r="C509" s="10">
        <v>9.89</v>
      </c>
    </row>
    <row r="510" spans="1:3" ht="18.75" x14ac:dyDescent="0.25">
      <c r="A510" s="1" t="s">
        <v>425</v>
      </c>
      <c r="B510" s="7" t="s">
        <v>663</v>
      </c>
      <c r="C510" s="9">
        <v>29.8</v>
      </c>
    </row>
    <row r="511" spans="1:3" ht="18.75" x14ac:dyDescent="0.25">
      <c r="A511" s="2" t="s">
        <v>425</v>
      </c>
      <c r="B511" s="8" t="s">
        <v>663</v>
      </c>
      <c r="C511" s="10">
        <v>29.8</v>
      </c>
    </row>
    <row r="512" spans="1:3" ht="18.75" x14ac:dyDescent="0.25">
      <c r="A512" s="1" t="s">
        <v>426</v>
      </c>
      <c r="B512" s="7">
        <v>1</v>
      </c>
      <c r="C512" s="9">
        <v>3.06</v>
      </c>
    </row>
    <row r="513" spans="1:3" ht="18.75" x14ac:dyDescent="0.25">
      <c r="A513" s="2" t="s">
        <v>427</v>
      </c>
      <c r="B513" s="8">
        <v>1</v>
      </c>
      <c r="C513" s="10">
        <v>9.36</v>
      </c>
    </row>
    <row r="514" spans="1:3" ht="18.75" x14ac:dyDescent="0.25">
      <c r="A514" s="1" t="s">
        <v>428</v>
      </c>
      <c r="B514" s="7">
        <v>1</v>
      </c>
      <c r="C514" s="9">
        <v>4.99</v>
      </c>
    </row>
    <row r="515" spans="1:3" ht="18.75" x14ac:dyDescent="0.25">
      <c r="A515" s="2" t="s">
        <v>429</v>
      </c>
      <c r="B515" s="8" t="s">
        <v>663</v>
      </c>
      <c r="C515" s="10">
        <v>16.02</v>
      </c>
    </row>
    <row r="516" spans="1:3" ht="18.75" x14ac:dyDescent="0.25">
      <c r="A516" s="1" t="s">
        <v>429</v>
      </c>
      <c r="B516" s="7" t="s">
        <v>663</v>
      </c>
      <c r="C516" s="9">
        <v>16.05</v>
      </c>
    </row>
    <row r="517" spans="1:3" ht="18.75" x14ac:dyDescent="0.25">
      <c r="A517" s="2" t="s">
        <v>430</v>
      </c>
      <c r="B517" s="8">
        <v>20</v>
      </c>
      <c r="C517" s="10">
        <v>16.579999999999998</v>
      </c>
    </row>
    <row r="518" spans="1:3" ht="18.75" x14ac:dyDescent="0.25">
      <c r="A518" s="1" t="s">
        <v>430</v>
      </c>
      <c r="B518" s="7">
        <v>20</v>
      </c>
      <c r="C518" s="9">
        <v>16.579999999999998</v>
      </c>
    </row>
    <row r="519" spans="1:3" ht="18.75" x14ac:dyDescent="0.25">
      <c r="A519" s="2" t="s">
        <v>431</v>
      </c>
      <c r="B519" s="8">
        <v>1</v>
      </c>
      <c r="C519" s="10">
        <v>10.91</v>
      </c>
    </row>
    <row r="520" spans="1:3" ht="18.75" x14ac:dyDescent="0.25">
      <c r="A520" s="1" t="s">
        <v>431</v>
      </c>
      <c r="B520" s="7">
        <v>1</v>
      </c>
      <c r="C520" s="9">
        <v>10.91</v>
      </c>
    </row>
    <row r="521" spans="1:3" ht="18.75" x14ac:dyDescent="0.25">
      <c r="A521" s="2" t="s">
        <v>432</v>
      </c>
      <c r="B521" s="8">
        <v>20</v>
      </c>
      <c r="C521" s="10">
        <v>9.09</v>
      </c>
    </row>
    <row r="522" spans="1:3" ht="18.75" x14ac:dyDescent="0.25">
      <c r="A522" s="1" t="s">
        <v>433</v>
      </c>
      <c r="B522" s="7">
        <v>10</v>
      </c>
      <c r="C522" s="9">
        <v>21.39</v>
      </c>
    </row>
    <row r="523" spans="1:3" ht="18.75" x14ac:dyDescent="0.25">
      <c r="A523" s="2" t="s">
        <v>434</v>
      </c>
      <c r="B523" s="8">
        <v>50</v>
      </c>
      <c r="C523" s="10">
        <v>14.44</v>
      </c>
    </row>
    <row r="524" spans="1:3" ht="18.75" x14ac:dyDescent="0.25">
      <c r="A524" s="1" t="s">
        <v>434</v>
      </c>
      <c r="B524" s="7">
        <v>50</v>
      </c>
      <c r="C524" s="9">
        <v>14.44</v>
      </c>
    </row>
    <row r="525" spans="1:3" ht="18.75" x14ac:dyDescent="0.25">
      <c r="A525" s="2" t="s">
        <v>434</v>
      </c>
      <c r="B525" s="8">
        <v>50</v>
      </c>
      <c r="C525" s="10">
        <v>14.44</v>
      </c>
    </row>
    <row r="526" spans="1:3" ht="18.75" x14ac:dyDescent="0.25">
      <c r="A526" s="1" t="s">
        <v>435</v>
      </c>
      <c r="B526" s="7" t="s">
        <v>663</v>
      </c>
      <c r="C526" s="9">
        <v>0.89</v>
      </c>
    </row>
    <row r="527" spans="1:3" ht="18.75" x14ac:dyDescent="0.25">
      <c r="A527" s="2" t="s">
        <v>436</v>
      </c>
      <c r="B527" s="8">
        <v>25</v>
      </c>
      <c r="C527" s="10">
        <v>13.1</v>
      </c>
    </row>
    <row r="528" spans="1:3" ht="18.75" x14ac:dyDescent="0.25">
      <c r="A528" s="1" t="s">
        <v>436</v>
      </c>
      <c r="B528" s="7">
        <v>25</v>
      </c>
      <c r="C528" s="9">
        <v>13.1</v>
      </c>
    </row>
    <row r="529" spans="1:3" ht="18.75" x14ac:dyDescent="0.25">
      <c r="A529" s="2" t="s">
        <v>436</v>
      </c>
      <c r="B529" s="8">
        <v>25</v>
      </c>
      <c r="C529" s="10">
        <v>13.1</v>
      </c>
    </row>
    <row r="530" spans="1:3" ht="18.75" x14ac:dyDescent="0.25">
      <c r="A530" s="1" t="s">
        <v>436</v>
      </c>
      <c r="B530" s="7">
        <v>25</v>
      </c>
      <c r="C530" s="9">
        <v>13.1</v>
      </c>
    </row>
    <row r="531" spans="1:3" ht="18.75" x14ac:dyDescent="0.25">
      <c r="A531" s="2" t="s">
        <v>437</v>
      </c>
      <c r="B531" s="8">
        <v>5</v>
      </c>
      <c r="C531" s="10">
        <v>35.29</v>
      </c>
    </row>
    <row r="532" spans="1:3" ht="18.75" x14ac:dyDescent="0.25">
      <c r="A532" s="1" t="s">
        <v>438</v>
      </c>
      <c r="B532" s="7" t="s">
        <v>663</v>
      </c>
      <c r="C532" s="9">
        <v>0.64</v>
      </c>
    </row>
    <row r="533" spans="1:3" ht="18.75" x14ac:dyDescent="0.25">
      <c r="A533" s="2" t="s">
        <v>439</v>
      </c>
      <c r="B533" s="8" t="s">
        <v>663</v>
      </c>
      <c r="C533" s="10">
        <v>29.47</v>
      </c>
    </row>
    <row r="534" spans="1:3" ht="18.75" x14ac:dyDescent="0.25">
      <c r="A534" s="1" t="s">
        <v>440</v>
      </c>
      <c r="B534" s="7">
        <v>12.5</v>
      </c>
      <c r="C534" s="9">
        <v>6.68</v>
      </c>
    </row>
    <row r="535" spans="1:3" ht="18.75" x14ac:dyDescent="0.25">
      <c r="A535" s="2" t="s">
        <v>441</v>
      </c>
      <c r="B535" s="8">
        <v>12.5</v>
      </c>
      <c r="C535" s="10">
        <v>12.83</v>
      </c>
    </row>
    <row r="536" spans="1:3" ht="18.75" x14ac:dyDescent="0.25">
      <c r="A536" s="1" t="s">
        <v>442</v>
      </c>
      <c r="B536" s="7" t="s">
        <v>663</v>
      </c>
      <c r="C536" s="9">
        <v>10.43</v>
      </c>
    </row>
    <row r="537" spans="1:3" ht="18.75" x14ac:dyDescent="0.25">
      <c r="A537" s="2" t="s">
        <v>442</v>
      </c>
      <c r="B537" s="8" t="s">
        <v>663</v>
      </c>
      <c r="C537" s="10">
        <v>10.43</v>
      </c>
    </row>
    <row r="538" spans="1:3" ht="18.75" x14ac:dyDescent="0.25">
      <c r="A538" s="1" t="s">
        <v>443</v>
      </c>
      <c r="B538" s="7">
        <v>40</v>
      </c>
      <c r="C538" s="9">
        <v>25.28</v>
      </c>
    </row>
    <row r="539" spans="1:3" ht="18.75" x14ac:dyDescent="0.25">
      <c r="A539" s="2" t="s">
        <v>444</v>
      </c>
      <c r="B539" s="8" t="s">
        <v>663</v>
      </c>
      <c r="C539" s="10">
        <v>17.649999999999999</v>
      </c>
    </row>
    <row r="540" spans="1:3" ht="18.75" x14ac:dyDescent="0.25">
      <c r="A540" s="1" t="s">
        <v>444</v>
      </c>
      <c r="B540" s="7" t="s">
        <v>663</v>
      </c>
      <c r="C540" s="9">
        <v>17.649999999999999</v>
      </c>
    </row>
    <row r="541" spans="1:3" ht="18.75" x14ac:dyDescent="0.25">
      <c r="A541" s="2" t="s">
        <v>445</v>
      </c>
      <c r="B541" s="8">
        <v>1</v>
      </c>
      <c r="C541" s="10">
        <v>1.73</v>
      </c>
    </row>
    <row r="542" spans="1:3" ht="18.75" x14ac:dyDescent="0.25">
      <c r="A542" s="1" t="s">
        <v>446</v>
      </c>
      <c r="B542" s="7">
        <v>1</v>
      </c>
      <c r="C542" s="9">
        <v>1.73</v>
      </c>
    </row>
    <row r="543" spans="1:3" ht="18.75" x14ac:dyDescent="0.25">
      <c r="A543" s="2" t="s">
        <v>447</v>
      </c>
      <c r="B543" s="8">
        <v>1</v>
      </c>
      <c r="C543" s="10">
        <v>1.48</v>
      </c>
    </row>
    <row r="544" spans="1:3" ht="18.75" x14ac:dyDescent="0.25">
      <c r="A544" s="1" t="s">
        <v>448</v>
      </c>
      <c r="B544" s="7">
        <v>18</v>
      </c>
      <c r="C544" s="9">
        <v>34.76</v>
      </c>
    </row>
    <row r="545" spans="1:3" ht="18.75" x14ac:dyDescent="0.25">
      <c r="A545" s="2" t="s">
        <v>448</v>
      </c>
      <c r="B545" s="8">
        <v>18</v>
      </c>
      <c r="C545" s="10">
        <v>34.76</v>
      </c>
    </row>
    <row r="546" spans="1:3" ht="18.75" x14ac:dyDescent="0.25">
      <c r="A546" s="1" t="s">
        <v>449</v>
      </c>
      <c r="B546" s="7" t="s">
        <v>663</v>
      </c>
      <c r="C546" s="9">
        <v>4.1100000000000003</v>
      </c>
    </row>
    <row r="547" spans="1:3" ht="18.75" x14ac:dyDescent="0.25">
      <c r="A547" s="2" t="s">
        <v>450</v>
      </c>
      <c r="B547" s="8" t="s">
        <v>663</v>
      </c>
      <c r="C547" s="10">
        <v>5.98</v>
      </c>
    </row>
    <row r="548" spans="1:3" ht="18.75" x14ac:dyDescent="0.25">
      <c r="A548" s="1" t="s">
        <v>451</v>
      </c>
      <c r="B548" s="7">
        <v>25</v>
      </c>
      <c r="C548" s="9">
        <v>40.11</v>
      </c>
    </row>
    <row r="549" spans="1:3" ht="18.75" x14ac:dyDescent="0.25">
      <c r="A549" s="2" t="s">
        <v>451</v>
      </c>
      <c r="B549" s="8">
        <v>25</v>
      </c>
      <c r="C549" s="10">
        <v>40.11</v>
      </c>
    </row>
    <row r="550" spans="1:3" ht="18.75" x14ac:dyDescent="0.25">
      <c r="A550" s="5" t="s">
        <v>451</v>
      </c>
      <c r="B550" s="7">
        <v>25</v>
      </c>
      <c r="C550" s="20">
        <v>40.11</v>
      </c>
    </row>
    <row r="551" spans="1:3" ht="18.75" x14ac:dyDescent="0.25">
      <c r="A551" s="2" t="s">
        <v>452</v>
      </c>
      <c r="B551" s="8" t="s">
        <v>663</v>
      </c>
      <c r="C551" s="10">
        <v>8.02</v>
      </c>
    </row>
    <row r="552" spans="1:3" ht="18.75" x14ac:dyDescent="0.25">
      <c r="A552" s="1" t="s">
        <v>453</v>
      </c>
      <c r="B552" s="7" t="s">
        <v>663</v>
      </c>
      <c r="C552" s="9">
        <v>45.34</v>
      </c>
    </row>
    <row r="553" spans="1:3" ht="18.75" x14ac:dyDescent="0.25">
      <c r="A553" s="2" t="s">
        <v>454</v>
      </c>
      <c r="B553" s="8" t="s">
        <v>663</v>
      </c>
      <c r="C553" s="10">
        <v>4.6399999999999997</v>
      </c>
    </row>
    <row r="554" spans="1:3" ht="18.75" x14ac:dyDescent="0.25">
      <c r="A554" s="1" t="s">
        <v>455</v>
      </c>
      <c r="B554" s="7" t="s">
        <v>663</v>
      </c>
      <c r="C554" s="9">
        <v>4.6399999999999997</v>
      </c>
    </row>
    <row r="555" spans="1:3" ht="18.75" x14ac:dyDescent="0.25">
      <c r="A555" s="2" t="s">
        <v>456</v>
      </c>
      <c r="B555" s="8" t="s">
        <v>663</v>
      </c>
      <c r="C555" s="10">
        <v>4.57</v>
      </c>
    </row>
    <row r="556" spans="1:3" ht="18.75" x14ac:dyDescent="0.25">
      <c r="A556" s="1" t="s">
        <v>457</v>
      </c>
      <c r="B556" s="7" t="s">
        <v>663</v>
      </c>
      <c r="C556" s="9">
        <v>4.57</v>
      </c>
    </row>
    <row r="557" spans="1:3" ht="18.75" x14ac:dyDescent="0.25">
      <c r="A557" s="2" t="s">
        <v>458</v>
      </c>
      <c r="B557" s="8" t="s">
        <v>663</v>
      </c>
      <c r="C557" s="10">
        <v>18.52</v>
      </c>
    </row>
    <row r="558" spans="1:3" ht="18.75" x14ac:dyDescent="0.25">
      <c r="A558" s="1" t="s">
        <v>459</v>
      </c>
      <c r="B558" s="7" t="s">
        <v>663</v>
      </c>
      <c r="C558" s="9">
        <v>32.909999999999997</v>
      </c>
    </row>
    <row r="559" spans="1:3" ht="18.75" x14ac:dyDescent="0.25">
      <c r="A559" s="2" t="s">
        <v>460</v>
      </c>
      <c r="B559" s="8" t="s">
        <v>663</v>
      </c>
      <c r="C559" s="10">
        <v>176.76</v>
      </c>
    </row>
    <row r="560" spans="1:3" ht="18.75" x14ac:dyDescent="0.25">
      <c r="A560" s="1" t="s">
        <v>461</v>
      </c>
      <c r="B560" s="7">
        <v>18</v>
      </c>
      <c r="C560" s="9">
        <v>28.449999999999996</v>
      </c>
    </row>
    <row r="561" spans="1:3" ht="18.75" x14ac:dyDescent="0.25">
      <c r="A561" s="2" t="s">
        <v>462</v>
      </c>
      <c r="B561" s="8">
        <v>18</v>
      </c>
      <c r="C561" s="10">
        <v>31.01</v>
      </c>
    </row>
    <row r="562" spans="1:3" ht="18.75" x14ac:dyDescent="0.25">
      <c r="A562" s="1" t="s">
        <v>463</v>
      </c>
      <c r="B562" s="7">
        <v>18</v>
      </c>
      <c r="C562" s="9">
        <v>31.01</v>
      </c>
    </row>
    <row r="563" spans="1:3" ht="18.75" x14ac:dyDescent="0.25">
      <c r="A563" s="2" t="s">
        <v>464</v>
      </c>
      <c r="B563" s="8">
        <v>18</v>
      </c>
      <c r="C563" s="10">
        <v>31.01</v>
      </c>
    </row>
    <row r="564" spans="1:3" ht="18.75" x14ac:dyDescent="0.25">
      <c r="A564" s="1" t="s">
        <v>465</v>
      </c>
      <c r="B564" s="7">
        <v>60</v>
      </c>
      <c r="C564" s="9">
        <v>36.6</v>
      </c>
    </row>
    <row r="565" spans="1:3" ht="18.75" x14ac:dyDescent="0.25">
      <c r="A565" s="2" t="s">
        <v>466</v>
      </c>
      <c r="B565" s="8">
        <f>4*8.34</f>
        <v>33.36</v>
      </c>
      <c r="C565" s="10">
        <v>28.91</v>
      </c>
    </row>
    <row r="566" spans="1:3" ht="18.75" x14ac:dyDescent="0.25">
      <c r="A566" s="1" t="s">
        <v>466</v>
      </c>
      <c r="B566" s="7">
        <f>4*8.34</f>
        <v>33.36</v>
      </c>
      <c r="C566" s="9">
        <v>28.91</v>
      </c>
    </row>
    <row r="567" spans="1:3" ht="18.75" x14ac:dyDescent="0.25">
      <c r="A567" s="2" t="s">
        <v>467</v>
      </c>
      <c r="B567" s="8">
        <v>33.36</v>
      </c>
      <c r="C567" s="10">
        <v>31.82</v>
      </c>
    </row>
    <row r="568" spans="1:3" ht="18.75" x14ac:dyDescent="0.25">
      <c r="A568" s="1" t="s">
        <v>467</v>
      </c>
      <c r="B568" s="7">
        <v>33.36</v>
      </c>
      <c r="C568" s="9">
        <v>31.82</v>
      </c>
    </row>
    <row r="569" spans="1:3" ht="18.75" x14ac:dyDescent="0.25">
      <c r="A569" s="2" t="s">
        <v>467</v>
      </c>
      <c r="B569" s="8">
        <v>33.36</v>
      </c>
      <c r="C569" s="10">
        <v>31.82</v>
      </c>
    </row>
    <row r="570" spans="1:3" ht="18.75" x14ac:dyDescent="0.25">
      <c r="A570" s="1" t="s">
        <v>468</v>
      </c>
      <c r="B570" s="7">
        <f>(1/2)*8.34</f>
        <v>4.17</v>
      </c>
      <c r="C570" s="9">
        <v>5.01</v>
      </c>
    </row>
    <row r="571" spans="1:3" ht="18.75" x14ac:dyDescent="0.25">
      <c r="A571" s="2" t="s">
        <v>469</v>
      </c>
      <c r="B571" s="8">
        <v>18</v>
      </c>
      <c r="C571" s="10">
        <v>29.85</v>
      </c>
    </row>
    <row r="572" spans="1:3" ht="18.75" x14ac:dyDescent="0.25">
      <c r="A572" s="1" t="s">
        <v>470</v>
      </c>
      <c r="B572" s="7">
        <f>20*8*0.0625</f>
        <v>10</v>
      </c>
      <c r="C572" s="9">
        <v>94.5</v>
      </c>
    </row>
    <row r="573" spans="1:3" ht="18.75" x14ac:dyDescent="0.25">
      <c r="A573" s="2" t="s">
        <v>471</v>
      </c>
      <c r="B573" s="8">
        <v>25</v>
      </c>
      <c r="C573" s="10">
        <v>10.73</v>
      </c>
    </row>
    <row r="574" spans="1:3" ht="18.75" x14ac:dyDescent="0.25">
      <c r="A574" s="1" t="s">
        <v>472</v>
      </c>
      <c r="B574" s="7">
        <v>2.5</v>
      </c>
      <c r="C574" s="9">
        <v>112.08</v>
      </c>
    </row>
    <row r="575" spans="1:3" ht="18.75" x14ac:dyDescent="0.25">
      <c r="A575" s="2" t="s">
        <v>473</v>
      </c>
      <c r="B575" s="8">
        <v>18</v>
      </c>
      <c r="C575" s="10">
        <v>30.8</v>
      </c>
    </row>
    <row r="576" spans="1:3" ht="18.75" x14ac:dyDescent="0.25">
      <c r="A576" s="1" t="s">
        <v>474</v>
      </c>
      <c r="B576" s="7">
        <f>5*8.34</f>
        <v>41.7</v>
      </c>
      <c r="C576" s="9">
        <v>83.95</v>
      </c>
    </row>
    <row r="577" spans="1:3" ht="18.75" x14ac:dyDescent="0.25">
      <c r="A577" s="2" t="s">
        <v>475</v>
      </c>
      <c r="B577" s="8">
        <f>12*28*0.0625</f>
        <v>21</v>
      </c>
      <c r="C577" s="10">
        <v>26.43</v>
      </c>
    </row>
    <row r="578" spans="1:3" ht="18.75" x14ac:dyDescent="0.25">
      <c r="A578" s="1" t="s">
        <v>476</v>
      </c>
      <c r="B578" s="7" t="s">
        <v>663</v>
      </c>
      <c r="C578" s="9">
        <v>82.8</v>
      </c>
    </row>
    <row r="579" spans="1:3" ht="18.75" x14ac:dyDescent="0.25">
      <c r="A579" s="2" t="s">
        <v>477</v>
      </c>
      <c r="B579" s="8" t="s">
        <v>663</v>
      </c>
      <c r="C579" s="10">
        <v>63.67</v>
      </c>
    </row>
    <row r="580" spans="1:3" ht="18.75" x14ac:dyDescent="0.25">
      <c r="A580" s="1" t="s">
        <v>478</v>
      </c>
      <c r="B580" s="7">
        <v>25</v>
      </c>
      <c r="C580" s="11">
        <v>6.22</v>
      </c>
    </row>
    <row r="581" spans="1:3" ht="18.75" x14ac:dyDescent="0.25">
      <c r="A581" s="2" t="s">
        <v>478</v>
      </c>
      <c r="B581" s="8">
        <v>25</v>
      </c>
      <c r="C581" s="10">
        <v>6.22</v>
      </c>
    </row>
    <row r="582" spans="1:3" ht="18.75" x14ac:dyDescent="0.25">
      <c r="A582" s="1" t="s">
        <v>479</v>
      </c>
      <c r="B582" s="7">
        <v>36</v>
      </c>
      <c r="C582" s="9">
        <v>20.16</v>
      </c>
    </row>
    <row r="583" spans="1:3" ht="18.75" x14ac:dyDescent="0.25">
      <c r="A583" s="2" t="s">
        <v>480</v>
      </c>
      <c r="B583" s="8" t="s">
        <v>663</v>
      </c>
      <c r="C583" s="10">
        <v>21.05</v>
      </c>
    </row>
    <row r="584" spans="1:3" ht="18.75" x14ac:dyDescent="0.25">
      <c r="A584" s="1" t="s">
        <v>481</v>
      </c>
      <c r="B584" s="7" t="s">
        <v>663</v>
      </c>
      <c r="C584" s="9">
        <v>31.94</v>
      </c>
    </row>
    <row r="585" spans="1:3" ht="18.75" x14ac:dyDescent="0.25">
      <c r="A585" s="2" t="s">
        <v>482</v>
      </c>
      <c r="B585" s="8">
        <f>(1/2.5)*8.34</f>
        <v>3.3360000000000003</v>
      </c>
      <c r="C585" s="10">
        <v>79.209999999999994</v>
      </c>
    </row>
    <row r="586" spans="1:3" ht="18.75" x14ac:dyDescent="0.25">
      <c r="A586" s="1" t="s">
        <v>483</v>
      </c>
      <c r="B586" s="7">
        <v>33.36</v>
      </c>
      <c r="C586" s="9">
        <v>18.350000000000001</v>
      </c>
    </row>
    <row r="587" spans="1:3" ht="18.75" x14ac:dyDescent="0.25">
      <c r="A587" s="2" t="s">
        <v>484</v>
      </c>
      <c r="B587" s="8">
        <v>9</v>
      </c>
      <c r="C587" s="10">
        <v>20</v>
      </c>
    </row>
    <row r="588" spans="1:3" ht="18.75" x14ac:dyDescent="0.25">
      <c r="A588" s="1" t="s">
        <v>484</v>
      </c>
      <c r="B588" s="7">
        <v>9</v>
      </c>
      <c r="C588" s="9">
        <v>20</v>
      </c>
    </row>
    <row r="589" spans="1:3" ht="18.75" x14ac:dyDescent="0.25">
      <c r="A589" s="2" t="s">
        <v>485</v>
      </c>
      <c r="B589" s="8">
        <v>10.5</v>
      </c>
      <c r="C589" s="10">
        <v>36.68</v>
      </c>
    </row>
    <row r="590" spans="1:3" ht="18.75" x14ac:dyDescent="0.25">
      <c r="A590" s="1" t="s">
        <v>485</v>
      </c>
      <c r="B590" s="7">
        <v>10.5</v>
      </c>
      <c r="C590" s="9">
        <v>36.68</v>
      </c>
    </row>
    <row r="591" spans="1:3" ht="18.75" x14ac:dyDescent="0.25">
      <c r="A591" s="2" t="s">
        <v>486</v>
      </c>
      <c r="B591" s="8">
        <v>9</v>
      </c>
      <c r="C591" s="10">
        <v>6.25</v>
      </c>
    </row>
    <row r="592" spans="1:3" ht="18.75" x14ac:dyDescent="0.25">
      <c r="A592" s="1" t="s">
        <v>486</v>
      </c>
      <c r="B592" s="7">
        <v>9</v>
      </c>
      <c r="C592" s="9">
        <v>6.25</v>
      </c>
    </row>
    <row r="593" spans="1:3" ht="18.75" x14ac:dyDescent="0.25">
      <c r="A593" s="2" t="s">
        <v>487</v>
      </c>
      <c r="B593" s="8">
        <v>9</v>
      </c>
      <c r="C593" s="10">
        <v>8.9600000000000009</v>
      </c>
    </row>
    <row r="594" spans="1:3" ht="18.75" x14ac:dyDescent="0.25">
      <c r="A594" s="1" t="s">
        <v>487</v>
      </c>
      <c r="B594" s="7">
        <v>9</v>
      </c>
      <c r="C594" s="9">
        <v>8.9600000000000009</v>
      </c>
    </row>
    <row r="595" spans="1:3" ht="18.75" x14ac:dyDescent="0.25">
      <c r="A595" s="2" t="s">
        <v>488</v>
      </c>
      <c r="B595" s="8">
        <v>9</v>
      </c>
      <c r="C595" s="10">
        <v>5.12</v>
      </c>
    </row>
    <row r="596" spans="1:3" ht="18.75" x14ac:dyDescent="0.25">
      <c r="A596" s="1" t="s">
        <v>488</v>
      </c>
      <c r="B596" s="7">
        <v>9</v>
      </c>
      <c r="C596" s="9">
        <v>5.12</v>
      </c>
    </row>
    <row r="597" spans="1:3" ht="18.75" x14ac:dyDescent="0.25">
      <c r="A597" s="2" t="s">
        <v>489</v>
      </c>
      <c r="B597" s="8">
        <f>2*8.34</f>
        <v>16.68</v>
      </c>
      <c r="C597" s="10">
        <v>35.909999999999997</v>
      </c>
    </row>
    <row r="598" spans="1:3" ht="18.75" x14ac:dyDescent="0.25">
      <c r="A598" s="1" t="s">
        <v>490</v>
      </c>
      <c r="B598" s="7">
        <v>9</v>
      </c>
      <c r="C598" s="9">
        <v>8.9600000000000009</v>
      </c>
    </row>
    <row r="599" spans="1:3" ht="18.75" x14ac:dyDescent="0.25">
      <c r="A599" s="2" t="s">
        <v>490</v>
      </c>
      <c r="B599" s="8">
        <v>9</v>
      </c>
      <c r="C599" s="10">
        <v>8.9600000000000009</v>
      </c>
    </row>
    <row r="600" spans="1:3" ht="18.75" x14ac:dyDescent="0.25">
      <c r="A600" s="1" t="s">
        <v>491</v>
      </c>
      <c r="B600" s="7">
        <v>9</v>
      </c>
      <c r="C600" s="9">
        <v>8.9499999999999993</v>
      </c>
    </row>
    <row r="601" spans="1:3" ht="18.75" x14ac:dyDescent="0.25">
      <c r="A601" s="2" t="s">
        <v>492</v>
      </c>
      <c r="B601" s="8">
        <v>9</v>
      </c>
      <c r="C601" s="10">
        <v>7.2</v>
      </c>
    </row>
    <row r="602" spans="1:3" ht="18.75" x14ac:dyDescent="0.25">
      <c r="A602" s="1" t="s">
        <v>493</v>
      </c>
      <c r="B602" s="7">
        <v>9</v>
      </c>
      <c r="C602" s="9">
        <v>14.51</v>
      </c>
    </row>
    <row r="603" spans="1:3" ht="18.75" x14ac:dyDescent="0.25">
      <c r="A603" s="2" t="s">
        <v>494</v>
      </c>
      <c r="B603" s="8">
        <v>9</v>
      </c>
      <c r="C603" s="10">
        <v>6.4</v>
      </c>
    </row>
    <row r="604" spans="1:3" ht="18.75" x14ac:dyDescent="0.25">
      <c r="A604" s="1" t="s">
        <v>494</v>
      </c>
      <c r="B604" s="7">
        <v>9</v>
      </c>
      <c r="C604" s="9">
        <v>6.4</v>
      </c>
    </row>
    <row r="605" spans="1:3" ht="18.75" x14ac:dyDescent="0.25">
      <c r="A605" s="2" t="s">
        <v>495</v>
      </c>
      <c r="B605" s="8">
        <v>9</v>
      </c>
      <c r="C605" s="10">
        <v>9.77</v>
      </c>
    </row>
    <row r="606" spans="1:3" ht="18.75" x14ac:dyDescent="0.25">
      <c r="A606" s="1" t="s">
        <v>495</v>
      </c>
      <c r="B606" s="7">
        <v>9</v>
      </c>
      <c r="C606" s="9">
        <v>9.77</v>
      </c>
    </row>
    <row r="607" spans="1:3" ht="18.75" x14ac:dyDescent="0.25">
      <c r="A607" s="2" t="s">
        <v>496</v>
      </c>
      <c r="B607" s="8">
        <v>9</v>
      </c>
      <c r="C607" s="10">
        <v>20</v>
      </c>
    </row>
    <row r="608" spans="1:3" ht="18.75" x14ac:dyDescent="0.25">
      <c r="A608" s="1" t="s">
        <v>496</v>
      </c>
      <c r="B608" s="7">
        <v>9</v>
      </c>
      <c r="C608" s="9">
        <v>20</v>
      </c>
    </row>
    <row r="609" spans="1:3" ht="18.75" x14ac:dyDescent="0.25">
      <c r="A609" s="2" t="s">
        <v>497</v>
      </c>
      <c r="B609" s="8">
        <v>9</v>
      </c>
      <c r="C609" s="10">
        <v>6.75</v>
      </c>
    </row>
    <row r="610" spans="1:3" ht="18.75" x14ac:dyDescent="0.25">
      <c r="A610" s="1" t="s">
        <v>498</v>
      </c>
      <c r="B610" s="7">
        <v>9</v>
      </c>
      <c r="C610" s="9">
        <v>4.71</v>
      </c>
    </row>
    <row r="611" spans="1:3" ht="18.75" x14ac:dyDescent="0.25">
      <c r="A611" s="2" t="s">
        <v>499</v>
      </c>
      <c r="B611" s="8">
        <v>9</v>
      </c>
      <c r="C611" s="10">
        <v>7.68</v>
      </c>
    </row>
    <row r="612" spans="1:3" ht="18.75" x14ac:dyDescent="0.25">
      <c r="A612" s="1" t="s">
        <v>499</v>
      </c>
      <c r="B612" s="7">
        <v>9</v>
      </c>
      <c r="C612" s="9">
        <v>7.68</v>
      </c>
    </row>
    <row r="613" spans="1:3" ht="18.75" x14ac:dyDescent="0.25">
      <c r="A613" s="2" t="s">
        <v>500</v>
      </c>
      <c r="B613" s="8">
        <v>9</v>
      </c>
      <c r="C613" s="10">
        <v>6.4</v>
      </c>
    </row>
    <row r="614" spans="1:3" ht="18.75" x14ac:dyDescent="0.25">
      <c r="A614" s="1" t="s">
        <v>500</v>
      </c>
      <c r="B614" s="7">
        <v>9</v>
      </c>
      <c r="C614" s="9">
        <v>6.4</v>
      </c>
    </row>
    <row r="615" spans="1:3" ht="18.75" x14ac:dyDescent="0.25">
      <c r="A615" s="2" t="s">
        <v>501</v>
      </c>
      <c r="B615" s="8">
        <v>1</v>
      </c>
      <c r="C615" s="10">
        <v>9.6199999999999992</v>
      </c>
    </row>
    <row r="616" spans="1:3" ht="18.75" x14ac:dyDescent="0.25">
      <c r="A616" s="1" t="s">
        <v>502</v>
      </c>
      <c r="B616" s="7">
        <v>9</v>
      </c>
      <c r="C616" s="9">
        <v>5.6</v>
      </c>
    </row>
    <row r="617" spans="1:3" ht="18.75" x14ac:dyDescent="0.25">
      <c r="A617" s="2" t="s">
        <v>502</v>
      </c>
      <c r="B617" s="8">
        <v>9</v>
      </c>
      <c r="C617" s="10">
        <v>5.6</v>
      </c>
    </row>
    <row r="618" spans="1:3" ht="18.75" x14ac:dyDescent="0.25">
      <c r="A618" s="1" t="s">
        <v>503</v>
      </c>
      <c r="B618" s="7">
        <v>9</v>
      </c>
      <c r="C618" s="9">
        <v>5.19</v>
      </c>
    </row>
    <row r="619" spans="1:3" ht="18.75" x14ac:dyDescent="0.25">
      <c r="A619" s="2" t="s">
        <v>503</v>
      </c>
      <c r="B619" s="8">
        <v>9</v>
      </c>
      <c r="C619" s="10">
        <v>5.19</v>
      </c>
    </row>
    <row r="620" spans="1:3" ht="18.75" x14ac:dyDescent="0.25">
      <c r="A620" s="1" t="s">
        <v>504</v>
      </c>
      <c r="B620" s="7">
        <v>8.34</v>
      </c>
      <c r="C620" s="9">
        <v>10.44</v>
      </c>
    </row>
    <row r="621" spans="1:3" ht="18.75" x14ac:dyDescent="0.25">
      <c r="A621" s="2" t="s">
        <v>505</v>
      </c>
      <c r="B621" s="8">
        <v>9</v>
      </c>
      <c r="C621" s="10">
        <v>31.96</v>
      </c>
    </row>
    <row r="622" spans="1:3" ht="18.75" x14ac:dyDescent="0.25">
      <c r="A622" s="1" t="s">
        <v>506</v>
      </c>
      <c r="B622" s="7">
        <v>9</v>
      </c>
      <c r="C622" s="9">
        <v>7.04</v>
      </c>
    </row>
    <row r="623" spans="1:3" ht="18.75" x14ac:dyDescent="0.25">
      <c r="A623" s="2" t="s">
        <v>506</v>
      </c>
      <c r="B623" s="8">
        <v>9</v>
      </c>
      <c r="C623" s="10">
        <v>7.04</v>
      </c>
    </row>
    <row r="624" spans="1:3" ht="18.75" x14ac:dyDescent="0.25">
      <c r="A624" s="1" t="s">
        <v>507</v>
      </c>
      <c r="B624" s="7" t="s">
        <v>663</v>
      </c>
      <c r="C624" s="9">
        <v>33.71</v>
      </c>
    </row>
    <row r="625" spans="1:3" ht="18.75" x14ac:dyDescent="0.25">
      <c r="A625" s="2" t="s">
        <v>508</v>
      </c>
      <c r="B625" s="8" t="s">
        <v>663</v>
      </c>
      <c r="C625" s="10">
        <v>75.89</v>
      </c>
    </row>
    <row r="626" spans="1:3" ht="18.75" x14ac:dyDescent="0.25">
      <c r="A626" s="1" t="s">
        <v>509</v>
      </c>
      <c r="B626" s="7" t="s">
        <v>663</v>
      </c>
      <c r="C626" s="9">
        <v>13.83</v>
      </c>
    </row>
    <row r="627" spans="1:3" ht="18.75" x14ac:dyDescent="0.25">
      <c r="A627" s="2" t="s">
        <v>510</v>
      </c>
      <c r="B627" s="8" t="s">
        <v>663</v>
      </c>
      <c r="C627" s="10">
        <v>47.55</v>
      </c>
    </row>
    <row r="628" spans="1:3" ht="18.75" x14ac:dyDescent="0.25">
      <c r="A628" s="1" t="s">
        <v>511</v>
      </c>
      <c r="B628" s="7">
        <v>8.34</v>
      </c>
      <c r="C628" s="9">
        <v>15.36</v>
      </c>
    </row>
    <row r="629" spans="1:3" ht="18.75" x14ac:dyDescent="0.25">
      <c r="A629" s="2" t="s">
        <v>512</v>
      </c>
      <c r="B629" s="8">
        <v>1</v>
      </c>
      <c r="C629" s="10">
        <v>6.72</v>
      </c>
    </row>
    <row r="630" spans="1:3" ht="18.75" x14ac:dyDescent="0.25">
      <c r="A630" s="1" t="s">
        <v>513</v>
      </c>
      <c r="B630" s="7">
        <v>10</v>
      </c>
      <c r="C630" s="9">
        <v>45.95</v>
      </c>
    </row>
    <row r="631" spans="1:3" ht="18.75" x14ac:dyDescent="0.25">
      <c r="A631" s="2" t="s">
        <v>513</v>
      </c>
      <c r="B631" s="8">
        <v>10</v>
      </c>
      <c r="C631" s="10">
        <v>45.95</v>
      </c>
    </row>
    <row r="632" spans="1:3" ht="18.75" x14ac:dyDescent="0.25">
      <c r="A632" s="1" t="s">
        <v>514</v>
      </c>
      <c r="B632" s="7">
        <v>12</v>
      </c>
      <c r="C632" s="9">
        <v>96.83</v>
      </c>
    </row>
    <row r="633" spans="1:3" ht="18.75" x14ac:dyDescent="0.25">
      <c r="A633" s="2" t="s">
        <v>515</v>
      </c>
      <c r="B633" s="8">
        <v>35</v>
      </c>
      <c r="C633" s="10">
        <v>96.25</v>
      </c>
    </row>
    <row r="634" spans="1:3" ht="18.75" x14ac:dyDescent="0.25">
      <c r="A634" s="1" t="s">
        <v>516</v>
      </c>
      <c r="B634" s="7">
        <v>10</v>
      </c>
      <c r="C634" s="9">
        <v>81.459999999999994</v>
      </c>
    </row>
    <row r="635" spans="1:3" ht="18.75" x14ac:dyDescent="0.25">
      <c r="A635" s="2" t="s">
        <v>516</v>
      </c>
      <c r="B635" s="8">
        <v>10</v>
      </c>
      <c r="C635" s="10">
        <v>81.459999999999994</v>
      </c>
    </row>
    <row r="636" spans="1:3" ht="18.75" x14ac:dyDescent="0.25">
      <c r="A636" s="1" t="s">
        <v>517</v>
      </c>
      <c r="B636" s="7">
        <v>15</v>
      </c>
      <c r="C636" s="9">
        <v>33</v>
      </c>
    </row>
    <row r="637" spans="1:3" ht="18.75" x14ac:dyDescent="0.25">
      <c r="A637" s="2" t="s">
        <v>517</v>
      </c>
      <c r="B637" s="8">
        <v>15</v>
      </c>
      <c r="C637" s="10">
        <f>2.1*15</f>
        <v>31.5</v>
      </c>
    </row>
    <row r="638" spans="1:3" ht="18.75" x14ac:dyDescent="0.25">
      <c r="A638" s="1" t="s">
        <v>518</v>
      </c>
      <c r="B638" s="7">
        <v>10</v>
      </c>
      <c r="C638" s="9">
        <v>68.06</v>
      </c>
    </row>
    <row r="639" spans="1:3" ht="18.75" x14ac:dyDescent="0.25">
      <c r="A639" s="2" t="s">
        <v>518</v>
      </c>
      <c r="B639" s="8">
        <v>10</v>
      </c>
      <c r="C639" s="10">
        <v>68.06</v>
      </c>
    </row>
    <row r="640" spans="1:3" ht="18.75" x14ac:dyDescent="0.25">
      <c r="A640" s="1" t="s">
        <v>519</v>
      </c>
      <c r="B640" s="7" t="s">
        <v>663</v>
      </c>
      <c r="C640" s="9">
        <v>59.5</v>
      </c>
    </row>
    <row r="641" spans="1:3" ht="18.75" x14ac:dyDescent="0.25">
      <c r="A641" s="2" t="s">
        <v>520</v>
      </c>
      <c r="B641" s="8">
        <v>50</v>
      </c>
      <c r="C641" s="10">
        <v>277.5</v>
      </c>
    </row>
    <row r="642" spans="1:3" ht="18.75" x14ac:dyDescent="0.25">
      <c r="A642" s="1" t="s">
        <v>520</v>
      </c>
      <c r="B642" s="7">
        <v>50</v>
      </c>
      <c r="C642" s="9">
        <v>277.5</v>
      </c>
    </row>
    <row r="643" spans="1:3" ht="18.75" x14ac:dyDescent="0.25">
      <c r="A643" s="2" t="s">
        <v>521</v>
      </c>
      <c r="B643" s="8">
        <v>50</v>
      </c>
      <c r="C643" s="10">
        <v>230</v>
      </c>
    </row>
    <row r="644" spans="1:3" ht="18.75" x14ac:dyDescent="0.25">
      <c r="A644" s="1" t="s">
        <v>521</v>
      </c>
      <c r="B644" s="7">
        <v>50</v>
      </c>
      <c r="C644" s="9">
        <v>230</v>
      </c>
    </row>
    <row r="645" spans="1:3" ht="18.75" x14ac:dyDescent="0.25">
      <c r="A645" s="2" t="s">
        <v>522</v>
      </c>
      <c r="B645" s="8">
        <v>50</v>
      </c>
      <c r="C645" s="10">
        <v>230</v>
      </c>
    </row>
    <row r="646" spans="1:3" ht="18.75" x14ac:dyDescent="0.25">
      <c r="A646" s="1" t="s">
        <v>522</v>
      </c>
      <c r="B646" s="7">
        <v>50</v>
      </c>
      <c r="C646" s="9">
        <v>230</v>
      </c>
    </row>
    <row r="647" spans="1:3" ht="18.75" x14ac:dyDescent="0.25">
      <c r="A647" s="2" t="s">
        <v>523</v>
      </c>
      <c r="B647" s="8">
        <v>18</v>
      </c>
      <c r="C647" s="10">
        <v>29.85</v>
      </c>
    </row>
    <row r="648" spans="1:3" ht="18.75" x14ac:dyDescent="0.25">
      <c r="A648" s="1" t="s">
        <v>524</v>
      </c>
      <c r="B648" s="7">
        <v>18</v>
      </c>
      <c r="C648" s="9">
        <v>29.549999999999997</v>
      </c>
    </row>
    <row r="649" spans="1:3" ht="18.75" x14ac:dyDescent="0.25">
      <c r="A649" s="2" t="s">
        <v>525</v>
      </c>
      <c r="B649" s="8">
        <v>8.34</v>
      </c>
      <c r="C649" s="10">
        <v>4.9000000000000004</v>
      </c>
    </row>
    <row r="650" spans="1:3" ht="18.75" x14ac:dyDescent="0.25">
      <c r="A650" s="1" t="s">
        <v>526</v>
      </c>
      <c r="B650" s="7">
        <v>7.5</v>
      </c>
      <c r="C650" s="9">
        <v>5.12</v>
      </c>
    </row>
    <row r="651" spans="1:3" ht="18.75" x14ac:dyDescent="0.25">
      <c r="A651" s="2" t="s">
        <v>526</v>
      </c>
      <c r="B651" s="8">
        <v>7.5</v>
      </c>
      <c r="C651" s="10">
        <v>5.12</v>
      </c>
    </row>
    <row r="652" spans="1:3" ht="18.75" x14ac:dyDescent="0.25">
      <c r="A652" s="1" t="s">
        <v>527</v>
      </c>
      <c r="B652" s="7">
        <v>14</v>
      </c>
      <c r="C652" s="9">
        <v>6.88</v>
      </c>
    </row>
    <row r="653" spans="1:3" ht="18.75" x14ac:dyDescent="0.25">
      <c r="A653" s="2" t="s">
        <v>527</v>
      </c>
      <c r="B653" s="8">
        <v>14</v>
      </c>
      <c r="C653" s="10">
        <v>6.88</v>
      </c>
    </row>
    <row r="654" spans="1:3" ht="18.75" x14ac:dyDescent="0.25">
      <c r="A654" s="1" t="s">
        <v>528</v>
      </c>
      <c r="B654" s="7">
        <v>18</v>
      </c>
      <c r="C654" s="9">
        <v>29.949999999999996</v>
      </c>
    </row>
    <row r="655" spans="1:3" ht="18.75" x14ac:dyDescent="0.25">
      <c r="A655" s="2" t="s">
        <v>529</v>
      </c>
      <c r="B655" s="8" t="s">
        <v>663</v>
      </c>
      <c r="C655" s="10">
        <v>43</v>
      </c>
    </row>
    <row r="656" spans="1:3" ht="18.75" x14ac:dyDescent="0.25">
      <c r="A656" s="1" t="s">
        <v>530</v>
      </c>
      <c r="B656" s="7" t="s">
        <v>663</v>
      </c>
      <c r="C656" s="9">
        <v>4.4800000000000004</v>
      </c>
    </row>
    <row r="657" spans="1:3" ht="18.75" x14ac:dyDescent="0.25">
      <c r="A657" s="2" t="s">
        <v>531</v>
      </c>
      <c r="B657" s="8">
        <v>18</v>
      </c>
      <c r="C657" s="10">
        <v>29.549999999999997</v>
      </c>
    </row>
    <row r="658" spans="1:3" ht="18.75" x14ac:dyDescent="0.25">
      <c r="A658" s="1" t="s">
        <v>532</v>
      </c>
      <c r="B658" s="7">
        <f>3*8.34</f>
        <v>25.02</v>
      </c>
      <c r="C658" s="9">
        <v>55.62</v>
      </c>
    </row>
    <row r="659" spans="1:3" ht="18.75" x14ac:dyDescent="0.25">
      <c r="A659" s="2" t="s">
        <v>533</v>
      </c>
      <c r="B659" s="8" t="s">
        <v>663</v>
      </c>
      <c r="C659" s="10">
        <v>29.79</v>
      </c>
    </row>
    <row r="660" spans="1:3" ht="18.75" x14ac:dyDescent="0.25">
      <c r="A660" s="1" t="s">
        <v>534</v>
      </c>
      <c r="B660" s="7" t="s">
        <v>663</v>
      </c>
      <c r="C660" s="9">
        <v>9.91</v>
      </c>
    </row>
    <row r="661" spans="1:3" ht="18.75" x14ac:dyDescent="0.25">
      <c r="A661" s="2" t="s">
        <v>535</v>
      </c>
      <c r="B661" s="8">
        <f>3*8.34</f>
        <v>25.02</v>
      </c>
      <c r="C661" s="10">
        <v>24.5</v>
      </c>
    </row>
    <row r="662" spans="1:3" ht="18.75" x14ac:dyDescent="0.25">
      <c r="A662" s="1" t="s">
        <v>536</v>
      </c>
      <c r="B662" s="7">
        <v>8.36</v>
      </c>
      <c r="C662" s="9">
        <v>40</v>
      </c>
    </row>
    <row r="663" spans="1:3" ht="18.75" x14ac:dyDescent="0.25">
      <c r="A663" s="2" t="s">
        <v>537</v>
      </c>
      <c r="B663" s="8">
        <f>6*0.0625</f>
        <v>0.375</v>
      </c>
      <c r="C663" s="10">
        <v>8.9700000000000006</v>
      </c>
    </row>
    <row r="664" spans="1:3" ht="18.75" x14ac:dyDescent="0.25">
      <c r="A664" s="1" t="s">
        <v>538</v>
      </c>
      <c r="B664" s="7">
        <v>25</v>
      </c>
      <c r="C664" s="9">
        <v>165.75</v>
      </c>
    </row>
    <row r="665" spans="1:3" ht="18.75" x14ac:dyDescent="0.25">
      <c r="A665" s="2" t="s">
        <v>538</v>
      </c>
      <c r="B665" s="8">
        <v>25</v>
      </c>
      <c r="C665" s="10">
        <v>165.75</v>
      </c>
    </row>
    <row r="666" spans="1:3" ht="18.75" x14ac:dyDescent="0.25">
      <c r="A666" s="1" t="s">
        <v>539</v>
      </c>
      <c r="B666" s="7">
        <v>25</v>
      </c>
      <c r="C666" s="9">
        <v>98</v>
      </c>
    </row>
    <row r="667" spans="1:3" ht="18.75" x14ac:dyDescent="0.25">
      <c r="A667" s="2" t="s">
        <v>540</v>
      </c>
      <c r="B667" s="8">
        <v>25</v>
      </c>
      <c r="C667" s="10">
        <v>101.25</v>
      </c>
    </row>
    <row r="668" spans="1:3" ht="18.75" x14ac:dyDescent="0.25">
      <c r="A668" s="1" t="s">
        <v>541</v>
      </c>
      <c r="B668" s="7">
        <v>5</v>
      </c>
      <c r="C668" s="9">
        <v>32.270000000000003</v>
      </c>
    </row>
    <row r="669" spans="1:3" ht="18.75" x14ac:dyDescent="0.25">
      <c r="A669" s="2" t="s">
        <v>542</v>
      </c>
      <c r="B669" s="8">
        <v>4</v>
      </c>
      <c r="C669" s="10">
        <v>18.75</v>
      </c>
    </row>
    <row r="670" spans="1:3" ht="18.75" x14ac:dyDescent="0.25">
      <c r="A670" s="1" t="s">
        <v>543</v>
      </c>
      <c r="B670" s="7">
        <v>6</v>
      </c>
      <c r="C670" s="9">
        <v>36.65</v>
      </c>
    </row>
    <row r="671" spans="1:3" ht="18.75" x14ac:dyDescent="0.25">
      <c r="A671" s="2" t="s">
        <v>544</v>
      </c>
      <c r="B671" s="8">
        <v>6</v>
      </c>
      <c r="C671" s="12">
        <v>24.5</v>
      </c>
    </row>
    <row r="672" spans="1:3" ht="18.75" x14ac:dyDescent="0.25">
      <c r="A672" s="1" t="s">
        <v>545</v>
      </c>
      <c r="B672" s="7" t="s">
        <v>663</v>
      </c>
      <c r="C672" s="9">
        <v>38.75</v>
      </c>
    </row>
    <row r="673" spans="1:3" ht="18.75" x14ac:dyDescent="0.25">
      <c r="A673" s="2" t="s">
        <v>546</v>
      </c>
      <c r="B673" s="8">
        <v>8.34</v>
      </c>
      <c r="C673" s="10">
        <v>16.850000000000001</v>
      </c>
    </row>
    <row r="674" spans="1:3" ht="18.75" x14ac:dyDescent="0.25">
      <c r="A674" s="1" t="s">
        <v>547</v>
      </c>
      <c r="B674" s="7">
        <v>3</v>
      </c>
      <c r="C674" s="9">
        <v>9.98</v>
      </c>
    </row>
    <row r="675" spans="1:3" ht="18.75" x14ac:dyDescent="0.25">
      <c r="A675" s="2" t="s">
        <v>548</v>
      </c>
      <c r="B675" s="8">
        <f>32*0.0625</f>
        <v>2</v>
      </c>
      <c r="C675" s="10">
        <v>17.14</v>
      </c>
    </row>
    <row r="676" spans="1:3" ht="18.75" x14ac:dyDescent="0.25">
      <c r="A676" s="1" t="s">
        <v>549</v>
      </c>
      <c r="B676" s="7" t="s">
        <v>663</v>
      </c>
      <c r="C676" s="9">
        <v>6.53</v>
      </c>
    </row>
    <row r="677" spans="1:3" ht="18.75" x14ac:dyDescent="0.25">
      <c r="A677" s="6" t="s">
        <v>550</v>
      </c>
      <c r="B677" s="8">
        <v>25</v>
      </c>
      <c r="C677" s="21">
        <v>93.75</v>
      </c>
    </row>
    <row r="678" spans="1:3" ht="18.75" x14ac:dyDescent="0.25">
      <c r="A678" s="1" t="s">
        <v>550</v>
      </c>
      <c r="B678" s="7">
        <v>25</v>
      </c>
      <c r="C678" s="9">
        <v>93.75</v>
      </c>
    </row>
    <row r="679" spans="1:3" ht="18.75" x14ac:dyDescent="0.25">
      <c r="A679" s="2" t="s">
        <v>551</v>
      </c>
      <c r="B679" s="8">
        <v>25</v>
      </c>
      <c r="C679" s="10">
        <v>102.75</v>
      </c>
    </row>
    <row r="680" spans="1:3" ht="18.75" x14ac:dyDescent="0.25">
      <c r="A680" s="1" t="s">
        <v>551</v>
      </c>
      <c r="B680" s="7">
        <v>25</v>
      </c>
      <c r="C680" s="9">
        <v>102.75</v>
      </c>
    </row>
    <row r="681" spans="1:3" ht="18.75" x14ac:dyDescent="0.25">
      <c r="A681" s="2" t="s">
        <v>552</v>
      </c>
      <c r="B681" s="8">
        <v>3</v>
      </c>
      <c r="C681" s="10">
        <v>26.22</v>
      </c>
    </row>
    <row r="682" spans="1:3" ht="18.75" x14ac:dyDescent="0.25">
      <c r="A682" s="1" t="s">
        <v>553</v>
      </c>
      <c r="B682" s="7">
        <v>3.5</v>
      </c>
      <c r="C682" s="9">
        <v>58.95</v>
      </c>
    </row>
    <row r="683" spans="1:3" ht="18.75" x14ac:dyDescent="0.25">
      <c r="A683" s="2" t="s">
        <v>554</v>
      </c>
      <c r="B683" s="8">
        <v>4.5</v>
      </c>
      <c r="C683" s="10">
        <v>32.97</v>
      </c>
    </row>
    <row r="684" spans="1:3" ht="18.75" x14ac:dyDescent="0.25">
      <c r="A684" s="1" t="s">
        <v>555</v>
      </c>
      <c r="B684" s="7">
        <v>5</v>
      </c>
      <c r="C684" s="9">
        <v>62.88</v>
      </c>
    </row>
    <row r="685" spans="1:3" ht="18.75" x14ac:dyDescent="0.25">
      <c r="A685" s="2" t="s">
        <v>556</v>
      </c>
      <c r="B685" s="8">
        <f>29*0.0625</f>
        <v>1.8125</v>
      </c>
      <c r="C685" s="10">
        <v>10.24</v>
      </c>
    </row>
    <row r="686" spans="1:3" ht="18.75" x14ac:dyDescent="0.25">
      <c r="A686" s="1" t="s">
        <v>557</v>
      </c>
      <c r="B686" s="7">
        <f>16*0.0625</f>
        <v>1</v>
      </c>
      <c r="C686" s="9">
        <v>4.75</v>
      </c>
    </row>
    <row r="687" spans="1:3" ht="18.75" x14ac:dyDescent="0.25">
      <c r="A687" s="2" t="s">
        <v>558</v>
      </c>
      <c r="B687" s="8">
        <v>1.25</v>
      </c>
      <c r="C687" s="10">
        <v>16</v>
      </c>
    </row>
    <row r="688" spans="1:3" ht="18.75" x14ac:dyDescent="0.25">
      <c r="A688" s="1" t="s">
        <v>559</v>
      </c>
      <c r="B688" s="7">
        <f>16*0.0625</f>
        <v>1</v>
      </c>
      <c r="C688" s="9">
        <v>16</v>
      </c>
    </row>
    <row r="689" spans="1:3" ht="18.75" x14ac:dyDescent="0.25">
      <c r="A689" s="2" t="s">
        <v>560</v>
      </c>
      <c r="B689" s="8">
        <v>4.5</v>
      </c>
      <c r="C689" s="10">
        <v>32.68</v>
      </c>
    </row>
    <row r="690" spans="1:3" ht="18.75" x14ac:dyDescent="0.25">
      <c r="A690" s="1" t="s">
        <v>561</v>
      </c>
      <c r="B690" s="7">
        <v>3.5</v>
      </c>
      <c r="C690" s="9">
        <v>25.28</v>
      </c>
    </row>
    <row r="691" spans="1:3" ht="18.75" x14ac:dyDescent="0.25">
      <c r="A691" s="2" t="s">
        <v>562</v>
      </c>
      <c r="B691" s="8">
        <f>10*0.0625</f>
        <v>0.625</v>
      </c>
      <c r="C691" s="10">
        <v>2.15</v>
      </c>
    </row>
    <row r="692" spans="1:3" ht="18.75" x14ac:dyDescent="0.25">
      <c r="A692" s="1" t="s">
        <v>563</v>
      </c>
      <c r="B692" s="7">
        <v>3.5</v>
      </c>
      <c r="C692" s="9">
        <v>57.61</v>
      </c>
    </row>
    <row r="693" spans="1:3" ht="18.75" x14ac:dyDescent="0.25">
      <c r="A693" s="2" t="s">
        <v>564</v>
      </c>
      <c r="B693" s="8">
        <f>25*0.0625</f>
        <v>1.5625</v>
      </c>
      <c r="C693" s="10">
        <v>12.31</v>
      </c>
    </row>
    <row r="694" spans="1:3" ht="18.75" x14ac:dyDescent="0.25">
      <c r="A694" s="1" t="s">
        <v>565</v>
      </c>
      <c r="B694" s="7">
        <v>6</v>
      </c>
      <c r="C694" s="9">
        <v>37.11</v>
      </c>
    </row>
    <row r="695" spans="1:3" ht="18.75" x14ac:dyDescent="0.25">
      <c r="A695" s="2" t="s">
        <v>566</v>
      </c>
      <c r="B695" s="8">
        <v>2</v>
      </c>
      <c r="C695" s="10">
        <v>20.16</v>
      </c>
    </row>
    <row r="696" spans="1:3" ht="18.75" x14ac:dyDescent="0.25">
      <c r="A696" s="1" t="s">
        <v>567</v>
      </c>
      <c r="B696" s="7" t="s">
        <v>663</v>
      </c>
      <c r="C696" s="9">
        <v>24.9</v>
      </c>
    </row>
    <row r="697" spans="1:3" ht="18.75" x14ac:dyDescent="0.25">
      <c r="A697" s="2" t="s">
        <v>568</v>
      </c>
      <c r="B697" s="8">
        <f>6*0.0625</f>
        <v>0.375</v>
      </c>
      <c r="C697" s="10">
        <v>12.42</v>
      </c>
    </row>
    <row r="698" spans="1:3" ht="18.75" x14ac:dyDescent="0.25">
      <c r="A698" s="1" t="s">
        <v>569</v>
      </c>
      <c r="B698" s="7">
        <v>18</v>
      </c>
      <c r="C698" s="9">
        <v>28.9</v>
      </c>
    </row>
    <row r="699" spans="1:3" ht="18.75" x14ac:dyDescent="0.25">
      <c r="A699" s="2" t="s">
        <v>570</v>
      </c>
      <c r="B699" s="8">
        <v>18</v>
      </c>
      <c r="C699" s="22">
        <v>36.799999999999997</v>
      </c>
    </row>
    <row r="700" spans="1:3" ht="18.75" x14ac:dyDescent="0.25">
      <c r="A700" s="1" t="s">
        <v>571</v>
      </c>
      <c r="B700" s="7">
        <v>24</v>
      </c>
      <c r="C700" s="9">
        <v>73.400000000000006</v>
      </c>
    </row>
    <row r="701" spans="1:3" ht="18.75" x14ac:dyDescent="0.25">
      <c r="A701" s="2" t="s">
        <v>572</v>
      </c>
      <c r="B701" s="8" t="s">
        <v>663</v>
      </c>
      <c r="C701" s="10">
        <v>59.99</v>
      </c>
    </row>
    <row r="702" spans="1:3" ht="18.75" x14ac:dyDescent="0.25">
      <c r="A702" s="1" t="s">
        <v>573</v>
      </c>
      <c r="B702" s="7" t="s">
        <v>663</v>
      </c>
      <c r="C702" s="9">
        <v>80.599999999999994</v>
      </c>
    </row>
    <row r="703" spans="1:3" ht="18.75" x14ac:dyDescent="0.25">
      <c r="A703" s="2" t="s">
        <v>573</v>
      </c>
      <c r="B703" s="8" t="s">
        <v>663</v>
      </c>
      <c r="C703" s="10">
        <v>80.599999999999994</v>
      </c>
    </row>
    <row r="704" spans="1:3" ht="18.75" x14ac:dyDescent="0.25">
      <c r="A704" s="1" t="s">
        <v>574</v>
      </c>
      <c r="B704" s="7" t="s">
        <v>663</v>
      </c>
      <c r="C704" s="9">
        <v>40.950000000000003</v>
      </c>
    </row>
    <row r="705" spans="1:3" ht="18.75" x14ac:dyDescent="0.25">
      <c r="A705" s="2" t="s">
        <v>575</v>
      </c>
      <c r="B705" s="8" t="s">
        <v>663</v>
      </c>
      <c r="C705" s="10">
        <v>21.6</v>
      </c>
    </row>
    <row r="706" spans="1:3" ht="18.75" x14ac:dyDescent="0.25">
      <c r="A706" s="1" t="s">
        <v>576</v>
      </c>
      <c r="B706" s="7" t="s">
        <v>663</v>
      </c>
      <c r="C706" s="9">
        <v>85.97</v>
      </c>
    </row>
    <row r="707" spans="1:3" ht="18.75" x14ac:dyDescent="0.25">
      <c r="A707" s="2" t="s">
        <v>577</v>
      </c>
      <c r="B707" s="8">
        <v>3</v>
      </c>
      <c r="C707" s="10">
        <v>5.7</v>
      </c>
    </row>
    <row r="708" spans="1:3" ht="18.75" x14ac:dyDescent="0.25">
      <c r="A708" s="1" t="s">
        <v>578</v>
      </c>
      <c r="B708" s="7">
        <v>50</v>
      </c>
      <c r="C708" s="11">
        <v>38.81</v>
      </c>
    </row>
    <row r="709" spans="1:3" ht="18.75" x14ac:dyDescent="0.25">
      <c r="A709" s="2" t="s">
        <v>578</v>
      </c>
      <c r="B709" s="8">
        <v>30</v>
      </c>
      <c r="C709" s="10">
        <v>38.81</v>
      </c>
    </row>
    <row r="710" spans="1:3" ht="18.75" x14ac:dyDescent="0.25">
      <c r="A710" s="1" t="s">
        <v>579</v>
      </c>
      <c r="B710" s="7">
        <v>50</v>
      </c>
      <c r="C710" s="11">
        <v>31.44</v>
      </c>
    </row>
    <row r="711" spans="1:3" ht="18.75" x14ac:dyDescent="0.25">
      <c r="A711" s="2" t="s">
        <v>579</v>
      </c>
      <c r="B711" s="8">
        <v>50</v>
      </c>
      <c r="C711" s="10">
        <v>31.44</v>
      </c>
    </row>
    <row r="712" spans="1:3" ht="18.75" x14ac:dyDescent="0.25">
      <c r="A712" s="1" t="s">
        <v>580</v>
      </c>
      <c r="B712" s="7">
        <f>12*21</f>
        <v>252</v>
      </c>
      <c r="C712" s="11">
        <v>25.78</v>
      </c>
    </row>
    <row r="713" spans="1:3" ht="18.75" x14ac:dyDescent="0.25">
      <c r="A713" s="2" t="s">
        <v>581</v>
      </c>
      <c r="B713" s="8" t="s">
        <v>663</v>
      </c>
      <c r="C713" s="10">
        <v>76.8</v>
      </c>
    </row>
    <row r="714" spans="1:3" ht="18.75" x14ac:dyDescent="0.25">
      <c r="A714" s="1" t="s">
        <v>582</v>
      </c>
      <c r="B714" s="7" t="s">
        <v>663</v>
      </c>
      <c r="C714" s="9">
        <v>26.8</v>
      </c>
    </row>
    <row r="715" spans="1:3" ht="18.75" x14ac:dyDescent="0.25">
      <c r="A715" s="2" t="s">
        <v>583</v>
      </c>
      <c r="B715" s="8" t="s">
        <v>663</v>
      </c>
      <c r="C715" s="10">
        <v>30.25</v>
      </c>
    </row>
    <row r="716" spans="1:3" ht="18.75" x14ac:dyDescent="0.25">
      <c r="A716" s="1" t="s">
        <v>584</v>
      </c>
      <c r="B716" s="7">
        <f>10*0.0625</f>
        <v>0.625</v>
      </c>
      <c r="C716" s="9">
        <v>12.81</v>
      </c>
    </row>
    <row r="717" spans="1:3" ht="18.75" x14ac:dyDescent="0.25">
      <c r="A717" s="2" t="s">
        <v>585</v>
      </c>
      <c r="B717" s="8" t="s">
        <v>663</v>
      </c>
      <c r="C717" s="10">
        <v>24.29</v>
      </c>
    </row>
    <row r="718" spans="1:3" ht="18.75" x14ac:dyDescent="0.25">
      <c r="A718" s="1" t="s">
        <v>586</v>
      </c>
      <c r="B718" s="7">
        <v>18</v>
      </c>
      <c r="C718" s="9">
        <v>28.550000000000004</v>
      </c>
    </row>
    <row r="719" spans="1:3" ht="18.75" x14ac:dyDescent="0.25">
      <c r="A719" s="2" t="s">
        <v>587</v>
      </c>
      <c r="B719" s="8" t="s">
        <v>663</v>
      </c>
      <c r="C719" s="10">
        <v>7.2</v>
      </c>
    </row>
    <row r="720" spans="1:3" ht="18.75" x14ac:dyDescent="0.25">
      <c r="A720" s="1" t="s">
        <v>588</v>
      </c>
      <c r="B720" s="7" t="s">
        <v>663</v>
      </c>
      <c r="C720" s="9">
        <v>21.75</v>
      </c>
    </row>
    <row r="721" spans="1:3" ht="18.75" x14ac:dyDescent="0.25">
      <c r="A721" s="2" t="s">
        <v>589</v>
      </c>
      <c r="B721" s="8" t="s">
        <v>663</v>
      </c>
      <c r="C721" s="10">
        <v>56.75</v>
      </c>
    </row>
    <row r="722" spans="1:3" ht="18.75" x14ac:dyDescent="0.25">
      <c r="A722" s="1" t="s">
        <v>590</v>
      </c>
      <c r="B722" s="7" t="s">
        <v>663</v>
      </c>
      <c r="C722" s="9">
        <v>41.82</v>
      </c>
    </row>
    <row r="723" spans="1:3" ht="18.75" x14ac:dyDescent="0.25">
      <c r="A723" s="2" t="s">
        <v>590</v>
      </c>
      <c r="B723" s="8" t="s">
        <v>663</v>
      </c>
      <c r="C723" s="10">
        <v>41.82</v>
      </c>
    </row>
    <row r="724" spans="1:3" ht="18.75" x14ac:dyDescent="0.25">
      <c r="A724" s="1" t="s">
        <v>591</v>
      </c>
      <c r="B724" s="7">
        <v>18</v>
      </c>
      <c r="C724" s="18">
        <v>25.24</v>
      </c>
    </row>
    <row r="725" spans="1:3" ht="18.75" x14ac:dyDescent="0.25">
      <c r="A725" s="2" t="s">
        <v>592</v>
      </c>
      <c r="B725" s="8">
        <v>18</v>
      </c>
      <c r="C725" s="22">
        <v>25.24</v>
      </c>
    </row>
    <row r="726" spans="1:3" ht="18.75" x14ac:dyDescent="0.25">
      <c r="A726" s="1" t="s">
        <v>593</v>
      </c>
      <c r="B726" s="7">
        <v>8.34</v>
      </c>
      <c r="C726" s="9">
        <v>10.08</v>
      </c>
    </row>
    <row r="727" spans="1:3" ht="18.75" x14ac:dyDescent="0.25">
      <c r="A727" s="2" t="s">
        <v>594</v>
      </c>
      <c r="B727" s="8" t="s">
        <v>663</v>
      </c>
      <c r="C727" s="10">
        <v>45.75</v>
      </c>
    </row>
    <row r="728" spans="1:3" ht="18.75" x14ac:dyDescent="0.25">
      <c r="A728" s="1" t="s">
        <v>595</v>
      </c>
      <c r="B728" s="7" t="s">
        <v>663</v>
      </c>
      <c r="C728" s="9">
        <v>95</v>
      </c>
    </row>
    <row r="729" spans="1:3" ht="18.75" x14ac:dyDescent="0.25">
      <c r="A729" s="2" t="s">
        <v>596</v>
      </c>
      <c r="B729" s="8" t="s">
        <v>663</v>
      </c>
      <c r="C729" s="10">
        <v>29.53</v>
      </c>
    </row>
    <row r="730" spans="1:3" ht="18.75" x14ac:dyDescent="0.25">
      <c r="A730" s="1" t="s">
        <v>597</v>
      </c>
      <c r="B730" s="7" t="s">
        <v>663</v>
      </c>
      <c r="C730" s="9">
        <v>18.98</v>
      </c>
    </row>
    <row r="731" spans="1:3" ht="18.75" x14ac:dyDescent="0.25">
      <c r="A731" s="2" t="s">
        <v>598</v>
      </c>
      <c r="B731" s="8" t="s">
        <v>663</v>
      </c>
      <c r="C731" s="10">
        <v>27.49</v>
      </c>
    </row>
    <row r="732" spans="1:3" ht="18.75" x14ac:dyDescent="0.25">
      <c r="A732" s="1" t="s">
        <v>599</v>
      </c>
      <c r="B732" s="7" t="s">
        <v>663</v>
      </c>
      <c r="C732" s="9">
        <v>36.74</v>
      </c>
    </row>
    <row r="733" spans="1:3" ht="18.75" x14ac:dyDescent="0.25">
      <c r="A733" s="2" t="s">
        <v>600</v>
      </c>
      <c r="B733" s="8" t="s">
        <v>663</v>
      </c>
      <c r="C733" s="10">
        <v>38.549999999999997</v>
      </c>
    </row>
    <row r="734" spans="1:3" ht="18.75" x14ac:dyDescent="0.25">
      <c r="A734" s="1" t="s">
        <v>601</v>
      </c>
      <c r="B734" s="7">
        <v>18</v>
      </c>
      <c r="C734" s="9">
        <v>34.83</v>
      </c>
    </row>
    <row r="735" spans="1:3" ht="18.75" x14ac:dyDescent="0.25">
      <c r="A735" s="2" t="s">
        <v>602</v>
      </c>
      <c r="B735" s="8" t="s">
        <v>663</v>
      </c>
      <c r="C735" s="10">
        <v>22.86</v>
      </c>
    </row>
    <row r="736" spans="1:3" ht="18.75" x14ac:dyDescent="0.25">
      <c r="A736" s="1" t="s">
        <v>603</v>
      </c>
      <c r="B736" s="7" t="s">
        <v>663</v>
      </c>
      <c r="C736" s="9">
        <v>3.5</v>
      </c>
    </row>
    <row r="737" spans="1:3" ht="18.75" x14ac:dyDescent="0.25">
      <c r="A737" s="2" t="s">
        <v>604</v>
      </c>
      <c r="B737" s="8">
        <v>25</v>
      </c>
      <c r="C737" s="10">
        <v>11</v>
      </c>
    </row>
    <row r="738" spans="1:3" ht="18.75" x14ac:dyDescent="0.25">
      <c r="A738" s="1" t="s">
        <v>605</v>
      </c>
      <c r="B738" s="7" t="s">
        <v>663</v>
      </c>
      <c r="C738" s="9">
        <f>8*3.15</f>
        <v>25.2</v>
      </c>
    </row>
    <row r="739" spans="1:3" ht="18.75" x14ac:dyDescent="0.25">
      <c r="A739" s="2" t="s">
        <v>606</v>
      </c>
      <c r="B739" s="8" t="s">
        <v>663</v>
      </c>
      <c r="C739" s="10">
        <f>1.8*24</f>
        <v>43.2</v>
      </c>
    </row>
    <row r="740" spans="1:3" ht="18.75" x14ac:dyDescent="0.25">
      <c r="A740" s="1" t="s">
        <v>607</v>
      </c>
      <c r="B740" s="7" t="s">
        <v>663</v>
      </c>
      <c r="C740" s="9">
        <v>18.72</v>
      </c>
    </row>
    <row r="741" spans="1:3" ht="18.75" x14ac:dyDescent="0.25">
      <c r="A741" s="2" t="s">
        <v>608</v>
      </c>
      <c r="B741" s="8" t="s">
        <v>663</v>
      </c>
      <c r="C741" s="10">
        <v>42.56</v>
      </c>
    </row>
    <row r="742" spans="1:3" ht="18.75" x14ac:dyDescent="0.25">
      <c r="A742" s="1" t="s">
        <v>609</v>
      </c>
      <c r="B742" s="7" t="s">
        <v>663</v>
      </c>
      <c r="C742" s="9">
        <v>57.95</v>
      </c>
    </row>
    <row r="743" spans="1:3" ht="18.75" x14ac:dyDescent="0.25">
      <c r="A743" s="2" t="s">
        <v>610</v>
      </c>
      <c r="B743" s="8" t="s">
        <v>663</v>
      </c>
      <c r="C743" s="10">
        <v>40.880000000000003</v>
      </c>
    </row>
    <row r="744" spans="1:3" ht="18.75" x14ac:dyDescent="0.25">
      <c r="A744" s="1" t="s">
        <v>611</v>
      </c>
      <c r="B744" s="7" t="s">
        <v>663</v>
      </c>
      <c r="C744" s="9">
        <v>33.229999999999997</v>
      </c>
    </row>
    <row r="745" spans="1:3" ht="18.75" x14ac:dyDescent="0.25">
      <c r="A745" s="2" t="s">
        <v>612</v>
      </c>
      <c r="B745" s="8" t="s">
        <v>663</v>
      </c>
      <c r="C745" s="10">
        <v>51.93</v>
      </c>
    </row>
    <row r="746" spans="1:3" ht="18.75" x14ac:dyDescent="0.25">
      <c r="A746" s="1" t="s">
        <v>613</v>
      </c>
      <c r="B746" s="7">
        <v>18</v>
      </c>
      <c r="C746" s="9">
        <v>31.97</v>
      </c>
    </row>
    <row r="747" spans="1:3" ht="18.75" x14ac:dyDescent="0.25">
      <c r="A747" s="2" t="s">
        <v>614</v>
      </c>
      <c r="B747" s="8">
        <v>18</v>
      </c>
      <c r="C747" s="10">
        <v>31.97</v>
      </c>
    </row>
    <row r="748" spans="1:3" ht="18.75" x14ac:dyDescent="0.25">
      <c r="A748" s="1" t="s">
        <v>615</v>
      </c>
      <c r="B748" s="7">
        <v>18</v>
      </c>
      <c r="C748" s="9">
        <v>31.97</v>
      </c>
    </row>
    <row r="749" spans="1:3" ht="18.75" x14ac:dyDescent="0.25">
      <c r="A749" s="2" t="s">
        <v>616</v>
      </c>
      <c r="B749" s="8">
        <v>18</v>
      </c>
      <c r="C749" s="10">
        <v>31.97</v>
      </c>
    </row>
    <row r="750" spans="1:3" ht="18.75" x14ac:dyDescent="0.25">
      <c r="A750" s="1" t="s">
        <v>617</v>
      </c>
      <c r="B750" s="7" t="s">
        <v>663</v>
      </c>
      <c r="C750" s="9">
        <v>13.98</v>
      </c>
    </row>
    <row r="751" spans="1:3" ht="18.75" x14ac:dyDescent="0.25">
      <c r="A751" s="2" t="s">
        <v>618</v>
      </c>
      <c r="B751" s="8" t="s">
        <v>663</v>
      </c>
      <c r="C751" s="10">
        <v>63.51</v>
      </c>
    </row>
    <row r="752" spans="1:3" ht="18.75" x14ac:dyDescent="0.25">
      <c r="A752" s="1" t="s">
        <v>619</v>
      </c>
      <c r="B752" s="7">
        <v>40</v>
      </c>
      <c r="C752" s="9">
        <v>89.95</v>
      </c>
    </row>
    <row r="753" spans="1:3" ht="18.75" x14ac:dyDescent="0.25">
      <c r="A753" s="2" t="s">
        <v>619</v>
      </c>
      <c r="B753" s="8">
        <v>40</v>
      </c>
      <c r="C753" s="10">
        <v>89.95</v>
      </c>
    </row>
    <row r="754" spans="1:3" ht="18.75" x14ac:dyDescent="0.25">
      <c r="A754" s="1" t="s">
        <v>620</v>
      </c>
      <c r="B754" s="7" t="s">
        <v>663</v>
      </c>
      <c r="C754" s="9">
        <v>82.62</v>
      </c>
    </row>
    <row r="755" spans="1:3" ht="18.75" x14ac:dyDescent="0.25">
      <c r="A755" s="2" t="s">
        <v>620</v>
      </c>
      <c r="B755" s="8" t="s">
        <v>663</v>
      </c>
      <c r="C755" s="10">
        <v>82.62</v>
      </c>
    </row>
    <row r="756" spans="1:3" ht="18.75" x14ac:dyDescent="0.25">
      <c r="A756" s="1" t="s">
        <v>621</v>
      </c>
      <c r="B756" s="7" t="s">
        <v>663</v>
      </c>
      <c r="C756" s="9">
        <v>26.69</v>
      </c>
    </row>
    <row r="757" spans="1:3" ht="18.75" x14ac:dyDescent="0.25">
      <c r="A757" s="2" t="s">
        <v>622</v>
      </c>
      <c r="B757" s="8" t="s">
        <v>663</v>
      </c>
      <c r="C757" s="10">
        <v>16.350000000000001</v>
      </c>
    </row>
    <row r="758" spans="1:3" ht="18.75" x14ac:dyDescent="0.25">
      <c r="A758" s="1" t="s">
        <v>623</v>
      </c>
      <c r="B758" s="7">
        <f>16*0.0625</f>
        <v>1</v>
      </c>
      <c r="C758" s="11">
        <v>31.35</v>
      </c>
    </row>
    <row r="759" spans="1:3" ht="18.75" x14ac:dyDescent="0.25">
      <c r="A759" s="2" t="s">
        <v>624</v>
      </c>
      <c r="B759" s="8" t="s">
        <v>663</v>
      </c>
      <c r="C759" s="10">
        <v>0.86</v>
      </c>
    </row>
    <row r="760" spans="1:3" ht="18.75" x14ac:dyDescent="0.25">
      <c r="A760" s="1" t="s">
        <v>625</v>
      </c>
      <c r="B760" s="7" t="s">
        <v>663</v>
      </c>
      <c r="C760" s="9">
        <v>65.69</v>
      </c>
    </row>
    <row r="761" spans="1:3" ht="18.75" x14ac:dyDescent="0.25">
      <c r="A761" s="2" t="s">
        <v>625</v>
      </c>
      <c r="B761" s="8" t="s">
        <v>663</v>
      </c>
      <c r="C761" s="10">
        <v>65.69</v>
      </c>
    </row>
    <row r="762" spans="1:3" ht="18.75" x14ac:dyDescent="0.25">
      <c r="A762" s="1" t="s">
        <v>626</v>
      </c>
      <c r="B762" s="7">
        <v>8.34</v>
      </c>
      <c r="C762" s="9">
        <v>11.24</v>
      </c>
    </row>
    <row r="763" spans="1:3" ht="18.75" x14ac:dyDescent="0.25">
      <c r="A763" s="2" t="s">
        <v>627</v>
      </c>
      <c r="B763" s="8">
        <v>33.36</v>
      </c>
      <c r="C763" s="10">
        <v>29.67</v>
      </c>
    </row>
    <row r="764" spans="1:3" ht="18.75" x14ac:dyDescent="0.25">
      <c r="A764" s="1" t="s">
        <v>628</v>
      </c>
      <c r="B764" s="7">
        <v>33.36</v>
      </c>
      <c r="C764" s="9">
        <v>36.409999999999997</v>
      </c>
    </row>
    <row r="765" spans="1:3" ht="18.75" x14ac:dyDescent="0.25">
      <c r="A765" s="2" t="s">
        <v>629</v>
      </c>
      <c r="B765" s="8">
        <f>(1/2.5)*8.34</f>
        <v>3.3360000000000003</v>
      </c>
      <c r="C765" s="10">
        <v>92.49</v>
      </c>
    </row>
    <row r="766" spans="1:3" ht="18.75" x14ac:dyDescent="0.25">
      <c r="A766" s="1" t="s">
        <v>630</v>
      </c>
      <c r="B766" s="7" t="s">
        <v>663</v>
      </c>
      <c r="C766" s="9">
        <v>15.29</v>
      </c>
    </row>
    <row r="767" spans="1:3" ht="18.75" x14ac:dyDescent="0.25">
      <c r="A767" s="2" t="s">
        <v>631</v>
      </c>
      <c r="B767" s="8" t="s">
        <v>663</v>
      </c>
      <c r="C767" s="10">
        <v>21.6</v>
      </c>
    </row>
    <row r="768" spans="1:3" ht="18.75" x14ac:dyDescent="0.25">
      <c r="A768" s="1" t="s">
        <v>632</v>
      </c>
      <c r="B768" s="7">
        <v>18</v>
      </c>
      <c r="C768" s="9">
        <v>28.049999999999997</v>
      </c>
    </row>
    <row r="769" spans="1:3" ht="18.75" x14ac:dyDescent="0.25">
      <c r="A769" s="2" t="s">
        <v>633</v>
      </c>
      <c r="B769" s="8">
        <v>18</v>
      </c>
      <c r="C769" s="10">
        <v>28.75</v>
      </c>
    </row>
    <row r="770" spans="1:3" ht="18.75" x14ac:dyDescent="0.25">
      <c r="A770" s="1" t="s">
        <v>634</v>
      </c>
      <c r="B770" s="7">
        <v>25</v>
      </c>
      <c r="C770" s="11">
        <v>56.7</v>
      </c>
    </row>
    <row r="771" spans="1:3" ht="18.75" x14ac:dyDescent="0.25">
      <c r="A771" s="2" t="s">
        <v>635</v>
      </c>
      <c r="B771" s="8" t="s">
        <v>663</v>
      </c>
      <c r="C771" s="10">
        <v>52.47</v>
      </c>
    </row>
    <row r="772" spans="1:3" ht="18.75" x14ac:dyDescent="0.25">
      <c r="A772" s="1" t="s">
        <v>636</v>
      </c>
      <c r="B772" s="7">
        <f>5*8.34</f>
        <v>41.7</v>
      </c>
      <c r="C772" s="9">
        <v>60</v>
      </c>
    </row>
    <row r="773" spans="1:3" ht="18.75" x14ac:dyDescent="0.25">
      <c r="A773" s="2" t="s">
        <v>637</v>
      </c>
      <c r="B773" s="8">
        <v>41.7</v>
      </c>
      <c r="C773" s="10">
        <v>60</v>
      </c>
    </row>
    <row r="774" spans="1:3" ht="18.75" x14ac:dyDescent="0.25">
      <c r="A774" s="1" t="s">
        <v>638</v>
      </c>
      <c r="B774" s="7">
        <v>41.7</v>
      </c>
      <c r="C774" s="9">
        <v>60</v>
      </c>
    </row>
    <row r="775" spans="1:3" ht="18.75" x14ac:dyDescent="0.25">
      <c r="A775" s="2" t="s">
        <v>639</v>
      </c>
      <c r="B775" s="8" t="s">
        <v>663</v>
      </c>
      <c r="C775" s="10">
        <v>60</v>
      </c>
    </row>
    <row r="776" spans="1:3" ht="18.75" x14ac:dyDescent="0.25">
      <c r="A776" s="1" t="s">
        <v>640</v>
      </c>
      <c r="B776" s="7">
        <v>19.8</v>
      </c>
      <c r="C776" s="9">
        <v>120</v>
      </c>
    </row>
    <row r="777" spans="1:3" ht="18.75" x14ac:dyDescent="0.25">
      <c r="A777" s="2" t="s">
        <v>641</v>
      </c>
      <c r="B777" s="8">
        <f>12*750*0.0022</f>
        <v>19.8</v>
      </c>
      <c r="C777" s="10">
        <v>108</v>
      </c>
    </row>
    <row r="778" spans="1:3" ht="18.75" x14ac:dyDescent="0.25">
      <c r="A778" s="1" t="s">
        <v>642</v>
      </c>
      <c r="B778" s="7">
        <v>19.8</v>
      </c>
      <c r="C778" s="9">
        <v>108</v>
      </c>
    </row>
    <row r="779" spans="1:3" ht="18.75" x14ac:dyDescent="0.25">
      <c r="A779" s="2" t="s">
        <v>643</v>
      </c>
      <c r="B779" s="8">
        <v>19.8</v>
      </c>
      <c r="C779" s="10">
        <v>114</v>
      </c>
    </row>
    <row r="780" spans="1:3" ht="18.75" x14ac:dyDescent="0.25">
      <c r="A780" s="1" t="s">
        <v>644</v>
      </c>
      <c r="B780" s="7">
        <v>19.8</v>
      </c>
      <c r="C780" s="9">
        <v>144</v>
      </c>
    </row>
    <row r="781" spans="1:3" ht="18.75" x14ac:dyDescent="0.25">
      <c r="A781" s="2" t="s">
        <v>645</v>
      </c>
      <c r="B781" s="8">
        <v>19.8</v>
      </c>
      <c r="C781" s="10">
        <v>54</v>
      </c>
    </row>
    <row r="782" spans="1:3" ht="18.75" x14ac:dyDescent="0.25">
      <c r="A782" s="1" t="s">
        <v>646</v>
      </c>
      <c r="B782" s="7">
        <v>19.8</v>
      </c>
      <c r="C782" s="9">
        <v>54</v>
      </c>
    </row>
    <row r="783" spans="1:3" ht="18.75" x14ac:dyDescent="0.25">
      <c r="A783" s="2" t="s">
        <v>647</v>
      </c>
      <c r="B783" s="8" t="s">
        <v>663</v>
      </c>
      <c r="C783" s="13">
        <v>10.5</v>
      </c>
    </row>
    <row r="784" spans="1:3" ht="18.75" x14ac:dyDescent="0.25">
      <c r="A784" s="1" t="s">
        <v>648</v>
      </c>
      <c r="B784" s="7">
        <f>24*187*0.0022</f>
        <v>9.8735999999999997</v>
      </c>
      <c r="C784" s="9">
        <v>72</v>
      </c>
    </row>
    <row r="785" spans="1:3" ht="18.75" x14ac:dyDescent="0.25">
      <c r="A785" s="2" t="s">
        <v>649</v>
      </c>
      <c r="B785" s="8" t="s">
        <v>663</v>
      </c>
      <c r="C785" s="10">
        <v>43.2</v>
      </c>
    </row>
    <row r="786" spans="1:3" ht="18.75" x14ac:dyDescent="0.25">
      <c r="A786" s="1" t="s">
        <v>650</v>
      </c>
      <c r="B786" s="7">
        <v>19.8</v>
      </c>
      <c r="C786" s="9">
        <v>117</v>
      </c>
    </row>
    <row r="787" spans="1:3" ht="18.75" x14ac:dyDescent="0.25">
      <c r="A787" s="2" t="s">
        <v>651</v>
      </c>
      <c r="B787" s="8">
        <v>19.8</v>
      </c>
      <c r="C787" s="10">
        <v>108</v>
      </c>
    </row>
    <row r="788" spans="1:3" ht="18.75" x14ac:dyDescent="0.25">
      <c r="A788" s="1" t="s">
        <v>652</v>
      </c>
      <c r="B788" s="7">
        <v>19.8</v>
      </c>
      <c r="C788" s="9">
        <v>144</v>
      </c>
    </row>
    <row r="789" spans="1:3" ht="18.75" x14ac:dyDescent="0.25">
      <c r="A789" s="2" t="s">
        <v>653</v>
      </c>
      <c r="B789" s="8">
        <v>19.8</v>
      </c>
      <c r="C789" s="10">
        <v>138</v>
      </c>
    </row>
    <row r="790" spans="1:3" ht="18.75" x14ac:dyDescent="0.25">
      <c r="A790" s="1" t="s">
        <v>654</v>
      </c>
      <c r="B790" s="7">
        <v>19.8</v>
      </c>
      <c r="C790" s="9">
        <v>72</v>
      </c>
    </row>
    <row r="791" spans="1:3" ht="18.75" x14ac:dyDescent="0.25">
      <c r="A791" s="2" t="s">
        <v>655</v>
      </c>
      <c r="B791" s="8">
        <v>19.8</v>
      </c>
      <c r="C791" s="10">
        <v>90</v>
      </c>
    </row>
    <row r="792" spans="1:3" ht="18.75" x14ac:dyDescent="0.25">
      <c r="A792" s="1" t="s">
        <v>656</v>
      </c>
      <c r="B792" s="7">
        <v>19.8</v>
      </c>
      <c r="C792" s="9">
        <v>54</v>
      </c>
    </row>
    <row r="793" spans="1:3" ht="18.75" x14ac:dyDescent="0.25">
      <c r="A793" s="2" t="s">
        <v>657</v>
      </c>
      <c r="B793" s="8">
        <v>19.8</v>
      </c>
      <c r="C793" s="10">
        <v>54</v>
      </c>
    </row>
    <row r="794" spans="1:3" ht="18.75" x14ac:dyDescent="0.25">
      <c r="A794" s="1" t="s">
        <v>658</v>
      </c>
      <c r="B794" s="7">
        <f>8.34</f>
        <v>8.34</v>
      </c>
      <c r="C794" s="9">
        <v>7.22</v>
      </c>
    </row>
    <row r="795" spans="1:3" ht="18.75" x14ac:dyDescent="0.25">
      <c r="A795" s="2" t="s">
        <v>659</v>
      </c>
      <c r="B795" s="8">
        <v>20</v>
      </c>
      <c r="C795" s="12">
        <v>51.93</v>
      </c>
    </row>
    <row r="796" spans="1:3" ht="18.75" x14ac:dyDescent="0.25">
      <c r="A796" s="1" t="s">
        <v>660</v>
      </c>
      <c r="B796" s="7">
        <f>6*32*0.0625</f>
        <v>12</v>
      </c>
      <c r="C796" s="9">
        <v>16.97</v>
      </c>
    </row>
    <row r="797" spans="1:3" ht="18.75" x14ac:dyDescent="0.25">
      <c r="A797" s="2" t="s">
        <v>661</v>
      </c>
      <c r="B797" s="8">
        <v>18</v>
      </c>
      <c r="C797" s="10">
        <v>28.25</v>
      </c>
    </row>
    <row r="798" spans="1:3" ht="18.75" x14ac:dyDescent="0.25">
      <c r="A798" s="1" t="s">
        <v>662</v>
      </c>
      <c r="B798" s="7" t="s">
        <v>663</v>
      </c>
      <c r="C798" s="9">
        <v>4.3899999999999997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2024-04-18T06:37:28Z</dcterms:created>
  <dcterms:modified xsi:type="dcterms:W3CDTF">2024-04-18T06:54:18Z</dcterms:modified>
</cp:coreProperties>
</file>